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Rozpocty\2025\Janoušek - Šinták\Svatošky\rozpočet\"/>
    </mc:Choice>
  </mc:AlternateContent>
  <bookViews>
    <workbookView xWindow="0" yWindow="0" windowWidth="0" windowHeight="0"/>
  </bookViews>
  <sheets>
    <sheet name="Rekapitulace stavby" sheetId="1" r:id="rId1"/>
    <sheet name="SO 01-1 - Splašková kanal..." sheetId="2" r:id="rId2"/>
    <sheet name="SO 01-2 - Splašková kanal..." sheetId="3" r:id="rId3"/>
    <sheet name="SO 01-3 - Tlaková kanalizace" sheetId="4" r:id="rId4"/>
    <sheet name="SO 01-4 - Tlaková přípojk..." sheetId="5" r:id="rId5"/>
    <sheet name="SO 01-5 - Pneumatická čer..." sheetId="6" r:id="rId6"/>
    <sheet name="SO 02-1 - Dešťová kanaliz..." sheetId="7" r:id="rId7"/>
    <sheet name="SO 02-2 - Dešťová kanaliz..." sheetId="8" r:id="rId8"/>
    <sheet name="SO 03-1 - Vodovodní rozvo..." sheetId="9" r:id="rId9"/>
    <sheet name="SO 03-2 - Vodovodní přípo..." sheetId="10" r:id="rId10"/>
    <sheet name="SO 03-3 - Vodovodní přípo..." sheetId="11" r:id="rId11"/>
    <sheet name="SO 03-4 - Vodojem Svatošs..." sheetId="12" r:id="rId12"/>
    <sheet name="SO 04 - Komunikace" sheetId="13" r:id="rId13"/>
    <sheet name="SO 05-1 - Trasy, montáž a..." sheetId="14" r:id="rId14"/>
    <sheet name="SO 05-2 - Venkovní osvětlení" sheetId="15" r:id="rId15"/>
    <sheet name="SO 05-3 - Telekomunikace" sheetId="16" r:id="rId16"/>
    <sheet name="VON - Vedlejší a ostatní ..." sheetId="17" r:id="rId17"/>
    <sheet name="Pokyny pro vyplnění" sheetId="18" r:id="rId18"/>
  </sheets>
  <definedNames>
    <definedName name="_xlnm.Print_Area" localSheetId="0">'Rekapitulace stavby'!$D$4:$AO$36,'Rekapitulace stavby'!$C$42:$AQ$71</definedName>
    <definedName name="_xlnm.Print_Titles" localSheetId="0">'Rekapitulace stavby'!$52:$52</definedName>
    <definedName name="_xlnm._FilterDatabase" localSheetId="1" hidden="1">'SO 01-1 - Splašková kanal...'!$C$88:$K$544</definedName>
    <definedName name="_xlnm.Print_Area" localSheetId="1">'SO 01-1 - Splašková kanal...'!$C$4:$J$39,'SO 01-1 - Splašková kanal...'!$C$45:$J$70,'SO 01-1 - Splašková kanal...'!$C$76:$K$544</definedName>
    <definedName name="_xlnm.Print_Titles" localSheetId="1">'SO 01-1 - Splašková kanal...'!$88:$88</definedName>
    <definedName name="_xlnm._FilterDatabase" localSheetId="2" hidden="1">'SO 01-2 - Splašková kanal...'!$C$89:$K$711</definedName>
    <definedName name="_xlnm.Print_Area" localSheetId="2">'SO 01-2 - Splašková kanal...'!$C$4:$J$39,'SO 01-2 - Splašková kanal...'!$C$45:$J$71,'SO 01-2 - Splašková kanal...'!$C$77:$K$711</definedName>
    <definedName name="_xlnm.Print_Titles" localSheetId="2">'SO 01-2 - Splašková kanal...'!$89:$89</definedName>
    <definedName name="_xlnm._FilterDatabase" localSheetId="3" hidden="1">'SO 01-3 - Tlaková kanalizace'!$C$88:$K$401</definedName>
    <definedName name="_xlnm.Print_Area" localSheetId="3">'SO 01-3 - Tlaková kanalizace'!$C$4:$J$39,'SO 01-3 - Tlaková kanalizace'!$C$45:$J$70,'SO 01-3 - Tlaková kanalizace'!$C$76:$K$401</definedName>
    <definedName name="_xlnm.Print_Titles" localSheetId="3">'SO 01-3 - Tlaková kanalizace'!$88:$88</definedName>
    <definedName name="_xlnm._FilterDatabase" localSheetId="4" hidden="1">'SO 01-4 - Tlaková přípojk...'!$C$89:$K$476</definedName>
    <definedName name="_xlnm.Print_Area" localSheetId="4">'SO 01-4 - Tlaková přípojk...'!$C$4:$J$39,'SO 01-4 - Tlaková přípojk...'!$C$45:$J$71,'SO 01-4 - Tlaková přípojk...'!$C$77:$K$476</definedName>
    <definedName name="_xlnm.Print_Titles" localSheetId="4">'SO 01-4 - Tlaková přípojk...'!$89:$89</definedName>
    <definedName name="_xlnm._FilterDatabase" localSheetId="5" hidden="1">'SO 01-5 - Pneumatická čer...'!$C$90:$K$328</definedName>
    <definedName name="_xlnm.Print_Area" localSheetId="5">'SO 01-5 - Pneumatická čer...'!$C$4:$J$39,'SO 01-5 - Pneumatická čer...'!$C$45:$J$72,'SO 01-5 - Pneumatická čer...'!$C$78:$K$328</definedName>
    <definedName name="_xlnm.Print_Titles" localSheetId="5">'SO 01-5 - Pneumatická čer...'!$90:$90</definedName>
    <definedName name="_xlnm._FilterDatabase" localSheetId="6" hidden="1">'SO 02-1 - Dešťová kanaliz...'!$C$90:$K$915</definedName>
    <definedName name="_xlnm.Print_Area" localSheetId="6">'SO 02-1 - Dešťová kanaliz...'!$C$4:$J$39,'SO 02-1 - Dešťová kanaliz...'!$C$45:$J$72,'SO 02-1 - Dešťová kanaliz...'!$C$78:$K$915</definedName>
    <definedName name="_xlnm.Print_Titles" localSheetId="6">'SO 02-1 - Dešťová kanaliz...'!$90:$90</definedName>
    <definedName name="_xlnm._FilterDatabase" localSheetId="7" hidden="1">'SO 02-2 - Dešťová kanaliz...'!$C$86:$K$648</definedName>
    <definedName name="_xlnm.Print_Area" localSheetId="7">'SO 02-2 - Dešťová kanaliz...'!$C$4:$J$39,'SO 02-2 - Dešťová kanaliz...'!$C$45:$J$68,'SO 02-2 - Dešťová kanaliz...'!$C$74:$K$648</definedName>
    <definedName name="_xlnm.Print_Titles" localSheetId="7">'SO 02-2 - Dešťová kanaliz...'!$86:$86</definedName>
    <definedName name="_xlnm._FilterDatabase" localSheetId="8" hidden="1">'SO 03-1 - Vodovodní rozvo...'!$C$83:$K$491</definedName>
    <definedName name="_xlnm.Print_Area" localSheetId="8">'SO 03-1 - Vodovodní rozvo...'!$C$4:$J$39,'SO 03-1 - Vodovodní rozvo...'!$C$45:$J$65,'SO 03-1 - Vodovodní rozvo...'!$C$71:$K$491</definedName>
    <definedName name="_xlnm.Print_Titles" localSheetId="8">'SO 03-1 - Vodovodní rozvo...'!$83:$83</definedName>
    <definedName name="_xlnm._FilterDatabase" localSheetId="9" hidden="1">'SO 03-2 - Vodovodní přípo...'!$C$83:$K$273</definedName>
    <definedName name="_xlnm.Print_Area" localSheetId="9">'SO 03-2 - Vodovodní přípo...'!$C$4:$J$39,'SO 03-2 - Vodovodní přípo...'!$C$45:$J$65,'SO 03-2 - Vodovodní přípo...'!$C$71:$K$273</definedName>
    <definedName name="_xlnm.Print_Titles" localSheetId="9">'SO 03-2 - Vodovodní přípo...'!$83:$83</definedName>
    <definedName name="_xlnm._FilterDatabase" localSheetId="10" hidden="1">'SO 03-3 - Vodovodní přípo...'!$C$91:$K$761</definedName>
    <definedName name="_xlnm.Print_Area" localSheetId="10">'SO 03-3 - Vodovodní přípo...'!$C$4:$J$39,'SO 03-3 - Vodovodní přípo...'!$C$45:$J$73,'SO 03-3 - Vodovodní přípo...'!$C$79:$K$761</definedName>
    <definedName name="_xlnm.Print_Titles" localSheetId="10">'SO 03-3 - Vodovodní přípo...'!$91:$91</definedName>
    <definedName name="_xlnm._FilterDatabase" localSheetId="11" hidden="1">'SO 03-4 - Vodojem Svatošs...'!$C$94:$K$655</definedName>
    <definedName name="_xlnm.Print_Area" localSheetId="11">'SO 03-4 - Vodojem Svatošs...'!$C$4:$J$39,'SO 03-4 - Vodojem Svatošs...'!$C$45:$J$76,'SO 03-4 - Vodojem Svatošs...'!$C$82:$K$655</definedName>
    <definedName name="_xlnm.Print_Titles" localSheetId="11">'SO 03-4 - Vodojem Svatošs...'!$94:$94</definedName>
    <definedName name="_xlnm._FilterDatabase" localSheetId="12" hidden="1">'SO 04 - Komunikace'!$C$85:$K$298</definedName>
    <definedName name="_xlnm.Print_Area" localSheetId="12">'SO 04 - Komunikace'!$C$4:$J$39,'SO 04 - Komunikace'!$C$45:$J$67,'SO 04 - Komunikace'!$C$73:$K$298</definedName>
    <definedName name="_xlnm.Print_Titles" localSheetId="12">'SO 04 - Komunikace'!$85:$85</definedName>
    <definedName name="_xlnm._FilterDatabase" localSheetId="13" hidden="1">'SO 05-1 - Trasy, montáž a...'!$C$86:$K$320</definedName>
    <definedName name="_xlnm.Print_Area" localSheetId="13">'SO 05-1 - Trasy, montáž a...'!$C$4:$J$39,'SO 05-1 - Trasy, montáž a...'!$C$45:$J$68,'SO 05-1 - Trasy, montáž a...'!$C$74:$K$320</definedName>
    <definedName name="_xlnm.Print_Titles" localSheetId="13">'SO 05-1 - Trasy, montáž a...'!$86:$86</definedName>
    <definedName name="_xlnm._FilterDatabase" localSheetId="14" hidden="1">'SO 05-2 - Venkovní osvětlení'!$C$84:$K$180</definedName>
    <definedName name="_xlnm.Print_Area" localSheetId="14">'SO 05-2 - Venkovní osvětlení'!$C$4:$J$39,'SO 05-2 - Venkovní osvětlení'!$C$45:$J$66,'SO 05-2 - Venkovní osvětlení'!$C$72:$K$180</definedName>
    <definedName name="_xlnm.Print_Titles" localSheetId="14">'SO 05-2 - Venkovní osvětlení'!$84:$84</definedName>
    <definedName name="_xlnm._FilterDatabase" localSheetId="15" hidden="1">'SO 05-3 - Telekomunikace'!$C$86:$K$143</definedName>
    <definedName name="_xlnm.Print_Area" localSheetId="15">'SO 05-3 - Telekomunikace'!$C$4:$J$39,'SO 05-3 - Telekomunikace'!$C$45:$J$68,'SO 05-3 - Telekomunikace'!$C$74:$K$143</definedName>
    <definedName name="_xlnm.Print_Titles" localSheetId="15">'SO 05-3 - Telekomunikace'!$86:$86</definedName>
    <definedName name="_xlnm._FilterDatabase" localSheetId="16" hidden="1">'VON - Vedlejší a ostatní ...'!$C$87:$K$171</definedName>
    <definedName name="_xlnm.Print_Area" localSheetId="16">'VON - Vedlejší a ostatní ...'!$C$4:$J$39,'VON - Vedlejší a ostatní ...'!$C$45:$J$69,'VON - Vedlejší a ostatní ...'!$C$75:$K$171</definedName>
    <definedName name="_xlnm.Print_Titles" localSheetId="16">'VON - Vedlejší a ostatní ...'!$87:$87</definedName>
    <definedName name="_xlnm.Print_Area" localSheetId="17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17" l="1" r="J37"/>
  <c r="J36"/>
  <c i="1" r="AY70"/>
  <c i="17" r="J35"/>
  <c i="1" r="AX70"/>
  <c i="17" r="BI169"/>
  <c r="BH169"/>
  <c r="BG169"/>
  <c r="BF169"/>
  <c r="T169"/>
  <c r="T168"/>
  <c r="R169"/>
  <c r="R168"/>
  <c r="P169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2"/>
  <c r="BH142"/>
  <c r="BG142"/>
  <c r="BF142"/>
  <c r="T142"/>
  <c r="R142"/>
  <c r="P142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2"/>
  <c r="BH132"/>
  <c r="BG132"/>
  <c r="BF132"/>
  <c r="T132"/>
  <c r="R132"/>
  <c r="P132"/>
  <c r="BI128"/>
  <c r="BH128"/>
  <c r="BG128"/>
  <c r="BF128"/>
  <c r="T128"/>
  <c r="T127"/>
  <c r="R128"/>
  <c r="R127"/>
  <c r="P128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5"/>
  <c r="BH105"/>
  <c r="BG105"/>
  <c r="BF105"/>
  <c r="T105"/>
  <c r="R105"/>
  <c r="P105"/>
  <c r="BI101"/>
  <c r="BH101"/>
  <c r="BG101"/>
  <c r="BF101"/>
  <c r="T101"/>
  <c r="R101"/>
  <c r="P101"/>
  <c r="BI95"/>
  <c r="BH95"/>
  <c r="BG95"/>
  <c r="BF95"/>
  <c r="T95"/>
  <c r="R95"/>
  <c r="P95"/>
  <c r="BI91"/>
  <c r="BH91"/>
  <c r="BG91"/>
  <c r="BF91"/>
  <c r="T91"/>
  <c r="R91"/>
  <c r="P91"/>
  <c r="F84"/>
  <c r="F82"/>
  <c r="E80"/>
  <c r="F54"/>
  <c r="F52"/>
  <c r="E50"/>
  <c r="J24"/>
  <c r="E24"/>
  <c r="J55"/>
  <c r="J23"/>
  <c r="J21"/>
  <c r="E21"/>
  <c r="J84"/>
  <c r="J20"/>
  <c r="J18"/>
  <c r="E18"/>
  <c r="F55"/>
  <c r="J17"/>
  <c r="J12"/>
  <c r="J82"/>
  <c r="E7"/>
  <c r="E48"/>
  <c i="16" r="J37"/>
  <c r="J36"/>
  <c i="1" r="AY69"/>
  <c i="16" r="J35"/>
  <c i="1" r="AX69"/>
  <c i="16"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0"/>
  <c r="BH110"/>
  <c r="BG110"/>
  <c r="BF110"/>
  <c r="T110"/>
  <c r="R110"/>
  <c r="P110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0"/>
  <c r="BH90"/>
  <c r="BG90"/>
  <c r="BF90"/>
  <c r="T90"/>
  <c r="T89"/>
  <c r="T88"/>
  <c r="R90"/>
  <c r="R89"/>
  <c r="R88"/>
  <c r="P90"/>
  <c r="P89"/>
  <c r="P88"/>
  <c r="F83"/>
  <c r="F81"/>
  <c r="E79"/>
  <c r="F54"/>
  <c r="F52"/>
  <c r="E50"/>
  <c r="J24"/>
  <c r="E24"/>
  <c r="J84"/>
  <c r="J23"/>
  <c r="J21"/>
  <c r="E21"/>
  <c r="J54"/>
  <c r="J20"/>
  <c r="J18"/>
  <c r="E18"/>
  <c r="F55"/>
  <c r="J17"/>
  <c r="J12"/>
  <c r="J81"/>
  <c r="E7"/>
  <c r="E77"/>
  <c i="15" r="J37"/>
  <c r="J36"/>
  <c i="1" r="AY68"/>
  <c i="15" r="J35"/>
  <c i="1" r="AX68"/>
  <c i="15"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6"/>
  <c r="BH106"/>
  <c r="BG106"/>
  <c r="BF106"/>
  <c r="T106"/>
  <c r="R106"/>
  <c r="P106"/>
  <c r="BI103"/>
  <c r="BH103"/>
  <c r="BG103"/>
  <c r="BF103"/>
  <c r="T103"/>
  <c r="R103"/>
  <c r="P103"/>
  <c r="BI99"/>
  <c r="BH99"/>
  <c r="BG99"/>
  <c r="BF99"/>
  <c r="T99"/>
  <c r="R99"/>
  <c r="P99"/>
  <c r="BI96"/>
  <c r="BH96"/>
  <c r="BG96"/>
  <c r="BF96"/>
  <c r="T96"/>
  <c r="R96"/>
  <c r="P96"/>
  <c r="BI94"/>
  <c r="BH94"/>
  <c r="BG94"/>
  <c r="BF94"/>
  <c r="T94"/>
  <c r="R94"/>
  <c r="P94"/>
  <c r="BI91"/>
  <c r="BH91"/>
  <c r="BG91"/>
  <c r="BF91"/>
  <c r="T91"/>
  <c r="R91"/>
  <c r="P91"/>
  <c r="BI89"/>
  <c r="BH89"/>
  <c r="BG89"/>
  <c r="BF89"/>
  <c r="T89"/>
  <c r="R89"/>
  <c r="P89"/>
  <c r="F81"/>
  <c r="F79"/>
  <c r="E77"/>
  <c r="F54"/>
  <c r="F52"/>
  <c r="E50"/>
  <c r="J24"/>
  <c r="E24"/>
  <c r="J82"/>
  <c r="J23"/>
  <c r="J21"/>
  <c r="E21"/>
  <c r="J81"/>
  <c r="J20"/>
  <c r="J18"/>
  <c r="E18"/>
  <c r="F55"/>
  <c r="J17"/>
  <c r="J12"/>
  <c r="J52"/>
  <c r="E7"/>
  <c r="E75"/>
  <c i="14" r="J37"/>
  <c r="J36"/>
  <c i="1" r="AY67"/>
  <c i="14" r="J35"/>
  <c i="1" r="AX67"/>
  <c i="14" r="BI319"/>
  <c r="BH319"/>
  <c r="BG319"/>
  <c r="BF319"/>
  <c r="T319"/>
  <c r="R319"/>
  <c r="P319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8"/>
  <c r="BH238"/>
  <c r="BG238"/>
  <c r="BF238"/>
  <c r="T238"/>
  <c r="R238"/>
  <c r="P238"/>
  <c r="BI237"/>
  <c r="BH237"/>
  <c r="BG237"/>
  <c r="BF237"/>
  <c r="T237"/>
  <c r="R237"/>
  <c r="P237"/>
  <c r="BI235"/>
  <c r="BH235"/>
  <c r="BG235"/>
  <c r="BF235"/>
  <c r="T235"/>
  <c r="R235"/>
  <c r="P235"/>
  <c r="BI234"/>
  <c r="BH234"/>
  <c r="BG234"/>
  <c r="BF234"/>
  <c r="T234"/>
  <c r="R234"/>
  <c r="P234"/>
  <c r="BI231"/>
  <c r="BH231"/>
  <c r="BG231"/>
  <c r="BF231"/>
  <c r="T231"/>
  <c r="R231"/>
  <c r="P231"/>
  <c r="BI230"/>
  <c r="BH230"/>
  <c r="BG230"/>
  <c r="BF230"/>
  <c r="T230"/>
  <c r="R230"/>
  <c r="P230"/>
  <c r="BI227"/>
  <c r="BH227"/>
  <c r="BG227"/>
  <c r="BF227"/>
  <c r="T227"/>
  <c r="R227"/>
  <c r="P227"/>
  <c r="BI226"/>
  <c r="BH226"/>
  <c r="BG226"/>
  <c r="BF226"/>
  <c r="T226"/>
  <c r="R226"/>
  <c r="P226"/>
  <c r="BI222"/>
  <c r="BH222"/>
  <c r="BG222"/>
  <c r="BF222"/>
  <c r="T222"/>
  <c r="R222"/>
  <c r="P222"/>
  <c r="BI221"/>
  <c r="BH221"/>
  <c r="BG221"/>
  <c r="BF221"/>
  <c r="T221"/>
  <c r="R221"/>
  <c r="P221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5"/>
  <c r="BH205"/>
  <c r="BG205"/>
  <c r="BF205"/>
  <c r="T205"/>
  <c r="R205"/>
  <c r="P205"/>
  <c r="BI203"/>
  <c r="BH203"/>
  <c r="BG203"/>
  <c r="BF203"/>
  <c r="T203"/>
  <c r="R203"/>
  <c r="P203"/>
  <c r="BI200"/>
  <c r="BH200"/>
  <c r="BG200"/>
  <c r="BF200"/>
  <c r="T200"/>
  <c r="R200"/>
  <c r="P200"/>
  <c r="BI198"/>
  <c r="BH198"/>
  <c r="BG198"/>
  <c r="BF198"/>
  <c r="T198"/>
  <c r="R198"/>
  <c r="P198"/>
  <c r="BI195"/>
  <c r="BH195"/>
  <c r="BG195"/>
  <c r="BF195"/>
  <c r="T195"/>
  <c r="R195"/>
  <c r="P195"/>
  <c r="BI193"/>
  <c r="BH193"/>
  <c r="BG193"/>
  <c r="BF193"/>
  <c r="T193"/>
  <c r="R193"/>
  <c r="P193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7"/>
  <c r="BH167"/>
  <c r="BG167"/>
  <c r="BF167"/>
  <c r="T167"/>
  <c r="R167"/>
  <c r="P167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5"/>
  <c r="BH155"/>
  <c r="BG155"/>
  <c r="BF155"/>
  <c r="T155"/>
  <c r="R155"/>
  <c r="P155"/>
  <c r="BI152"/>
  <c r="BH152"/>
  <c r="BG152"/>
  <c r="BF152"/>
  <c r="T152"/>
  <c r="R152"/>
  <c r="P152"/>
  <c r="BI149"/>
  <c r="BH149"/>
  <c r="BG149"/>
  <c r="BF149"/>
  <c r="T149"/>
  <c r="R149"/>
  <c r="P149"/>
  <c r="BI145"/>
  <c r="BH145"/>
  <c r="BG145"/>
  <c r="BF145"/>
  <c r="T145"/>
  <c r="R145"/>
  <c r="P145"/>
  <c r="BI141"/>
  <c r="BH141"/>
  <c r="BG141"/>
  <c r="BF141"/>
  <c r="T141"/>
  <c r="R141"/>
  <c r="P141"/>
  <c r="BI137"/>
  <c r="BH137"/>
  <c r="BG137"/>
  <c r="BF137"/>
  <c r="T137"/>
  <c r="R137"/>
  <c r="P137"/>
  <c r="BI133"/>
  <c r="BH133"/>
  <c r="BG133"/>
  <c r="BF133"/>
  <c r="T133"/>
  <c r="R133"/>
  <c r="P133"/>
  <c r="BI129"/>
  <c r="BH129"/>
  <c r="BG129"/>
  <c r="BF129"/>
  <c r="T129"/>
  <c r="R129"/>
  <c r="P129"/>
  <c r="BI125"/>
  <c r="BH125"/>
  <c r="BG125"/>
  <c r="BF125"/>
  <c r="T125"/>
  <c r="R125"/>
  <c r="P125"/>
  <c r="BI121"/>
  <c r="BH121"/>
  <c r="BG121"/>
  <c r="BF121"/>
  <c r="T121"/>
  <c r="R121"/>
  <c r="P121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4"/>
  <c r="BH104"/>
  <c r="BG104"/>
  <c r="BF104"/>
  <c r="T104"/>
  <c r="R104"/>
  <c r="P104"/>
  <c r="BI102"/>
  <c r="BH102"/>
  <c r="BG102"/>
  <c r="BF102"/>
  <c r="T102"/>
  <c r="R102"/>
  <c r="P102"/>
  <c r="BI96"/>
  <c r="BH96"/>
  <c r="BG96"/>
  <c r="BF96"/>
  <c r="T96"/>
  <c r="R96"/>
  <c r="P96"/>
  <c r="BI90"/>
  <c r="BH90"/>
  <c r="BG90"/>
  <c r="BF90"/>
  <c r="T90"/>
  <c r="T89"/>
  <c r="T88"/>
  <c r="R90"/>
  <c r="R89"/>
  <c r="R88"/>
  <c r="P90"/>
  <c r="P89"/>
  <c r="P88"/>
  <c r="F83"/>
  <c r="F81"/>
  <c r="E79"/>
  <c r="F54"/>
  <c r="F52"/>
  <c r="E50"/>
  <c r="J24"/>
  <c r="E24"/>
  <c r="J55"/>
  <c r="J23"/>
  <c r="J21"/>
  <c r="E21"/>
  <c r="J83"/>
  <c r="J20"/>
  <c r="J18"/>
  <c r="E18"/>
  <c r="F55"/>
  <c r="J17"/>
  <c r="J12"/>
  <c r="J52"/>
  <c r="E7"/>
  <c r="E77"/>
  <c i="13" r="J37"/>
  <c r="J36"/>
  <c i="1" r="AY66"/>
  <c i="13" r="J35"/>
  <c i="1" r="AX66"/>
  <c i="13" r="BI297"/>
  <c r="BH297"/>
  <c r="BG297"/>
  <c r="BF297"/>
  <c r="T297"/>
  <c r="T296"/>
  <c r="R297"/>
  <c r="R296"/>
  <c r="P297"/>
  <c r="P296"/>
  <c r="BI293"/>
  <c r="BH293"/>
  <c r="BG293"/>
  <c r="BF293"/>
  <c r="T293"/>
  <c r="R293"/>
  <c r="P293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82"/>
  <c r="BH282"/>
  <c r="BG282"/>
  <c r="BF282"/>
  <c r="T282"/>
  <c r="R282"/>
  <c r="P282"/>
  <c r="BI279"/>
  <c r="BH279"/>
  <c r="BG279"/>
  <c r="BF279"/>
  <c r="T279"/>
  <c r="R279"/>
  <c r="P279"/>
  <c r="BI277"/>
  <c r="BH277"/>
  <c r="BG277"/>
  <c r="BF277"/>
  <c r="T277"/>
  <c r="R277"/>
  <c r="P277"/>
  <c r="BI274"/>
  <c r="BH274"/>
  <c r="BG274"/>
  <c r="BF274"/>
  <c r="T274"/>
  <c r="R274"/>
  <c r="P274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4"/>
  <c r="BH234"/>
  <c r="BG234"/>
  <c r="BF234"/>
  <c r="T234"/>
  <c r="R234"/>
  <c r="P234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2"/>
  <c r="BH222"/>
  <c r="BG222"/>
  <c r="BF222"/>
  <c r="T222"/>
  <c r="R222"/>
  <c r="P222"/>
  <c r="BI218"/>
  <c r="BH218"/>
  <c r="BG218"/>
  <c r="BF218"/>
  <c r="T218"/>
  <c r="R218"/>
  <c r="P218"/>
  <c r="BI214"/>
  <c r="BH214"/>
  <c r="BG214"/>
  <c r="BF214"/>
  <c r="T214"/>
  <c r="R214"/>
  <c r="P214"/>
  <c r="BI210"/>
  <c r="BH210"/>
  <c r="BG210"/>
  <c r="BF210"/>
  <c r="T210"/>
  <c r="R210"/>
  <c r="P210"/>
  <c r="BI206"/>
  <c r="BH206"/>
  <c r="BG206"/>
  <c r="BF206"/>
  <c r="T206"/>
  <c r="R206"/>
  <c r="P206"/>
  <c r="BI194"/>
  <c r="BH194"/>
  <c r="BG194"/>
  <c r="BF194"/>
  <c r="T194"/>
  <c r="R194"/>
  <c r="P194"/>
  <c r="BI191"/>
  <c r="BH191"/>
  <c r="BG191"/>
  <c r="BF191"/>
  <c r="T191"/>
  <c r="R191"/>
  <c r="P191"/>
  <c r="BI188"/>
  <c r="BH188"/>
  <c r="BG188"/>
  <c r="BF188"/>
  <c r="T188"/>
  <c r="R188"/>
  <c r="P188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69"/>
  <c r="BH169"/>
  <c r="BG169"/>
  <c r="BF169"/>
  <c r="T169"/>
  <c r="R169"/>
  <c r="P169"/>
  <c r="BI165"/>
  <c r="BH165"/>
  <c r="BG165"/>
  <c r="BF165"/>
  <c r="T165"/>
  <c r="R165"/>
  <c r="P165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4"/>
  <c r="BH154"/>
  <c r="BG154"/>
  <c r="BF154"/>
  <c r="T154"/>
  <c r="R154"/>
  <c r="P154"/>
  <c r="BI152"/>
  <c r="BH152"/>
  <c r="BG152"/>
  <c r="BF152"/>
  <c r="T152"/>
  <c r="R152"/>
  <c r="P152"/>
  <c r="BI149"/>
  <c r="BH149"/>
  <c r="BG149"/>
  <c r="BF149"/>
  <c r="T149"/>
  <c r="R149"/>
  <c r="P149"/>
  <c r="BI142"/>
  <c r="BH142"/>
  <c r="BG142"/>
  <c r="BF142"/>
  <c r="T142"/>
  <c r="R142"/>
  <c r="P142"/>
  <c r="BI138"/>
  <c r="BH138"/>
  <c r="BG138"/>
  <c r="BF138"/>
  <c r="T138"/>
  <c r="R138"/>
  <c r="P138"/>
  <c r="BI134"/>
  <c r="BH134"/>
  <c r="BG134"/>
  <c r="BF134"/>
  <c r="T134"/>
  <c r="R134"/>
  <c r="P134"/>
  <c r="BI125"/>
  <c r="BH125"/>
  <c r="BG125"/>
  <c r="BF125"/>
  <c r="T125"/>
  <c r="R125"/>
  <c r="P125"/>
  <c r="BI121"/>
  <c r="BH121"/>
  <c r="BG121"/>
  <c r="BF121"/>
  <c r="T121"/>
  <c r="R121"/>
  <c r="P121"/>
  <c r="BI117"/>
  <c r="BH117"/>
  <c r="BG117"/>
  <c r="BF117"/>
  <c r="T117"/>
  <c r="R117"/>
  <c r="P117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1"/>
  <c r="BH101"/>
  <c r="BG101"/>
  <c r="BF101"/>
  <c r="T101"/>
  <c r="R101"/>
  <c r="P101"/>
  <c r="BI97"/>
  <c r="BH97"/>
  <c r="BG97"/>
  <c r="BF97"/>
  <c r="T97"/>
  <c r="R97"/>
  <c r="P97"/>
  <c r="BI93"/>
  <c r="BH93"/>
  <c r="BG93"/>
  <c r="BF93"/>
  <c r="T93"/>
  <c r="R93"/>
  <c r="P93"/>
  <c r="BI91"/>
  <c r="BH91"/>
  <c r="BG91"/>
  <c r="BF91"/>
  <c r="T91"/>
  <c r="R91"/>
  <c r="P91"/>
  <c r="BI89"/>
  <c r="BH89"/>
  <c r="BG89"/>
  <c r="BF89"/>
  <c r="T89"/>
  <c r="R89"/>
  <c r="P89"/>
  <c r="F82"/>
  <c r="F80"/>
  <c r="E78"/>
  <c r="F54"/>
  <c r="F52"/>
  <c r="E50"/>
  <c r="J24"/>
  <c r="E24"/>
  <c r="J55"/>
  <c r="J23"/>
  <c r="J21"/>
  <c r="E21"/>
  <c r="J82"/>
  <c r="J20"/>
  <c r="J18"/>
  <c r="E18"/>
  <c r="F55"/>
  <c r="J17"/>
  <c r="J12"/>
  <c r="J80"/>
  <c r="E7"/>
  <c r="E76"/>
  <c i="12" r="J37"/>
  <c r="J36"/>
  <c i="1" r="AY65"/>
  <c i="12" r="J35"/>
  <c i="1" r="AX65"/>
  <c i="12" r="BI654"/>
  <c r="BH654"/>
  <c r="BG654"/>
  <c r="BF654"/>
  <c r="T654"/>
  <c r="R654"/>
  <c r="P654"/>
  <c r="BI653"/>
  <c r="BH653"/>
  <c r="BG653"/>
  <c r="BF653"/>
  <c r="T653"/>
  <c r="R653"/>
  <c r="P653"/>
  <c r="BI652"/>
  <c r="BH652"/>
  <c r="BG652"/>
  <c r="BF652"/>
  <c r="T652"/>
  <c r="R652"/>
  <c r="P652"/>
  <c r="BI651"/>
  <c r="BH651"/>
  <c r="BG651"/>
  <c r="BF651"/>
  <c r="T651"/>
  <c r="R651"/>
  <c r="P651"/>
  <c r="BI647"/>
  <c r="BH647"/>
  <c r="BG647"/>
  <c r="BF647"/>
  <c r="T647"/>
  <c r="R647"/>
  <c r="P647"/>
  <c r="BI644"/>
  <c r="BH644"/>
  <c r="BG644"/>
  <c r="BF644"/>
  <c r="T644"/>
  <c r="R644"/>
  <c r="P644"/>
  <c r="BI642"/>
  <c r="BH642"/>
  <c r="BG642"/>
  <c r="BF642"/>
  <c r="T642"/>
  <c r="R642"/>
  <c r="P642"/>
  <c r="BI641"/>
  <c r="BH641"/>
  <c r="BG641"/>
  <c r="BF641"/>
  <c r="T641"/>
  <c r="R641"/>
  <c r="P641"/>
  <c r="BI638"/>
  <c r="BH638"/>
  <c r="BG638"/>
  <c r="BF638"/>
  <c r="T638"/>
  <c r="R638"/>
  <c r="P638"/>
  <c r="BI635"/>
  <c r="BH635"/>
  <c r="BG635"/>
  <c r="BF635"/>
  <c r="T635"/>
  <c r="R635"/>
  <c r="P635"/>
  <c r="BI631"/>
  <c r="BH631"/>
  <c r="BG631"/>
  <c r="BF631"/>
  <c r="T631"/>
  <c r="R631"/>
  <c r="P631"/>
  <c r="BI628"/>
  <c r="BH628"/>
  <c r="BG628"/>
  <c r="BF628"/>
  <c r="T628"/>
  <c r="R628"/>
  <c r="P628"/>
  <c r="BI624"/>
  <c r="BH624"/>
  <c r="BG624"/>
  <c r="BF624"/>
  <c r="T624"/>
  <c r="R624"/>
  <c r="P624"/>
  <c r="BI621"/>
  <c r="BH621"/>
  <c r="BG621"/>
  <c r="BF621"/>
  <c r="T621"/>
  <c r="R621"/>
  <c r="P621"/>
  <c r="BI619"/>
  <c r="BH619"/>
  <c r="BG619"/>
  <c r="BF619"/>
  <c r="T619"/>
  <c r="R619"/>
  <c r="P619"/>
  <c r="BI615"/>
  <c r="BH615"/>
  <c r="BG615"/>
  <c r="BF615"/>
  <c r="T615"/>
  <c r="T614"/>
  <c r="R615"/>
  <c r="R614"/>
  <c r="P615"/>
  <c r="P614"/>
  <c r="BI612"/>
  <c r="BH612"/>
  <c r="BG612"/>
  <c r="BF612"/>
  <c r="T612"/>
  <c r="R612"/>
  <c r="P612"/>
  <c r="BI609"/>
  <c r="BH609"/>
  <c r="BG609"/>
  <c r="BF609"/>
  <c r="T609"/>
  <c r="R609"/>
  <c r="P609"/>
  <c r="BI607"/>
  <c r="BH607"/>
  <c r="BG607"/>
  <c r="BF607"/>
  <c r="T607"/>
  <c r="R607"/>
  <c r="P607"/>
  <c r="BI605"/>
  <c r="BH605"/>
  <c r="BG605"/>
  <c r="BF605"/>
  <c r="T605"/>
  <c r="R605"/>
  <c r="P605"/>
  <c r="BI601"/>
  <c r="BH601"/>
  <c r="BG601"/>
  <c r="BF601"/>
  <c r="T601"/>
  <c r="R601"/>
  <c r="P601"/>
  <c r="BI598"/>
  <c r="BH598"/>
  <c r="BG598"/>
  <c r="BF598"/>
  <c r="T598"/>
  <c r="R598"/>
  <c r="P598"/>
  <c r="BI591"/>
  <c r="BH591"/>
  <c r="BG591"/>
  <c r="BF591"/>
  <c r="T591"/>
  <c r="R591"/>
  <c r="P591"/>
  <c r="BI583"/>
  <c r="BH583"/>
  <c r="BG583"/>
  <c r="BF583"/>
  <c r="T583"/>
  <c r="R583"/>
  <c r="P583"/>
  <c r="BI582"/>
  <c r="BH582"/>
  <c r="BG582"/>
  <c r="BF582"/>
  <c r="T582"/>
  <c r="R582"/>
  <c r="P582"/>
  <c r="BI579"/>
  <c r="BH579"/>
  <c r="BG579"/>
  <c r="BF579"/>
  <c r="T579"/>
  <c r="R579"/>
  <c r="P579"/>
  <c r="BI577"/>
  <c r="BH577"/>
  <c r="BG577"/>
  <c r="BF577"/>
  <c r="T577"/>
  <c r="R577"/>
  <c r="P577"/>
  <c r="BI574"/>
  <c r="BH574"/>
  <c r="BG574"/>
  <c r="BF574"/>
  <c r="T574"/>
  <c r="R574"/>
  <c r="P574"/>
  <c r="BI571"/>
  <c r="BH571"/>
  <c r="BG571"/>
  <c r="BF571"/>
  <c r="T571"/>
  <c r="R571"/>
  <c r="P571"/>
  <c r="BI566"/>
  <c r="BH566"/>
  <c r="BG566"/>
  <c r="BF566"/>
  <c r="T566"/>
  <c r="R566"/>
  <c r="P566"/>
  <c r="BI564"/>
  <c r="BH564"/>
  <c r="BG564"/>
  <c r="BF564"/>
  <c r="T564"/>
  <c r="R564"/>
  <c r="P564"/>
  <c r="BI559"/>
  <c r="BH559"/>
  <c r="BG559"/>
  <c r="BF559"/>
  <c r="T559"/>
  <c r="R559"/>
  <c r="P559"/>
  <c r="BI555"/>
  <c r="BH555"/>
  <c r="BG555"/>
  <c r="BF555"/>
  <c r="T555"/>
  <c r="R555"/>
  <c r="P555"/>
  <c r="BI548"/>
  <c r="BH548"/>
  <c r="BG548"/>
  <c r="BF548"/>
  <c r="T548"/>
  <c r="R548"/>
  <c r="P548"/>
  <c r="BI542"/>
  <c r="BH542"/>
  <c r="BG542"/>
  <c r="BF542"/>
  <c r="T542"/>
  <c r="R542"/>
  <c r="P542"/>
  <c r="BI538"/>
  <c r="BH538"/>
  <c r="BG538"/>
  <c r="BF538"/>
  <c r="T538"/>
  <c r="R538"/>
  <c r="P538"/>
  <c r="BI534"/>
  <c r="BH534"/>
  <c r="BG534"/>
  <c r="BF534"/>
  <c r="T534"/>
  <c r="R534"/>
  <c r="P534"/>
  <c r="BI530"/>
  <c r="BH530"/>
  <c r="BG530"/>
  <c r="BF530"/>
  <c r="T530"/>
  <c r="R530"/>
  <c r="P530"/>
  <c r="BI526"/>
  <c r="BH526"/>
  <c r="BG526"/>
  <c r="BF526"/>
  <c r="T526"/>
  <c r="R526"/>
  <c r="P526"/>
  <c r="BI522"/>
  <c r="BH522"/>
  <c r="BG522"/>
  <c r="BF522"/>
  <c r="T522"/>
  <c r="R522"/>
  <c r="P522"/>
  <c r="BI518"/>
  <c r="BH518"/>
  <c r="BG518"/>
  <c r="BF518"/>
  <c r="T518"/>
  <c r="R518"/>
  <c r="P518"/>
  <c r="BI514"/>
  <c r="BH514"/>
  <c r="BG514"/>
  <c r="BF514"/>
  <c r="T514"/>
  <c r="R514"/>
  <c r="P514"/>
  <c r="BI510"/>
  <c r="BH510"/>
  <c r="BG510"/>
  <c r="BF510"/>
  <c r="T510"/>
  <c r="R510"/>
  <c r="P510"/>
  <c r="BI506"/>
  <c r="BH506"/>
  <c r="BG506"/>
  <c r="BF506"/>
  <c r="T506"/>
  <c r="R506"/>
  <c r="P506"/>
  <c r="BI502"/>
  <c r="BH502"/>
  <c r="BG502"/>
  <c r="BF502"/>
  <c r="T502"/>
  <c r="R502"/>
  <c r="P502"/>
  <c r="BI498"/>
  <c r="BH498"/>
  <c r="BG498"/>
  <c r="BF498"/>
  <c r="T498"/>
  <c r="R498"/>
  <c r="P498"/>
  <c r="BI494"/>
  <c r="BH494"/>
  <c r="BG494"/>
  <c r="BF494"/>
  <c r="T494"/>
  <c r="R494"/>
  <c r="P494"/>
  <c r="BI490"/>
  <c r="BH490"/>
  <c r="BG490"/>
  <c r="BF490"/>
  <c r="T490"/>
  <c r="R490"/>
  <c r="P490"/>
  <c r="BI486"/>
  <c r="BH486"/>
  <c r="BG486"/>
  <c r="BF486"/>
  <c r="T486"/>
  <c r="R486"/>
  <c r="P486"/>
  <c r="BI482"/>
  <c r="BH482"/>
  <c r="BG482"/>
  <c r="BF482"/>
  <c r="T482"/>
  <c r="R482"/>
  <c r="P482"/>
  <c r="BI478"/>
  <c r="BH478"/>
  <c r="BG478"/>
  <c r="BF478"/>
  <c r="T478"/>
  <c r="R478"/>
  <c r="P478"/>
  <c r="BI474"/>
  <c r="BH474"/>
  <c r="BG474"/>
  <c r="BF474"/>
  <c r="T474"/>
  <c r="R474"/>
  <c r="P474"/>
  <c r="BI470"/>
  <c r="BH470"/>
  <c r="BG470"/>
  <c r="BF470"/>
  <c r="T470"/>
  <c r="R470"/>
  <c r="P470"/>
  <c r="BI466"/>
  <c r="BH466"/>
  <c r="BG466"/>
  <c r="BF466"/>
  <c r="T466"/>
  <c r="R466"/>
  <c r="P466"/>
  <c r="BI462"/>
  <c r="BH462"/>
  <c r="BG462"/>
  <c r="BF462"/>
  <c r="T462"/>
  <c r="R462"/>
  <c r="P462"/>
  <c r="BI458"/>
  <c r="BH458"/>
  <c r="BG458"/>
  <c r="BF458"/>
  <c r="T458"/>
  <c r="R458"/>
  <c r="P458"/>
  <c r="BI454"/>
  <c r="BH454"/>
  <c r="BG454"/>
  <c r="BF454"/>
  <c r="T454"/>
  <c r="R454"/>
  <c r="P454"/>
  <c r="BI450"/>
  <c r="BH450"/>
  <c r="BG450"/>
  <c r="BF450"/>
  <c r="T450"/>
  <c r="R450"/>
  <c r="P450"/>
  <c r="BI446"/>
  <c r="BH446"/>
  <c r="BG446"/>
  <c r="BF446"/>
  <c r="T446"/>
  <c r="R446"/>
  <c r="P446"/>
  <c r="BI442"/>
  <c r="BH442"/>
  <c r="BG442"/>
  <c r="BF442"/>
  <c r="T442"/>
  <c r="R442"/>
  <c r="P442"/>
  <c r="BI438"/>
  <c r="BH438"/>
  <c r="BG438"/>
  <c r="BF438"/>
  <c r="T438"/>
  <c r="R438"/>
  <c r="P438"/>
  <c r="BI434"/>
  <c r="BH434"/>
  <c r="BG434"/>
  <c r="BF434"/>
  <c r="T434"/>
  <c r="R434"/>
  <c r="P434"/>
  <c r="BI430"/>
  <c r="BH430"/>
  <c r="BG430"/>
  <c r="BF430"/>
  <c r="T430"/>
  <c r="R430"/>
  <c r="P430"/>
  <c r="BI426"/>
  <c r="BH426"/>
  <c r="BG426"/>
  <c r="BF426"/>
  <c r="T426"/>
  <c r="R426"/>
  <c r="P426"/>
  <c r="BI422"/>
  <c r="BH422"/>
  <c r="BG422"/>
  <c r="BF422"/>
  <c r="T422"/>
  <c r="R422"/>
  <c r="P422"/>
  <c r="BI416"/>
  <c r="BH416"/>
  <c r="BG416"/>
  <c r="BF416"/>
  <c r="T416"/>
  <c r="R416"/>
  <c r="P416"/>
  <c r="BI411"/>
  <c r="BH411"/>
  <c r="BG411"/>
  <c r="BF411"/>
  <c r="T411"/>
  <c r="R411"/>
  <c r="P411"/>
  <c r="BI410"/>
  <c r="BH410"/>
  <c r="BG410"/>
  <c r="BF410"/>
  <c r="T410"/>
  <c r="R410"/>
  <c r="P410"/>
  <c r="BI408"/>
  <c r="BH408"/>
  <c r="BG408"/>
  <c r="BF408"/>
  <c r="T408"/>
  <c r="R408"/>
  <c r="P408"/>
  <c r="BI406"/>
  <c r="BH406"/>
  <c r="BG406"/>
  <c r="BF406"/>
  <c r="T406"/>
  <c r="R406"/>
  <c r="P406"/>
  <c r="BI400"/>
  <c r="BH400"/>
  <c r="BG400"/>
  <c r="BF400"/>
  <c r="T400"/>
  <c r="R400"/>
  <c r="P400"/>
  <c r="BI394"/>
  <c r="BH394"/>
  <c r="BG394"/>
  <c r="BF394"/>
  <c r="T394"/>
  <c r="R394"/>
  <c r="P394"/>
  <c r="BI388"/>
  <c r="BH388"/>
  <c r="BG388"/>
  <c r="BF388"/>
  <c r="T388"/>
  <c r="R388"/>
  <c r="P388"/>
  <c r="BI383"/>
  <c r="BH383"/>
  <c r="BG383"/>
  <c r="BF383"/>
  <c r="T383"/>
  <c r="R383"/>
  <c r="P383"/>
  <c r="BI378"/>
  <c r="BH378"/>
  <c r="BG378"/>
  <c r="BF378"/>
  <c r="T378"/>
  <c r="R378"/>
  <c r="P378"/>
  <c r="BI373"/>
  <c r="BH373"/>
  <c r="BG373"/>
  <c r="BF373"/>
  <c r="T373"/>
  <c r="R373"/>
  <c r="P373"/>
  <c r="BI368"/>
  <c r="BH368"/>
  <c r="BG368"/>
  <c r="BF368"/>
  <c r="T368"/>
  <c r="R368"/>
  <c r="P368"/>
  <c r="BI363"/>
  <c r="BH363"/>
  <c r="BG363"/>
  <c r="BF363"/>
  <c r="T363"/>
  <c r="R363"/>
  <c r="P363"/>
  <c r="BI359"/>
  <c r="BH359"/>
  <c r="BG359"/>
  <c r="BF359"/>
  <c r="T359"/>
  <c r="R359"/>
  <c r="P359"/>
  <c r="BI354"/>
  <c r="BH354"/>
  <c r="BG354"/>
  <c r="BF354"/>
  <c r="T354"/>
  <c r="R354"/>
  <c r="P354"/>
  <c r="BI348"/>
  <c r="BH348"/>
  <c r="BG348"/>
  <c r="BF348"/>
  <c r="T348"/>
  <c r="R348"/>
  <c r="P348"/>
  <c r="BI342"/>
  <c r="BH342"/>
  <c r="BG342"/>
  <c r="BF342"/>
  <c r="T342"/>
  <c r="R342"/>
  <c r="P342"/>
  <c r="BI337"/>
  <c r="BH337"/>
  <c r="BG337"/>
  <c r="BF337"/>
  <c r="T337"/>
  <c r="R337"/>
  <c r="P337"/>
  <c r="BI332"/>
  <c r="BH332"/>
  <c r="BG332"/>
  <c r="BF332"/>
  <c r="T332"/>
  <c r="R332"/>
  <c r="P332"/>
  <c r="BI327"/>
  <c r="BH327"/>
  <c r="BG327"/>
  <c r="BF327"/>
  <c r="T327"/>
  <c r="R327"/>
  <c r="P327"/>
  <c r="BI322"/>
  <c r="BH322"/>
  <c r="BG322"/>
  <c r="BF322"/>
  <c r="T322"/>
  <c r="R322"/>
  <c r="P322"/>
  <c r="BI319"/>
  <c r="BH319"/>
  <c r="BG319"/>
  <c r="BF319"/>
  <c r="T319"/>
  <c r="R319"/>
  <c r="P319"/>
  <c r="BI314"/>
  <c r="BH314"/>
  <c r="BG314"/>
  <c r="BF314"/>
  <c r="T314"/>
  <c r="R314"/>
  <c r="P314"/>
  <c r="BI306"/>
  <c r="BH306"/>
  <c r="BG306"/>
  <c r="BF306"/>
  <c r="T306"/>
  <c r="T305"/>
  <c r="R306"/>
  <c r="R305"/>
  <c r="P306"/>
  <c r="P305"/>
  <c r="BI298"/>
  <c r="BH298"/>
  <c r="BG298"/>
  <c r="BF298"/>
  <c r="T298"/>
  <c r="R298"/>
  <c r="P298"/>
  <c r="BI287"/>
  <c r="BH287"/>
  <c r="BG287"/>
  <c r="BF287"/>
  <c r="T287"/>
  <c r="R287"/>
  <c r="P287"/>
  <c r="BI285"/>
  <c r="BH285"/>
  <c r="BG285"/>
  <c r="BF285"/>
  <c r="T285"/>
  <c r="R285"/>
  <c r="P285"/>
  <c r="BI274"/>
  <c r="BH274"/>
  <c r="BG274"/>
  <c r="BF274"/>
  <c r="T274"/>
  <c r="R274"/>
  <c r="P274"/>
  <c r="BI268"/>
  <c r="BH268"/>
  <c r="BG268"/>
  <c r="BF268"/>
  <c r="T268"/>
  <c r="R268"/>
  <c r="P268"/>
  <c r="BI265"/>
  <c r="BH265"/>
  <c r="BG265"/>
  <c r="BF265"/>
  <c r="T265"/>
  <c r="R265"/>
  <c r="P265"/>
  <c r="BI258"/>
  <c r="BH258"/>
  <c r="BG258"/>
  <c r="BF258"/>
  <c r="T258"/>
  <c r="R258"/>
  <c r="P258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39"/>
  <c r="BH239"/>
  <c r="BG239"/>
  <c r="BF239"/>
  <c r="T239"/>
  <c r="R239"/>
  <c r="P239"/>
  <c r="BI237"/>
  <c r="BH237"/>
  <c r="BG237"/>
  <c r="BF237"/>
  <c r="T237"/>
  <c r="R237"/>
  <c r="P237"/>
  <c r="BI230"/>
  <c r="BH230"/>
  <c r="BG230"/>
  <c r="BF230"/>
  <c r="T230"/>
  <c r="R230"/>
  <c r="P230"/>
  <c r="BI224"/>
  <c r="BH224"/>
  <c r="BG224"/>
  <c r="BF224"/>
  <c r="T224"/>
  <c r="R224"/>
  <c r="P224"/>
  <c r="BI220"/>
  <c r="BH220"/>
  <c r="BG220"/>
  <c r="BF220"/>
  <c r="T220"/>
  <c r="R220"/>
  <c r="P220"/>
  <c r="BI206"/>
  <c r="BH206"/>
  <c r="BG206"/>
  <c r="BF206"/>
  <c r="T206"/>
  <c r="R206"/>
  <c r="P206"/>
  <c r="BI203"/>
  <c r="BH203"/>
  <c r="BG203"/>
  <c r="BF203"/>
  <c r="T203"/>
  <c r="R203"/>
  <c r="P203"/>
  <c r="BI200"/>
  <c r="BH200"/>
  <c r="BG200"/>
  <c r="BF200"/>
  <c r="T200"/>
  <c r="R200"/>
  <c r="P200"/>
  <c r="BI196"/>
  <c r="BH196"/>
  <c r="BG196"/>
  <c r="BF196"/>
  <c r="T196"/>
  <c r="R196"/>
  <c r="P196"/>
  <c r="BI188"/>
  <c r="BH188"/>
  <c r="BG188"/>
  <c r="BF188"/>
  <c r="T188"/>
  <c r="R188"/>
  <c r="P188"/>
  <c r="BI176"/>
  <c r="BH176"/>
  <c r="BG176"/>
  <c r="BF176"/>
  <c r="T176"/>
  <c r="R176"/>
  <c r="P176"/>
  <c r="BI167"/>
  <c r="BH167"/>
  <c r="BG167"/>
  <c r="BF167"/>
  <c r="T167"/>
  <c r="R167"/>
  <c r="P167"/>
  <c r="BI165"/>
  <c r="BH165"/>
  <c r="BG165"/>
  <c r="BF165"/>
  <c r="T165"/>
  <c r="R165"/>
  <c r="P165"/>
  <c r="BI159"/>
  <c r="BH159"/>
  <c r="BG159"/>
  <c r="BF159"/>
  <c r="T159"/>
  <c r="R159"/>
  <c r="P159"/>
  <c r="BI151"/>
  <c r="BH151"/>
  <c r="BG151"/>
  <c r="BF151"/>
  <c r="T151"/>
  <c r="R151"/>
  <c r="P151"/>
  <c r="BI143"/>
  <c r="BH143"/>
  <c r="BG143"/>
  <c r="BF143"/>
  <c r="T143"/>
  <c r="R143"/>
  <c r="P143"/>
  <c r="BI135"/>
  <c r="BH135"/>
  <c r="BG135"/>
  <c r="BF135"/>
  <c r="T135"/>
  <c r="R135"/>
  <c r="P135"/>
  <c r="BI127"/>
  <c r="BH127"/>
  <c r="BG127"/>
  <c r="BF127"/>
  <c r="T127"/>
  <c r="R127"/>
  <c r="P127"/>
  <c r="BI124"/>
  <c r="BH124"/>
  <c r="BG124"/>
  <c r="BF124"/>
  <c r="T124"/>
  <c r="R124"/>
  <c r="P124"/>
  <c r="BI116"/>
  <c r="BH116"/>
  <c r="BG116"/>
  <c r="BF116"/>
  <c r="T116"/>
  <c r="R116"/>
  <c r="P116"/>
  <c r="BI114"/>
  <c r="BH114"/>
  <c r="BG114"/>
  <c r="BF114"/>
  <c r="T114"/>
  <c r="R114"/>
  <c r="P114"/>
  <c r="BI111"/>
  <c r="BH111"/>
  <c r="BG111"/>
  <c r="BF111"/>
  <c r="T111"/>
  <c r="R111"/>
  <c r="P111"/>
  <c r="BI109"/>
  <c r="BH109"/>
  <c r="BG109"/>
  <c r="BF109"/>
  <c r="T109"/>
  <c r="R109"/>
  <c r="P109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55"/>
  <c r="J54"/>
  <c r="F54"/>
  <c r="F52"/>
  <c r="E50"/>
  <c r="J18"/>
  <c r="E18"/>
  <c r="F55"/>
  <c r="J17"/>
  <c r="J12"/>
  <c r="J89"/>
  <c r="E7"/>
  <c r="E48"/>
  <c i="11" r="J37"/>
  <c r="J36"/>
  <c i="1" r="AY64"/>
  <c i="11" r="J35"/>
  <c i="1" r="AX64"/>
  <c i="11" r="BI760"/>
  <c r="BH760"/>
  <c r="BG760"/>
  <c r="BF760"/>
  <c r="T760"/>
  <c r="R760"/>
  <c r="P760"/>
  <c r="BI756"/>
  <c r="BH756"/>
  <c r="BG756"/>
  <c r="BF756"/>
  <c r="T756"/>
  <c r="R756"/>
  <c r="P756"/>
  <c r="BI752"/>
  <c r="BH752"/>
  <c r="BG752"/>
  <c r="BF752"/>
  <c r="T752"/>
  <c r="T751"/>
  <c r="R752"/>
  <c r="R751"/>
  <c r="P752"/>
  <c r="P751"/>
  <c r="BI749"/>
  <c r="BH749"/>
  <c r="BG749"/>
  <c r="BF749"/>
  <c r="T749"/>
  <c r="R749"/>
  <c r="P749"/>
  <c r="BI746"/>
  <c r="BH746"/>
  <c r="BG746"/>
  <c r="BF746"/>
  <c r="T746"/>
  <c r="R746"/>
  <c r="P746"/>
  <c r="BI744"/>
  <c r="BH744"/>
  <c r="BG744"/>
  <c r="BF744"/>
  <c r="T744"/>
  <c r="R744"/>
  <c r="P744"/>
  <c r="BI739"/>
  <c r="BH739"/>
  <c r="BG739"/>
  <c r="BF739"/>
  <c r="T739"/>
  <c r="R739"/>
  <c r="P739"/>
  <c r="BI737"/>
  <c r="BH737"/>
  <c r="BG737"/>
  <c r="BF737"/>
  <c r="T737"/>
  <c r="R737"/>
  <c r="P737"/>
  <c r="BI730"/>
  <c r="BH730"/>
  <c r="BG730"/>
  <c r="BF730"/>
  <c r="T730"/>
  <c r="R730"/>
  <c r="P730"/>
  <c r="BI724"/>
  <c r="BH724"/>
  <c r="BG724"/>
  <c r="BF724"/>
  <c r="T724"/>
  <c r="R724"/>
  <c r="P724"/>
  <c r="BI721"/>
  <c r="BH721"/>
  <c r="BG721"/>
  <c r="BF721"/>
  <c r="T721"/>
  <c r="R721"/>
  <c r="P721"/>
  <c r="BI718"/>
  <c r="BH718"/>
  <c r="BG718"/>
  <c r="BF718"/>
  <c r="T718"/>
  <c r="R718"/>
  <c r="P718"/>
  <c r="BI717"/>
  <c r="BH717"/>
  <c r="BG717"/>
  <c r="BF717"/>
  <c r="T717"/>
  <c r="R717"/>
  <c r="P717"/>
  <c r="BI714"/>
  <c r="BH714"/>
  <c r="BG714"/>
  <c r="BF714"/>
  <c r="T714"/>
  <c r="R714"/>
  <c r="P714"/>
  <c r="BI711"/>
  <c r="BH711"/>
  <c r="BG711"/>
  <c r="BF711"/>
  <c r="T711"/>
  <c r="R711"/>
  <c r="P711"/>
  <c r="BI710"/>
  <c r="BH710"/>
  <c r="BG710"/>
  <c r="BF710"/>
  <c r="T710"/>
  <c r="R710"/>
  <c r="P710"/>
  <c r="BI707"/>
  <c r="BH707"/>
  <c r="BG707"/>
  <c r="BF707"/>
  <c r="T707"/>
  <c r="R707"/>
  <c r="P707"/>
  <c r="BI699"/>
  <c r="BH699"/>
  <c r="BG699"/>
  <c r="BF699"/>
  <c r="T699"/>
  <c r="R699"/>
  <c r="P699"/>
  <c r="BI691"/>
  <c r="BH691"/>
  <c r="BG691"/>
  <c r="BF691"/>
  <c r="T691"/>
  <c r="R691"/>
  <c r="P691"/>
  <c r="BI686"/>
  <c r="BH686"/>
  <c r="BG686"/>
  <c r="BF686"/>
  <c r="T686"/>
  <c r="R686"/>
  <c r="P686"/>
  <c r="BI685"/>
  <c r="BH685"/>
  <c r="BG685"/>
  <c r="BF685"/>
  <c r="T685"/>
  <c r="R685"/>
  <c r="P685"/>
  <c r="BI683"/>
  <c r="BH683"/>
  <c r="BG683"/>
  <c r="BF683"/>
  <c r="T683"/>
  <c r="R683"/>
  <c r="P683"/>
  <c r="BI681"/>
  <c r="BH681"/>
  <c r="BG681"/>
  <c r="BF681"/>
  <c r="T681"/>
  <c r="R681"/>
  <c r="P681"/>
  <c r="BI676"/>
  <c r="BH676"/>
  <c r="BG676"/>
  <c r="BF676"/>
  <c r="T676"/>
  <c r="R676"/>
  <c r="P676"/>
  <c r="BI671"/>
  <c r="BH671"/>
  <c r="BG671"/>
  <c r="BF671"/>
  <c r="T671"/>
  <c r="R671"/>
  <c r="P671"/>
  <c r="BI666"/>
  <c r="BH666"/>
  <c r="BG666"/>
  <c r="BF666"/>
  <c r="T666"/>
  <c r="R666"/>
  <c r="P666"/>
  <c r="BI662"/>
  <c r="BH662"/>
  <c r="BG662"/>
  <c r="BF662"/>
  <c r="T662"/>
  <c r="R662"/>
  <c r="P662"/>
  <c r="BI658"/>
  <c r="BH658"/>
  <c r="BG658"/>
  <c r="BF658"/>
  <c r="T658"/>
  <c r="R658"/>
  <c r="P658"/>
  <c r="BI654"/>
  <c r="BH654"/>
  <c r="BG654"/>
  <c r="BF654"/>
  <c r="T654"/>
  <c r="R654"/>
  <c r="P654"/>
  <c r="BI650"/>
  <c r="BH650"/>
  <c r="BG650"/>
  <c r="BF650"/>
  <c r="T650"/>
  <c r="R650"/>
  <c r="P650"/>
  <c r="BI645"/>
  <c r="BH645"/>
  <c r="BG645"/>
  <c r="BF645"/>
  <c r="T645"/>
  <c r="R645"/>
  <c r="P645"/>
  <c r="BI641"/>
  <c r="BH641"/>
  <c r="BG641"/>
  <c r="BF641"/>
  <c r="T641"/>
  <c r="R641"/>
  <c r="P641"/>
  <c r="BI636"/>
  <c r="BH636"/>
  <c r="BG636"/>
  <c r="BF636"/>
  <c r="T636"/>
  <c r="R636"/>
  <c r="P636"/>
  <c r="BI632"/>
  <c r="BH632"/>
  <c r="BG632"/>
  <c r="BF632"/>
  <c r="T632"/>
  <c r="R632"/>
  <c r="P632"/>
  <c r="BI627"/>
  <c r="BH627"/>
  <c r="BG627"/>
  <c r="BF627"/>
  <c r="T627"/>
  <c r="R627"/>
  <c r="P627"/>
  <c r="BI621"/>
  <c r="BH621"/>
  <c r="BG621"/>
  <c r="BF621"/>
  <c r="T621"/>
  <c r="R621"/>
  <c r="P621"/>
  <c r="BI615"/>
  <c r="BH615"/>
  <c r="BG615"/>
  <c r="BF615"/>
  <c r="T615"/>
  <c r="R615"/>
  <c r="P615"/>
  <c r="BI608"/>
  <c r="BH608"/>
  <c r="BG608"/>
  <c r="BF608"/>
  <c r="T608"/>
  <c r="R608"/>
  <c r="P608"/>
  <c r="BI604"/>
  <c r="BH604"/>
  <c r="BG604"/>
  <c r="BF604"/>
  <c r="T604"/>
  <c r="R604"/>
  <c r="P604"/>
  <c r="BI600"/>
  <c r="BH600"/>
  <c r="BG600"/>
  <c r="BF600"/>
  <c r="T600"/>
  <c r="R600"/>
  <c r="P600"/>
  <c r="BI596"/>
  <c r="BH596"/>
  <c r="BG596"/>
  <c r="BF596"/>
  <c r="T596"/>
  <c r="R596"/>
  <c r="P596"/>
  <c r="BI591"/>
  <c r="BH591"/>
  <c r="BG591"/>
  <c r="BF591"/>
  <c r="T591"/>
  <c r="R591"/>
  <c r="P591"/>
  <c r="BI587"/>
  <c r="BH587"/>
  <c r="BG587"/>
  <c r="BF587"/>
  <c r="T587"/>
  <c r="R587"/>
  <c r="P587"/>
  <c r="BI582"/>
  <c r="BH582"/>
  <c r="BG582"/>
  <c r="BF582"/>
  <c r="T582"/>
  <c r="R582"/>
  <c r="P582"/>
  <c r="BI578"/>
  <c r="BH578"/>
  <c r="BG578"/>
  <c r="BF578"/>
  <c r="T578"/>
  <c r="R578"/>
  <c r="P578"/>
  <c r="BI573"/>
  <c r="BH573"/>
  <c r="BG573"/>
  <c r="BF573"/>
  <c r="T573"/>
  <c r="R573"/>
  <c r="P573"/>
  <c r="BI565"/>
  <c r="BH565"/>
  <c r="BG565"/>
  <c r="BF565"/>
  <c r="T565"/>
  <c r="R565"/>
  <c r="P565"/>
  <c r="BI557"/>
  <c r="BH557"/>
  <c r="BG557"/>
  <c r="BF557"/>
  <c r="T557"/>
  <c r="R557"/>
  <c r="P557"/>
  <c r="BI552"/>
  <c r="BH552"/>
  <c r="BG552"/>
  <c r="BF552"/>
  <c r="T552"/>
  <c r="R552"/>
  <c r="P552"/>
  <c r="BI547"/>
  <c r="BH547"/>
  <c r="BG547"/>
  <c r="BF547"/>
  <c r="T547"/>
  <c r="R547"/>
  <c r="P547"/>
  <c r="BI543"/>
  <c r="BH543"/>
  <c r="BG543"/>
  <c r="BF543"/>
  <c r="T543"/>
  <c r="R543"/>
  <c r="P543"/>
  <c r="BI538"/>
  <c r="BH538"/>
  <c r="BG538"/>
  <c r="BF538"/>
  <c r="T538"/>
  <c r="R538"/>
  <c r="P538"/>
  <c r="BI534"/>
  <c r="BH534"/>
  <c r="BG534"/>
  <c r="BF534"/>
  <c r="T534"/>
  <c r="R534"/>
  <c r="P534"/>
  <c r="BI530"/>
  <c r="BH530"/>
  <c r="BG530"/>
  <c r="BF530"/>
  <c r="T530"/>
  <c r="R530"/>
  <c r="P530"/>
  <c r="BI525"/>
  <c r="BH525"/>
  <c r="BG525"/>
  <c r="BF525"/>
  <c r="T525"/>
  <c r="R525"/>
  <c r="P525"/>
  <c r="BI521"/>
  <c r="BH521"/>
  <c r="BG521"/>
  <c r="BF521"/>
  <c r="T521"/>
  <c r="R521"/>
  <c r="P521"/>
  <c r="BI517"/>
  <c r="BH517"/>
  <c r="BG517"/>
  <c r="BF517"/>
  <c r="T517"/>
  <c r="R517"/>
  <c r="P517"/>
  <c r="BI513"/>
  <c r="BH513"/>
  <c r="BG513"/>
  <c r="BF513"/>
  <c r="T513"/>
  <c r="R513"/>
  <c r="P513"/>
  <c r="BI508"/>
  <c r="BH508"/>
  <c r="BG508"/>
  <c r="BF508"/>
  <c r="T508"/>
  <c r="R508"/>
  <c r="P508"/>
  <c r="BI504"/>
  <c r="BH504"/>
  <c r="BG504"/>
  <c r="BF504"/>
  <c r="T504"/>
  <c r="R504"/>
  <c r="P504"/>
  <c r="BI499"/>
  <c r="BH499"/>
  <c r="BG499"/>
  <c r="BF499"/>
  <c r="T499"/>
  <c r="R499"/>
  <c r="P499"/>
  <c r="BI495"/>
  <c r="BH495"/>
  <c r="BG495"/>
  <c r="BF495"/>
  <c r="T495"/>
  <c r="R495"/>
  <c r="P495"/>
  <c r="BI491"/>
  <c r="BH491"/>
  <c r="BG491"/>
  <c r="BF491"/>
  <c r="T491"/>
  <c r="R491"/>
  <c r="P491"/>
  <c r="BI487"/>
  <c r="BH487"/>
  <c r="BG487"/>
  <c r="BF487"/>
  <c r="T487"/>
  <c r="R487"/>
  <c r="P487"/>
  <c r="BI483"/>
  <c r="BH483"/>
  <c r="BG483"/>
  <c r="BF483"/>
  <c r="T483"/>
  <c r="R483"/>
  <c r="P483"/>
  <c r="BI476"/>
  <c r="BH476"/>
  <c r="BG476"/>
  <c r="BF476"/>
  <c r="T476"/>
  <c r="R476"/>
  <c r="P476"/>
  <c r="BI473"/>
  <c r="BH473"/>
  <c r="BG473"/>
  <c r="BF473"/>
  <c r="T473"/>
  <c r="R473"/>
  <c r="P473"/>
  <c r="BI470"/>
  <c r="BH470"/>
  <c r="BG470"/>
  <c r="BF470"/>
  <c r="T470"/>
  <c r="R470"/>
  <c r="P470"/>
  <c r="BI468"/>
  <c r="BH468"/>
  <c r="BG468"/>
  <c r="BF468"/>
  <c r="T468"/>
  <c r="R468"/>
  <c r="P468"/>
  <c r="BI465"/>
  <c r="BH465"/>
  <c r="BG465"/>
  <c r="BF465"/>
  <c r="T465"/>
  <c r="R465"/>
  <c r="P465"/>
  <c r="BI458"/>
  <c r="BH458"/>
  <c r="BG458"/>
  <c r="BF458"/>
  <c r="T458"/>
  <c r="R458"/>
  <c r="P458"/>
  <c r="BI456"/>
  <c r="BH456"/>
  <c r="BG456"/>
  <c r="BF456"/>
  <c r="T456"/>
  <c r="R456"/>
  <c r="P456"/>
  <c r="BI454"/>
  <c r="BH454"/>
  <c r="BG454"/>
  <c r="BF454"/>
  <c r="T454"/>
  <c r="R454"/>
  <c r="P454"/>
  <c r="BI448"/>
  <c r="BH448"/>
  <c r="BG448"/>
  <c r="BF448"/>
  <c r="T448"/>
  <c r="R448"/>
  <c r="P448"/>
  <c r="BI442"/>
  <c r="BH442"/>
  <c r="BG442"/>
  <c r="BF442"/>
  <c r="T442"/>
  <c r="R442"/>
  <c r="P442"/>
  <c r="BI439"/>
  <c r="BH439"/>
  <c r="BG439"/>
  <c r="BF439"/>
  <c r="T439"/>
  <c r="R439"/>
  <c r="P439"/>
  <c r="BI436"/>
  <c r="BH436"/>
  <c r="BG436"/>
  <c r="BF436"/>
  <c r="T436"/>
  <c r="R436"/>
  <c r="P436"/>
  <c r="BI433"/>
  <c r="BH433"/>
  <c r="BG433"/>
  <c r="BF433"/>
  <c r="T433"/>
  <c r="R433"/>
  <c r="P433"/>
  <c r="BI429"/>
  <c r="BH429"/>
  <c r="BG429"/>
  <c r="BF429"/>
  <c r="T429"/>
  <c r="R429"/>
  <c r="P429"/>
  <c r="BI425"/>
  <c r="BH425"/>
  <c r="BG425"/>
  <c r="BF425"/>
  <c r="T425"/>
  <c r="R425"/>
  <c r="P425"/>
  <c r="BI421"/>
  <c r="BH421"/>
  <c r="BG421"/>
  <c r="BF421"/>
  <c r="T421"/>
  <c r="R421"/>
  <c r="P421"/>
  <c r="BI420"/>
  <c r="BH420"/>
  <c r="BG420"/>
  <c r="BF420"/>
  <c r="T420"/>
  <c r="R420"/>
  <c r="P420"/>
  <c r="BI417"/>
  <c r="BH417"/>
  <c r="BG417"/>
  <c r="BF417"/>
  <c r="T417"/>
  <c r="R417"/>
  <c r="P417"/>
  <c r="BI411"/>
  <c r="BH411"/>
  <c r="BG411"/>
  <c r="BF411"/>
  <c r="T411"/>
  <c r="R411"/>
  <c r="P411"/>
  <c r="BI409"/>
  <c r="BH409"/>
  <c r="BG409"/>
  <c r="BF409"/>
  <c r="T409"/>
  <c r="R409"/>
  <c r="P409"/>
  <c r="BI407"/>
  <c r="BH407"/>
  <c r="BG407"/>
  <c r="BF407"/>
  <c r="T407"/>
  <c r="R407"/>
  <c r="P407"/>
  <c r="BI405"/>
  <c r="BH405"/>
  <c r="BG405"/>
  <c r="BF405"/>
  <c r="T405"/>
  <c r="R405"/>
  <c r="P405"/>
  <c r="BI400"/>
  <c r="BH400"/>
  <c r="BG400"/>
  <c r="BF400"/>
  <c r="T400"/>
  <c r="R400"/>
  <c r="P400"/>
  <c r="BI398"/>
  <c r="BH398"/>
  <c r="BG398"/>
  <c r="BF398"/>
  <c r="T398"/>
  <c r="R398"/>
  <c r="P398"/>
  <c r="BI394"/>
  <c r="BH394"/>
  <c r="BG394"/>
  <c r="BF394"/>
  <c r="T394"/>
  <c r="R394"/>
  <c r="P394"/>
  <c r="BI380"/>
  <c r="BH380"/>
  <c r="BG380"/>
  <c r="BF380"/>
  <c r="T380"/>
  <c r="R380"/>
  <c r="P380"/>
  <c r="BI374"/>
  <c r="BH374"/>
  <c r="BG374"/>
  <c r="BF374"/>
  <c r="T374"/>
  <c r="R374"/>
  <c r="P374"/>
  <c r="BI340"/>
  <c r="BH340"/>
  <c r="BG340"/>
  <c r="BF340"/>
  <c r="T340"/>
  <c r="R340"/>
  <c r="P340"/>
  <c r="BI337"/>
  <c r="BH337"/>
  <c r="BG337"/>
  <c r="BF337"/>
  <c r="T337"/>
  <c r="R337"/>
  <c r="P337"/>
  <c r="BI324"/>
  <c r="BH324"/>
  <c r="BG324"/>
  <c r="BF324"/>
  <c r="T324"/>
  <c r="R324"/>
  <c r="P324"/>
  <c r="BI312"/>
  <c r="BH312"/>
  <c r="BG312"/>
  <c r="BF312"/>
  <c r="T312"/>
  <c r="R312"/>
  <c r="P312"/>
  <c r="BI310"/>
  <c r="BH310"/>
  <c r="BG310"/>
  <c r="BF310"/>
  <c r="T310"/>
  <c r="R310"/>
  <c r="P310"/>
  <c r="BI307"/>
  <c r="BH307"/>
  <c r="BG307"/>
  <c r="BF307"/>
  <c r="T307"/>
  <c r="R307"/>
  <c r="P307"/>
  <c r="BI284"/>
  <c r="BH284"/>
  <c r="BG284"/>
  <c r="BF284"/>
  <c r="T284"/>
  <c r="R284"/>
  <c r="P284"/>
  <c r="BI282"/>
  <c r="BH282"/>
  <c r="BG282"/>
  <c r="BF282"/>
  <c r="T282"/>
  <c r="R282"/>
  <c r="P282"/>
  <c r="BI260"/>
  <c r="BH260"/>
  <c r="BG260"/>
  <c r="BF260"/>
  <c r="T260"/>
  <c r="R260"/>
  <c r="P260"/>
  <c r="BI240"/>
  <c r="BH240"/>
  <c r="BG240"/>
  <c r="BF240"/>
  <c r="T240"/>
  <c r="R240"/>
  <c r="P240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16"/>
  <c r="BH216"/>
  <c r="BG216"/>
  <c r="BF216"/>
  <c r="T216"/>
  <c r="R216"/>
  <c r="P216"/>
  <c r="BI211"/>
  <c r="BH211"/>
  <c r="BG211"/>
  <c r="BF211"/>
  <c r="T211"/>
  <c r="R211"/>
  <c r="P211"/>
  <c r="BI204"/>
  <c r="BH204"/>
  <c r="BG204"/>
  <c r="BF204"/>
  <c r="T204"/>
  <c r="R204"/>
  <c r="P204"/>
  <c r="BI199"/>
  <c r="BH199"/>
  <c r="BG199"/>
  <c r="BF199"/>
  <c r="T199"/>
  <c r="R199"/>
  <c r="P199"/>
  <c r="BI188"/>
  <c r="BH188"/>
  <c r="BG188"/>
  <c r="BF188"/>
  <c r="T188"/>
  <c r="R188"/>
  <c r="P188"/>
  <c r="BI177"/>
  <c r="BH177"/>
  <c r="BG177"/>
  <c r="BF177"/>
  <c r="T177"/>
  <c r="R177"/>
  <c r="P177"/>
  <c r="BI166"/>
  <c r="BH166"/>
  <c r="BG166"/>
  <c r="BF166"/>
  <c r="T166"/>
  <c r="R166"/>
  <c r="P166"/>
  <c r="BI155"/>
  <c r="BH155"/>
  <c r="BG155"/>
  <c r="BF155"/>
  <c r="T155"/>
  <c r="R155"/>
  <c r="P155"/>
  <c r="BI149"/>
  <c r="BH149"/>
  <c r="BG149"/>
  <c r="BF149"/>
  <c r="T149"/>
  <c r="R149"/>
  <c r="P149"/>
  <c r="BI143"/>
  <c r="BH143"/>
  <c r="BG143"/>
  <c r="BF143"/>
  <c r="T143"/>
  <c r="R143"/>
  <c r="P143"/>
  <c r="BI137"/>
  <c r="BH137"/>
  <c r="BG137"/>
  <c r="BF137"/>
  <c r="T137"/>
  <c r="R137"/>
  <c r="P137"/>
  <c r="BI131"/>
  <c r="BH131"/>
  <c r="BG131"/>
  <c r="BF131"/>
  <c r="T131"/>
  <c r="R131"/>
  <c r="P131"/>
  <c r="BI128"/>
  <c r="BH128"/>
  <c r="BG128"/>
  <c r="BF128"/>
  <c r="T128"/>
  <c r="R128"/>
  <c r="P128"/>
  <c r="BI121"/>
  <c r="BH121"/>
  <c r="BG121"/>
  <c r="BF121"/>
  <c r="T121"/>
  <c r="R121"/>
  <c r="P121"/>
  <c r="BI119"/>
  <c r="BH119"/>
  <c r="BG119"/>
  <c r="BF119"/>
  <c r="T119"/>
  <c r="R119"/>
  <c r="P119"/>
  <c r="BI116"/>
  <c r="BH116"/>
  <c r="BG116"/>
  <c r="BF116"/>
  <c r="T116"/>
  <c r="R116"/>
  <c r="P116"/>
  <c r="BI114"/>
  <c r="BH114"/>
  <c r="BG114"/>
  <c r="BF114"/>
  <c r="T114"/>
  <c r="R114"/>
  <c r="P114"/>
  <c r="BI106"/>
  <c r="BH106"/>
  <c r="BG106"/>
  <c r="BF106"/>
  <c r="T106"/>
  <c r="R106"/>
  <c r="P106"/>
  <c r="BI104"/>
  <c r="BH104"/>
  <c r="BG104"/>
  <c r="BF104"/>
  <c r="T104"/>
  <c r="R104"/>
  <c r="P104"/>
  <c r="BI95"/>
  <c r="BH95"/>
  <c r="BG95"/>
  <c r="BF95"/>
  <c r="T95"/>
  <c r="R95"/>
  <c r="P95"/>
  <c r="J89"/>
  <c r="J88"/>
  <c r="F88"/>
  <c r="F86"/>
  <c r="E84"/>
  <c r="J55"/>
  <c r="J54"/>
  <c r="F54"/>
  <c r="F52"/>
  <c r="E50"/>
  <c r="J18"/>
  <c r="E18"/>
  <c r="F55"/>
  <c r="J17"/>
  <c r="J12"/>
  <c r="J86"/>
  <c r="E7"/>
  <c r="E48"/>
  <c i="10" r="J37"/>
  <c r="J36"/>
  <c i="1" r="AY63"/>
  <c i="10" r="J35"/>
  <c i="1" r="AX63"/>
  <c i="10" r="BI272"/>
  <c r="BH272"/>
  <c r="BG272"/>
  <c r="BF272"/>
  <c r="T272"/>
  <c r="T271"/>
  <c r="R272"/>
  <c r="R271"/>
  <c r="P272"/>
  <c r="P271"/>
  <c r="BI266"/>
  <c r="BH266"/>
  <c r="BG266"/>
  <c r="BF266"/>
  <c r="T266"/>
  <c r="R266"/>
  <c r="P266"/>
  <c r="BI261"/>
  <c r="BH261"/>
  <c r="BG261"/>
  <c r="BF261"/>
  <c r="T261"/>
  <c r="R261"/>
  <c r="P261"/>
  <c r="BI256"/>
  <c r="BH256"/>
  <c r="BG256"/>
  <c r="BF256"/>
  <c r="T256"/>
  <c r="R256"/>
  <c r="P256"/>
  <c r="BI251"/>
  <c r="BH251"/>
  <c r="BG251"/>
  <c r="BF251"/>
  <c r="T251"/>
  <c r="R251"/>
  <c r="P251"/>
  <c r="BI246"/>
  <c r="BH246"/>
  <c r="BG246"/>
  <c r="BF246"/>
  <c r="T246"/>
  <c r="R246"/>
  <c r="P246"/>
  <c r="BI242"/>
  <c r="BH242"/>
  <c r="BG242"/>
  <c r="BF242"/>
  <c r="T242"/>
  <c r="R242"/>
  <c r="P242"/>
  <c r="BI237"/>
  <c r="BH237"/>
  <c r="BG237"/>
  <c r="BF237"/>
  <c r="T237"/>
  <c r="R237"/>
  <c r="P237"/>
  <c r="BI233"/>
  <c r="BH233"/>
  <c r="BG233"/>
  <c r="BF233"/>
  <c r="T233"/>
  <c r="R233"/>
  <c r="P233"/>
  <c r="BI228"/>
  <c r="BH228"/>
  <c r="BG228"/>
  <c r="BF228"/>
  <c r="T228"/>
  <c r="R228"/>
  <c r="P228"/>
  <c r="BI224"/>
  <c r="BH224"/>
  <c r="BG224"/>
  <c r="BF224"/>
  <c r="T224"/>
  <c r="R224"/>
  <c r="P224"/>
  <c r="BI219"/>
  <c r="BH219"/>
  <c r="BG219"/>
  <c r="BF219"/>
  <c r="T219"/>
  <c r="R219"/>
  <c r="P219"/>
  <c r="BI214"/>
  <c r="BH214"/>
  <c r="BG214"/>
  <c r="BF214"/>
  <c r="T214"/>
  <c r="R214"/>
  <c r="P214"/>
  <c r="BI209"/>
  <c r="BH209"/>
  <c r="BG209"/>
  <c r="BF209"/>
  <c r="T209"/>
  <c r="R209"/>
  <c r="P209"/>
  <c r="BI204"/>
  <c r="BH204"/>
  <c r="BG204"/>
  <c r="BF204"/>
  <c r="T204"/>
  <c r="T203"/>
  <c r="R204"/>
  <c r="R203"/>
  <c r="P204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1"/>
  <c r="BH191"/>
  <c r="BG191"/>
  <c r="BF191"/>
  <c r="T191"/>
  <c r="R191"/>
  <c r="P191"/>
  <c r="BI189"/>
  <c r="BH189"/>
  <c r="BG189"/>
  <c r="BF189"/>
  <c r="T189"/>
  <c r="R189"/>
  <c r="P189"/>
  <c r="BI185"/>
  <c r="BH185"/>
  <c r="BG185"/>
  <c r="BF185"/>
  <c r="T185"/>
  <c r="R185"/>
  <c r="P185"/>
  <c r="BI179"/>
  <c r="BH179"/>
  <c r="BG179"/>
  <c r="BF179"/>
  <c r="T179"/>
  <c r="R179"/>
  <c r="P179"/>
  <c r="BI174"/>
  <c r="BH174"/>
  <c r="BG174"/>
  <c r="BF174"/>
  <c r="T174"/>
  <c r="R174"/>
  <c r="P174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0"/>
  <c r="BH150"/>
  <c r="BG150"/>
  <c r="BF150"/>
  <c r="T150"/>
  <c r="R150"/>
  <c r="P150"/>
  <c r="BI145"/>
  <c r="BH145"/>
  <c r="BG145"/>
  <c r="BF145"/>
  <c r="T145"/>
  <c r="R145"/>
  <c r="P145"/>
  <c r="BI137"/>
  <c r="BH137"/>
  <c r="BG137"/>
  <c r="BF137"/>
  <c r="T137"/>
  <c r="R137"/>
  <c r="P137"/>
  <c r="BI132"/>
  <c r="BH132"/>
  <c r="BG132"/>
  <c r="BF132"/>
  <c r="T132"/>
  <c r="R132"/>
  <c r="P132"/>
  <c r="BI130"/>
  <c r="BH130"/>
  <c r="BG130"/>
  <c r="BF130"/>
  <c r="T130"/>
  <c r="R130"/>
  <c r="P130"/>
  <c r="BI127"/>
  <c r="BH127"/>
  <c r="BG127"/>
  <c r="BF127"/>
  <c r="T127"/>
  <c r="R127"/>
  <c r="P127"/>
  <c r="BI123"/>
  <c r="BH123"/>
  <c r="BG123"/>
  <c r="BF123"/>
  <c r="T123"/>
  <c r="R123"/>
  <c r="P123"/>
  <c r="BI118"/>
  <c r="BH118"/>
  <c r="BG118"/>
  <c r="BF118"/>
  <c r="T118"/>
  <c r="R118"/>
  <c r="P118"/>
  <c r="BI113"/>
  <c r="BH113"/>
  <c r="BG113"/>
  <c r="BF113"/>
  <c r="T113"/>
  <c r="R113"/>
  <c r="P113"/>
  <c r="BI108"/>
  <c r="BH108"/>
  <c r="BG108"/>
  <c r="BF108"/>
  <c r="T108"/>
  <c r="R108"/>
  <c r="P108"/>
  <c r="BI103"/>
  <c r="BH103"/>
  <c r="BG103"/>
  <c r="BF103"/>
  <c r="T103"/>
  <c r="R103"/>
  <c r="P103"/>
  <c r="BI99"/>
  <c r="BH99"/>
  <c r="BG99"/>
  <c r="BF99"/>
  <c r="T99"/>
  <c r="R99"/>
  <c r="P99"/>
  <c r="BI97"/>
  <c r="BH97"/>
  <c r="BG97"/>
  <c r="BF97"/>
  <c r="T97"/>
  <c r="R97"/>
  <c r="P97"/>
  <c r="BI93"/>
  <c r="BH93"/>
  <c r="BG93"/>
  <c r="BF93"/>
  <c r="T93"/>
  <c r="R93"/>
  <c r="P93"/>
  <c r="BI91"/>
  <c r="BH91"/>
  <c r="BG91"/>
  <c r="BF91"/>
  <c r="T91"/>
  <c r="R91"/>
  <c r="P91"/>
  <c r="BI87"/>
  <c r="BH87"/>
  <c r="BG87"/>
  <c r="BF87"/>
  <c r="T87"/>
  <c r="R87"/>
  <c r="P87"/>
  <c r="J81"/>
  <c r="J80"/>
  <c r="F80"/>
  <c r="F78"/>
  <c r="E76"/>
  <c r="J55"/>
  <c r="J54"/>
  <c r="F54"/>
  <c r="F52"/>
  <c r="E50"/>
  <c r="J18"/>
  <c r="E18"/>
  <c r="F81"/>
  <c r="J17"/>
  <c r="J12"/>
  <c r="J78"/>
  <c r="E7"/>
  <c r="E48"/>
  <c i="9" r="J37"/>
  <c r="J36"/>
  <c i="1" r="AY62"/>
  <c i="9" r="J35"/>
  <c i="1" r="AX62"/>
  <c i="9" r="BI490"/>
  <c r="BH490"/>
  <c r="BG490"/>
  <c r="BF490"/>
  <c r="T490"/>
  <c r="T489"/>
  <c r="R490"/>
  <c r="R489"/>
  <c r="P490"/>
  <c r="P489"/>
  <c r="BI484"/>
  <c r="BH484"/>
  <c r="BG484"/>
  <c r="BF484"/>
  <c r="T484"/>
  <c r="R484"/>
  <c r="P484"/>
  <c r="BI482"/>
  <c r="BH482"/>
  <c r="BG482"/>
  <c r="BF482"/>
  <c r="T482"/>
  <c r="R482"/>
  <c r="P482"/>
  <c r="BI479"/>
  <c r="BH479"/>
  <c r="BG479"/>
  <c r="BF479"/>
  <c r="T479"/>
  <c r="R479"/>
  <c r="P479"/>
  <c r="BI475"/>
  <c r="BH475"/>
  <c r="BG475"/>
  <c r="BF475"/>
  <c r="T475"/>
  <c r="R475"/>
  <c r="P475"/>
  <c r="BI471"/>
  <c r="BH471"/>
  <c r="BG471"/>
  <c r="BF471"/>
  <c r="T471"/>
  <c r="R471"/>
  <c r="P471"/>
  <c r="BI467"/>
  <c r="BH467"/>
  <c r="BG467"/>
  <c r="BF467"/>
  <c r="T467"/>
  <c r="R467"/>
  <c r="P467"/>
  <c r="BI463"/>
  <c r="BH463"/>
  <c r="BG463"/>
  <c r="BF463"/>
  <c r="T463"/>
  <c r="R463"/>
  <c r="P463"/>
  <c r="BI458"/>
  <c r="BH458"/>
  <c r="BG458"/>
  <c r="BF458"/>
  <c r="T458"/>
  <c r="R458"/>
  <c r="P458"/>
  <c r="BI453"/>
  <c r="BH453"/>
  <c r="BG453"/>
  <c r="BF453"/>
  <c r="T453"/>
  <c r="R453"/>
  <c r="P453"/>
  <c r="BI448"/>
  <c r="BH448"/>
  <c r="BG448"/>
  <c r="BF448"/>
  <c r="T448"/>
  <c r="R448"/>
  <c r="P448"/>
  <c r="BI443"/>
  <c r="BH443"/>
  <c r="BG443"/>
  <c r="BF443"/>
  <c r="T443"/>
  <c r="R443"/>
  <c r="P443"/>
  <c r="BI439"/>
  <c r="BH439"/>
  <c r="BG439"/>
  <c r="BF439"/>
  <c r="T439"/>
  <c r="R439"/>
  <c r="P439"/>
  <c r="BI435"/>
  <c r="BH435"/>
  <c r="BG435"/>
  <c r="BF435"/>
  <c r="T435"/>
  <c r="R435"/>
  <c r="P435"/>
  <c r="BI429"/>
  <c r="BH429"/>
  <c r="BG429"/>
  <c r="BF429"/>
  <c r="T429"/>
  <c r="R429"/>
  <c r="P429"/>
  <c r="BI423"/>
  <c r="BH423"/>
  <c r="BG423"/>
  <c r="BF423"/>
  <c r="T423"/>
  <c r="R423"/>
  <c r="P423"/>
  <c r="BI418"/>
  <c r="BH418"/>
  <c r="BG418"/>
  <c r="BF418"/>
  <c r="T418"/>
  <c r="R418"/>
  <c r="P418"/>
  <c r="BI414"/>
  <c r="BH414"/>
  <c r="BG414"/>
  <c r="BF414"/>
  <c r="T414"/>
  <c r="R414"/>
  <c r="P414"/>
  <c r="BI409"/>
  <c r="BH409"/>
  <c r="BG409"/>
  <c r="BF409"/>
  <c r="T409"/>
  <c r="R409"/>
  <c r="P409"/>
  <c r="BI405"/>
  <c r="BH405"/>
  <c r="BG405"/>
  <c r="BF405"/>
  <c r="T405"/>
  <c r="R405"/>
  <c r="P405"/>
  <c r="BI401"/>
  <c r="BH401"/>
  <c r="BG401"/>
  <c r="BF401"/>
  <c r="T401"/>
  <c r="R401"/>
  <c r="P401"/>
  <c r="BI397"/>
  <c r="BH397"/>
  <c r="BG397"/>
  <c r="BF397"/>
  <c r="T397"/>
  <c r="R397"/>
  <c r="P397"/>
  <c r="BI392"/>
  <c r="BH392"/>
  <c r="BG392"/>
  <c r="BF392"/>
  <c r="T392"/>
  <c r="R392"/>
  <c r="P392"/>
  <c r="BI388"/>
  <c r="BH388"/>
  <c r="BG388"/>
  <c r="BF388"/>
  <c r="T388"/>
  <c r="R388"/>
  <c r="P388"/>
  <c r="BI383"/>
  <c r="BH383"/>
  <c r="BG383"/>
  <c r="BF383"/>
  <c r="T383"/>
  <c r="R383"/>
  <c r="P383"/>
  <c r="BI379"/>
  <c r="BH379"/>
  <c r="BG379"/>
  <c r="BF379"/>
  <c r="T379"/>
  <c r="R379"/>
  <c r="P379"/>
  <c r="BI374"/>
  <c r="BH374"/>
  <c r="BG374"/>
  <c r="BF374"/>
  <c r="T374"/>
  <c r="R374"/>
  <c r="P374"/>
  <c r="BI370"/>
  <c r="BH370"/>
  <c r="BG370"/>
  <c r="BF370"/>
  <c r="T370"/>
  <c r="R370"/>
  <c r="P370"/>
  <c r="BI365"/>
  <c r="BH365"/>
  <c r="BG365"/>
  <c r="BF365"/>
  <c r="T365"/>
  <c r="R365"/>
  <c r="P365"/>
  <c r="BI361"/>
  <c r="BH361"/>
  <c r="BG361"/>
  <c r="BF361"/>
  <c r="T361"/>
  <c r="R361"/>
  <c r="P361"/>
  <c r="BI357"/>
  <c r="BH357"/>
  <c r="BG357"/>
  <c r="BF357"/>
  <c r="T357"/>
  <c r="R357"/>
  <c r="P357"/>
  <c r="BI352"/>
  <c r="BH352"/>
  <c r="BG352"/>
  <c r="BF352"/>
  <c r="T352"/>
  <c r="R352"/>
  <c r="P352"/>
  <c r="BI348"/>
  <c r="BH348"/>
  <c r="BG348"/>
  <c r="BF348"/>
  <c r="T348"/>
  <c r="R348"/>
  <c r="P348"/>
  <c r="BI343"/>
  <c r="BH343"/>
  <c r="BG343"/>
  <c r="BF343"/>
  <c r="T343"/>
  <c r="R343"/>
  <c r="P343"/>
  <c r="BI338"/>
  <c r="BH338"/>
  <c r="BG338"/>
  <c r="BF338"/>
  <c r="T338"/>
  <c r="R338"/>
  <c r="P338"/>
  <c r="BI333"/>
  <c r="BH333"/>
  <c r="BG333"/>
  <c r="BF333"/>
  <c r="T333"/>
  <c r="R333"/>
  <c r="P333"/>
  <c r="BI329"/>
  <c r="BH329"/>
  <c r="BG329"/>
  <c r="BF329"/>
  <c r="T329"/>
  <c r="R329"/>
  <c r="P329"/>
  <c r="BI325"/>
  <c r="BH325"/>
  <c r="BG325"/>
  <c r="BF325"/>
  <c r="T325"/>
  <c r="R325"/>
  <c r="P325"/>
  <c r="BI320"/>
  <c r="BH320"/>
  <c r="BG320"/>
  <c r="BF320"/>
  <c r="T320"/>
  <c r="R320"/>
  <c r="P320"/>
  <c r="BI316"/>
  <c r="BH316"/>
  <c r="BG316"/>
  <c r="BF316"/>
  <c r="T316"/>
  <c r="R316"/>
  <c r="P316"/>
  <c r="BI312"/>
  <c r="BH312"/>
  <c r="BG312"/>
  <c r="BF312"/>
  <c r="T312"/>
  <c r="R312"/>
  <c r="P312"/>
  <c r="BI308"/>
  <c r="BH308"/>
  <c r="BG308"/>
  <c r="BF308"/>
  <c r="T308"/>
  <c r="R308"/>
  <c r="P308"/>
  <c r="BI304"/>
  <c r="BH304"/>
  <c r="BG304"/>
  <c r="BF304"/>
  <c r="T304"/>
  <c r="R304"/>
  <c r="P304"/>
  <c r="BI300"/>
  <c r="BH300"/>
  <c r="BG300"/>
  <c r="BF300"/>
  <c r="T300"/>
  <c r="R300"/>
  <c r="P300"/>
  <c r="BI295"/>
  <c r="BH295"/>
  <c r="BG295"/>
  <c r="BF295"/>
  <c r="T295"/>
  <c r="R295"/>
  <c r="P295"/>
  <c r="BI291"/>
  <c r="BH291"/>
  <c r="BG291"/>
  <c r="BF291"/>
  <c r="T291"/>
  <c r="R291"/>
  <c r="P291"/>
  <c r="BI287"/>
  <c r="BH287"/>
  <c r="BG287"/>
  <c r="BF287"/>
  <c r="T287"/>
  <c r="R287"/>
  <c r="P287"/>
  <c r="BI283"/>
  <c r="BH283"/>
  <c r="BG283"/>
  <c r="BF283"/>
  <c r="T283"/>
  <c r="R283"/>
  <c r="P283"/>
  <c r="BI279"/>
  <c r="BH279"/>
  <c r="BG279"/>
  <c r="BF279"/>
  <c r="T279"/>
  <c r="R279"/>
  <c r="P279"/>
  <c r="BI274"/>
  <c r="BH274"/>
  <c r="BG274"/>
  <c r="BF274"/>
  <c r="T274"/>
  <c r="R274"/>
  <c r="P274"/>
  <c r="BI270"/>
  <c r="BH270"/>
  <c r="BG270"/>
  <c r="BF270"/>
  <c r="T270"/>
  <c r="R270"/>
  <c r="P270"/>
  <c r="BI265"/>
  <c r="BH265"/>
  <c r="BG265"/>
  <c r="BF265"/>
  <c r="T265"/>
  <c r="R265"/>
  <c r="P265"/>
  <c r="BI256"/>
  <c r="BH256"/>
  <c r="BG256"/>
  <c r="BF256"/>
  <c r="T256"/>
  <c r="T255"/>
  <c r="R256"/>
  <c r="R255"/>
  <c r="P256"/>
  <c r="P255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3"/>
  <c r="BH243"/>
  <c r="BG243"/>
  <c r="BF243"/>
  <c r="T243"/>
  <c r="R243"/>
  <c r="P243"/>
  <c r="BI241"/>
  <c r="BH241"/>
  <c r="BG241"/>
  <c r="BF241"/>
  <c r="T241"/>
  <c r="R241"/>
  <c r="P241"/>
  <c r="BI233"/>
  <c r="BH233"/>
  <c r="BG233"/>
  <c r="BF233"/>
  <c r="T233"/>
  <c r="R233"/>
  <c r="P233"/>
  <c r="BI227"/>
  <c r="BH227"/>
  <c r="BG227"/>
  <c r="BF227"/>
  <c r="T227"/>
  <c r="R227"/>
  <c r="P227"/>
  <c r="BI218"/>
  <c r="BH218"/>
  <c r="BG218"/>
  <c r="BF218"/>
  <c r="T218"/>
  <c r="R218"/>
  <c r="P218"/>
  <c r="BI207"/>
  <c r="BH207"/>
  <c r="BG207"/>
  <c r="BF207"/>
  <c r="T207"/>
  <c r="R207"/>
  <c r="P207"/>
  <c r="BI204"/>
  <c r="BH204"/>
  <c r="BG204"/>
  <c r="BF204"/>
  <c r="T204"/>
  <c r="R204"/>
  <c r="P204"/>
  <c r="BI201"/>
  <c r="BH201"/>
  <c r="BG201"/>
  <c r="BF201"/>
  <c r="T201"/>
  <c r="R201"/>
  <c r="P201"/>
  <c r="BI186"/>
  <c r="BH186"/>
  <c r="BG186"/>
  <c r="BF186"/>
  <c r="T186"/>
  <c r="R186"/>
  <c r="P186"/>
  <c r="BI177"/>
  <c r="BH177"/>
  <c r="BG177"/>
  <c r="BF177"/>
  <c r="T177"/>
  <c r="R177"/>
  <c r="P177"/>
  <c r="BI169"/>
  <c r="BH169"/>
  <c r="BG169"/>
  <c r="BF169"/>
  <c r="T169"/>
  <c r="R169"/>
  <c r="P169"/>
  <c r="BI160"/>
  <c r="BH160"/>
  <c r="BG160"/>
  <c r="BF160"/>
  <c r="T160"/>
  <c r="R160"/>
  <c r="P160"/>
  <c r="BI158"/>
  <c r="BH158"/>
  <c r="BG158"/>
  <c r="BF158"/>
  <c r="T158"/>
  <c r="R158"/>
  <c r="P158"/>
  <c r="BI151"/>
  <c r="BH151"/>
  <c r="BG151"/>
  <c r="BF151"/>
  <c r="T151"/>
  <c r="R151"/>
  <c r="P151"/>
  <c r="BI147"/>
  <c r="BH147"/>
  <c r="BG147"/>
  <c r="BF147"/>
  <c r="T147"/>
  <c r="R147"/>
  <c r="P147"/>
  <c r="BI138"/>
  <c r="BH138"/>
  <c r="BG138"/>
  <c r="BF138"/>
  <c r="T138"/>
  <c r="R138"/>
  <c r="P138"/>
  <c r="BI129"/>
  <c r="BH129"/>
  <c r="BG129"/>
  <c r="BF129"/>
  <c r="T129"/>
  <c r="R129"/>
  <c r="P129"/>
  <c r="BI120"/>
  <c r="BH120"/>
  <c r="BG120"/>
  <c r="BF120"/>
  <c r="T120"/>
  <c r="R120"/>
  <c r="P120"/>
  <c r="BI111"/>
  <c r="BH111"/>
  <c r="BG111"/>
  <c r="BF111"/>
  <c r="T111"/>
  <c r="R111"/>
  <c r="P111"/>
  <c r="BI103"/>
  <c r="BH103"/>
  <c r="BG103"/>
  <c r="BF103"/>
  <c r="T103"/>
  <c r="R103"/>
  <c r="P103"/>
  <c r="BI101"/>
  <c r="BH101"/>
  <c r="BG101"/>
  <c r="BF101"/>
  <c r="T101"/>
  <c r="R101"/>
  <c r="P101"/>
  <c r="BI97"/>
  <c r="BH97"/>
  <c r="BG97"/>
  <c r="BF97"/>
  <c r="T97"/>
  <c r="R97"/>
  <c r="P97"/>
  <c r="BI95"/>
  <c r="BH95"/>
  <c r="BG95"/>
  <c r="BF95"/>
  <c r="T95"/>
  <c r="R95"/>
  <c r="P95"/>
  <c r="BI87"/>
  <c r="BH87"/>
  <c r="BG87"/>
  <c r="BF87"/>
  <c r="T87"/>
  <c r="R87"/>
  <c r="P87"/>
  <c r="J81"/>
  <c r="J80"/>
  <c r="F80"/>
  <c r="F78"/>
  <c r="E76"/>
  <c r="J55"/>
  <c r="J54"/>
  <c r="F54"/>
  <c r="F52"/>
  <c r="E50"/>
  <c r="J18"/>
  <c r="E18"/>
  <c r="F81"/>
  <c r="J17"/>
  <c r="J12"/>
  <c r="J52"/>
  <c r="E7"/>
  <c r="E74"/>
  <c i="8" r="J37"/>
  <c r="J36"/>
  <c i="1" r="AY61"/>
  <c i="8" r="J35"/>
  <c i="1" r="AX61"/>
  <c i="8" r="BI647"/>
  <c r="BH647"/>
  <c r="BG647"/>
  <c r="BF647"/>
  <c r="T647"/>
  <c r="T646"/>
  <c r="R647"/>
  <c r="R646"/>
  <c r="P647"/>
  <c r="P646"/>
  <c r="BI645"/>
  <c r="BH645"/>
  <c r="BG645"/>
  <c r="BF645"/>
  <c r="T645"/>
  <c r="R645"/>
  <c r="P645"/>
  <c r="BI643"/>
  <c r="BH643"/>
  <c r="BG643"/>
  <c r="BF643"/>
  <c r="T643"/>
  <c r="R643"/>
  <c r="P643"/>
  <c r="BI641"/>
  <c r="BH641"/>
  <c r="BG641"/>
  <c r="BF641"/>
  <c r="T641"/>
  <c r="R641"/>
  <c r="P641"/>
  <c r="BI639"/>
  <c r="BH639"/>
  <c r="BG639"/>
  <c r="BF639"/>
  <c r="T639"/>
  <c r="R639"/>
  <c r="P639"/>
  <c r="BI638"/>
  <c r="BH638"/>
  <c r="BG638"/>
  <c r="BF638"/>
  <c r="T638"/>
  <c r="R638"/>
  <c r="P638"/>
  <c r="BI636"/>
  <c r="BH636"/>
  <c r="BG636"/>
  <c r="BF636"/>
  <c r="T636"/>
  <c r="R636"/>
  <c r="P636"/>
  <c r="BI635"/>
  <c r="BH635"/>
  <c r="BG635"/>
  <c r="BF635"/>
  <c r="T635"/>
  <c r="R635"/>
  <c r="P635"/>
  <c r="BI633"/>
  <c r="BH633"/>
  <c r="BG633"/>
  <c r="BF633"/>
  <c r="T633"/>
  <c r="R633"/>
  <c r="P633"/>
  <c r="BI632"/>
  <c r="BH632"/>
  <c r="BG632"/>
  <c r="BF632"/>
  <c r="T632"/>
  <c r="R632"/>
  <c r="P632"/>
  <c r="BI630"/>
  <c r="BH630"/>
  <c r="BG630"/>
  <c r="BF630"/>
  <c r="T630"/>
  <c r="R630"/>
  <c r="P630"/>
  <c r="BI629"/>
  <c r="BH629"/>
  <c r="BG629"/>
  <c r="BF629"/>
  <c r="T629"/>
  <c r="R629"/>
  <c r="P629"/>
  <c r="BI626"/>
  <c r="BH626"/>
  <c r="BG626"/>
  <c r="BF626"/>
  <c r="T626"/>
  <c r="R626"/>
  <c r="P626"/>
  <c r="BI621"/>
  <c r="BH621"/>
  <c r="BG621"/>
  <c r="BF621"/>
  <c r="T621"/>
  <c r="R621"/>
  <c r="P621"/>
  <c r="BI619"/>
  <c r="BH619"/>
  <c r="BG619"/>
  <c r="BF619"/>
  <c r="T619"/>
  <c r="R619"/>
  <c r="P619"/>
  <c r="BI614"/>
  <c r="BH614"/>
  <c r="BG614"/>
  <c r="BF614"/>
  <c r="T614"/>
  <c r="R614"/>
  <c r="P614"/>
  <c r="BI609"/>
  <c r="BH609"/>
  <c r="BG609"/>
  <c r="BF609"/>
  <c r="T609"/>
  <c r="R609"/>
  <c r="P609"/>
  <c r="BI605"/>
  <c r="BH605"/>
  <c r="BG605"/>
  <c r="BF605"/>
  <c r="T605"/>
  <c r="R605"/>
  <c r="P605"/>
  <c r="BI600"/>
  <c r="BH600"/>
  <c r="BG600"/>
  <c r="BF600"/>
  <c r="T600"/>
  <c r="R600"/>
  <c r="P600"/>
  <c r="BI596"/>
  <c r="BH596"/>
  <c r="BG596"/>
  <c r="BF596"/>
  <c r="T596"/>
  <c r="R596"/>
  <c r="P596"/>
  <c r="BI591"/>
  <c r="BH591"/>
  <c r="BG591"/>
  <c r="BF591"/>
  <c r="T591"/>
  <c r="R591"/>
  <c r="P591"/>
  <c r="BI590"/>
  <c r="BH590"/>
  <c r="BG590"/>
  <c r="BF590"/>
  <c r="T590"/>
  <c r="R590"/>
  <c r="P590"/>
  <c r="BI588"/>
  <c r="BH588"/>
  <c r="BG588"/>
  <c r="BF588"/>
  <c r="T588"/>
  <c r="R588"/>
  <c r="P588"/>
  <c r="BI583"/>
  <c r="BH583"/>
  <c r="BG583"/>
  <c r="BF583"/>
  <c r="T583"/>
  <c r="R583"/>
  <c r="P583"/>
  <c r="BI578"/>
  <c r="BH578"/>
  <c r="BG578"/>
  <c r="BF578"/>
  <c r="T578"/>
  <c r="R578"/>
  <c r="P578"/>
  <c r="BI572"/>
  <c r="BH572"/>
  <c r="BG572"/>
  <c r="BF572"/>
  <c r="T572"/>
  <c r="T571"/>
  <c r="R572"/>
  <c r="R571"/>
  <c r="P572"/>
  <c r="P571"/>
  <c r="BI567"/>
  <c r="BH567"/>
  <c r="BG567"/>
  <c r="BF567"/>
  <c r="T567"/>
  <c r="T566"/>
  <c r="R567"/>
  <c r="R566"/>
  <c r="P567"/>
  <c r="P566"/>
  <c r="BI561"/>
  <c r="BH561"/>
  <c r="BG561"/>
  <c r="BF561"/>
  <c r="T561"/>
  <c r="T560"/>
  <c r="R561"/>
  <c r="R560"/>
  <c r="P561"/>
  <c r="P560"/>
  <c r="BI556"/>
  <c r="BH556"/>
  <c r="BG556"/>
  <c r="BF556"/>
  <c r="T556"/>
  <c r="R556"/>
  <c r="P556"/>
  <c r="BI554"/>
  <c r="BH554"/>
  <c r="BG554"/>
  <c r="BF554"/>
  <c r="T554"/>
  <c r="R554"/>
  <c r="P554"/>
  <c r="BI552"/>
  <c r="BH552"/>
  <c r="BG552"/>
  <c r="BF552"/>
  <c r="T552"/>
  <c r="R552"/>
  <c r="P552"/>
  <c r="BI550"/>
  <c r="BH550"/>
  <c r="BG550"/>
  <c r="BF550"/>
  <c r="T550"/>
  <c r="R550"/>
  <c r="P550"/>
  <c r="BI546"/>
  <c r="BH546"/>
  <c r="BG546"/>
  <c r="BF546"/>
  <c r="T546"/>
  <c r="R546"/>
  <c r="P546"/>
  <c r="BI541"/>
  <c r="BH541"/>
  <c r="BG541"/>
  <c r="BF541"/>
  <c r="T541"/>
  <c r="R541"/>
  <c r="P541"/>
  <c r="BI536"/>
  <c r="BH536"/>
  <c r="BG536"/>
  <c r="BF536"/>
  <c r="T536"/>
  <c r="R536"/>
  <c r="P536"/>
  <c r="BI529"/>
  <c r="BH529"/>
  <c r="BG529"/>
  <c r="BF529"/>
  <c r="T529"/>
  <c r="R529"/>
  <c r="P529"/>
  <c r="BI525"/>
  <c r="BH525"/>
  <c r="BG525"/>
  <c r="BF525"/>
  <c r="T525"/>
  <c r="R525"/>
  <c r="P525"/>
  <c r="BI517"/>
  <c r="BH517"/>
  <c r="BG517"/>
  <c r="BF517"/>
  <c r="T517"/>
  <c r="R517"/>
  <c r="P517"/>
  <c r="BI514"/>
  <c r="BH514"/>
  <c r="BG514"/>
  <c r="BF514"/>
  <c r="T514"/>
  <c r="R514"/>
  <c r="P514"/>
  <c r="BI511"/>
  <c r="BH511"/>
  <c r="BG511"/>
  <c r="BF511"/>
  <c r="T511"/>
  <c r="R511"/>
  <c r="P511"/>
  <c r="BI505"/>
  <c r="BH505"/>
  <c r="BG505"/>
  <c r="BF505"/>
  <c r="T505"/>
  <c r="R505"/>
  <c r="P505"/>
  <c r="BI455"/>
  <c r="BH455"/>
  <c r="BG455"/>
  <c r="BF455"/>
  <c r="T455"/>
  <c r="R455"/>
  <c r="P455"/>
  <c r="BI450"/>
  <c r="BH450"/>
  <c r="BG450"/>
  <c r="BF450"/>
  <c r="T450"/>
  <c r="R450"/>
  <c r="P450"/>
  <c r="BI400"/>
  <c r="BH400"/>
  <c r="BG400"/>
  <c r="BF400"/>
  <c r="T400"/>
  <c r="R400"/>
  <c r="P400"/>
  <c r="BI398"/>
  <c r="BH398"/>
  <c r="BG398"/>
  <c r="BF398"/>
  <c r="T398"/>
  <c r="R398"/>
  <c r="P398"/>
  <c r="BI349"/>
  <c r="BH349"/>
  <c r="BG349"/>
  <c r="BF349"/>
  <c r="T349"/>
  <c r="R349"/>
  <c r="P349"/>
  <c r="BI299"/>
  <c r="BH299"/>
  <c r="BG299"/>
  <c r="BF299"/>
  <c r="T299"/>
  <c r="R299"/>
  <c r="P299"/>
  <c r="BI249"/>
  <c r="BH249"/>
  <c r="BG249"/>
  <c r="BF249"/>
  <c r="T249"/>
  <c r="R249"/>
  <c r="P249"/>
  <c r="BI199"/>
  <c r="BH199"/>
  <c r="BG199"/>
  <c r="BF199"/>
  <c r="T199"/>
  <c r="R199"/>
  <c r="P199"/>
  <c r="BI149"/>
  <c r="BH149"/>
  <c r="BG149"/>
  <c r="BF149"/>
  <c r="T149"/>
  <c r="R149"/>
  <c r="P149"/>
  <c r="BI100"/>
  <c r="BH100"/>
  <c r="BG100"/>
  <c r="BF100"/>
  <c r="T100"/>
  <c r="R100"/>
  <c r="P100"/>
  <c r="BI98"/>
  <c r="BH98"/>
  <c r="BG98"/>
  <c r="BF98"/>
  <c r="T98"/>
  <c r="R98"/>
  <c r="P98"/>
  <c r="BI95"/>
  <c r="BH95"/>
  <c r="BG95"/>
  <c r="BF95"/>
  <c r="T95"/>
  <c r="R95"/>
  <c r="P95"/>
  <c r="BI93"/>
  <c r="BH93"/>
  <c r="BG93"/>
  <c r="BF93"/>
  <c r="T93"/>
  <c r="R93"/>
  <c r="P93"/>
  <c r="BI90"/>
  <c r="BH90"/>
  <c r="BG90"/>
  <c r="BF90"/>
  <c r="T90"/>
  <c r="R90"/>
  <c r="P90"/>
  <c r="J84"/>
  <c r="J83"/>
  <c r="F83"/>
  <c r="F81"/>
  <c r="E79"/>
  <c r="J55"/>
  <c r="J54"/>
  <c r="F54"/>
  <c r="F52"/>
  <c r="E50"/>
  <c r="J18"/>
  <c r="E18"/>
  <c r="F84"/>
  <c r="J17"/>
  <c r="J12"/>
  <c r="J52"/>
  <c r="E7"/>
  <c r="E77"/>
  <c i="7" r="J37"/>
  <c r="J36"/>
  <c i="1" r="AY60"/>
  <c i="7" r="J35"/>
  <c i="1" r="AX60"/>
  <c i="7" r="BI914"/>
  <c r="BH914"/>
  <c r="BG914"/>
  <c r="BF914"/>
  <c r="T914"/>
  <c r="T913"/>
  <c r="R914"/>
  <c r="R913"/>
  <c r="P914"/>
  <c r="P913"/>
  <c r="BI910"/>
  <c r="BH910"/>
  <c r="BG910"/>
  <c r="BF910"/>
  <c r="T910"/>
  <c r="R910"/>
  <c r="P910"/>
  <c r="BI907"/>
  <c r="BH907"/>
  <c r="BG907"/>
  <c r="BF907"/>
  <c r="T907"/>
  <c r="R907"/>
  <c r="P907"/>
  <c r="BI904"/>
  <c r="BH904"/>
  <c r="BG904"/>
  <c r="BF904"/>
  <c r="T904"/>
  <c r="R904"/>
  <c r="P904"/>
  <c r="BI900"/>
  <c r="BH900"/>
  <c r="BG900"/>
  <c r="BF900"/>
  <c r="T900"/>
  <c r="R900"/>
  <c r="P900"/>
  <c r="BI880"/>
  <c r="BH880"/>
  <c r="BG880"/>
  <c r="BF880"/>
  <c r="T880"/>
  <c r="R880"/>
  <c r="P880"/>
  <c r="BI878"/>
  <c r="BH878"/>
  <c r="BG878"/>
  <c r="BF878"/>
  <c r="T878"/>
  <c r="R878"/>
  <c r="P878"/>
  <c r="BI871"/>
  <c r="BH871"/>
  <c r="BG871"/>
  <c r="BF871"/>
  <c r="T871"/>
  <c r="R871"/>
  <c r="P871"/>
  <c r="BI866"/>
  <c r="BH866"/>
  <c r="BG866"/>
  <c r="BF866"/>
  <c r="T866"/>
  <c r="R866"/>
  <c r="P866"/>
  <c r="BI861"/>
  <c r="BH861"/>
  <c r="BG861"/>
  <c r="BF861"/>
  <c r="T861"/>
  <c r="R861"/>
  <c r="P861"/>
  <c r="BI856"/>
  <c r="BH856"/>
  <c r="BG856"/>
  <c r="BF856"/>
  <c r="T856"/>
  <c r="R856"/>
  <c r="P856"/>
  <c r="BI850"/>
  <c r="BH850"/>
  <c r="BG850"/>
  <c r="BF850"/>
  <c r="T850"/>
  <c r="R850"/>
  <c r="P850"/>
  <c r="BI845"/>
  <c r="BH845"/>
  <c r="BG845"/>
  <c r="BF845"/>
  <c r="T845"/>
  <c r="R845"/>
  <c r="P845"/>
  <c r="BI840"/>
  <c r="BH840"/>
  <c r="BG840"/>
  <c r="BF840"/>
  <c r="T840"/>
  <c r="R840"/>
  <c r="P840"/>
  <c r="BI804"/>
  <c r="BH804"/>
  <c r="BG804"/>
  <c r="BF804"/>
  <c r="T804"/>
  <c r="R804"/>
  <c r="P804"/>
  <c r="BI799"/>
  <c r="BH799"/>
  <c r="BG799"/>
  <c r="BF799"/>
  <c r="T799"/>
  <c r="R799"/>
  <c r="P799"/>
  <c r="BI794"/>
  <c r="BH794"/>
  <c r="BG794"/>
  <c r="BF794"/>
  <c r="T794"/>
  <c r="R794"/>
  <c r="P794"/>
  <c r="BI789"/>
  <c r="BH789"/>
  <c r="BG789"/>
  <c r="BF789"/>
  <c r="T789"/>
  <c r="R789"/>
  <c r="P789"/>
  <c r="BI784"/>
  <c r="BH784"/>
  <c r="BG784"/>
  <c r="BF784"/>
  <c r="T784"/>
  <c r="R784"/>
  <c r="P784"/>
  <c r="BI779"/>
  <c r="BH779"/>
  <c r="BG779"/>
  <c r="BF779"/>
  <c r="T779"/>
  <c r="R779"/>
  <c r="P779"/>
  <c r="BI774"/>
  <c r="BH774"/>
  <c r="BG774"/>
  <c r="BF774"/>
  <c r="T774"/>
  <c r="R774"/>
  <c r="P774"/>
  <c r="BI769"/>
  <c r="BH769"/>
  <c r="BG769"/>
  <c r="BF769"/>
  <c r="T769"/>
  <c r="R769"/>
  <c r="P769"/>
  <c r="BI764"/>
  <c r="BH764"/>
  <c r="BG764"/>
  <c r="BF764"/>
  <c r="T764"/>
  <c r="R764"/>
  <c r="P764"/>
  <c r="BI759"/>
  <c r="BH759"/>
  <c r="BG759"/>
  <c r="BF759"/>
  <c r="T759"/>
  <c r="R759"/>
  <c r="P759"/>
  <c r="BI725"/>
  <c r="BH725"/>
  <c r="BG725"/>
  <c r="BF725"/>
  <c r="T725"/>
  <c r="R725"/>
  <c r="P725"/>
  <c r="BI691"/>
  <c r="BH691"/>
  <c r="BG691"/>
  <c r="BF691"/>
  <c r="T691"/>
  <c r="R691"/>
  <c r="P691"/>
  <c r="BI657"/>
  <c r="BH657"/>
  <c r="BG657"/>
  <c r="BF657"/>
  <c r="T657"/>
  <c r="R657"/>
  <c r="P657"/>
  <c r="BI623"/>
  <c r="BH623"/>
  <c r="BG623"/>
  <c r="BF623"/>
  <c r="T623"/>
  <c r="R623"/>
  <c r="P623"/>
  <c r="BI617"/>
  <c r="BH617"/>
  <c r="BG617"/>
  <c r="BF617"/>
  <c r="T617"/>
  <c r="R617"/>
  <c r="P617"/>
  <c r="BI615"/>
  <c r="BH615"/>
  <c r="BG615"/>
  <c r="BF615"/>
  <c r="T615"/>
  <c r="R615"/>
  <c r="P615"/>
  <c r="BI613"/>
  <c r="BH613"/>
  <c r="BG613"/>
  <c r="BF613"/>
  <c r="T613"/>
  <c r="R613"/>
  <c r="P613"/>
  <c r="BI608"/>
  <c r="BH608"/>
  <c r="BG608"/>
  <c r="BF608"/>
  <c r="T608"/>
  <c r="R608"/>
  <c r="P608"/>
  <c r="BI602"/>
  <c r="BH602"/>
  <c r="BG602"/>
  <c r="BF602"/>
  <c r="T602"/>
  <c r="R602"/>
  <c r="P602"/>
  <c r="BI583"/>
  <c r="BH583"/>
  <c r="BG583"/>
  <c r="BF583"/>
  <c r="T583"/>
  <c r="T582"/>
  <c r="R583"/>
  <c r="R582"/>
  <c r="P583"/>
  <c r="P582"/>
  <c r="BI548"/>
  <c r="BH548"/>
  <c r="BG548"/>
  <c r="BF548"/>
  <c r="T548"/>
  <c r="T547"/>
  <c r="R548"/>
  <c r="R547"/>
  <c r="P548"/>
  <c r="P547"/>
  <c r="BI545"/>
  <c r="BH545"/>
  <c r="BG545"/>
  <c r="BF545"/>
  <c r="T545"/>
  <c r="R545"/>
  <c r="P545"/>
  <c r="BI534"/>
  <c r="BH534"/>
  <c r="BG534"/>
  <c r="BF534"/>
  <c r="T534"/>
  <c r="R534"/>
  <c r="P534"/>
  <c r="BI531"/>
  <c r="BH531"/>
  <c r="BG531"/>
  <c r="BF531"/>
  <c r="T531"/>
  <c r="R531"/>
  <c r="P531"/>
  <c r="BI529"/>
  <c r="BH529"/>
  <c r="BG529"/>
  <c r="BF529"/>
  <c r="T529"/>
  <c r="R529"/>
  <c r="P529"/>
  <c r="BI527"/>
  <c r="BH527"/>
  <c r="BG527"/>
  <c r="BF527"/>
  <c r="T527"/>
  <c r="R527"/>
  <c r="P527"/>
  <c r="BI525"/>
  <c r="BH525"/>
  <c r="BG525"/>
  <c r="BF525"/>
  <c r="T525"/>
  <c r="R525"/>
  <c r="P525"/>
  <c r="BI498"/>
  <c r="BH498"/>
  <c r="BG498"/>
  <c r="BF498"/>
  <c r="T498"/>
  <c r="R498"/>
  <c r="P498"/>
  <c r="BI479"/>
  <c r="BH479"/>
  <c r="BG479"/>
  <c r="BF479"/>
  <c r="T479"/>
  <c r="R479"/>
  <c r="P479"/>
  <c r="BI460"/>
  <c r="BH460"/>
  <c r="BG460"/>
  <c r="BF460"/>
  <c r="T460"/>
  <c r="R460"/>
  <c r="P460"/>
  <c r="BI449"/>
  <c r="BH449"/>
  <c r="BG449"/>
  <c r="BF449"/>
  <c r="T449"/>
  <c r="R449"/>
  <c r="P449"/>
  <c r="BI432"/>
  <c r="BH432"/>
  <c r="BG432"/>
  <c r="BF432"/>
  <c r="T432"/>
  <c r="R432"/>
  <c r="P432"/>
  <c r="BI428"/>
  <c r="BH428"/>
  <c r="BG428"/>
  <c r="BF428"/>
  <c r="T428"/>
  <c r="R428"/>
  <c r="P428"/>
  <c r="BI425"/>
  <c r="BH425"/>
  <c r="BG425"/>
  <c r="BF425"/>
  <c r="T425"/>
  <c r="R425"/>
  <c r="P425"/>
  <c r="BI407"/>
  <c r="BH407"/>
  <c r="BG407"/>
  <c r="BF407"/>
  <c r="T407"/>
  <c r="R407"/>
  <c r="P407"/>
  <c r="BI404"/>
  <c r="BH404"/>
  <c r="BG404"/>
  <c r="BF404"/>
  <c r="T404"/>
  <c r="R404"/>
  <c r="P404"/>
  <c r="BI390"/>
  <c r="BH390"/>
  <c r="BG390"/>
  <c r="BF390"/>
  <c r="T390"/>
  <c r="R390"/>
  <c r="P390"/>
  <c r="BI362"/>
  <c r="BH362"/>
  <c r="BG362"/>
  <c r="BF362"/>
  <c r="T362"/>
  <c r="R362"/>
  <c r="P362"/>
  <c r="BI355"/>
  <c r="BH355"/>
  <c r="BG355"/>
  <c r="BF355"/>
  <c r="T355"/>
  <c r="R355"/>
  <c r="P355"/>
  <c r="BI327"/>
  <c r="BH327"/>
  <c r="BG327"/>
  <c r="BF327"/>
  <c r="T327"/>
  <c r="R327"/>
  <c r="P327"/>
  <c r="BI325"/>
  <c r="BH325"/>
  <c r="BG325"/>
  <c r="BF325"/>
  <c r="T325"/>
  <c r="R325"/>
  <c r="P325"/>
  <c r="BI308"/>
  <c r="BH308"/>
  <c r="BG308"/>
  <c r="BF308"/>
  <c r="T308"/>
  <c r="R308"/>
  <c r="P308"/>
  <c r="BI293"/>
  <c r="BH293"/>
  <c r="BG293"/>
  <c r="BF293"/>
  <c r="T293"/>
  <c r="R293"/>
  <c r="P293"/>
  <c r="BI274"/>
  <c r="BH274"/>
  <c r="BG274"/>
  <c r="BF274"/>
  <c r="T274"/>
  <c r="R274"/>
  <c r="P274"/>
  <c r="BI255"/>
  <c r="BH255"/>
  <c r="BG255"/>
  <c r="BF255"/>
  <c r="T255"/>
  <c r="R255"/>
  <c r="P255"/>
  <c r="BI236"/>
  <c r="BH236"/>
  <c r="BG236"/>
  <c r="BF236"/>
  <c r="T236"/>
  <c r="R236"/>
  <c r="P236"/>
  <c r="BI217"/>
  <c r="BH217"/>
  <c r="BG217"/>
  <c r="BF217"/>
  <c r="T217"/>
  <c r="R217"/>
  <c r="P217"/>
  <c r="BI207"/>
  <c r="BH207"/>
  <c r="BG207"/>
  <c r="BF207"/>
  <c r="T207"/>
  <c r="R207"/>
  <c r="P207"/>
  <c r="BI201"/>
  <c r="BH201"/>
  <c r="BG201"/>
  <c r="BF201"/>
  <c r="T201"/>
  <c r="R201"/>
  <c r="P201"/>
  <c r="BI191"/>
  <c r="BH191"/>
  <c r="BG191"/>
  <c r="BF191"/>
  <c r="T191"/>
  <c r="R191"/>
  <c r="P191"/>
  <c r="BI185"/>
  <c r="BH185"/>
  <c r="BG185"/>
  <c r="BF185"/>
  <c r="T185"/>
  <c r="R185"/>
  <c r="P185"/>
  <c r="BI175"/>
  <c r="BH175"/>
  <c r="BG175"/>
  <c r="BF175"/>
  <c r="T175"/>
  <c r="R175"/>
  <c r="P175"/>
  <c r="BI169"/>
  <c r="BH169"/>
  <c r="BG169"/>
  <c r="BF169"/>
  <c r="T169"/>
  <c r="R169"/>
  <c r="P169"/>
  <c r="BI159"/>
  <c r="BH159"/>
  <c r="BG159"/>
  <c r="BF159"/>
  <c r="T159"/>
  <c r="R159"/>
  <c r="P159"/>
  <c r="BI153"/>
  <c r="BH153"/>
  <c r="BG153"/>
  <c r="BF153"/>
  <c r="T153"/>
  <c r="R153"/>
  <c r="P153"/>
  <c r="BI126"/>
  <c r="BH126"/>
  <c r="BG126"/>
  <c r="BF126"/>
  <c r="T126"/>
  <c r="R126"/>
  <c r="P126"/>
  <c r="BI124"/>
  <c r="BH124"/>
  <c r="BG124"/>
  <c r="BF124"/>
  <c r="T124"/>
  <c r="R124"/>
  <c r="P124"/>
  <c r="BI121"/>
  <c r="BH121"/>
  <c r="BG121"/>
  <c r="BF121"/>
  <c r="T121"/>
  <c r="R121"/>
  <c r="P121"/>
  <c r="BI119"/>
  <c r="BH119"/>
  <c r="BG119"/>
  <c r="BF119"/>
  <c r="T119"/>
  <c r="R119"/>
  <c r="P119"/>
  <c r="BI114"/>
  <c r="BH114"/>
  <c r="BG114"/>
  <c r="BF114"/>
  <c r="T114"/>
  <c r="R114"/>
  <c r="P114"/>
  <c r="BI112"/>
  <c r="BH112"/>
  <c r="BG112"/>
  <c r="BF112"/>
  <c r="T112"/>
  <c r="R112"/>
  <c r="P112"/>
  <c r="BI94"/>
  <c r="BH94"/>
  <c r="BG94"/>
  <c r="BF94"/>
  <c r="T94"/>
  <c r="R94"/>
  <c r="P94"/>
  <c r="J88"/>
  <c r="J87"/>
  <c r="F87"/>
  <c r="F85"/>
  <c r="E83"/>
  <c r="J55"/>
  <c r="J54"/>
  <c r="F54"/>
  <c r="F52"/>
  <c r="E50"/>
  <c r="J18"/>
  <c r="E18"/>
  <c r="F88"/>
  <c r="J17"/>
  <c r="J12"/>
  <c r="J85"/>
  <c r="E7"/>
  <c r="E81"/>
  <c i="6" r="J37"/>
  <c r="J36"/>
  <c i="1" r="AY59"/>
  <c i="6" r="J35"/>
  <c i="1" r="AX59"/>
  <c i="6" r="BI328"/>
  <c r="BH328"/>
  <c r="BG328"/>
  <c r="BF328"/>
  <c r="T328"/>
  <c r="R328"/>
  <c r="P328"/>
  <c r="BI327"/>
  <c r="BH327"/>
  <c r="BG327"/>
  <c r="BF327"/>
  <c r="T327"/>
  <c r="R327"/>
  <c r="P327"/>
  <c r="BI323"/>
  <c r="BH323"/>
  <c r="BG323"/>
  <c r="BF323"/>
  <c r="T323"/>
  <c r="R323"/>
  <c r="P323"/>
  <c r="BI322"/>
  <c r="BH322"/>
  <c r="BG322"/>
  <c r="BF322"/>
  <c r="T322"/>
  <c r="R322"/>
  <c r="P322"/>
  <c r="BI319"/>
  <c r="BH319"/>
  <c r="BG319"/>
  <c r="BF319"/>
  <c r="T319"/>
  <c r="R319"/>
  <c r="P319"/>
  <c r="BI315"/>
  <c r="BH315"/>
  <c r="BG315"/>
  <c r="BF315"/>
  <c r="T315"/>
  <c r="T314"/>
  <c r="R315"/>
  <c r="R314"/>
  <c r="P315"/>
  <c r="P314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2"/>
  <c r="BH302"/>
  <c r="BG302"/>
  <c r="BF302"/>
  <c r="T302"/>
  <c r="R302"/>
  <c r="P302"/>
  <c r="BI298"/>
  <c r="BH298"/>
  <c r="BG298"/>
  <c r="BF298"/>
  <c r="T298"/>
  <c r="R298"/>
  <c r="P298"/>
  <c r="BI294"/>
  <c r="BH294"/>
  <c r="BG294"/>
  <c r="BF294"/>
  <c r="T294"/>
  <c r="R294"/>
  <c r="P294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4"/>
  <c r="BH274"/>
  <c r="BG274"/>
  <c r="BF274"/>
  <c r="T274"/>
  <c r="R274"/>
  <c r="P274"/>
  <c r="BI271"/>
  <c r="BH271"/>
  <c r="BG271"/>
  <c r="BF271"/>
  <c r="T271"/>
  <c r="R271"/>
  <c r="P271"/>
  <c r="BI266"/>
  <c r="BH266"/>
  <c r="BG266"/>
  <c r="BF266"/>
  <c r="T266"/>
  <c r="R266"/>
  <c r="P266"/>
  <c r="BI264"/>
  <c r="BH264"/>
  <c r="BG264"/>
  <c r="BF264"/>
  <c r="T264"/>
  <c r="R264"/>
  <c r="P264"/>
  <c r="BI260"/>
  <c r="BH260"/>
  <c r="BG260"/>
  <c r="BF260"/>
  <c r="T260"/>
  <c r="R260"/>
  <c r="P260"/>
  <c r="BI258"/>
  <c r="BH258"/>
  <c r="BG258"/>
  <c r="BF258"/>
  <c r="T258"/>
  <c r="R258"/>
  <c r="P258"/>
  <c r="BI254"/>
  <c r="BH254"/>
  <c r="BG254"/>
  <c r="BF254"/>
  <c r="T254"/>
  <c r="R254"/>
  <c r="P254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2"/>
  <c r="BH242"/>
  <c r="BG242"/>
  <c r="BF242"/>
  <c r="T242"/>
  <c r="R242"/>
  <c r="P242"/>
  <c r="BI237"/>
  <c r="BH237"/>
  <c r="BG237"/>
  <c r="BF237"/>
  <c r="T237"/>
  <c r="R237"/>
  <c r="P237"/>
  <c r="BI235"/>
  <c r="BH235"/>
  <c r="BG235"/>
  <c r="BF235"/>
  <c r="T235"/>
  <c r="R235"/>
  <c r="P235"/>
  <c r="BI230"/>
  <c r="BH230"/>
  <c r="BG230"/>
  <c r="BF230"/>
  <c r="T230"/>
  <c r="R230"/>
  <c r="P230"/>
  <c r="BI224"/>
  <c r="BH224"/>
  <c r="BG224"/>
  <c r="BF224"/>
  <c r="T224"/>
  <c r="R224"/>
  <c r="P224"/>
  <c r="BI219"/>
  <c r="BH219"/>
  <c r="BG219"/>
  <c r="BF219"/>
  <c r="T219"/>
  <c r="R219"/>
  <c r="P219"/>
  <c r="BI217"/>
  <c r="BH217"/>
  <c r="BG217"/>
  <c r="BF217"/>
  <c r="T217"/>
  <c r="R217"/>
  <c r="P217"/>
  <c r="BI211"/>
  <c r="BH211"/>
  <c r="BG211"/>
  <c r="BF211"/>
  <c r="T211"/>
  <c r="R211"/>
  <c r="P211"/>
  <c r="BI204"/>
  <c r="BH204"/>
  <c r="BG204"/>
  <c r="BF204"/>
  <c r="T204"/>
  <c r="R204"/>
  <c r="P204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3"/>
  <c r="BH193"/>
  <c r="BG193"/>
  <c r="BF193"/>
  <c r="T193"/>
  <c r="R193"/>
  <c r="P193"/>
  <c r="BI191"/>
  <c r="BH191"/>
  <c r="BG191"/>
  <c r="BF191"/>
  <c r="T191"/>
  <c r="R191"/>
  <c r="P191"/>
  <c r="BI185"/>
  <c r="BH185"/>
  <c r="BG185"/>
  <c r="BF185"/>
  <c r="T185"/>
  <c r="R185"/>
  <c r="P185"/>
  <c r="BI181"/>
  <c r="BH181"/>
  <c r="BG181"/>
  <c r="BF181"/>
  <c r="T181"/>
  <c r="R181"/>
  <c r="P181"/>
  <c r="BI178"/>
  <c r="BH178"/>
  <c r="BG178"/>
  <c r="BF178"/>
  <c r="T178"/>
  <c r="R178"/>
  <c r="P178"/>
  <c r="BI170"/>
  <c r="BH170"/>
  <c r="BG170"/>
  <c r="BF170"/>
  <c r="T170"/>
  <c r="R170"/>
  <c r="P170"/>
  <c r="BI167"/>
  <c r="BH167"/>
  <c r="BG167"/>
  <c r="BF167"/>
  <c r="T167"/>
  <c r="R167"/>
  <c r="P167"/>
  <c r="BI162"/>
  <c r="BH162"/>
  <c r="BG162"/>
  <c r="BF162"/>
  <c r="T162"/>
  <c r="R162"/>
  <c r="P162"/>
  <c r="BI157"/>
  <c r="BH157"/>
  <c r="BG157"/>
  <c r="BF157"/>
  <c r="T157"/>
  <c r="R157"/>
  <c r="P157"/>
  <c r="BI151"/>
  <c r="BH151"/>
  <c r="BG151"/>
  <c r="BF151"/>
  <c r="T151"/>
  <c r="R151"/>
  <c r="P151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0"/>
  <c r="BH130"/>
  <c r="BG130"/>
  <c r="BF130"/>
  <c r="T130"/>
  <c r="R130"/>
  <c r="P130"/>
  <c r="BI128"/>
  <c r="BH128"/>
  <c r="BG128"/>
  <c r="BF128"/>
  <c r="T128"/>
  <c r="R128"/>
  <c r="P128"/>
  <c r="BI124"/>
  <c r="BH124"/>
  <c r="BG124"/>
  <c r="BF124"/>
  <c r="T124"/>
  <c r="R124"/>
  <c r="P124"/>
  <c r="BI119"/>
  <c r="BH119"/>
  <c r="BG119"/>
  <c r="BF119"/>
  <c r="T119"/>
  <c r="R119"/>
  <c r="P119"/>
  <c r="BI114"/>
  <c r="BH114"/>
  <c r="BG114"/>
  <c r="BF114"/>
  <c r="T114"/>
  <c r="R114"/>
  <c r="P114"/>
  <c r="BI109"/>
  <c r="BH109"/>
  <c r="BG109"/>
  <c r="BF109"/>
  <c r="T109"/>
  <c r="R109"/>
  <c r="P109"/>
  <c r="BI104"/>
  <c r="BH104"/>
  <c r="BG104"/>
  <c r="BF104"/>
  <c r="T104"/>
  <c r="R104"/>
  <c r="P104"/>
  <c r="BI100"/>
  <c r="BH100"/>
  <c r="BG100"/>
  <c r="BF100"/>
  <c r="T100"/>
  <c r="R100"/>
  <c r="P100"/>
  <c r="BI98"/>
  <c r="BH98"/>
  <c r="BG98"/>
  <c r="BF98"/>
  <c r="T98"/>
  <c r="R98"/>
  <c r="P98"/>
  <c r="BI94"/>
  <c r="BH94"/>
  <c r="BG94"/>
  <c r="BF94"/>
  <c r="T94"/>
  <c r="R94"/>
  <c r="P94"/>
  <c r="J88"/>
  <c r="J87"/>
  <c r="F87"/>
  <c r="F85"/>
  <c r="E83"/>
  <c r="J55"/>
  <c r="J54"/>
  <c r="F54"/>
  <c r="F52"/>
  <c r="E50"/>
  <c r="J18"/>
  <c r="E18"/>
  <c r="F88"/>
  <c r="J17"/>
  <c r="J12"/>
  <c r="J52"/>
  <c r="E7"/>
  <c r="E81"/>
  <c i="5" r="J37"/>
  <c r="J36"/>
  <c i="1" r="AY58"/>
  <c i="5" r="J35"/>
  <c i="1" r="AX58"/>
  <c i="5" r="BI475"/>
  <c r="BH475"/>
  <c r="BG475"/>
  <c r="BF475"/>
  <c r="T475"/>
  <c r="T474"/>
  <c r="R475"/>
  <c r="R474"/>
  <c r="P475"/>
  <c r="P474"/>
  <c r="BI472"/>
  <c r="BH472"/>
  <c r="BG472"/>
  <c r="BF472"/>
  <c r="T472"/>
  <c r="R472"/>
  <c r="P472"/>
  <c r="BI469"/>
  <c r="BH469"/>
  <c r="BG469"/>
  <c r="BF469"/>
  <c r="T469"/>
  <c r="R469"/>
  <c r="P469"/>
  <c r="BI467"/>
  <c r="BH467"/>
  <c r="BG467"/>
  <c r="BF467"/>
  <c r="T467"/>
  <c r="R467"/>
  <c r="P467"/>
  <c r="BI462"/>
  <c r="BH462"/>
  <c r="BG462"/>
  <c r="BF462"/>
  <c r="T462"/>
  <c r="R462"/>
  <c r="P462"/>
  <c r="BI460"/>
  <c r="BH460"/>
  <c r="BG460"/>
  <c r="BF460"/>
  <c r="T460"/>
  <c r="R460"/>
  <c r="P460"/>
  <c r="BI455"/>
  <c r="BH455"/>
  <c r="BG455"/>
  <c r="BF455"/>
  <c r="T455"/>
  <c r="R455"/>
  <c r="P455"/>
  <c r="BI451"/>
  <c r="BH451"/>
  <c r="BG451"/>
  <c r="BF451"/>
  <c r="T451"/>
  <c r="R451"/>
  <c r="P451"/>
  <c r="BI449"/>
  <c r="BH449"/>
  <c r="BG449"/>
  <c r="BF449"/>
  <c r="T449"/>
  <c r="R449"/>
  <c r="P449"/>
  <c r="BI448"/>
  <c r="BH448"/>
  <c r="BG448"/>
  <c r="BF448"/>
  <c r="T448"/>
  <c r="R448"/>
  <c r="P448"/>
  <c r="BI445"/>
  <c r="BH445"/>
  <c r="BG445"/>
  <c r="BF445"/>
  <c r="T445"/>
  <c r="R445"/>
  <c r="P445"/>
  <c r="BI435"/>
  <c r="BH435"/>
  <c r="BG435"/>
  <c r="BF435"/>
  <c r="T435"/>
  <c r="R435"/>
  <c r="P435"/>
  <c r="BI427"/>
  <c r="BH427"/>
  <c r="BG427"/>
  <c r="BF427"/>
  <c r="T427"/>
  <c r="R427"/>
  <c r="P427"/>
  <c r="BI419"/>
  <c r="BH419"/>
  <c r="BG419"/>
  <c r="BF419"/>
  <c r="T419"/>
  <c r="R419"/>
  <c r="P419"/>
  <c r="BI411"/>
  <c r="BH411"/>
  <c r="BG411"/>
  <c r="BF411"/>
  <c r="T411"/>
  <c r="R411"/>
  <c r="P411"/>
  <c r="BI406"/>
  <c r="BH406"/>
  <c r="BG406"/>
  <c r="BF406"/>
  <c r="T406"/>
  <c r="R406"/>
  <c r="P406"/>
  <c r="BI401"/>
  <c r="BH401"/>
  <c r="BG401"/>
  <c r="BF401"/>
  <c r="T401"/>
  <c r="R401"/>
  <c r="P401"/>
  <c r="BI399"/>
  <c r="BH399"/>
  <c r="BG399"/>
  <c r="BF399"/>
  <c r="T399"/>
  <c r="R399"/>
  <c r="P399"/>
  <c r="BI396"/>
  <c r="BH396"/>
  <c r="BG396"/>
  <c r="BF396"/>
  <c r="T396"/>
  <c r="R396"/>
  <c r="P396"/>
  <c r="BI391"/>
  <c r="BH391"/>
  <c r="BG391"/>
  <c r="BF391"/>
  <c r="T391"/>
  <c r="R391"/>
  <c r="P391"/>
  <c r="BI386"/>
  <c r="BH386"/>
  <c r="BG386"/>
  <c r="BF386"/>
  <c r="T386"/>
  <c r="R386"/>
  <c r="P386"/>
  <c r="BI382"/>
  <c r="BH382"/>
  <c r="BG382"/>
  <c r="BF382"/>
  <c r="T382"/>
  <c r="R382"/>
  <c r="P382"/>
  <c r="BI378"/>
  <c r="BH378"/>
  <c r="BG378"/>
  <c r="BF378"/>
  <c r="T378"/>
  <c r="R378"/>
  <c r="P378"/>
  <c r="BI374"/>
  <c r="BH374"/>
  <c r="BG374"/>
  <c r="BF374"/>
  <c r="T374"/>
  <c r="R374"/>
  <c r="P374"/>
  <c r="BI369"/>
  <c r="BH369"/>
  <c r="BG369"/>
  <c r="BF369"/>
  <c r="T369"/>
  <c r="R369"/>
  <c r="P369"/>
  <c r="BI365"/>
  <c r="BH365"/>
  <c r="BG365"/>
  <c r="BF365"/>
  <c r="T365"/>
  <c r="R365"/>
  <c r="P365"/>
  <c r="BI360"/>
  <c r="BH360"/>
  <c r="BG360"/>
  <c r="BF360"/>
  <c r="T360"/>
  <c r="R360"/>
  <c r="P360"/>
  <c r="BI355"/>
  <c r="BH355"/>
  <c r="BG355"/>
  <c r="BF355"/>
  <c r="T355"/>
  <c r="R355"/>
  <c r="P355"/>
  <c r="BI350"/>
  <c r="BH350"/>
  <c r="BG350"/>
  <c r="BF350"/>
  <c r="T350"/>
  <c r="R350"/>
  <c r="P350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7"/>
  <c r="BH337"/>
  <c r="BG337"/>
  <c r="BF337"/>
  <c r="T337"/>
  <c r="R337"/>
  <c r="P337"/>
  <c r="BI333"/>
  <c r="BH333"/>
  <c r="BG333"/>
  <c r="BF333"/>
  <c r="T333"/>
  <c r="R333"/>
  <c r="P333"/>
  <c r="BI326"/>
  <c r="BH326"/>
  <c r="BG326"/>
  <c r="BF326"/>
  <c r="T326"/>
  <c r="R326"/>
  <c r="P326"/>
  <c r="BI322"/>
  <c r="BH322"/>
  <c r="BG322"/>
  <c r="BF322"/>
  <c r="T322"/>
  <c r="R322"/>
  <c r="P322"/>
  <c r="BI317"/>
  <c r="BH317"/>
  <c r="BG317"/>
  <c r="BF317"/>
  <c r="T317"/>
  <c r="T316"/>
  <c r="R317"/>
  <c r="R316"/>
  <c r="P317"/>
  <c r="P316"/>
  <c r="BI313"/>
  <c r="BH313"/>
  <c r="BG313"/>
  <c r="BF313"/>
  <c r="T313"/>
  <c r="R313"/>
  <c r="P313"/>
  <c r="BI312"/>
  <c r="BH312"/>
  <c r="BG312"/>
  <c r="BF312"/>
  <c r="T312"/>
  <c r="R312"/>
  <c r="P312"/>
  <c r="BI309"/>
  <c r="BH309"/>
  <c r="BG309"/>
  <c r="BF309"/>
  <c r="T309"/>
  <c r="R309"/>
  <c r="P309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4"/>
  <c r="BH294"/>
  <c r="BG294"/>
  <c r="BF294"/>
  <c r="T294"/>
  <c r="R294"/>
  <c r="P294"/>
  <c r="BI289"/>
  <c r="BH289"/>
  <c r="BG289"/>
  <c r="BF289"/>
  <c r="T289"/>
  <c r="R289"/>
  <c r="P289"/>
  <c r="BI287"/>
  <c r="BH287"/>
  <c r="BG287"/>
  <c r="BF287"/>
  <c r="T287"/>
  <c r="R287"/>
  <c r="P287"/>
  <c r="BI283"/>
  <c r="BH283"/>
  <c r="BG283"/>
  <c r="BF283"/>
  <c r="T283"/>
  <c r="R283"/>
  <c r="P283"/>
  <c r="BI277"/>
  <c r="BH277"/>
  <c r="BG277"/>
  <c r="BF277"/>
  <c r="T277"/>
  <c r="R277"/>
  <c r="P277"/>
  <c r="BI274"/>
  <c r="BH274"/>
  <c r="BG274"/>
  <c r="BF274"/>
  <c r="T274"/>
  <c r="R274"/>
  <c r="P274"/>
  <c r="BI272"/>
  <c r="BH272"/>
  <c r="BG272"/>
  <c r="BF272"/>
  <c r="T272"/>
  <c r="R272"/>
  <c r="P272"/>
  <c r="BI269"/>
  <c r="BH269"/>
  <c r="BG269"/>
  <c r="BF269"/>
  <c r="T269"/>
  <c r="R269"/>
  <c r="P269"/>
  <c r="BI261"/>
  <c r="BH261"/>
  <c r="BG261"/>
  <c r="BF261"/>
  <c r="T261"/>
  <c r="R261"/>
  <c r="P261"/>
  <c r="BI253"/>
  <c r="BH253"/>
  <c r="BG253"/>
  <c r="BF253"/>
  <c r="T253"/>
  <c r="R253"/>
  <c r="P253"/>
  <c r="BI243"/>
  <c r="BH243"/>
  <c r="BG243"/>
  <c r="BF243"/>
  <c r="T243"/>
  <c r="R243"/>
  <c r="P243"/>
  <c r="BI235"/>
  <c r="BH235"/>
  <c r="BG235"/>
  <c r="BF235"/>
  <c r="T235"/>
  <c r="R235"/>
  <c r="P235"/>
  <c r="BI221"/>
  <c r="BH221"/>
  <c r="BG221"/>
  <c r="BF221"/>
  <c r="T221"/>
  <c r="R221"/>
  <c r="P221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88"/>
  <c r="BH188"/>
  <c r="BG188"/>
  <c r="BF188"/>
  <c r="T188"/>
  <c r="R188"/>
  <c r="P188"/>
  <c r="BI184"/>
  <c r="BH184"/>
  <c r="BG184"/>
  <c r="BF184"/>
  <c r="T184"/>
  <c r="R184"/>
  <c r="P184"/>
  <c r="BI176"/>
  <c r="BH176"/>
  <c r="BG176"/>
  <c r="BF176"/>
  <c r="T176"/>
  <c r="R176"/>
  <c r="P176"/>
  <c r="BI171"/>
  <c r="BH171"/>
  <c r="BG171"/>
  <c r="BF171"/>
  <c r="T171"/>
  <c r="R171"/>
  <c r="P171"/>
  <c r="BI162"/>
  <c r="BH162"/>
  <c r="BG162"/>
  <c r="BF162"/>
  <c r="T162"/>
  <c r="R162"/>
  <c r="P162"/>
  <c r="BI153"/>
  <c r="BH153"/>
  <c r="BG153"/>
  <c r="BF153"/>
  <c r="T153"/>
  <c r="R153"/>
  <c r="P153"/>
  <c r="BI144"/>
  <c r="BH144"/>
  <c r="BG144"/>
  <c r="BF144"/>
  <c r="T144"/>
  <c r="R144"/>
  <c r="P144"/>
  <c r="BI135"/>
  <c r="BH135"/>
  <c r="BG135"/>
  <c r="BF135"/>
  <c r="T135"/>
  <c r="R135"/>
  <c r="P135"/>
  <c r="BI130"/>
  <c r="BH130"/>
  <c r="BG130"/>
  <c r="BF130"/>
  <c r="T130"/>
  <c r="R130"/>
  <c r="P130"/>
  <c r="BI127"/>
  <c r="BH127"/>
  <c r="BG127"/>
  <c r="BF127"/>
  <c r="T127"/>
  <c r="R127"/>
  <c r="P127"/>
  <c r="BI120"/>
  <c r="BH120"/>
  <c r="BG120"/>
  <c r="BF120"/>
  <c r="T120"/>
  <c r="R120"/>
  <c r="P120"/>
  <c r="BI116"/>
  <c r="BH116"/>
  <c r="BG116"/>
  <c r="BF116"/>
  <c r="T116"/>
  <c r="R116"/>
  <c r="P116"/>
  <c r="BI114"/>
  <c r="BH114"/>
  <c r="BG114"/>
  <c r="BF114"/>
  <c r="T114"/>
  <c r="R114"/>
  <c r="P114"/>
  <c r="BI111"/>
  <c r="BH111"/>
  <c r="BG111"/>
  <c r="BF111"/>
  <c r="T111"/>
  <c r="R111"/>
  <c r="P111"/>
  <c r="BI109"/>
  <c r="BH109"/>
  <c r="BG109"/>
  <c r="BF109"/>
  <c r="T109"/>
  <c r="R109"/>
  <c r="P109"/>
  <c r="BI102"/>
  <c r="BH102"/>
  <c r="BG102"/>
  <c r="BF102"/>
  <c r="T102"/>
  <c r="R102"/>
  <c r="P102"/>
  <c r="BI100"/>
  <c r="BH100"/>
  <c r="BG100"/>
  <c r="BF100"/>
  <c r="T100"/>
  <c r="R100"/>
  <c r="P100"/>
  <c r="BI93"/>
  <c r="BH93"/>
  <c r="BG93"/>
  <c r="BF93"/>
  <c r="T93"/>
  <c r="R93"/>
  <c r="P93"/>
  <c r="J87"/>
  <c r="J86"/>
  <c r="F86"/>
  <c r="F84"/>
  <c r="E82"/>
  <c r="J55"/>
  <c r="J54"/>
  <c r="F54"/>
  <c r="F52"/>
  <c r="E50"/>
  <c r="J18"/>
  <c r="E18"/>
  <c r="F55"/>
  <c r="J17"/>
  <c r="J12"/>
  <c r="J52"/>
  <c r="E7"/>
  <c r="E80"/>
  <c i="4" r="J37"/>
  <c r="J36"/>
  <c i="1" r="AY57"/>
  <c i="4" r="J35"/>
  <c i="1" r="AX57"/>
  <c i="4" r="BI400"/>
  <c r="BH400"/>
  <c r="BG400"/>
  <c r="BF400"/>
  <c r="T400"/>
  <c r="T399"/>
  <c r="R400"/>
  <c r="R399"/>
  <c r="P400"/>
  <c r="P399"/>
  <c r="BI397"/>
  <c r="BH397"/>
  <c r="BG397"/>
  <c r="BF397"/>
  <c r="T397"/>
  <c r="R397"/>
  <c r="P397"/>
  <c r="BI394"/>
  <c r="BH394"/>
  <c r="BG394"/>
  <c r="BF394"/>
  <c r="T394"/>
  <c r="R394"/>
  <c r="P394"/>
  <c r="BI392"/>
  <c r="BH392"/>
  <c r="BG392"/>
  <c r="BF392"/>
  <c r="T392"/>
  <c r="R392"/>
  <c r="P392"/>
  <c r="BI387"/>
  <c r="BH387"/>
  <c r="BG387"/>
  <c r="BF387"/>
  <c r="T387"/>
  <c r="R387"/>
  <c r="P387"/>
  <c r="BI385"/>
  <c r="BH385"/>
  <c r="BG385"/>
  <c r="BF385"/>
  <c r="T385"/>
  <c r="R385"/>
  <c r="P385"/>
  <c r="BI380"/>
  <c r="BH380"/>
  <c r="BG380"/>
  <c r="BF380"/>
  <c r="T380"/>
  <c r="R380"/>
  <c r="P380"/>
  <c r="BI376"/>
  <c r="BH376"/>
  <c r="BG376"/>
  <c r="BF376"/>
  <c r="T376"/>
  <c r="R376"/>
  <c r="P376"/>
  <c r="BI370"/>
  <c r="BH370"/>
  <c r="BG370"/>
  <c r="BF370"/>
  <c r="T370"/>
  <c r="R370"/>
  <c r="P370"/>
  <c r="BI365"/>
  <c r="BH365"/>
  <c r="BG365"/>
  <c r="BF365"/>
  <c r="T365"/>
  <c r="R365"/>
  <c r="P365"/>
  <c r="BI360"/>
  <c r="BH360"/>
  <c r="BG360"/>
  <c r="BF360"/>
  <c r="T360"/>
  <c r="R360"/>
  <c r="P360"/>
  <c r="BI355"/>
  <c r="BH355"/>
  <c r="BG355"/>
  <c r="BF355"/>
  <c r="T355"/>
  <c r="R355"/>
  <c r="P355"/>
  <c r="BI351"/>
  <c r="BH351"/>
  <c r="BG351"/>
  <c r="BF351"/>
  <c r="T351"/>
  <c r="R351"/>
  <c r="P351"/>
  <c r="BI347"/>
  <c r="BH347"/>
  <c r="BG347"/>
  <c r="BF347"/>
  <c r="T347"/>
  <c r="R347"/>
  <c r="P347"/>
  <c r="BI341"/>
  <c r="BH341"/>
  <c r="BG341"/>
  <c r="BF341"/>
  <c r="T341"/>
  <c r="R341"/>
  <c r="P341"/>
  <c r="BI336"/>
  <c r="BH336"/>
  <c r="BG336"/>
  <c r="BF336"/>
  <c r="T336"/>
  <c r="R336"/>
  <c r="P336"/>
  <c r="BI331"/>
  <c r="BH331"/>
  <c r="BG331"/>
  <c r="BF331"/>
  <c r="T331"/>
  <c r="R331"/>
  <c r="P331"/>
  <c r="BI325"/>
  <c r="BH325"/>
  <c r="BG325"/>
  <c r="BF325"/>
  <c r="T325"/>
  <c r="R325"/>
  <c r="P325"/>
  <c r="BI321"/>
  <c r="BH321"/>
  <c r="BG321"/>
  <c r="BF321"/>
  <c r="T321"/>
  <c r="R321"/>
  <c r="P321"/>
  <c r="BI316"/>
  <c r="BH316"/>
  <c r="BG316"/>
  <c r="BF316"/>
  <c r="T316"/>
  <c r="R316"/>
  <c r="P316"/>
  <c r="BI312"/>
  <c r="BH312"/>
  <c r="BG312"/>
  <c r="BF312"/>
  <c r="T312"/>
  <c r="R312"/>
  <c r="P312"/>
  <c r="BI307"/>
  <c r="BH307"/>
  <c r="BG307"/>
  <c r="BF307"/>
  <c r="T307"/>
  <c r="R307"/>
  <c r="P307"/>
  <c r="BI303"/>
  <c r="BH303"/>
  <c r="BG303"/>
  <c r="BF303"/>
  <c r="T303"/>
  <c r="R303"/>
  <c r="P303"/>
  <c r="BI298"/>
  <c r="BH298"/>
  <c r="BG298"/>
  <c r="BF298"/>
  <c r="T298"/>
  <c r="R298"/>
  <c r="P298"/>
  <c r="BI294"/>
  <c r="BH294"/>
  <c r="BG294"/>
  <c r="BF294"/>
  <c r="T294"/>
  <c r="R294"/>
  <c r="P294"/>
  <c r="BI289"/>
  <c r="BH289"/>
  <c r="BG289"/>
  <c r="BF289"/>
  <c r="T289"/>
  <c r="R289"/>
  <c r="P289"/>
  <c r="BI284"/>
  <c r="BH284"/>
  <c r="BG284"/>
  <c r="BF284"/>
  <c r="T284"/>
  <c r="R284"/>
  <c r="P284"/>
  <c r="BI279"/>
  <c r="BH279"/>
  <c r="BG279"/>
  <c r="BF279"/>
  <c r="T279"/>
  <c r="R279"/>
  <c r="P279"/>
  <c r="BI274"/>
  <c r="BH274"/>
  <c r="BG274"/>
  <c r="BF274"/>
  <c r="T274"/>
  <c r="R274"/>
  <c r="P274"/>
  <c r="BI269"/>
  <c r="BH269"/>
  <c r="BG269"/>
  <c r="BF269"/>
  <c r="T269"/>
  <c r="R269"/>
  <c r="P269"/>
  <c r="BI265"/>
  <c r="BH265"/>
  <c r="BG265"/>
  <c r="BF265"/>
  <c r="T265"/>
  <c r="R265"/>
  <c r="P265"/>
  <c r="BI260"/>
  <c r="BH260"/>
  <c r="BG260"/>
  <c r="BF260"/>
  <c r="T260"/>
  <c r="R260"/>
  <c r="P260"/>
  <c r="BI256"/>
  <c r="BH256"/>
  <c r="BG256"/>
  <c r="BF256"/>
  <c r="T256"/>
  <c r="R256"/>
  <c r="P256"/>
  <c r="BI251"/>
  <c r="BH251"/>
  <c r="BG251"/>
  <c r="BF251"/>
  <c r="T251"/>
  <c r="R251"/>
  <c r="P251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38"/>
  <c r="BH238"/>
  <c r="BG238"/>
  <c r="BF238"/>
  <c r="T238"/>
  <c r="R238"/>
  <c r="P238"/>
  <c r="BI233"/>
  <c r="BH233"/>
  <c r="BG233"/>
  <c r="BF233"/>
  <c r="T233"/>
  <c r="R233"/>
  <c r="P233"/>
  <c r="BI228"/>
  <c r="BH228"/>
  <c r="BG228"/>
  <c r="BF228"/>
  <c r="T228"/>
  <c r="T227"/>
  <c r="R228"/>
  <c r="R227"/>
  <c r="P228"/>
  <c r="P227"/>
  <c r="BI224"/>
  <c r="BH224"/>
  <c r="BG224"/>
  <c r="BF224"/>
  <c r="T224"/>
  <c r="R224"/>
  <c r="P224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5"/>
  <c r="BH205"/>
  <c r="BG205"/>
  <c r="BF205"/>
  <c r="T205"/>
  <c r="R205"/>
  <c r="P205"/>
  <c r="BI203"/>
  <c r="BH203"/>
  <c r="BG203"/>
  <c r="BF203"/>
  <c r="T203"/>
  <c r="R203"/>
  <c r="P203"/>
  <c r="BI199"/>
  <c r="BH199"/>
  <c r="BG199"/>
  <c r="BF199"/>
  <c r="T199"/>
  <c r="R199"/>
  <c r="P199"/>
  <c r="BI193"/>
  <c r="BH193"/>
  <c r="BG193"/>
  <c r="BF193"/>
  <c r="T193"/>
  <c r="R193"/>
  <c r="P193"/>
  <c r="BI188"/>
  <c r="BH188"/>
  <c r="BG188"/>
  <c r="BF188"/>
  <c r="T188"/>
  <c r="R188"/>
  <c r="P188"/>
  <c r="BI180"/>
  <c r="BH180"/>
  <c r="BG180"/>
  <c r="BF180"/>
  <c r="T180"/>
  <c r="R180"/>
  <c r="P180"/>
  <c r="BI175"/>
  <c r="BH175"/>
  <c r="BG175"/>
  <c r="BF175"/>
  <c r="T175"/>
  <c r="R175"/>
  <c r="P175"/>
  <c r="BI170"/>
  <c r="BH170"/>
  <c r="BG170"/>
  <c r="BF170"/>
  <c r="T170"/>
  <c r="R170"/>
  <c r="P170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0"/>
  <c r="BH150"/>
  <c r="BG150"/>
  <c r="BF150"/>
  <c r="T150"/>
  <c r="R150"/>
  <c r="P150"/>
  <c r="BI146"/>
  <c r="BH146"/>
  <c r="BG146"/>
  <c r="BF146"/>
  <c r="T146"/>
  <c r="R146"/>
  <c r="P146"/>
  <c r="BI142"/>
  <c r="BH142"/>
  <c r="BG142"/>
  <c r="BF142"/>
  <c r="T142"/>
  <c r="R142"/>
  <c r="P142"/>
  <c r="BI137"/>
  <c r="BH137"/>
  <c r="BG137"/>
  <c r="BF137"/>
  <c r="T137"/>
  <c r="R137"/>
  <c r="P137"/>
  <c r="BI133"/>
  <c r="BH133"/>
  <c r="BG133"/>
  <c r="BF133"/>
  <c r="T133"/>
  <c r="R133"/>
  <c r="P133"/>
  <c r="BI128"/>
  <c r="BH128"/>
  <c r="BG128"/>
  <c r="BF128"/>
  <c r="T128"/>
  <c r="R128"/>
  <c r="P128"/>
  <c r="BI123"/>
  <c r="BH123"/>
  <c r="BG123"/>
  <c r="BF123"/>
  <c r="T123"/>
  <c r="R123"/>
  <c r="P123"/>
  <c r="BI118"/>
  <c r="BH118"/>
  <c r="BG118"/>
  <c r="BF118"/>
  <c r="T118"/>
  <c r="R118"/>
  <c r="P118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5"/>
  <c r="BH105"/>
  <c r="BG105"/>
  <c r="BF105"/>
  <c r="T105"/>
  <c r="R105"/>
  <c r="P105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BI95"/>
  <c r="BH95"/>
  <c r="BG95"/>
  <c r="BF95"/>
  <c r="T95"/>
  <c r="R95"/>
  <c r="P95"/>
  <c r="BI92"/>
  <c r="BH92"/>
  <c r="BG92"/>
  <c r="BF92"/>
  <c r="T92"/>
  <c r="R92"/>
  <c r="P92"/>
  <c r="J86"/>
  <c r="J85"/>
  <c r="F85"/>
  <c r="F83"/>
  <c r="E81"/>
  <c r="J55"/>
  <c r="J54"/>
  <c r="F54"/>
  <c r="F52"/>
  <c r="E50"/>
  <c r="J18"/>
  <c r="E18"/>
  <c r="F55"/>
  <c r="J17"/>
  <c r="J12"/>
  <c r="J83"/>
  <c r="E7"/>
  <c r="E48"/>
  <c i="3" r="J37"/>
  <c r="J36"/>
  <c i="1" r="AY56"/>
  <c i="3" r="J35"/>
  <c i="1" r="AX56"/>
  <c i="3" r="BI710"/>
  <c r="BH710"/>
  <c r="BG710"/>
  <c r="BF710"/>
  <c r="T710"/>
  <c r="T709"/>
  <c r="R710"/>
  <c r="R709"/>
  <c r="P710"/>
  <c r="P709"/>
  <c r="BI706"/>
  <c r="BH706"/>
  <c r="BG706"/>
  <c r="BF706"/>
  <c r="T706"/>
  <c r="R706"/>
  <c r="P706"/>
  <c r="BI702"/>
  <c r="BH702"/>
  <c r="BG702"/>
  <c r="BF702"/>
  <c r="T702"/>
  <c r="R702"/>
  <c r="P702"/>
  <c r="BI699"/>
  <c r="BH699"/>
  <c r="BG699"/>
  <c r="BF699"/>
  <c r="T699"/>
  <c r="R699"/>
  <c r="P699"/>
  <c r="BI694"/>
  <c r="BH694"/>
  <c r="BG694"/>
  <c r="BF694"/>
  <c r="T694"/>
  <c r="R694"/>
  <c r="P694"/>
  <c r="BI670"/>
  <c r="BH670"/>
  <c r="BG670"/>
  <c r="BF670"/>
  <c r="T670"/>
  <c r="R670"/>
  <c r="P670"/>
  <c r="BI668"/>
  <c r="BH668"/>
  <c r="BG668"/>
  <c r="BF668"/>
  <c r="T668"/>
  <c r="R668"/>
  <c r="P668"/>
  <c r="BI662"/>
  <c r="BH662"/>
  <c r="BG662"/>
  <c r="BF662"/>
  <c r="T662"/>
  <c r="R662"/>
  <c r="P662"/>
  <c r="BI658"/>
  <c r="BH658"/>
  <c r="BG658"/>
  <c r="BF658"/>
  <c r="T658"/>
  <c r="R658"/>
  <c r="P658"/>
  <c r="BI647"/>
  <c r="BH647"/>
  <c r="BG647"/>
  <c r="BF647"/>
  <c r="T647"/>
  <c r="R647"/>
  <c r="P647"/>
  <c r="BI641"/>
  <c r="BH641"/>
  <c r="BG641"/>
  <c r="BF641"/>
  <c r="T641"/>
  <c r="R641"/>
  <c r="P641"/>
  <c r="BI630"/>
  <c r="BH630"/>
  <c r="BG630"/>
  <c r="BF630"/>
  <c r="T630"/>
  <c r="R630"/>
  <c r="P630"/>
  <c r="BI617"/>
  <c r="BH617"/>
  <c r="BG617"/>
  <c r="BF617"/>
  <c r="T617"/>
  <c r="R617"/>
  <c r="P617"/>
  <c r="BI605"/>
  <c r="BH605"/>
  <c r="BG605"/>
  <c r="BF605"/>
  <c r="T605"/>
  <c r="R605"/>
  <c r="P605"/>
  <c r="BI592"/>
  <c r="BH592"/>
  <c r="BG592"/>
  <c r="BF592"/>
  <c r="T592"/>
  <c r="R592"/>
  <c r="P592"/>
  <c r="BI580"/>
  <c r="BH580"/>
  <c r="BG580"/>
  <c r="BF580"/>
  <c r="T580"/>
  <c r="R580"/>
  <c r="P580"/>
  <c r="BI568"/>
  <c r="BH568"/>
  <c r="BG568"/>
  <c r="BF568"/>
  <c r="T568"/>
  <c r="R568"/>
  <c r="P568"/>
  <c r="BI561"/>
  <c r="BH561"/>
  <c r="BG561"/>
  <c r="BF561"/>
  <c r="T561"/>
  <c r="R561"/>
  <c r="P561"/>
  <c r="BI559"/>
  <c r="BH559"/>
  <c r="BG559"/>
  <c r="BF559"/>
  <c r="T559"/>
  <c r="R559"/>
  <c r="P559"/>
  <c r="BI554"/>
  <c r="BH554"/>
  <c r="BG554"/>
  <c r="BF554"/>
  <c r="T554"/>
  <c r="R554"/>
  <c r="P554"/>
  <c r="BI549"/>
  <c r="BH549"/>
  <c r="BG549"/>
  <c r="BF549"/>
  <c r="T549"/>
  <c r="R549"/>
  <c r="P549"/>
  <c r="BI544"/>
  <c r="BH544"/>
  <c r="BG544"/>
  <c r="BF544"/>
  <c r="T544"/>
  <c r="R544"/>
  <c r="P544"/>
  <c r="BI539"/>
  <c r="BH539"/>
  <c r="BG539"/>
  <c r="BF539"/>
  <c r="T539"/>
  <c r="R539"/>
  <c r="P539"/>
  <c r="BI534"/>
  <c r="BH534"/>
  <c r="BG534"/>
  <c r="BF534"/>
  <c r="T534"/>
  <c r="R534"/>
  <c r="P534"/>
  <c r="BI529"/>
  <c r="BH529"/>
  <c r="BG529"/>
  <c r="BF529"/>
  <c r="T529"/>
  <c r="R529"/>
  <c r="P529"/>
  <c r="BI524"/>
  <c r="BH524"/>
  <c r="BG524"/>
  <c r="BF524"/>
  <c r="T524"/>
  <c r="R524"/>
  <c r="P524"/>
  <c r="BI519"/>
  <c r="BH519"/>
  <c r="BG519"/>
  <c r="BF519"/>
  <c r="T519"/>
  <c r="R519"/>
  <c r="P519"/>
  <c r="BI514"/>
  <c r="BH514"/>
  <c r="BG514"/>
  <c r="BF514"/>
  <c r="T514"/>
  <c r="R514"/>
  <c r="P514"/>
  <c r="BI510"/>
  <c r="BH510"/>
  <c r="BG510"/>
  <c r="BF510"/>
  <c r="T510"/>
  <c r="R510"/>
  <c r="P510"/>
  <c r="BI505"/>
  <c r="BH505"/>
  <c r="BG505"/>
  <c r="BF505"/>
  <c r="T505"/>
  <c r="R505"/>
  <c r="P505"/>
  <c r="BI501"/>
  <c r="BH501"/>
  <c r="BG501"/>
  <c r="BF501"/>
  <c r="T501"/>
  <c r="R501"/>
  <c r="P501"/>
  <c r="BI496"/>
  <c r="BH496"/>
  <c r="BG496"/>
  <c r="BF496"/>
  <c r="T496"/>
  <c r="R496"/>
  <c r="P496"/>
  <c r="BI491"/>
  <c r="BH491"/>
  <c r="BG491"/>
  <c r="BF491"/>
  <c r="T491"/>
  <c r="R491"/>
  <c r="P491"/>
  <c r="BI486"/>
  <c r="BH486"/>
  <c r="BG486"/>
  <c r="BF486"/>
  <c r="T486"/>
  <c r="R486"/>
  <c r="P486"/>
  <c r="BI481"/>
  <c r="BH481"/>
  <c r="BG481"/>
  <c r="BF481"/>
  <c r="T481"/>
  <c r="R481"/>
  <c r="P481"/>
  <c r="BI477"/>
  <c r="BH477"/>
  <c r="BG477"/>
  <c r="BF477"/>
  <c r="T477"/>
  <c r="R477"/>
  <c r="P477"/>
  <c r="BI466"/>
  <c r="BH466"/>
  <c r="BG466"/>
  <c r="BF466"/>
  <c r="T466"/>
  <c r="R466"/>
  <c r="P466"/>
  <c r="BI464"/>
  <c r="BH464"/>
  <c r="BG464"/>
  <c r="BF464"/>
  <c r="T464"/>
  <c r="R464"/>
  <c r="P464"/>
  <c r="BI453"/>
  <c r="BH453"/>
  <c r="BG453"/>
  <c r="BF453"/>
  <c r="T453"/>
  <c r="R453"/>
  <c r="P453"/>
  <c r="BI442"/>
  <c r="BH442"/>
  <c r="BG442"/>
  <c r="BF442"/>
  <c r="T442"/>
  <c r="R442"/>
  <c r="P442"/>
  <c r="BI426"/>
  <c r="BH426"/>
  <c r="BG426"/>
  <c r="BF426"/>
  <c r="T426"/>
  <c r="R426"/>
  <c r="P426"/>
  <c r="BI402"/>
  <c r="BH402"/>
  <c r="BG402"/>
  <c r="BF402"/>
  <c r="T402"/>
  <c r="T401"/>
  <c r="R402"/>
  <c r="R401"/>
  <c r="P402"/>
  <c r="P401"/>
  <c r="BI396"/>
  <c r="BH396"/>
  <c r="BG396"/>
  <c r="BF396"/>
  <c r="T396"/>
  <c r="T395"/>
  <c r="R396"/>
  <c r="R395"/>
  <c r="P396"/>
  <c r="P395"/>
  <c r="BI393"/>
  <c r="BH393"/>
  <c r="BG393"/>
  <c r="BF393"/>
  <c r="T393"/>
  <c r="R393"/>
  <c r="P393"/>
  <c r="BI391"/>
  <c r="BH391"/>
  <c r="BG391"/>
  <c r="BF391"/>
  <c r="T391"/>
  <c r="R391"/>
  <c r="P391"/>
  <c r="BI389"/>
  <c r="BH389"/>
  <c r="BG389"/>
  <c r="BF389"/>
  <c r="T389"/>
  <c r="R389"/>
  <c r="P389"/>
  <c r="BI366"/>
  <c r="BH366"/>
  <c r="BG366"/>
  <c r="BF366"/>
  <c r="T366"/>
  <c r="R366"/>
  <c r="P366"/>
  <c r="BI343"/>
  <c r="BH343"/>
  <c r="BG343"/>
  <c r="BF343"/>
  <c r="T343"/>
  <c r="R343"/>
  <c r="P343"/>
  <c r="BI341"/>
  <c r="BH341"/>
  <c r="BG341"/>
  <c r="BF341"/>
  <c r="T341"/>
  <c r="R341"/>
  <c r="P341"/>
  <c r="BI337"/>
  <c r="BH337"/>
  <c r="BG337"/>
  <c r="BF337"/>
  <c r="T337"/>
  <c r="R337"/>
  <c r="P337"/>
  <c r="BI330"/>
  <c r="BH330"/>
  <c r="BG330"/>
  <c r="BF330"/>
  <c r="T330"/>
  <c r="R330"/>
  <c r="P330"/>
  <c r="BI326"/>
  <c r="BH326"/>
  <c r="BG326"/>
  <c r="BF326"/>
  <c r="T326"/>
  <c r="R326"/>
  <c r="P326"/>
  <c r="BI318"/>
  <c r="BH318"/>
  <c r="BG318"/>
  <c r="BF318"/>
  <c r="T318"/>
  <c r="R318"/>
  <c r="P318"/>
  <c r="BI308"/>
  <c r="BH308"/>
  <c r="BG308"/>
  <c r="BF308"/>
  <c r="T308"/>
  <c r="R308"/>
  <c r="P308"/>
  <c r="BI305"/>
  <c r="BH305"/>
  <c r="BG305"/>
  <c r="BF305"/>
  <c r="T305"/>
  <c r="R305"/>
  <c r="P305"/>
  <c r="BI302"/>
  <c r="BH302"/>
  <c r="BG302"/>
  <c r="BF302"/>
  <c r="T302"/>
  <c r="R302"/>
  <c r="P302"/>
  <c r="BI298"/>
  <c r="BH298"/>
  <c r="BG298"/>
  <c r="BF298"/>
  <c r="T298"/>
  <c r="R298"/>
  <c r="P298"/>
  <c r="BI274"/>
  <c r="BH274"/>
  <c r="BG274"/>
  <c r="BF274"/>
  <c r="T274"/>
  <c r="R274"/>
  <c r="P274"/>
  <c r="BI250"/>
  <c r="BH250"/>
  <c r="BG250"/>
  <c r="BF250"/>
  <c r="T250"/>
  <c r="R250"/>
  <c r="P250"/>
  <c r="BI248"/>
  <c r="BH248"/>
  <c r="BG248"/>
  <c r="BF248"/>
  <c r="T248"/>
  <c r="R248"/>
  <c r="P248"/>
  <c r="BI232"/>
  <c r="BH232"/>
  <c r="BG232"/>
  <c r="BF232"/>
  <c r="T232"/>
  <c r="R232"/>
  <c r="P232"/>
  <c r="BI230"/>
  <c r="BH230"/>
  <c r="BG230"/>
  <c r="BF230"/>
  <c r="T230"/>
  <c r="R230"/>
  <c r="P230"/>
  <c r="BI222"/>
  <c r="BH222"/>
  <c r="BG222"/>
  <c r="BF222"/>
  <c r="T222"/>
  <c r="R222"/>
  <c r="P222"/>
  <c r="BI198"/>
  <c r="BH198"/>
  <c r="BG198"/>
  <c r="BF198"/>
  <c r="T198"/>
  <c r="R198"/>
  <c r="P198"/>
  <c r="BI174"/>
  <c r="BH174"/>
  <c r="BG174"/>
  <c r="BF174"/>
  <c r="T174"/>
  <c r="R174"/>
  <c r="P174"/>
  <c r="BI150"/>
  <c r="BH150"/>
  <c r="BG150"/>
  <c r="BF150"/>
  <c r="T150"/>
  <c r="R150"/>
  <c r="P150"/>
  <c r="BI126"/>
  <c r="BH126"/>
  <c r="BG126"/>
  <c r="BF126"/>
  <c r="T126"/>
  <c r="R126"/>
  <c r="P126"/>
  <c r="BI103"/>
  <c r="BH103"/>
  <c r="BG103"/>
  <c r="BF103"/>
  <c r="T103"/>
  <c r="R103"/>
  <c r="P103"/>
  <c r="BI101"/>
  <c r="BH101"/>
  <c r="BG101"/>
  <c r="BF101"/>
  <c r="T101"/>
  <c r="R101"/>
  <c r="P101"/>
  <c r="BI98"/>
  <c r="BH98"/>
  <c r="BG98"/>
  <c r="BF98"/>
  <c r="T98"/>
  <c r="R98"/>
  <c r="P98"/>
  <c r="BI96"/>
  <c r="BH96"/>
  <c r="BG96"/>
  <c r="BF96"/>
  <c r="T96"/>
  <c r="R96"/>
  <c r="P96"/>
  <c r="BI93"/>
  <c r="BH93"/>
  <c r="BG93"/>
  <c r="BF93"/>
  <c r="T93"/>
  <c r="R93"/>
  <c r="P93"/>
  <c r="J87"/>
  <c r="J86"/>
  <c r="F86"/>
  <c r="F84"/>
  <c r="E82"/>
  <c r="J55"/>
  <c r="J54"/>
  <c r="F54"/>
  <c r="F52"/>
  <c r="E50"/>
  <c r="J18"/>
  <c r="E18"/>
  <c r="F55"/>
  <c r="J17"/>
  <c r="J12"/>
  <c r="J84"/>
  <c r="E7"/>
  <c r="E80"/>
  <c i="2" r="J530"/>
  <c r="T344"/>
  <c r="R344"/>
  <c r="P344"/>
  <c r="BK344"/>
  <c r="J344"/>
  <c r="J63"/>
  <c r="J37"/>
  <c r="J36"/>
  <c i="1" r="AY55"/>
  <c i="2" r="J35"/>
  <c i="1" r="AX55"/>
  <c i="2" r="BI543"/>
  <c r="BH543"/>
  <c r="BG543"/>
  <c r="BF543"/>
  <c r="T543"/>
  <c r="T542"/>
  <c r="R543"/>
  <c r="R542"/>
  <c r="P543"/>
  <c r="P542"/>
  <c r="BI534"/>
  <c r="BH534"/>
  <c r="BG534"/>
  <c r="BF534"/>
  <c r="T534"/>
  <c r="R534"/>
  <c r="P534"/>
  <c r="BI532"/>
  <c r="BH532"/>
  <c r="BG532"/>
  <c r="BF532"/>
  <c r="T532"/>
  <c r="R532"/>
  <c r="P532"/>
  <c r="J67"/>
  <c r="BI518"/>
  <c r="BH518"/>
  <c r="BG518"/>
  <c r="BF518"/>
  <c r="T518"/>
  <c r="R518"/>
  <c r="P518"/>
  <c r="BI513"/>
  <c r="BH513"/>
  <c r="BG513"/>
  <c r="BF513"/>
  <c r="T513"/>
  <c r="R513"/>
  <c r="P513"/>
  <c r="BI507"/>
  <c r="BH507"/>
  <c r="BG507"/>
  <c r="BF507"/>
  <c r="T507"/>
  <c r="R507"/>
  <c r="P507"/>
  <c r="BI502"/>
  <c r="BH502"/>
  <c r="BG502"/>
  <c r="BF502"/>
  <c r="T502"/>
  <c r="R502"/>
  <c r="P502"/>
  <c r="BI496"/>
  <c r="BH496"/>
  <c r="BG496"/>
  <c r="BF496"/>
  <c r="T496"/>
  <c r="R496"/>
  <c r="P496"/>
  <c r="BI491"/>
  <c r="BH491"/>
  <c r="BG491"/>
  <c r="BF491"/>
  <c r="T491"/>
  <c r="R491"/>
  <c r="P491"/>
  <c r="BI485"/>
  <c r="BH485"/>
  <c r="BG485"/>
  <c r="BF485"/>
  <c r="T485"/>
  <c r="R485"/>
  <c r="P485"/>
  <c r="BI480"/>
  <c r="BH480"/>
  <c r="BG480"/>
  <c r="BF480"/>
  <c r="T480"/>
  <c r="R480"/>
  <c r="P480"/>
  <c r="BI475"/>
  <c r="BH475"/>
  <c r="BG475"/>
  <c r="BF475"/>
  <c r="T475"/>
  <c r="R475"/>
  <c r="P475"/>
  <c r="BI470"/>
  <c r="BH470"/>
  <c r="BG470"/>
  <c r="BF470"/>
  <c r="T470"/>
  <c r="R470"/>
  <c r="P470"/>
  <c r="BI465"/>
  <c r="BH465"/>
  <c r="BG465"/>
  <c r="BF465"/>
  <c r="T465"/>
  <c r="R465"/>
  <c r="P465"/>
  <c r="BI460"/>
  <c r="BH460"/>
  <c r="BG460"/>
  <c r="BF460"/>
  <c r="T460"/>
  <c r="R460"/>
  <c r="P460"/>
  <c r="BI455"/>
  <c r="BH455"/>
  <c r="BG455"/>
  <c r="BF455"/>
  <c r="T455"/>
  <c r="R455"/>
  <c r="P455"/>
  <c r="BI450"/>
  <c r="BH450"/>
  <c r="BG450"/>
  <c r="BF450"/>
  <c r="T450"/>
  <c r="R450"/>
  <c r="P450"/>
  <c r="BI445"/>
  <c r="BH445"/>
  <c r="BG445"/>
  <c r="BF445"/>
  <c r="T445"/>
  <c r="R445"/>
  <c r="P445"/>
  <c r="BI440"/>
  <c r="BH440"/>
  <c r="BG440"/>
  <c r="BF440"/>
  <c r="T440"/>
  <c r="R440"/>
  <c r="P440"/>
  <c r="BI435"/>
  <c r="BH435"/>
  <c r="BG435"/>
  <c r="BF435"/>
  <c r="T435"/>
  <c r="R435"/>
  <c r="P435"/>
  <c r="BI430"/>
  <c r="BH430"/>
  <c r="BG430"/>
  <c r="BF430"/>
  <c r="T430"/>
  <c r="R430"/>
  <c r="P430"/>
  <c r="BI424"/>
  <c r="BH424"/>
  <c r="BG424"/>
  <c r="BF424"/>
  <c r="T424"/>
  <c r="R424"/>
  <c r="P424"/>
  <c r="BI412"/>
  <c r="BH412"/>
  <c r="BG412"/>
  <c r="BF412"/>
  <c r="T412"/>
  <c r="R412"/>
  <c r="P412"/>
  <c r="BI400"/>
  <c r="BH400"/>
  <c r="BG400"/>
  <c r="BF400"/>
  <c r="T400"/>
  <c r="R400"/>
  <c r="P400"/>
  <c r="BI388"/>
  <c r="BH388"/>
  <c r="BG388"/>
  <c r="BF388"/>
  <c r="T388"/>
  <c r="R388"/>
  <c r="P388"/>
  <c r="BI376"/>
  <c r="BH376"/>
  <c r="BG376"/>
  <c r="BF376"/>
  <c r="T376"/>
  <c r="R376"/>
  <c r="P376"/>
  <c r="BI370"/>
  <c r="BH370"/>
  <c r="BG370"/>
  <c r="BF370"/>
  <c r="T370"/>
  <c r="T369"/>
  <c r="R370"/>
  <c r="R369"/>
  <c r="P370"/>
  <c r="P369"/>
  <c r="BI358"/>
  <c r="BH358"/>
  <c r="BG358"/>
  <c r="BF358"/>
  <c r="T358"/>
  <c r="T357"/>
  <c r="R358"/>
  <c r="R357"/>
  <c r="P358"/>
  <c r="P357"/>
  <c r="BI345"/>
  <c r="BH345"/>
  <c r="BG345"/>
  <c r="BF345"/>
  <c r="T345"/>
  <c r="R345"/>
  <c r="P345"/>
  <c r="BI342"/>
  <c r="BH342"/>
  <c r="BG342"/>
  <c r="BF342"/>
  <c r="T342"/>
  <c r="R342"/>
  <c r="P342"/>
  <c r="BI338"/>
  <c r="BH338"/>
  <c r="BG338"/>
  <c r="BF338"/>
  <c r="T338"/>
  <c r="R338"/>
  <c r="P338"/>
  <c r="BI335"/>
  <c r="BH335"/>
  <c r="BG335"/>
  <c r="BF335"/>
  <c r="T335"/>
  <c r="R335"/>
  <c r="P335"/>
  <c r="BI332"/>
  <c r="BH332"/>
  <c r="BG332"/>
  <c r="BF332"/>
  <c r="T332"/>
  <c r="R332"/>
  <c r="P332"/>
  <c r="BI329"/>
  <c r="BH329"/>
  <c r="BG329"/>
  <c r="BF329"/>
  <c r="T329"/>
  <c r="R329"/>
  <c r="P329"/>
  <c r="BI327"/>
  <c r="BH327"/>
  <c r="BG327"/>
  <c r="BF327"/>
  <c r="T327"/>
  <c r="R327"/>
  <c r="P327"/>
  <c r="BI325"/>
  <c r="BH325"/>
  <c r="BG325"/>
  <c r="BF325"/>
  <c r="T325"/>
  <c r="R325"/>
  <c r="P325"/>
  <c r="BI314"/>
  <c r="BH314"/>
  <c r="BG314"/>
  <c r="BF314"/>
  <c r="T314"/>
  <c r="R314"/>
  <c r="P314"/>
  <c r="BI312"/>
  <c r="BH312"/>
  <c r="BG312"/>
  <c r="BF312"/>
  <c r="T312"/>
  <c r="R312"/>
  <c r="P312"/>
  <c r="BI300"/>
  <c r="BH300"/>
  <c r="BG300"/>
  <c r="BF300"/>
  <c r="T300"/>
  <c r="R300"/>
  <c r="P300"/>
  <c r="BI288"/>
  <c r="BH288"/>
  <c r="BG288"/>
  <c r="BF288"/>
  <c r="T288"/>
  <c r="R288"/>
  <c r="P288"/>
  <c r="BI281"/>
  <c r="BH281"/>
  <c r="BG281"/>
  <c r="BF281"/>
  <c r="T281"/>
  <c r="R281"/>
  <c r="P281"/>
  <c r="BI276"/>
  <c r="BH276"/>
  <c r="BG276"/>
  <c r="BF276"/>
  <c r="T276"/>
  <c r="R276"/>
  <c r="P276"/>
  <c r="BI266"/>
  <c r="BH266"/>
  <c r="BG266"/>
  <c r="BF266"/>
  <c r="T266"/>
  <c r="R266"/>
  <c r="P266"/>
  <c r="BI263"/>
  <c r="BH263"/>
  <c r="BG263"/>
  <c r="BF263"/>
  <c r="T263"/>
  <c r="R263"/>
  <c r="P263"/>
  <c r="BI260"/>
  <c r="BH260"/>
  <c r="BG260"/>
  <c r="BF260"/>
  <c r="T260"/>
  <c r="R260"/>
  <c r="P260"/>
  <c r="BI254"/>
  <c r="BH254"/>
  <c r="BG254"/>
  <c r="BF254"/>
  <c r="T254"/>
  <c r="R254"/>
  <c r="P254"/>
  <c r="BI241"/>
  <c r="BH241"/>
  <c r="BG241"/>
  <c r="BF241"/>
  <c r="T241"/>
  <c r="R241"/>
  <c r="P241"/>
  <c r="BI235"/>
  <c r="BH235"/>
  <c r="BG235"/>
  <c r="BF235"/>
  <c r="T235"/>
  <c r="R235"/>
  <c r="P235"/>
  <c r="BI222"/>
  <c r="BH222"/>
  <c r="BG222"/>
  <c r="BF222"/>
  <c r="T222"/>
  <c r="R222"/>
  <c r="P222"/>
  <c r="BI220"/>
  <c r="BH220"/>
  <c r="BG220"/>
  <c r="BF220"/>
  <c r="T220"/>
  <c r="R220"/>
  <c r="P220"/>
  <c r="BI215"/>
  <c r="BH215"/>
  <c r="BG215"/>
  <c r="BF215"/>
  <c r="T215"/>
  <c r="R215"/>
  <c r="P215"/>
  <c r="BI213"/>
  <c r="BH213"/>
  <c r="BG213"/>
  <c r="BF213"/>
  <c r="T213"/>
  <c r="R213"/>
  <c r="P213"/>
  <c r="BI203"/>
  <c r="BH203"/>
  <c r="BG203"/>
  <c r="BF203"/>
  <c r="T203"/>
  <c r="R203"/>
  <c r="P203"/>
  <c r="BI201"/>
  <c r="BH201"/>
  <c r="BG201"/>
  <c r="BF201"/>
  <c r="T201"/>
  <c r="R201"/>
  <c r="P201"/>
  <c r="BI197"/>
  <c r="BH197"/>
  <c r="BG197"/>
  <c r="BF197"/>
  <c r="T197"/>
  <c r="R197"/>
  <c r="P197"/>
  <c r="BI186"/>
  <c r="BH186"/>
  <c r="BG186"/>
  <c r="BF186"/>
  <c r="T186"/>
  <c r="R186"/>
  <c r="P186"/>
  <c r="BI173"/>
  <c r="BH173"/>
  <c r="BG173"/>
  <c r="BF173"/>
  <c r="T173"/>
  <c r="R173"/>
  <c r="P173"/>
  <c r="BI160"/>
  <c r="BH160"/>
  <c r="BG160"/>
  <c r="BF160"/>
  <c r="T160"/>
  <c r="R160"/>
  <c r="P160"/>
  <c r="BI147"/>
  <c r="BH147"/>
  <c r="BG147"/>
  <c r="BF147"/>
  <c r="T147"/>
  <c r="R147"/>
  <c r="P147"/>
  <c r="BI134"/>
  <c r="BH134"/>
  <c r="BG134"/>
  <c r="BF134"/>
  <c r="T134"/>
  <c r="R134"/>
  <c r="P134"/>
  <c r="BI123"/>
  <c r="BH123"/>
  <c r="BG123"/>
  <c r="BF123"/>
  <c r="T123"/>
  <c r="R123"/>
  <c r="P123"/>
  <c r="BI121"/>
  <c r="BH121"/>
  <c r="BG121"/>
  <c r="BF121"/>
  <c r="T121"/>
  <c r="R121"/>
  <c r="P121"/>
  <c r="BI117"/>
  <c r="BH117"/>
  <c r="BG117"/>
  <c r="BF117"/>
  <c r="T117"/>
  <c r="R117"/>
  <c r="P117"/>
  <c r="BI115"/>
  <c r="BH115"/>
  <c r="BG115"/>
  <c r="BF115"/>
  <c r="T115"/>
  <c r="R115"/>
  <c r="P115"/>
  <c r="BI111"/>
  <c r="BH111"/>
  <c r="BG111"/>
  <c r="BF111"/>
  <c r="T111"/>
  <c r="R111"/>
  <c r="P111"/>
  <c r="BI109"/>
  <c r="BH109"/>
  <c r="BG109"/>
  <c r="BF109"/>
  <c r="T109"/>
  <c r="R109"/>
  <c r="P109"/>
  <c r="BI98"/>
  <c r="BH98"/>
  <c r="BG98"/>
  <c r="BF98"/>
  <c r="T98"/>
  <c r="R98"/>
  <c r="P98"/>
  <c r="BI96"/>
  <c r="BH96"/>
  <c r="BG96"/>
  <c r="BF96"/>
  <c r="T96"/>
  <c r="R96"/>
  <c r="P96"/>
  <c r="BI92"/>
  <c r="BH92"/>
  <c r="BG92"/>
  <c r="BF92"/>
  <c r="T92"/>
  <c r="R92"/>
  <c r="P92"/>
  <c r="J86"/>
  <c r="J85"/>
  <c r="F85"/>
  <c r="F83"/>
  <c r="E81"/>
  <c r="J55"/>
  <c r="J54"/>
  <c r="F54"/>
  <c r="F52"/>
  <c r="E50"/>
  <c r="J18"/>
  <c r="E18"/>
  <c r="F55"/>
  <c r="J17"/>
  <c r="J12"/>
  <c r="J52"/>
  <c r="E7"/>
  <c r="E79"/>
  <c i="1" r="L50"/>
  <c r="AM50"/>
  <c r="AM49"/>
  <c r="L49"/>
  <c r="AM47"/>
  <c r="L47"/>
  <c r="L45"/>
  <c r="L44"/>
  <c i="2" r="BK507"/>
  <c r="BK329"/>
  <c r="BK543"/>
  <c r="BK412"/>
  <c r="J342"/>
  <c r="J213"/>
  <c r="J92"/>
  <c r="BK281"/>
  <c r="BK92"/>
  <c r="J507"/>
  <c r="J376"/>
  <c r="J222"/>
  <c r="BK98"/>
  <c i="3" r="BK549"/>
  <c r="J308"/>
  <c r="BK150"/>
  <c r="J93"/>
  <c r="J662"/>
  <c r="BK554"/>
  <c r="J391"/>
  <c r="BK232"/>
  <c r="BK630"/>
  <c r="J491"/>
  <c r="BK305"/>
  <c r="BK702"/>
  <c r="BK559"/>
  <c r="BK341"/>
  <c r="J98"/>
  <c i="4" r="J312"/>
  <c r="J242"/>
  <c r="BK137"/>
  <c r="BK376"/>
  <c r="J260"/>
  <c r="BK128"/>
  <c r="J397"/>
  <c r="J351"/>
  <c r="J159"/>
  <c r="J110"/>
  <c r="J298"/>
  <c r="BK244"/>
  <c r="J170"/>
  <c i="5" r="J435"/>
  <c r="BK313"/>
  <c r="J195"/>
  <c r="BK445"/>
  <c r="J300"/>
  <c r="BK111"/>
  <c r="J386"/>
  <c r="J317"/>
  <c r="J116"/>
  <c r="J472"/>
  <c r="BK341"/>
  <c r="BK201"/>
  <c r="J120"/>
  <c i="6" r="J266"/>
  <c r="J130"/>
  <c r="J290"/>
  <c r="BK250"/>
  <c r="J170"/>
  <c r="J302"/>
  <c r="J204"/>
  <c r="J119"/>
  <c r="J282"/>
  <c r="BK224"/>
  <c r="BK109"/>
  <c i="7" r="BK850"/>
  <c r="J527"/>
  <c r="BK293"/>
  <c r="J914"/>
  <c r="BK900"/>
  <c r="BK764"/>
  <c r="J460"/>
  <c r="J207"/>
  <c r="BK861"/>
  <c r="BK623"/>
  <c r="J327"/>
  <c r="BK871"/>
  <c r="BK608"/>
  <c r="J255"/>
  <c r="J94"/>
  <c i="8" r="J583"/>
  <c r="J199"/>
  <c r="BK639"/>
  <c r="J596"/>
  <c r="BK149"/>
  <c r="J614"/>
  <c r="BK455"/>
  <c r="BK600"/>
  <c r="BK529"/>
  <c i="9" r="J479"/>
  <c r="BK320"/>
  <c r="BK227"/>
  <c r="BK423"/>
  <c r="J329"/>
  <c r="J204"/>
  <c r="BK87"/>
  <c r="BK401"/>
  <c r="BK300"/>
  <c r="BK169"/>
  <c r="J397"/>
  <c r="J370"/>
  <c r="J279"/>
  <c r="J169"/>
  <c i="10" r="BK242"/>
  <c r="BK189"/>
  <c r="J127"/>
  <c r="BK272"/>
  <c r="J160"/>
  <c r="BK204"/>
  <c r="BK118"/>
  <c r="J201"/>
  <c i="11" r="J746"/>
  <c r="BK650"/>
  <c r="BK468"/>
  <c r="J231"/>
  <c r="J199"/>
  <c r="BK717"/>
  <c r="J458"/>
  <c r="BK337"/>
  <c r="BK106"/>
  <c r="J714"/>
  <c r="J662"/>
  <c r="BK578"/>
  <c r="J476"/>
  <c r="J337"/>
  <c r="BK177"/>
  <c r="J104"/>
  <c r="J737"/>
  <c r="J641"/>
  <c r="J508"/>
  <c r="BK433"/>
  <c r="J310"/>
  <c r="BK149"/>
  <c i="12" r="BK644"/>
  <c r="J522"/>
  <c r="J438"/>
  <c r="BK332"/>
  <c r="J124"/>
  <c r="BK605"/>
  <c r="J530"/>
  <c r="BK406"/>
  <c r="BK251"/>
  <c r="J151"/>
  <c r="BK574"/>
  <c r="BK466"/>
  <c r="BK354"/>
  <c r="J265"/>
  <c r="J167"/>
  <c r="J621"/>
  <c r="BK510"/>
  <c r="BK411"/>
  <c r="BK363"/>
  <c r="BK247"/>
  <c r="J109"/>
  <c i="13" r="BK241"/>
  <c r="BK184"/>
  <c r="BK125"/>
  <c r="BK243"/>
  <c r="J109"/>
  <c r="BK210"/>
  <c r="J157"/>
  <c r="J101"/>
  <c r="J243"/>
  <c r="BK101"/>
  <c i="14" r="BK298"/>
  <c r="BK281"/>
  <c r="BK260"/>
  <c r="J214"/>
  <c r="BK186"/>
  <c r="BK312"/>
  <c r="J291"/>
  <c r="BK269"/>
  <c r="J249"/>
  <c r="J221"/>
  <c r="J198"/>
  <c r="J170"/>
  <c r="BK109"/>
  <c r="BK310"/>
  <c r="BK268"/>
  <c r="BK237"/>
  <c r="BK210"/>
  <c r="J161"/>
  <c r="BK96"/>
  <c r="BK286"/>
  <c r="BK249"/>
  <c r="BK183"/>
  <c r="J109"/>
  <c i="15" r="J177"/>
  <c r="J157"/>
  <c r="BK116"/>
  <c r="BK167"/>
  <c r="J147"/>
  <c r="BK179"/>
  <c r="J144"/>
  <c r="J111"/>
  <c i="16" r="BK130"/>
  <c r="BK119"/>
  <c r="J98"/>
  <c r="J106"/>
  <c r="BK122"/>
  <c r="BK97"/>
  <c r="J122"/>
  <c r="BK90"/>
  <c i="17" r="BK142"/>
  <c r="J123"/>
  <c r="BK91"/>
  <c r="J125"/>
  <c r="BK147"/>
  <c r="BK108"/>
  <c i="2" r="J496"/>
  <c r="J430"/>
  <c r="J215"/>
  <c r="BK518"/>
  <c r="BK327"/>
  <c r="BK241"/>
  <c r="J96"/>
  <c r="J312"/>
  <c r="BK197"/>
  <c r="J160"/>
  <c i="3" r="J699"/>
  <c r="J580"/>
  <c r="J539"/>
  <c r="BK402"/>
  <c r="J274"/>
  <c r="BK496"/>
  <c r="BK337"/>
  <c r="BK230"/>
  <c r="BK93"/>
  <c r="BK519"/>
  <c r="J343"/>
  <c r="J710"/>
  <c r="BK605"/>
  <c r="BK396"/>
  <c i="4" r="J380"/>
  <c r="J269"/>
  <c r="J211"/>
  <c r="BK105"/>
  <c r="BK289"/>
  <c r="BK188"/>
  <c r="BK97"/>
  <c r="BK355"/>
  <c r="BK303"/>
  <c r="J199"/>
  <c r="J100"/>
  <c r="J294"/>
  <c r="J213"/>
  <c i="5" r="J449"/>
  <c r="BK326"/>
  <c r="BK269"/>
  <c r="J462"/>
  <c r="BK369"/>
  <c r="BK171"/>
  <c r="J411"/>
  <c r="J360"/>
  <c r="J294"/>
  <c r="J475"/>
  <c r="BK406"/>
  <c r="J309"/>
  <c r="BK153"/>
  <c i="6" r="BK298"/>
  <c r="J211"/>
  <c r="J167"/>
  <c r="BK305"/>
  <c r="BK230"/>
  <c r="BK98"/>
  <c r="J237"/>
  <c r="BK151"/>
  <c r="BK328"/>
  <c r="J281"/>
  <c r="BK237"/>
  <c r="J138"/>
  <c i="7" r="BK840"/>
  <c r="J529"/>
  <c r="J175"/>
  <c r="BK94"/>
  <c r="J804"/>
  <c r="BK498"/>
  <c r="BK327"/>
  <c r="J112"/>
  <c r="BK725"/>
  <c r="BK390"/>
  <c r="BK878"/>
  <c r="J623"/>
  <c r="J308"/>
  <c i="8" r="BK632"/>
  <c r="J550"/>
  <c r="J95"/>
  <c r="BK629"/>
  <c r="J541"/>
  <c r="J638"/>
  <c r="BK525"/>
  <c r="J605"/>
  <c r="BK567"/>
  <c r="J398"/>
  <c i="9" r="BK435"/>
  <c r="J287"/>
  <c r="BK160"/>
  <c r="J484"/>
  <c r="J439"/>
  <c r="J365"/>
  <c r="J270"/>
  <c r="J101"/>
  <c r="J405"/>
  <c r="BK279"/>
  <c r="J177"/>
  <c r="J429"/>
  <c r="BK343"/>
  <c r="BK265"/>
  <c r="J87"/>
  <c i="10" r="BK199"/>
  <c r="BK137"/>
  <c r="BK91"/>
  <c r="BK219"/>
  <c r="J228"/>
  <c r="J246"/>
  <c r="BK130"/>
  <c i="11" r="J604"/>
  <c r="J470"/>
  <c r="BK310"/>
  <c r="J188"/>
  <c r="BK699"/>
  <c r="BK604"/>
  <c r="J557"/>
  <c r="BK442"/>
  <c r="J143"/>
  <c r="BK711"/>
  <c r="J627"/>
  <c r="J521"/>
  <c r="BK411"/>
  <c r="J204"/>
  <c r="J760"/>
  <c r="BK724"/>
  <c r="BK608"/>
  <c r="BK476"/>
  <c r="BK420"/>
  <c r="BK211"/>
  <c i="12" r="J653"/>
  <c r="J615"/>
  <c r="J502"/>
  <c r="J434"/>
  <c r="J319"/>
  <c r="J116"/>
  <c r="BK582"/>
  <c r="BK522"/>
  <c r="BK400"/>
  <c r="BK265"/>
  <c r="BK114"/>
  <c r="BK598"/>
  <c r="J482"/>
  <c r="BK416"/>
  <c r="J332"/>
  <c r="BK287"/>
  <c r="BK176"/>
  <c r="BK615"/>
  <c r="J598"/>
  <c r="BK514"/>
  <c r="J446"/>
  <c r="BK348"/>
  <c r="BK224"/>
  <c i="13" r="BK290"/>
  <c r="J228"/>
  <c r="BK91"/>
  <c r="BK188"/>
  <c r="BK105"/>
  <c r="J240"/>
  <c r="J154"/>
  <c r="J218"/>
  <c r="J97"/>
  <c i="14" r="J290"/>
  <c r="J273"/>
  <c r="J244"/>
  <c r="J188"/>
  <c r="BK316"/>
  <c r="J298"/>
  <c r="BK266"/>
  <c r="J240"/>
  <c r="J218"/>
  <c r="J179"/>
  <c r="J141"/>
  <c r="J303"/>
  <c r="BK274"/>
  <c r="BK257"/>
  <c r="J231"/>
  <c r="J167"/>
  <c r="J310"/>
  <c r="BK291"/>
  <c r="BK244"/>
  <c r="BK188"/>
  <c r="BK137"/>
  <c i="15" r="J174"/>
  <c r="BK127"/>
  <c r="BK177"/>
  <c r="BK144"/>
  <c r="BK94"/>
  <c r="BK149"/>
  <c r="BK117"/>
  <c i="16" r="J138"/>
  <c r="J110"/>
  <c r="BK138"/>
  <c r="J112"/>
  <c r="J127"/>
  <c r="BK102"/>
  <c r="J123"/>
  <c i="17" r="J158"/>
  <c r="J145"/>
  <c r="J114"/>
  <c r="BK134"/>
  <c i="2" r="J480"/>
  <c r="BK260"/>
  <c r="J534"/>
  <c r="J388"/>
  <c r="J300"/>
  <c r="J121"/>
  <c r="J445"/>
  <c r="BK213"/>
  <c r="J450"/>
  <c r="J329"/>
  <c r="J201"/>
  <c r="BK96"/>
  <c i="3" r="BK544"/>
  <c r="BK318"/>
  <c r="BK453"/>
  <c r="J126"/>
  <c r="BK539"/>
  <c r="BK391"/>
  <c r="BK98"/>
  <c r="BK580"/>
  <c r="BK466"/>
  <c r="BK302"/>
  <c i="4" r="J355"/>
  <c r="J251"/>
  <c r="BK153"/>
  <c r="J203"/>
  <c r="J105"/>
  <c r="BK365"/>
  <c r="BK265"/>
  <c r="BK180"/>
  <c r="BK380"/>
  <c r="J289"/>
  <c r="J175"/>
  <c i="5" r="J448"/>
  <c r="BK317"/>
  <c r="J199"/>
  <c r="J460"/>
  <c r="J313"/>
  <c r="J162"/>
  <c r="BK427"/>
  <c r="J343"/>
  <c r="BK221"/>
  <c r="BK472"/>
  <c r="BK365"/>
  <c r="J261"/>
  <c r="BK162"/>
  <c i="6" r="BK311"/>
  <c r="BK242"/>
  <c r="J157"/>
  <c r="J271"/>
  <c r="BK204"/>
  <c r="J327"/>
  <c r="J193"/>
  <c r="J124"/>
  <c r="BK294"/>
  <c r="J248"/>
  <c r="BK167"/>
  <c r="J94"/>
  <c i="7" r="J613"/>
  <c r="J169"/>
  <c r="BK907"/>
  <c r="BK799"/>
  <c r="J479"/>
  <c r="BK201"/>
  <c r="J856"/>
  <c r="BK531"/>
  <c r="BK175"/>
  <c r="BK779"/>
  <c r="J404"/>
  <c r="J153"/>
  <c i="8" r="J621"/>
  <c r="J98"/>
  <c r="J645"/>
  <c r="J588"/>
  <c r="J93"/>
  <c r="BK541"/>
  <c r="BK596"/>
  <c r="J525"/>
  <c i="9" r="J443"/>
  <c r="BK308"/>
  <c r="BK129"/>
  <c r="BK467"/>
  <c r="J401"/>
  <c r="J253"/>
  <c r="J97"/>
  <c r="J409"/>
  <c r="BK287"/>
  <c r="BK158"/>
  <c r="J316"/>
  <c r="J249"/>
  <c i="10" r="BK233"/>
  <c r="BK93"/>
  <c r="BK157"/>
  <c r="J189"/>
  <c r="J93"/>
  <c r="BK191"/>
  <c i="11" r="J717"/>
  <c r="BK600"/>
  <c r="BK465"/>
  <c r="J240"/>
  <c r="J128"/>
  <c r="BK666"/>
  <c r="J600"/>
  <c r="J499"/>
  <c r="BK374"/>
  <c r="J95"/>
  <c r="BK654"/>
  <c r="BK547"/>
  <c r="BK483"/>
  <c r="J374"/>
  <c r="BK199"/>
  <c r="BK760"/>
  <c r="BK721"/>
  <c r="J573"/>
  <c r="J442"/>
  <c r="BK312"/>
  <c r="J121"/>
  <c i="12" r="J635"/>
  <c r="BK526"/>
  <c r="BK454"/>
  <c r="BK342"/>
  <c r="BK196"/>
  <c r="BK647"/>
  <c r="BK548"/>
  <c r="J383"/>
  <c r="J165"/>
  <c r="BK571"/>
  <c r="BK470"/>
  <c r="J408"/>
  <c r="BK249"/>
  <c r="BK102"/>
  <c r="BK601"/>
  <c r="J494"/>
  <c r="J410"/>
  <c r="BK319"/>
  <c r="BK206"/>
  <c i="13" r="BK277"/>
  <c r="BK230"/>
  <c r="BK134"/>
  <c r="BK244"/>
  <c r="BK157"/>
  <c r="J290"/>
  <c r="BK206"/>
  <c r="J138"/>
  <c r="J284"/>
  <c r="J222"/>
  <c i="14" r="BK306"/>
  <c r="J292"/>
  <c r="J275"/>
  <c r="BK240"/>
  <c r="J205"/>
  <c r="J121"/>
  <c r="J301"/>
  <c r="J264"/>
  <c r="BK241"/>
  <c r="J190"/>
  <c r="J137"/>
  <c r="J316"/>
  <c r="BK294"/>
  <c r="J271"/>
  <c r="J256"/>
  <c r="J222"/>
  <c r="J145"/>
  <c r="BK297"/>
  <c r="BK263"/>
  <c r="BK243"/>
  <c r="BK181"/>
  <c r="J104"/>
  <c i="15" r="J159"/>
  <c r="J106"/>
  <c r="BK173"/>
  <c r="J148"/>
  <c r="J108"/>
  <c r="BK147"/>
  <c r="BK114"/>
  <c i="16" r="J121"/>
  <c r="BK99"/>
  <c r="J107"/>
  <c r="BK128"/>
  <c r="BK103"/>
  <c r="J120"/>
  <c i="17" r="J116"/>
  <c r="BK132"/>
  <c r="J159"/>
  <c r="J140"/>
  <c r="J112"/>
  <c i="2" r="BK470"/>
  <c r="BK370"/>
  <c r="BK134"/>
  <c r="BK465"/>
  <c r="BK338"/>
  <c r="BK201"/>
  <c r="BK345"/>
  <c r="BK215"/>
  <c r="J470"/>
  <c r="BK332"/>
  <c r="BK186"/>
  <c i="3" r="BK617"/>
  <c r="BK481"/>
  <c r="J519"/>
  <c r="J318"/>
  <c r="BK694"/>
  <c r="J524"/>
  <c r="BK298"/>
  <c r="BK699"/>
  <c r="J534"/>
  <c r="J442"/>
  <c i="4" r="BK385"/>
  <c r="J274"/>
  <c r="BK209"/>
  <c r="BK118"/>
  <c r="J321"/>
  <c r="BK220"/>
  <c r="BK100"/>
  <c r="BK336"/>
  <c r="BK203"/>
  <c r="J123"/>
  <c r="J284"/>
  <c r="J188"/>
  <c i="5" r="J451"/>
  <c r="J345"/>
  <c r="J201"/>
  <c r="BK467"/>
  <c r="J378"/>
  <c r="J277"/>
  <c r="BK462"/>
  <c r="J355"/>
  <c r="J253"/>
  <c r="BK109"/>
  <c r="J296"/>
  <c r="J171"/>
  <c i="6" r="BK302"/>
  <c r="BK248"/>
  <c r="J114"/>
  <c r="J291"/>
  <c r="J181"/>
  <c r="J308"/>
  <c r="J217"/>
  <c r="BK138"/>
  <c r="J287"/>
  <c r="J242"/>
  <c r="BK181"/>
  <c r="BK100"/>
  <c i="7" r="J617"/>
  <c r="BK355"/>
  <c r="J119"/>
  <c r="BK774"/>
  <c r="BK425"/>
  <c r="J191"/>
  <c r="J794"/>
  <c r="J425"/>
  <c r="BK866"/>
  <c r="J534"/>
  <c r="BK207"/>
  <c i="8" r="J626"/>
  <c r="J536"/>
  <c r="BK90"/>
  <c r="BK590"/>
  <c r="BK95"/>
  <c r="J578"/>
  <c r="BK609"/>
  <c r="J517"/>
  <c i="9" r="J458"/>
  <c r="J304"/>
  <c r="BK490"/>
  <c r="J325"/>
  <c r="J160"/>
  <c r="BK463"/>
  <c r="J343"/>
  <c r="J243"/>
  <c r="J392"/>
  <c r="J300"/>
  <c r="J233"/>
  <c i="10" r="BK237"/>
  <c r="J163"/>
  <c r="J87"/>
  <c r="J132"/>
  <c r="BK174"/>
  <c r="BK214"/>
  <c i="11" r="J721"/>
  <c r="BK627"/>
  <c r="BK499"/>
  <c r="BK324"/>
  <c r="BK119"/>
  <c r="J658"/>
  <c r="BK565"/>
  <c r="J436"/>
  <c r="BK229"/>
  <c r="J718"/>
  <c r="BK632"/>
  <c r="BK538"/>
  <c r="BK458"/>
  <c r="BK225"/>
  <c r="J106"/>
  <c r="J739"/>
  <c r="BK662"/>
  <c r="BK491"/>
  <c r="BK436"/>
  <c r="BK240"/>
  <c i="12" r="J642"/>
  <c r="J478"/>
  <c r="J363"/>
  <c r="J188"/>
  <c r="J644"/>
  <c r="BK564"/>
  <c r="J373"/>
  <c r="BK200"/>
  <c r="J619"/>
  <c r="J564"/>
  <c r="BK458"/>
  <c r="J327"/>
  <c r="BK165"/>
  <c r="J624"/>
  <c r="BK506"/>
  <c r="BK426"/>
  <c r="J314"/>
  <c r="BK116"/>
  <c i="13" r="J271"/>
  <c r="J173"/>
  <c r="J230"/>
  <c r="BK154"/>
  <c r="J267"/>
  <c r="BK181"/>
  <c r="J105"/>
  <c r="BK214"/>
  <c i="14" r="J307"/>
  <c r="BK293"/>
  <c r="J274"/>
  <c r="J246"/>
  <c r="BK193"/>
  <c r="BK314"/>
  <c r="J284"/>
  <c r="J265"/>
  <c r="BK222"/>
  <c r="J186"/>
  <c r="J133"/>
  <c r="J312"/>
  <c r="BK273"/>
  <c r="J259"/>
  <c r="BK234"/>
  <c r="J208"/>
  <c r="J163"/>
  <c r="J305"/>
  <c r="J270"/>
  <c r="BK246"/>
  <c r="J184"/>
  <c r="BK107"/>
  <c i="15" r="J161"/>
  <c r="J99"/>
  <c r="J151"/>
  <c r="J118"/>
  <c r="J170"/>
  <c r="BK126"/>
  <c i="16" r="J137"/>
  <c r="BK105"/>
  <c r="BK132"/>
  <c r="BK98"/>
  <c r="BK121"/>
  <c r="BK136"/>
  <c r="BK114"/>
  <c i="17" r="BK145"/>
  <c r="BK112"/>
  <c r="J128"/>
  <c r="J137"/>
  <c r="BK110"/>
  <c i="2" r="J440"/>
  <c r="J266"/>
  <c r="BK532"/>
  <c r="BK376"/>
  <c r="J281"/>
  <c r="BK115"/>
  <c r="BK424"/>
  <c r="J203"/>
  <c r="BK440"/>
  <c r="J327"/>
  <c r="J173"/>
  <c i="3" r="BK658"/>
  <c r="BK524"/>
  <c r="J222"/>
  <c r="BK103"/>
  <c r="BK670"/>
  <c r="J647"/>
  <c r="J505"/>
  <c r="J341"/>
  <c r="BK174"/>
  <c r="J554"/>
  <c r="J396"/>
  <c r="BK710"/>
  <c r="J617"/>
  <c r="BK486"/>
  <c r="BK308"/>
  <c i="4" r="J376"/>
  <c r="BK256"/>
  <c r="BK159"/>
  <c r="J336"/>
  <c r="J180"/>
  <c r="J95"/>
  <c r="BK312"/>
  <c r="BK213"/>
  <c r="J137"/>
  <c r="J370"/>
  <c r="BK269"/>
  <c r="BK199"/>
  <c i="5" r="BK382"/>
  <c r="BK253"/>
  <c r="BK93"/>
  <c r="BK350"/>
  <c r="BK235"/>
  <c r="BK419"/>
  <c r="J337"/>
  <c r="J176"/>
  <c r="J369"/>
  <c r="J287"/>
  <c r="BK195"/>
  <c r="BK144"/>
  <c i="6" r="J294"/>
  <c r="BK197"/>
  <c r="J323"/>
  <c r="BK274"/>
  <c r="J104"/>
  <c r="J230"/>
  <c r="J142"/>
  <c r="J305"/>
  <c r="BK246"/>
  <c r="BK144"/>
  <c i="7" r="BK691"/>
  <c r="J407"/>
  <c r="J114"/>
  <c r="BK794"/>
  <c r="J531"/>
  <c r="BK325"/>
  <c r="J789"/>
  <c r="BK527"/>
  <c r="J236"/>
  <c r="J774"/>
  <c r="J432"/>
  <c i="8" r="BK636"/>
  <c r="BK400"/>
  <c r="BK645"/>
  <c r="BK546"/>
  <c r="J641"/>
  <c r="J546"/>
  <c r="J249"/>
  <c r="BK583"/>
  <c r="BK505"/>
  <c i="9" r="BK374"/>
  <c r="BK295"/>
  <c r="J95"/>
  <c r="BK383"/>
  <c r="BK251"/>
  <c r="BK103"/>
  <c r="BK418"/>
  <c r="BK329"/>
  <c r="BK233"/>
  <c r="BK479"/>
  <c r="BK352"/>
  <c r="BK256"/>
  <c r="BK97"/>
  <c i="10" r="BK197"/>
  <c r="J99"/>
  <c r="J214"/>
  <c r="J242"/>
  <c r="BK132"/>
  <c r="BK150"/>
  <c i="11" r="J686"/>
  <c r="J513"/>
  <c r="J400"/>
  <c r="J116"/>
  <c r="J650"/>
  <c r="BK615"/>
  <c r="BK552"/>
  <c r="J439"/>
  <c r="J284"/>
  <c r="BK737"/>
  <c r="BK636"/>
  <c r="BK543"/>
  <c r="J420"/>
  <c r="J229"/>
  <c r="BK143"/>
  <c r="J756"/>
  <c r="BK671"/>
  <c r="J534"/>
  <c r="J465"/>
  <c r="BK405"/>
  <c i="12" r="BK654"/>
  <c r="BK619"/>
  <c r="J506"/>
  <c r="BK394"/>
  <c r="BK314"/>
  <c r="BK641"/>
  <c r="J555"/>
  <c r="BK446"/>
  <c r="J285"/>
  <c r="BK621"/>
  <c r="BK538"/>
  <c r="BK410"/>
  <c r="BK285"/>
  <c r="J251"/>
  <c r="J143"/>
  <c r="J582"/>
  <c r="J458"/>
  <c r="J337"/>
  <c r="J220"/>
  <c i="13" r="BK287"/>
  <c r="J237"/>
  <c r="BK142"/>
  <c r="J282"/>
  <c r="J176"/>
  <c r="J93"/>
  <c r="BK259"/>
  <c r="J169"/>
  <c r="J269"/>
  <c r="J210"/>
  <c i="14" r="BK308"/>
  <c r="J294"/>
  <c r="J277"/>
  <c r="J248"/>
  <c r="BK129"/>
  <c r="J306"/>
  <c r="J260"/>
  <c r="J210"/>
  <c r="BK145"/>
  <c r="J299"/>
  <c r="J276"/>
  <c r="BK272"/>
  <c r="BK258"/>
  <c r="J183"/>
  <c r="J114"/>
  <c r="BK262"/>
  <c r="BK231"/>
  <c r="BK167"/>
  <c i="15" r="J163"/>
  <c r="J123"/>
  <c r="J179"/>
  <c r="BK153"/>
  <c r="J127"/>
  <c r="BK172"/>
  <c r="BK123"/>
  <c i="16" r="BK141"/>
  <c r="BK112"/>
  <c r="BK142"/>
  <c r="J115"/>
  <c r="J142"/>
  <c r="BK118"/>
  <c r="J126"/>
  <c i="17" r="BK169"/>
  <c r="J91"/>
  <c r="BK116"/>
  <c r="J142"/>
  <c r="J156"/>
  <c r="BK121"/>
  <c i="2" r="J475"/>
  <c r="J332"/>
  <c r="J117"/>
  <c r="BK455"/>
  <c r="J288"/>
  <c r="BK117"/>
  <c r="BK388"/>
  <c r="J220"/>
  <c r="BK203"/>
  <c r="J115"/>
  <c i="3" r="J641"/>
  <c r="J486"/>
  <c r="BK514"/>
  <c r="BK393"/>
  <c r="J305"/>
  <c r="J150"/>
  <c r="J559"/>
  <c r="J393"/>
  <c r="BK101"/>
  <c r="BK641"/>
  <c r="BK491"/>
  <c r="J326"/>
  <c i="4" r="BK325"/>
  <c r="J244"/>
  <c r="BK146"/>
  <c r="J385"/>
  <c r="BK274"/>
  <c r="BK110"/>
  <c r="BK387"/>
  <c r="J220"/>
  <c r="BK150"/>
  <c r="J331"/>
  <c r="J238"/>
  <c r="BK92"/>
  <c i="5" r="J374"/>
  <c r="BK277"/>
  <c r="BK116"/>
  <c r="BK386"/>
  <c r="J274"/>
  <c r="J455"/>
  <c r="BK333"/>
  <c r="J184"/>
  <c r="J467"/>
  <c r="BK343"/>
  <c r="J221"/>
  <c r="J127"/>
  <c i="6" r="BK281"/>
  <c r="BK119"/>
  <c r="J286"/>
  <c r="BK201"/>
  <c r="BK290"/>
  <c r="J224"/>
  <c r="BK136"/>
  <c r="BK289"/>
  <c r="BK258"/>
  <c r="BK157"/>
  <c i="7" r="J871"/>
  <c r="J608"/>
  <c r="J325"/>
  <c r="J910"/>
  <c r="J615"/>
  <c r="J217"/>
  <c r="J799"/>
  <c r="J525"/>
  <c r="BK191"/>
  <c r="BK583"/>
  <c r="BK217"/>
  <c i="8" r="BK591"/>
  <c r="J511"/>
  <c r="J647"/>
  <c r="BK605"/>
  <c r="BK98"/>
  <c r="J567"/>
  <c r="BK635"/>
  <c r="BK514"/>
  <c i="9" r="J463"/>
  <c r="BK312"/>
  <c r="BK147"/>
  <c r="BK458"/>
  <c r="BK388"/>
  <c r="J295"/>
  <c r="J138"/>
  <c r="BK414"/>
  <c r="BK304"/>
  <c r="J490"/>
  <c r="BK365"/>
  <c r="BK283"/>
  <c r="BK186"/>
  <c i="10" r="BK251"/>
  <c r="J174"/>
  <c r="BK103"/>
  <c r="J113"/>
  <c r="J199"/>
  <c r="BK127"/>
  <c r="J209"/>
  <c i="11" r="J711"/>
  <c r="J517"/>
  <c r="J405"/>
  <c r="J225"/>
  <c r="BK95"/>
  <c r="BK641"/>
  <c r="J487"/>
  <c r="BK380"/>
  <c r="BK104"/>
  <c r="J685"/>
  <c r="J582"/>
  <c r="BK487"/>
  <c r="J380"/>
  <c r="J149"/>
  <c r="BK752"/>
  <c r="J676"/>
  <c r="J543"/>
  <c r="BK454"/>
  <c r="BK307"/>
  <c i="12" r="J654"/>
  <c r="J641"/>
  <c r="J514"/>
  <c r="J378"/>
  <c r="J200"/>
  <c r="J100"/>
  <c r="J571"/>
  <c r="J442"/>
  <c r="J203"/>
  <c r="BK609"/>
  <c r="BK502"/>
  <c r="J406"/>
  <c r="BK268"/>
  <c r="BK220"/>
  <c r="BK100"/>
  <c r="BK607"/>
  <c r="BK542"/>
  <c r="J498"/>
  <c r="J416"/>
  <c r="BK368"/>
  <c r="J249"/>
  <c r="J111"/>
  <c i="13" r="J265"/>
  <c r="J188"/>
  <c r="J263"/>
  <c r="BK117"/>
  <c r="BK263"/>
  <c r="J184"/>
  <c r="J125"/>
  <c r="BK282"/>
  <c r="J244"/>
  <c r="BK179"/>
  <c i="14" r="BK305"/>
  <c r="BK278"/>
  <c r="J254"/>
  <c r="BK216"/>
  <c r="J176"/>
  <c r="BK309"/>
  <c r="BK288"/>
  <c r="BK252"/>
  <c r="J230"/>
  <c r="J193"/>
  <c r="BK152"/>
  <c r="BK114"/>
  <c r="J314"/>
  <c r="J288"/>
  <c r="BK270"/>
  <c r="J255"/>
  <c r="BK198"/>
  <c r="J117"/>
  <c r="BK300"/>
  <c r="BK267"/>
  <c r="BK248"/>
  <c r="BK111"/>
  <c i="15" r="J167"/>
  <c r="BK151"/>
  <c r="J117"/>
  <c r="J91"/>
  <c r="BK157"/>
  <c r="BK129"/>
  <c r="BK174"/>
  <c r="J133"/>
  <c r="BK108"/>
  <c i="16" r="BK129"/>
  <c r="J118"/>
  <c r="J90"/>
  <c r="BK100"/>
  <c r="J134"/>
  <c r="BK107"/>
  <c r="J129"/>
  <c r="BK101"/>
  <c i="17" r="J134"/>
  <c r="BK125"/>
  <c r="J169"/>
  <c r="BK120"/>
  <c i="2" r="BK460"/>
  <c r="BK314"/>
  <c r="BK109"/>
  <c r="BK450"/>
  <c r="BK335"/>
  <c r="J197"/>
  <c r="J502"/>
  <c r="J314"/>
  <c r="BK235"/>
  <c r="BK502"/>
  <c r="BK400"/>
  <c r="J325"/>
  <c r="BK147"/>
  <c i="3" r="BK647"/>
  <c r="BK464"/>
  <c r="J510"/>
  <c r="BK326"/>
  <c r="BK222"/>
  <c r="BK561"/>
  <c r="BK477"/>
  <c r="J232"/>
  <c r="J694"/>
  <c r="BK529"/>
  <c r="BK426"/>
  <c r="BK96"/>
  <c i="4" r="J303"/>
  <c r="J223"/>
  <c r="BK133"/>
  <c r="J360"/>
  <c r="J233"/>
  <c r="J157"/>
  <c r="J392"/>
  <c r="BK321"/>
  <c r="BK205"/>
  <c r="J128"/>
  <c r="BK351"/>
  <c r="BK251"/>
  <c r="J224"/>
  <c r="J150"/>
  <c i="5" r="J396"/>
  <c r="J289"/>
  <c r="J130"/>
  <c r="BK391"/>
  <c r="BK294"/>
  <c r="BK100"/>
  <c r="BK460"/>
  <c r="J365"/>
  <c r="BK289"/>
  <c r="J114"/>
  <c r="BK411"/>
  <c r="BK300"/>
  <c r="BK184"/>
  <c r="J102"/>
  <c i="6" r="BK291"/>
  <c r="BK193"/>
  <c r="BK94"/>
  <c r="J298"/>
  <c r="BK114"/>
  <c r="J246"/>
  <c r="BK146"/>
  <c r="J100"/>
  <c r="BK266"/>
  <c r="BK191"/>
  <c r="BK128"/>
  <c i="7" r="J725"/>
  <c r="BK449"/>
  <c r="J201"/>
  <c r="BK914"/>
  <c r="J850"/>
  <c r="J691"/>
  <c r="BK404"/>
  <c r="BK153"/>
  <c r="BK784"/>
  <c r="BK617"/>
  <c r="BK308"/>
  <c r="BK845"/>
  <c r="BK525"/>
  <c r="BK236"/>
  <c i="8" r="J635"/>
  <c r="BK554"/>
  <c r="BK349"/>
  <c r="BK638"/>
  <c r="J514"/>
  <c r="J629"/>
  <c r="BK511"/>
  <c r="BK100"/>
  <c r="BK578"/>
  <c r="BK450"/>
  <c i="9" r="J475"/>
  <c r="BK338"/>
  <c r="BK243"/>
  <c r="BK151"/>
  <c r="J482"/>
  <c r="BK429"/>
  <c r="J348"/>
  <c r="J186"/>
  <c r="J467"/>
  <c r="BK392"/>
  <c r="J256"/>
  <c r="J448"/>
  <c r="J357"/>
  <c r="J291"/>
  <c r="BK204"/>
  <c i="10" r="J195"/>
  <c r="J108"/>
  <c r="J251"/>
  <c r="J266"/>
  <c r="J224"/>
  <c r="BK123"/>
  <c r="BK228"/>
  <c r="BK113"/>
  <c i="11" r="J645"/>
  <c r="BK557"/>
  <c r="J425"/>
  <c r="BK216"/>
  <c r="BK744"/>
  <c r="J636"/>
  <c r="J547"/>
  <c r="J454"/>
  <c r="J282"/>
  <c r="J724"/>
  <c r="J683"/>
  <c r="BK587"/>
  <c r="J504"/>
  <c r="J417"/>
  <c r="J216"/>
  <c r="BK128"/>
  <c r="J744"/>
  <c r="J666"/>
  <c r="J632"/>
  <c r="BK495"/>
  <c r="BK429"/>
  <c r="BK188"/>
  <c i="12" r="BK651"/>
  <c r="J559"/>
  <c r="BK494"/>
  <c r="J411"/>
  <c r="BK327"/>
  <c r="J135"/>
  <c r="BK628"/>
  <c r="J526"/>
  <c r="BK438"/>
  <c r="BK258"/>
  <c r="BK98"/>
  <c r="J601"/>
  <c r="BK498"/>
  <c r="J422"/>
  <c r="J306"/>
  <c r="BK188"/>
  <c r="J628"/>
  <c r="J609"/>
  <c r="BK566"/>
  <c r="BK430"/>
  <c r="BK359"/>
  <c r="J239"/>
  <c i="13" r="J293"/>
  <c r="J259"/>
  <c r="BK152"/>
  <c r="BK284"/>
  <c r="J179"/>
  <c r="BK297"/>
  <c r="J239"/>
  <c r="BK160"/>
  <c r="BK93"/>
  <c r="J241"/>
  <c r="BK165"/>
  <c i="14" r="BK302"/>
  <c r="J283"/>
  <c r="J268"/>
  <c r="J247"/>
  <c r="BK179"/>
  <c r="BK311"/>
  <c r="BK282"/>
  <c r="BK254"/>
  <c r="J226"/>
  <c r="J203"/>
  <c r="BK159"/>
  <c r="BK104"/>
  <c r="BK307"/>
  <c r="BK283"/>
  <c r="BK261"/>
  <c r="BK235"/>
  <c r="BK170"/>
  <c r="BK102"/>
  <c r="BK290"/>
  <c r="BK247"/>
  <c r="BK187"/>
  <c r="BK141"/>
  <c i="15" r="J171"/>
  <c r="J146"/>
  <c r="BK118"/>
  <c r="BK180"/>
  <c r="BK156"/>
  <c r="J126"/>
  <c r="BK171"/>
  <c r="J129"/>
  <c r="BK103"/>
  <c i="16" r="J128"/>
  <c r="J102"/>
  <c r="BK117"/>
  <c r="J99"/>
  <c r="BK120"/>
  <c r="BK134"/>
  <c r="BK124"/>
  <c i="17" r="J164"/>
  <c r="BK156"/>
  <c r="BK101"/>
  <c r="J110"/>
  <c r="J149"/>
  <c r="J118"/>
  <c i="2" r="BK485"/>
  <c r="BK435"/>
  <c r="BK222"/>
  <c r="J532"/>
  <c r="J370"/>
  <c r="BK263"/>
  <c r="BK491"/>
  <c r="BK266"/>
  <c r="J98"/>
  <c r="BK496"/>
  <c r="J435"/>
  <c r="J235"/>
  <c r="J109"/>
  <c i="3" r="J561"/>
  <c r="J389"/>
  <c r="BK501"/>
  <c r="BK343"/>
  <c r="BK198"/>
  <c r="J605"/>
  <c r="J402"/>
  <c r="J174"/>
  <c r="J658"/>
  <c r="J501"/>
  <c r="J337"/>
  <c i="4" r="BK347"/>
  <c r="BK246"/>
  <c r="BK155"/>
  <c r="BK102"/>
  <c r="BK238"/>
  <c r="J113"/>
  <c r="BK394"/>
  <c r="J307"/>
  <c r="BK211"/>
  <c r="BK170"/>
  <c r="J92"/>
  <c r="J246"/>
  <c r="J153"/>
  <c i="5" r="J406"/>
  <c r="BK274"/>
  <c r="J111"/>
  <c r="BK455"/>
  <c r="J298"/>
  <c r="BK243"/>
  <c r="J401"/>
  <c r="BK312"/>
  <c r="J144"/>
  <c r="J445"/>
  <c r="BK337"/>
  <c r="J197"/>
  <c r="J100"/>
  <c i="6" r="BK264"/>
  <c r="J185"/>
  <c r="BK322"/>
  <c r="BK282"/>
  <c r="J219"/>
  <c r="J109"/>
  <c r="BK235"/>
  <c r="J162"/>
  <c r="BK104"/>
  <c r="BK315"/>
  <c r="J274"/>
  <c r="BK211"/>
  <c r="BK142"/>
  <c i="7" r="J769"/>
  <c r="BK460"/>
  <c r="J159"/>
  <c r="BK904"/>
  <c r="J861"/>
  <c r="BK602"/>
  <c r="J274"/>
  <c r="J866"/>
  <c r="BK657"/>
  <c r="J355"/>
  <c r="BK169"/>
  <c r="BK615"/>
  <c r="BK428"/>
  <c i="8" r="J639"/>
  <c r="BK561"/>
  <c r="J149"/>
  <c r="BK633"/>
  <c r="J556"/>
  <c r="J636"/>
  <c r="BK536"/>
  <c r="J633"/>
  <c r="BK552"/>
  <c i="9" r="BK482"/>
  <c r="BK333"/>
  <c r="BK249"/>
  <c r="J435"/>
  <c r="BK379"/>
  <c r="J274"/>
  <c r="BK120"/>
  <c r="BK397"/>
  <c r="J283"/>
  <c r="J120"/>
  <c r="BK361"/>
  <c r="BK274"/>
  <c r="BK177"/>
  <c i="10" r="BK261"/>
  <c r="J191"/>
  <c r="J97"/>
  <c r="J179"/>
  <c r="J233"/>
  <c r="J130"/>
  <c r="J256"/>
  <c r="BK145"/>
  <c i="11" r="BK710"/>
  <c r="J596"/>
  <c r="BK448"/>
  <c r="BK282"/>
  <c r="BK155"/>
  <c r="BK691"/>
  <c r="BK591"/>
  <c r="J483"/>
  <c r="BK394"/>
  <c r="BK114"/>
  <c r="J699"/>
  <c r="J552"/>
  <c r="J491"/>
  <c r="BK398"/>
  <c r="J324"/>
  <c r="J131"/>
  <c r="BK749"/>
  <c r="J681"/>
  <c r="J538"/>
  <c r="J448"/>
  <c r="J340"/>
  <c r="BK166"/>
  <c i="12" r="J631"/>
  <c r="J548"/>
  <c r="BK450"/>
  <c r="BK322"/>
  <c r="J127"/>
  <c r="J579"/>
  <c r="J518"/>
  <c r="BK422"/>
  <c r="BK239"/>
  <c r="BK638"/>
  <c r="J534"/>
  <c r="J426"/>
  <c r="BK298"/>
  <c r="BK230"/>
  <c r="BK109"/>
  <c r="J591"/>
  <c r="BK530"/>
  <c r="J450"/>
  <c r="BK383"/>
  <c r="J253"/>
  <c r="BK143"/>
  <c i="13" r="BK279"/>
  <c r="BK194"/>
  <c r="BK149"/>
  <c r="J287"/>
  <c r="J181"/>
  <c r="BK113"/>
  <c r="BK237"/>
  <c r="J142"/>
  <c r="BK89"/>
  <c r="J261"/>
  <c r="BK176"/>
  <c i="14" r="J297"/>
  <c r="BK279"/>
  <c r="J251"/>
  <c r="BK208"/>
  <c r="BK125"/>
  <c r="J304"/>
  <c r="J281"/>
  <c r="J257"/>
  <c r="J238"/>
  <c r="J200"/>
  <c r="BK149"/>
  <c r="J318"/>
  <c r="J289"/>
  <c r="J279"/>
  <c r="J269"/>
  <c r="J245"/>
  <c r="BK184"/>
  <c r="BK121"/>
  <c r="J293"/>
  <c r="J261"/>
  <c r="J237"/>
  <c r="BK173"/>
  <c i="15" r="BK169"/>
  <c r="BK148"/>
  <c r="J121"/>
  <c r="J172"/>
  <c r="BK146"/>
  <c r="BK91"/>
  <c r="J153"/>
  <c r="J116"/>
  <c r="J89"/>
  <c i="16" r="J124"/>
  <c r="J100"/>
  <c r="J141"/>
  <c r="J105"/>
  <c r="BK131"/>
  <c r="BK104"/>
  <c r="BK125"/>
  <c i="17" r="J162"/>
  <c r="BK154"/>
  <c r="J120"/>
  <c r="BK152"/>
  <c r="J152"/>
  <c r="BK114"/>
  <c i="2" r="J465"/>
  <c r="J412"/>
  <c r="BK123"/>
  <c r="J491"/>
  <c r="BK325"/>
  <c r="BK173"/>
  <c r="J485"/>
  <c r="BK342"/>
  <c r="J254"/>
  <c r="BK480"/>
  <c r="J335"/>
  <c r="J263"/>
  <c r="BK121"/>
  <c i="3" r="BK592"/>
  <c r="J426"/>
  <c r="J198"/>
  <c r="J96"/>
  <c r="J668"/>
  <c r="BK568"/>
  <c r="J466"/>
  <c r="BK274"/>
  <c r="J101"/>
  <c r="BK534"/>
  <c r="BK366"/>
  <c r="J230"/>
  <c r="BK662"/>
  <c r="BK510"/>
  <c r="J453"/>
  <c i="4" r="J394"/>
  <c r="BK294"/>
  <c r="J217"/>
  <c r="BK107"/>
  <c r="BK284"/>
  <c r="BK223"/>
  <c r="J107"/>
  <c r="BK370"/>
  <c r="BK260"/>
  <c r="BK193"/>
  <c r="BK95"/>
  <c r="BK341"/>
  <c r="BK233"/>
  <c r="J102"/>
  <c i="5" r="BK355"/>
  <c r="J283"/>
  <c r="BK114"/>
  <c r="J382"/>
  <c r="BK272"/>
  <c r="J469"/>
  <c r="J350"/>
  <c r="BK287"/>
  <c r="BK475"/>
  <c r="BK435"/>
  <c r="J312"/>
  <c r="J269"/>
  <c r="BK176"/>
  <c i="6" r="BK323"/>
  <c r="J250"/>
  <c r="BK170"/>
  <c r="J311"/>
  <c r="BK217"/>
  <c r="BK124"/>
  <c r="J254"/>
  <c r="BK185"/>
  <c r="BK327"/>
  <c r="J264"/>
  <c r="J178"/>
  <c i="7" r="BK880"/>
  <c r="J602"/>
  <c r="BK126"/>
  <c r="J907"/>
  <c r="J845"/>
  <c r="BK613"/>
  <c r="J390"/>
  <c r="BK124"/>
  <c r="J764"/>
  <c r="J498"/>
  <c r="BK121"/>
  <c r="BK529"/>
  <c r="BK159"/>
  <c i="8" r="BK619"/>
  <c r="J552"/>
  <c r="BK93"/>
  <c r="BK626"/>
  <c r="J455"/>
  <c r="J630"/>
  <c r="J529"/>
  <c r="J632"/>
  <c r="BK556"/>
  <c r="J349"/>
  <c i="9" r="BK439"/>
  <c r="BK247"/>
  <c r="BK443"/>
  <c r="BK405"/>
  <c r="BK291"/>
  <c r="J151"/>
  <c r="BK453"/>
  <c r="BK348"/>
  <c r="J265"/>
  <c r="J111"/>
  <c r="J383"/>
  <c r="J308"/>
  <c r="BK241"/>
  <c i="10" r="J219"/>
  <c r="BK160"/>
  <c r="BK256"/>
  <c r="BK108"/>
  <c r="BK179"/>
  <c r="BK87"/>
  <c r="J118"/>
  <c i="11" r="BK714"/>
  <c r="J565"/>
  <c r="J429"/>
  <c r="BK284"/>
  <c r="BK137"/>
  <c r="BK685"/>
  <c r="BK573"/>
  <c r="BK504"/>
  <c r="BK407"/>
  <c r="BK121"/>
  <c r="J691"/>
  <c r="J608"/>
  <c r="J495"/>
  <c r="J394"/>
  <c r="J211"/>
  <c r="BK116"/>
  <c r="J749"/>
  <c r="BK686"/>
  <c r="BK596"/>
  <c r="J473"/>
  <c r="BK421"/>
  <c r="BK227"/>
  <c i="12" r="J652"/>
  <c r="BK555"/>
  <c r="BK474"/>
  <c r="J368"/>
  <c r="BK203"/>
  <c r="J102"/>
  <c r="J574"/>
  <c r="J474"/>
  <c r="J359"/>
  <c r="J196"/>
  <c r="J607"/>
  <c r="BK486"/>
  <c r="J430"/>
  <c r="J322"/>
  <c r="J224"/>
  <c r="BK642"/>
  <c r="J605"/>
  <c r="J490"/>
  <c r="J394"/>
  <c r="J268"/>
  <c r="BK127"/>
  <c i="13" r="BK267"/>
  <c r="J214"/>
  <c r="J89"/>
  <c r="BK218"/>
  <c r="J149"/>
  <c r="BK269"/>
  <c r="BK191"/>
  <c r="J134"/>
  <c r="J277"/>
  <c r="J226"/>
  <c r="BK169"/>
  <c i="14" r="BK303"/>
  <c r="J287"/>
  <c r="BK271"/>
  <c r="J241"/>
  <c r="BK195"/>
  <c r="J111"/>
  <c r="BK299"/>
  <c r="J278"/>
  <c r="BK253"/>
  <c r="J234"/>
  <c r="J187"/>
  <c r="BK155"/>
  <c r="BK319"/>
  <c r="J286"/>
  <c r="J263"/>
  <c r="J252"/>
  <c r="BK227"/>
  <c r="J149"/>
  <c r="BK301"/>
  <c r="BK292"/>
  <c r="BK245"/>
  <c r="J216"/>
  <c r="J125"/>
  <c i="15" r="BK170"/>
  <c r="BK138"/>
  <c r="J96"/>
  <c r="BK161"/>
  <c r="J138"/>
  <c r="BK111"/>
  <c r="BK163"/>
  <c r="BK130"/>
  <c r="BK96"/>
  <c i="16" r="BK126"/>
  <c r="J104"/>
  <c r="J135"/>
  <c r="J133"/>
  <c r="BK106"/>
  <c r="J132"/>
  <c r="BK110"/>
  <c i="17" r="BK159"/>
  <c r="J147"/>
  <c r="BK162"/>
  <c r="BK95"/>
  <c r="BK128"/>
  <c r="J101"/>
  <c i="2" r="J455"/>
  <c r="BK276"/>
  <c r="BK534"/>
  <c r="J358"/>
  <c r="J186"/>
  <c r="J460"/>
  <c r="J260"/>
  <c i="1" r="AS54"/>
  <c i="3" r="J481"/>
  <c r="BK250"/>
  <c r="J702"/>
  <c r="J544"/>
  <c r="J464"/>
  <c r="J298"/>
  <c i="4" r="BK298"/>
  <c r="J193"/>
  <c r="BK123"/>
  <c r="J325"/>
  <c r="J228"/>
  <c r="J155"/>
  <c r="BK397"/>
  <c r="BK331"/>
  <c r="J209"/>
  <c r="J133"/>
  <c r="J365"/>
  <c r="J265"/>
  <c r="BK157"/>
  <c i="5" r="BK401"/>
  <c r="BK298"/>
  <c r="BK197"/>
  <c r="J427"/>
  <c r="BK296"/>
  <c r="J109"/>
  <c r="BK396"/>
  <c r="BK345"/>
  <c r="J243"/>
  <c r="BK127"/>
  <c r="BK448"/>
  <c r="J322"/>
  <c r="BK283"/>
  <c r="J188"/>
  <c r="J93"/>
  <c i="6" r="BK254"/>
  <c r="J191"/>
  <c r="BK319"/>
  <c r="BK260"/>
  <c r="J134"/>
  <c r="J285"/>
  <c r="J197"/>
  <c r="J128"/>
  <c r="J319"/>
  <c r="BK271"/>
  <c r="J201"/>
  <c r="J98"/>
  <c i="7" r="J657"/>
  <c r="J428"/>
  <c r="J124"/>
  <c r="J880"/>
  <c r="BK789"/>
  <c r="BK407"/>
  <c r="BK185"/>
  <c r="J779"/>
  <c r="J548"/>
  <c r="BK274"/>
  <c r="BK804"/>
  <c r="J449"/>
  <c r="BK114"/>
  <c i="8" r="J572"/>
  <c r="BK299"/>
  <c r="J643"/>
  <c r="J561"/>
  <c r="BK199"/>
  <c r="J619"/>
  <c r="J450"/>
  <c r="J591"/>
  <c r="BK550"/>
  <c i="9" r="BK484"/>
  <c r="J361"/>
  <c r="BK201"/>
  <c r="BK475"/>
  <c r="J414"/>
  <c r="J338"/>
  <c r="J227"/>
  <c r="BK471"/>
  <c r="J352"/>
  <c r="J218"/>
  <c r="BK138"/>
  <c r="J379"/>
  <c r="J312"/>
  <c r="J247"/>
  <c r="J147"/>
  <c i="10" r="BK224"/>
  <c r="J157"/>
  <c r="BK266"/>
  <c r="BK246"/>
  <c r="BK163"/>
  <c r="BK99"/>
  <c r="BK185"/>
  <c i="11" r="J654"/>
  <c r="BK582"/>
  <c r="J433"/>
  <c r="BK260"/>
  <c r="BK131"/>
  <c r="J671"/>
  <c r="J587"/>
  <c r="J525"/>
  <c r="J411"/>
  <c r="J307"/>
  <c r="BK730"/>
  <c r="BK676"/>
  <c r="BK534"/>
  <c r="J456"/>
  <c r="J227"/>
  <c r="J114"/>
  <c r="BK746"/>
  <c r="BK645"/>
  <c r="BK513"/>
  <c r="BK439"/>
  <c r="BK400"/>
  <c r="J137"/>
  <c i="12" r="J651"/>
  <c r="J538"/>
  <c r="BK462"/>
  <c r="BK337"/>
  <c r="J176"/>
  <c r="BK635"/>
  <c r="J542"/>
  <c r="BK482"/>
  <c r="J354"/>
  <c r="BK167"/>
  <c r="BK631"/>
  <c r="J566"/>
  <c r="BK434"/>
  <c r="BK237"/>
  <c r="BK151"/>
  <c r="BK579"/>
  <c r="J466"/>
  <c r="J400"/>
  <c r="BK274"/>
  <c r="BK135"/>
  <c i="13" r="J274"/>
  <c r="BK239"/>
  <c r="BK138"/>
  <c r="BK228"/>
  <c r="J160"/>
  <c r="BK293"/>
  <c r="BK222"/>
  <c r="J165"/>
  <c r="BK97"/>
  <c r="BK274"/>
  <c r="J152"/>
  <c i="14" r="J295"/>
  <c r="J282"/>
  <c r="BK265"/>
  <c r="BK230"/>
  <c r="BK203"/>
  <c r="J90"/>
  <c r="J302"/>
  <c r="BK277"/>
  <c r="BK259"/>
  <c r="BK205"/>
  <c r="BK163"/>
  <c r="J96"/>
  <c r="J308"/>
  <c r="BK280"/>
  <c r="J262"/>
  <c r="BK251"/>
  <c r="J212"/>
  <c r="J155"/>
  <c r="BK284"/>
  <c r="J258"/>
  <c r="BK221"/>
  <c r="BK176"/>
  <c r="J102"/>
  <c i="15" r="J162"/>
  <c r="J141"/>
  <c r="J103"/>
  <c r="BK165"/>
  <c r="J149"/>
  <c r="BK125"/>
  <c r="J169"/>
  <c r="J125"/>
  <c r="BK99"/>
  <c i="16" r="J125"/>
  <c r="J101"/>
  <c r="BK123"/>
  <c r="BK143"/>
  <c r="J119"/>
  <c r="BK133"/>
  <c i="17" r="J166"/>
  <c r="BK164"/>
  <c r="J121"/>
  <c r="J154"/>
  <c i="2" r="BK513"/>
  <c r="J424"/>
  <c r="J147"/>
  <c r="J513"/>
  <c r="J345"/>
  <c r="BK220"/>
  <c r="J111"/>
  <c r="J276"/>
  <c r="J134"/>
  <c r="BK475"/>
  <c r="J338"/>
  <c r="BK254"/>
  <c r="BK111"/>
  <c i="3" r="J568"/>
  <c r="BK505"/>
  <c r="J248"/>
  <c r="J366"/>
  <c r="J250"/>
  <c r="BK668"/>
  <c r="J514"/>
  <c r="BK330"/>
  <c r="J706"/>
  <c r="J630"/>
  <c r="J496"/>
  <c r="J330"/>
  <c i="4" r="BK392"/>
  <c r="J279"/>
  <c r="J205"/>
  <c r="BK113"/>
  <c r="J387"/>
  <c r="J316"/>
  <c r="BK400"/>
  <c r="BK217"/>
  <c r="J146"/>
  <c r="J97"/>
  <c r="BK307"/>
  <c r="BK242"/>
  <c i="5" r="BK469"/>
  <c r="BK360"/>
  <c r="J272"/>
  <c r="BK102"/>
  <c r="BK374"/>
  <c r="BK261"/>
  <c r="J399"/>
  <c r="BK322"/>
  <c r="J153"/>
  <c r="BK449"/>
  <c r="J333"/>
  <c r="BK199"/>
  <c r="BK130"/>
  <c i="6" r="J279"/>
  <c r="BK178"/>
  <c r="J315"/>
  <c r="BK285"/>
  <c r="J144"/>
  <c r="J289"/>
  <c r="BK219"/>
  <c r="BK134"/>
  <c r="J322"/>
  <c r="BK279"/>
  <c r="J235"/>
  <c r="J146"/>
  <c i="7" r="BK856"/>
  <c r="BK548"/>
  <c r="J362"/>
  <c r="J121"/>
  <c r="J904"/>
  <c r="BK534"/>
  <c r="J293"/>
  <c r="BK119"/>
  <c r="J759"/>
  <c r="BK432"/>
  <c r="J900"/>
  <c r="BK545"/>
  <c i="8" r="BK641"/>
  <c r="BK588"/>
  <c r="BK517"/>
  <c r="BK647"/>
  <c r="BK614"/>
  <c r="J100"/>
  <c r="J600"/>
  <c r="J299"/>
  <c r="BK630"/>
  <c r="J554"/>
  <c r="J90"/>
  <c i="9" r="J388"/>
  <c r="BK253"/>
  <c r="BK207"/>
  <c r="BK111"/>
  <c r="J453"/>
  <c r="BK370"/>
  <c r="BK316"/>
  <c r="J129"/>
  <c r="BK448"/>
  <c r="J333"/>
  <c r="J207"/>
  <c r="BK101"/>
  <c r="J374"/>
  <c r="BK270"/>
  <c r="J158"/>
  <c i="10" r="J185"/>
  <c r="J150"/>
  <c r="J272"/>
  <c r="BK201"/>
  <c r="J237"/>
  <c r="J145"/>
  <c r="J204"/>
  <c r="J137"/>
  <c i="11" r="J707"/>
  <c r="BK508"/>
  <c r="J398"/>
  <c r="J177"/>
  <c r="BK707"/>
  <c r="J578"/>
  <c r="BK473"/>
  <c r="J409"/>
  <c r="J119"/>
  <c r="J710"/>
  <c r="J615"/>
  <c r="BK530"/>
  <c r="BK425"/>
  <c r="BK231"/>
  <c r="J155"/>
  <c r="J752"/>
  <c r="BK683"/>
  <c r="BK517"/>
  <c r="J468"/>
  <c r="BK409"/>
  <c r="J260"/>
  <c i="12" r="BK653"/>
  <c r="J612"/>
  <c r="J510"/>
  <c r="BK373"/>
  <c r="BK306"/>
  <c r="J114"/>
  <c r="BK577"/>
  <c r="J486"/>
  <c r="J454"/>
  <c r="J298"/>
  <c r="J237"/>
  <c r="BK624"/>
  <c r="BK559"/>
  <c r="BK442"/>
  <c r="J348"/>
  <c r="J274"/>
  <c r="J159"/>
  <c r="BK612"/>
  <c r="BK583"/>
  <c r="J462"/>
  <c r="J388"/>
  <c r="J258"/>
  <c r="BK124"/>
  <c i="13" r="BK240"/>
  <c r="J191"/>
  <c r="J117"/>
  <c r="BK226"/>
  <c r="J121"/>
  <c r="BK261"/>
  <c r="BK173"/>
  <c r="BK109"/>
  <c r="BK271"/>
  <c r="J206"/>
  <c r="J91"/>
  <c i="14" r="BK296"/>
  <c r="J280"/>
  <c r="BK255"/>
  <c r="J227"/>
  <c r="BK190"/>
  <c r="BK318"/>
  <c r="BK295"/>
  <c r="BK276"/>
  <c r="BK250"/>
  <c r="BK214"/>
  <c r="J173"/>
  <c r="J129"/>
  <c r="J311"/>
  <c r="BK287"/>
  <c r="J267"/>
  <c r="BK238"/>
  <c r="BK200"/>
  <c r="J159"/>
  <c r="J309"/>
  <c r="BK275"/>
  <c r="BK256"/>
  <c r="BK218"/>
  <c r="BK117"/>
  <c i="15" r="J180"/>
  <c r="J165"/>
  <c r="J130"/>
  <c r="J94"/>
  <c r="BK162"/>
  <c r="BK141"/>
  <c r="BK178"/>
  <c r="J156"/>
  <c r="BK121"/>
  <c i="16" r="J143"/>
  <c r="J114"/>
  <c r="BK137"/>
  <c r="J103"/>
  <c r="J136"/>
  <c r="J113"/>
  <c r="J130"/>
  <c r="BK96"/>
  <c i="17" r="BK149"/>
  <c r="BK118"/>
  <c r="BK137"/>
  <c r="BK158"/>
  <c r="J132"/>
  <c r="J95"/>
  <c i="2" r="BK445"/>
  <c r="BK288"/>
  <c r="J543"/>
  <c r="J400"/>
  <c r="BK312"/>
  <c r="BK160"/>
  <c r="BK430"/>
  <c r="J241"/>
  <c r="J518"/>
  <c r="BK358"/>
  <c r="BK300"/>
  <c r="J123"/>
  <c i="3" r="J670"/>
  <c r="J529"/>
  <c r="J302"/>
  <c r="BK442"/>
  <c r="BK248"/>
  <c r="J103"/>
  <c r="J549"/>
  <c r="BK389"/>
  <c r="BK706"/>
  <c r="J592"/>
  <c r="J477"/>
  <c r="BK126"/>
  <c i="4" r="BK316"/>
  <c r="BK224"/>
  <c r="J142"/>
  <c r="J341"/>
  <c r="BK279"/>
  <c r="BK175"/>
  <c r="J400"/>
  <c r="BK360"/>
  <c r="J256"/>
  <c r="BK142"/>
  <c r="J347"/>
  <c r="BK228"/>
  <c r="J118"/>
  <c i="5" r="BK378"/>
  <c r="BK309"/>
  <c r="BK135"/>
  <c r="J419"/>
  <c r="J326"/>
  <c r="BK120"/>
  <c r="J391"/>
  <c r="J341"/>
  <c r="BK188"/>
  <c r="BK451"/>
  <c r="BK399"/>
  <c r="J235"/>
  <c r="J135"/>
  <c i="6" r="BK286"/>
  <c r="J199"/>
  <c r="BK162"/>
  <c r="BK308"/>
  <c r="J258"/>
  <c r="J136"/>
  <c r="BK287"/>
  <c r="BK199"/>
  <c r="BK130"/>
  <c r="J328"/>
  <c r="J260"/>
  <c r="J151"/>
  <c i="7" r="J878"/>
  <c r="J583"/>
  <c r="J185"/>
  <c r="BK910"/>
  <c r="J840"/>
  <c r="BK759"/>
  <c r="BK362"/>
  <c r="J126"/>
  <c r="BK769"/>
  <c r="J545"/>
  <c r="BK255"/>
  <c r="J784"/>
  <c r="BK479"/>
  <c r="BK112"/>
  <c i="8" r="J590"/>
  <c r="BK398"/>
  <c r="BK643"/>
  <c r="J609"/>
  <c r="BK249"/>
  <c r="BK621"/>
  <c r="J505"/>
  <c r="BK572"/>
  <c r="J400"/>
  <c i="9" r="J418"/>
  <c r="J241"/>
  <c r="BK409"/>
  <c r="BK357"/>
  <c r="BK218"/>
  <c r="BK95"/>
  <c r="J423"/>
  <c r="BK325"/>
  <c r="J201"/>
  <c r="J471"/>
  <c r="J320"/>
  <c r="J251"/>
  <c r="J103"/>
  <c i="10" r="BK209"/>
  <c r="J123"/>
  <c r="J261"/>
  <c r="BK97"/>
  <c r="J197"/>
  <c r="J103"/>
  <c r="BK195"/>
  <c r="J91"/>
  <c i="11" r="BK681"/>
  <c r="BK521"/>
  <c r="J407"/>
  <c r="BK204"/>
  <c r="J730"/>
  <c r="BK621"/>
  <c r="J530"/>
  <c r="BK456"/>
  <c r="J312"/>
  <c r="BK739"/>
  <c r="BK658"/>
  <c r="J591"/>
  <c r="BK525"/>
  <c r="J421"/>
  <c r="BK340"/>
  <c r="J166"/>
  <c r="BK756"/>
  <c r="BK718"/>
  <c r="J621"/>
  <c r="BK470"/>
  <c r="BK417"/>
  <c i="12" r="BK652"/>
  <c r="BK591"/>
  <c r="BK518"/>
  <c r="BK388"/>
  <c r="J247"/>
  <c r="BK111"/>
  <c r="J638"/>
  <c r="BK534"/>
  <c r="J470"/>
  <c r="J287"/>
  <c r="BK159"/>
  <c r="J583"/>
  <c r="BK490"/>
  <c r="BK378"/>
  <c r="BK253"/>
  <c r="J206"/>
  <c r="J647"/>
  <c r="J577"/>
  <c r="BK478"/>
  <c r="BK408"/>
  <c r="J342"/>
  <c r="J230"/>
  <c r="J98"/>
  <c i="13" r="BK234"/>
  <c r="BK121"/>
  <c r="BK265"/>
  <c r="J163"/>
  <c r="J297"/>
  <c r="J194"/>
  <c r="BK163"/>
  <c r="J279"/>
  <c r="J234"/>
  <c r="J113"/>
  <c i="14" r="J300"/>
  <c r="J285"/>
  <c r="J266"/>
  <c r="J235"/>
  <c r="J181"/>
  <c r="J319"/>
  <c r="J296"/>
  <c r="J272"/>
  <c r="J243"/>
  <c r="BK212"/>
  <c r="BK161"/>
  <c r="J107"/>
  <c r="BK304"/>
  <c r="BK285"/>
  <c r="BK264"/>
  <c r="J253"/>
  <c r="BK226"/>
  <c r="J152"/>
  <c r="BK90"/>
  <c r="BK289"/>
  <c r="J250"/>
  <c r="J195"/>
  <c r="BK133"/>
  <c i="15" r="J178"/>
  <c r="BK133"/>
  <c r="J114"/>
  <c r="BK89"/>
  <c r="BK159"/>
  <c r="BK136"/>
  <c r="J173"/>
  <c r="J136"/>
  <c r="BK106"/>
  <c i="16" r="BK127"/>
  <c r="BK115"/>
  <c r="J96"/>
  <c r="BK113"/>
  <c r="BK135"/>
  <c r="J117"/>
  <c r="J131"/>
  <c r="J97"/>
  <c i="17" r="BK105"/>
  <c r="BK140"/>
  <c r="BK166"/>
  <c r="J108"/>
  <c r="BK123"/>
  <c r="J105"/>
  <c i="2" l="1" r="R91"/>
  <c r="BK375"/>
  <c r="J375"/>
  <c r="J66"/>
  <c r="P531"/>
  <c i="3" r="R92"/>
  <c r="R425"/>
  <c r="P485"/>
  <c r="R567"/>
  <c r="P604"/>
  <c r="R667"/>
  <c i="4" r="BK91"/>
  <c r="J91"/>
  <c r="J61"/>
  <c r="BK219"/>
  <c r="J219"/>
  <c r="J62"/>
  <c r="P232"/>
  <c r="BK250"/>
  <c r="J250"/>
  <c r="J65"/>
  <c r="R375"/>
  <c r="R374"/>
  <c r="R384"/>
  <c i="5" r="T92"/>
  <c r="R308"/>
  <c r="T321"/>
  <c r="BK349"/>
  <c r="J349"/>
  <c r="J65"/>
  <c r="T444"/>
  <c r="R450"/>
  <c r="R459"/>
  <c i="6" r="BK93"/>
  <c r="J93"/>
  <c r="J61"/>
  <c r="T203"/>
  <c r="T245"/>
  <c r="T249"/>
  <c r="P273"/>
  <c r="R293"/>
  <c r="P318"/>
  <c r="P317"/>
  <c r="P326"/>
  <c r="P325"/>
  <c i="7" r="BK93"/>
  <c r="J93"/>
  <c r="J61"/>
  <c r="BK533"/>
  <c r="J533"/>
  <c r="J62"/>
  <c r="R601"/>
  <c r="BK622"/>
  <c r="J622"/>
  <c r="J66"/>
  <c r="BK839"/>
  <c r="J839"/>
  <c r="J68"/>
  <c r="P855"/>
  <c r="R877"/>
  <c i="8" r="BK89"/>
  <c r="J89"/>
  <c r="J61"/>
  <c r="R89"/>
  <c r="P577"/>
  <c r="T577"/>
  <c r="P642"/>
  <c r="T642"/>
  <c i="9" r="P86"/>
  <c r="T86"/>
  <c r="P264"/>
  <c r="R264"/>
  <c i="10" r="P86"/>
  <c r="P208"/>
  <c i="11" r="R94"/>
  <c r="T416"/>
  <c r="T424"/>
  <c r="T441"/>
  <c r="T464"/>
  <c r="BK475"/>
  <c r="J475"/>
  <c r="J66"/>
  <c r="BK723"/>
  <c r="J723"/>
  <c r="J68"/>
  <c r="T736"/>
  <c r="T755"/>
  <c r="T754"/>
  <c i="12" r="BK97"/>
  <c r="BK257"/>
  <c r="J257"/>
  <c r="J62"/>
  <c r="T313"/>
  <c r="P321"/>
  <c r="P421"/>
  <c r="R547"/>
  <c r="T597"/>
  <c r="P604"/>
  <c r="BK618"/>
  <c r="J618"/>
  <c r="J73"/>
  <c r="BK630"/>
  <c r="J630"/>
  <c r="J74"/>
  <c r="BK637"/>
  <c r="J637"/>
  <c r="J75"/>
  <c i="13" r="T88"/>
  <c r="T175"/>
  <c r="T183"/>
  <c r="BK236"/>
  <c r="J236"/>
  <c r="J64"/>
  <c r="BK281"/>
  <c r="J281"/>
  <c r="J65"/>
  <c i="14" r="R95"/>
  <c r="T116"/>
  <c r="BK189"/>
  <c r="J189"/>
  <c r="J66"/>
  <c r="P313"/>
  <c i="15" r="BK88"/>
  <c r="J88"/>
  <c r="J62"/>
  <c r="P122"/>
  <c r="T176"/>
  <c r="T175"/>
  <c i="16" r="P95"/>
  <c r="BK116"/>
  <c r="J116"/>
  <c r="J65"/>
  <c r="P140"/>
  <c r="P139"/>
  <c i="17" r="R90"/>
  <c r="R89"/>
  <c r="P131"/>
  <c i="2" r="BK91"/>
  <c r="J91"/>
  <c r="J61"/>
  <c r="BK331"/>
  <c r="J331"/>
  <c r="J62"/>
  <c r="T331"/>
  <c r="P375"/>
  <c r="BK531"/>
  <c r="J531"/>
  <c r="J68"/>
  <c i="3" r="P92"/>
  <c r="P425"/>
  <c r="T485"/>
  <c r="BK567"/>
  <c r="J567"/>
  <c r="J67"/>
  <c r="T604"/>
  <c r="P667"/>
  <c i="4" r="P91"/>
  <c r="P219"/>
  <c r="R232"/>
  <c r="T250"/>
  <c r="P375"/>
  <c r="P374"/>
  <c r="BK384"/>
  <c r="J384"/>
  <c r="J68"/>
  <c i="5" r="P92"/>
  <c r="T308"/>
  <c r="BK321"/>
  <c r="J321"/>
  <c r="J64"/>
  <c r="T349"/>
  <c r="P444"/>
  <c r="P450"/>
  <c r="T459"/>
  <c i="6" r="P93"/>
  <c r="R203"/>
  <c r="R245"/>
  <c r="R249"/>
  <c r="T273"/>
  <c r="T293"/>
  <c r="R318"/>
  <c r="R317"/>
  <c r="T326"/>
  <c r="T325"/>
  <c i="7" r="P93"/>
  <c r="R533"/>
  <c r="P601"/>
  <c r="P622"/>
  <c r="R839"/>
  <c r="BK855"/>
  <c r="J855"/>
  <c r="J69"/>
  <c r="P877"/>
  <c i="10" r="R86"/>
  <c r="R85"/>
  <c r="R84"/>
  <c r="R208"/>
  <c i="11" r="BK94"/>
  <c r="J94"/>
  <c r="J61"/>
  <c r="BK416"/>
  <c r="J416"/>
  <c r="J62"/>
  <c r="P424"/>
  <c r="P441"/>
  <c r="BK464"/>
  <c r="J464"/>
  <c r="J65"/>
  <c r="P475"/>
  <c r="P723"/>
  <c r="P722"/>
  <c r="P736"/>
  <c r="P755"/>
  <c r="P754"/>
  <c i="12" r="P97"/>
  <c r="R257"/>
  <c r="R313"/>
  <c r="T321"/>
  <c r="R421"/>
  <c r="P547"/>
  <c r="BK597"/>
  <c r="J597"/>
  <c r="J69"/>
  <c r="BK604"/>
  <c r="J604"/>
  <c r="J70"/>
  <c r="T618"/>
  <c r="T630"/>
  <c r="P637"/>
  <c i="13" r="R88"/>
  <c r="R175"/>
  <c r="BK183"/>
  <c r="J183"/>
  <c r="J63"/>
  <c r="R236"/>
  <c r="R281"/>
  <c i="14" r="P95"/>
  <c r="BK116"/>
  <c r="J116"/>
  <c r="J65"/>
  <c r="R189"/>
  <c r="BK313"/>
  <c r="J313"/>
  <c r="J67"/>
  <c i="15" r="T88"/>
  <c r="BK122"/>
  <c r="J122"/>
  <c r="J63"/>
  <c r="BK176"/>
  <c r="J176"/>
  <c r="J65"/>
  <c i="16" r="BK95"/>
  <c r="J95"/>
  <c r="J64"/>
  <c r="R116"/>
  <c r="T140"/>
  <c r="T139"/>
  <c i="17" r="T90"/>
  <c r="T89"/>
  <c r="BK131"/>
  <c r="R144"/>
  <c i="2" r="P91"/>
  <c r="R331"/>
  <c r="T375"/>
  <c r="T531"/>
  <c i="3" r="BK92"/>
  <c r="BK425"/>
  <c r="J425"/>
  <c r="J64"/>
  <c r="BK485"/>
  <c r="J485"/>
  <c r="J65"/>
  <c r="P567"/>
  <c r="P566"/>
  <c r="R604"/>
  <c r="BK667"/>
  <c r="J667"/>
  <c r="J69"/>
  <c i="4" r="T91"/>
  <c r="T219"/>
  <c r="T232"/>
  <c r="R250"/>
  <c r="BK375"/>
  <c r="J375"/>
  <c r="J67"/>
  <c r="T384"/>
  <c i="5" r="BK92"/>
  <c r="J92"/>
  <c r="J61"/>
  <c r="BK308"/>
  <c r="J308"/>
  <c r="J62"/>
  <c r="P321"/>
  <c r="P349"/>
  <c r="BK444"/>
  <c r="J444"/>
  <c r="J67"/>
  <c r="BK450"/>
  <c r="J450"/>
  <c r="J68"/>
  <c r="BK459"/>
  <c r="J459"/>
  <c r="J69"/>
  <c i="6" r="T93"/>
  <c r="T92"/>
  <c r="BK203"/>
  <c r="J203"/>
  <c r="J62"/>
  <c r="BK245"/>
  <c r="J245"/>
  <c r="J63"/>
  <c r="BK249"/>
  <c r="J249"/>
  <c r="J64"/>
  <c r="BK273"/>
  <c r="J273"/>
  <c r="J65"/>
  <c r="P293"/>
  <c r="BK318"/>
  <c r="J318"/>
  <c r="J69"/>
  <c r="R326"/>
  <c r="R325"/>
  <c i="7" r="R93"/>
  <c r="P533"/>
  <c r="T533"/>
  <c r="R622"/>
  <c r="T839"/>
  <c r="T855"/>
  <c r="T877"/>
  <c i="8" r="T89"/>
  <c r="T88"/>
  <c r="T87"/>
  <c r="BK577"/>
  <c r="J577"/>
  <c r="J65"/>
  <c r="R577"/>
  <c r="BK642"/>
  <c r="J642"/>
  <c r="J66"/>
  <c r="R642"/>
  <c i="9" r="BK86"/>
  <c r="J86"/>
  <c r="J61"/>
  <c r="R86"/>
  <c r="R85"/>
  <c r="R84"/>
  <c r="BK264"/>
  <c r="J264"/>
  <c r="J63"/>
  <c r="T264"/>
  <c i="10" r="T86"/>
  <c r="BK208"/>
  <c r="J208"/>
  <c r="J63"/>
  <c i="11" r="P94"/>
  <c r="P416"/>
  <c r="R424"/>
  <c r="BK441"/>
  <c r="J441"/>
  <c r="J64"/>
  <c r="R464"/>
  <c r="T475"/>
  <c r="T723"/>
  <c r="T722"/>
  <c r="R736"/>
  <c r="R755"/>
  <c r="R754"/>
  <c i="12" r="R97"/>
  <c r="T257"/>
  <c r="P313"/>
  <c r="BK321"/>
  <c r="J321"/>
  <c r="J65"/>
  <c r="BK421"/>
  <c r="J421"/>
  <c r="J66"/>
  <c r="BK547"/>
  <c r="J547"/>
  <c r="J68"/>
  <c r="P597"/>
  <c r="R604"/>
  <c r="R618"/>
  <c r="R630"/>
  <c r="T637"/>
  <c i="13" r="BK88"/>
  <c r="J88"/>
  <c r="J61"/>
  <c r="BK175"/>
  <c r="J175"/>
  <c r="J62"/>
  <c r="P183"/>
  <c r="T236"/>
  <c r="T281"/>
  <c i="14" r="T95"/>
  <c r="P116"/>
  <c r="T189"/>
  <c r="T313"/>
  <c i="15" r="P88"/>
  <c r="P87"/>
  <c r="P86"/>
  <c r="T122"/>
  <c r="P176"/>
  <c r="P175"/>
  <c i="16" r="R95"/>
  <c r="R94"/>
  <c r="R93"/>
  <c r="R87"/>
  <c r="P116"/>
  <c r="R140"/>
  <c r="R139"/>
  <c i="17" r="BK90"/>
  <c r="J90"/>
  <c r="J61"/>
  <c r="T131"/>
  <c r="P144"/>
  <c r="BK151"/>
  <c r="J151"/>
  <c r="J66"/>
  <c r="T151"/>
  <c r="P161"/>
  <c r="R161"/>
  <c i="2" r="T91"/>
  <c r="T90"/>
  <c r="T89"/>
  <c r="P331"/>
  <c r="R375"/>
  <c r="R531"/>
  <c i="3" r="T92"/>
  <c r="T425"/>
  <c r="R485"/>
  <c r="T567"/>
  <c r="T566"/>
  <c r="BK604"/>
  <c r="J604"/>
  <c r="J68"/>
  <c r="T667"/>
  <c i="4" r="R91"/>
  <c r="R90"/>
  <c r="R89"/>
  <c r="R219"/>
  <c r="BK232"/>
  <c r="J232"/>
  <c r="J64"/>
  <c r="P250"/>
  <c r="T375"/>
  <c r="T374"/>
  <c r="P384"/>
  <c i="5" r="R92"/>
  <c r="P308"/>
  <c r="R321"/>
  <c r="R349"/>
  <c r="R444"/>
  <c r="R443"/>
  <c r="T450"/>
  <c r="P459"/>
  <c i="6" r="R93"/>
  <c r="R92"/>
  <c r="R91"/>
  <c r="P203"/>
  <c r="P245"/>
  <c r="P249"/>
  <c r="R273"/>
  <c r="BK293"/>
  <c r="J293"/>
  <c r="J66"/>
  <c r="T318"/>
  <c r="T317"/>
  <c r="BK326"/>
  <c r="J326"/>
  <c r="J71"/>
  <c i="7" r="T93"/>
  <c r="BK601"/>
  <c r="J601"/>
  <c r="J65"/>
  <c r="T601"/>
  <c r="T622"/>
  <c r="P839"/>
  <c r="P838"/>
  <c r="R855"/>
  <c r="BK877"/>
  <c r="J877"/>
  <c r="J70"/>
  <c i="8" r="P89"/>
  <c r="P88"/>
  <c r="P87"/>
  <c i="1" r="AU61"/>
  <c i="10" r="BK86"/>
  <c r="J86"/>
  <c r="J61"/>
  <c r="T208"/>
  <c i="11" r="T94"/>
  <c r="T93"/>
  <c r="T92"/>
  <c r="R416"/>
  <c r="BK424"/>
  <c r="J424"/>
  <c r="J63"/>
  <c r="R441"/>
  <c r="P464"/>
  <c r="R475"/>
  <c r="R723"/>
  <c r="R722"/>
  <c r="BK736"/>
  <c r="J736"/>
  <c r="J69"/>
  <c r="BK755"/>
  <c r="BK754"/>
  <c r="J754"/>
  <c r="J71"/>
  <c i="12" r="T97"/>
  <c r="P257"/>
  <c r="BK313"/>
  <c r="J313"/>
  <c r="J64"/>
  <c r="R321"/>
  <c r="T421"/>
  <c r="T547"/>
  <c r="T546"/>
  <c r="R597"/>
  <c r="T604"/>
  <c r="P618"/>
  <c r="P630"/>
  <c r="R637"/>
  <c i="13" r="P88"/>
  <c r="P175"/>
  <c r="R183"/>
  <c r="P236"/>
  <c r="P281"/>
  <c i="14" r="BK95"/>
  <c r="J95"/>
  <c r="J64"/>
  <c r="R116"/>
  <c r="P189"/>
  <c r="R313"/>
  <c i="15" r="R88"/>
  <c r="R122"/>
  <c r="R176"/>
  <c r="R175"/>
  <c i="16" r="T95"/>
  <c r="T116"/>
  <c r="BK140"/>
  <c r="J140"/>
  <c r="J67"/>
  <c i="17" r="P90"/>
  <c r="P89"/>
  <c r="R131"/>
  <c r="BK144"/>
  <c r="J144"/>
  <c r="J65"/>
  <c r="T144"/>
  <c r="P151"/>
  <c r="R151"/>
  <c r="BK161"/>
  <c r="J161"/>
  <c r="J67"/>
  <c r="T161"/>
  <c i="2" r="BK357"/>
  <c r="J357"/>
  <c r="J64"/>
  <c i="4" r="BK227"/>
  <c r="J227"/>
  <c r="J63"/>
  <c i="8" r="BK560"/>
  <c r="J560"/>
  <c r="J62"/>
  <c r="BK566"/>
  <c r="J566"/>
  <c r="J63"/>
  <c r="BK571"/>
  <c r="J571"/>
  <c r="J64"/>
  <c i="9" r="BK489"/>
  <c r="J489"/>
  <c r="J64"/>
  <c i="10" r="BK203"/>
  <c r="J203"/>
  <c r="J62"/>
  <c r="BK271"/>
  <c r="J271"/>
  <c r="J64"/>
  <c i="12" r="BK305"/>
  <c r="J305"/>
  <c r="J63"/>
  <c r="BK614"/>
  <c r="J614"/>
  <c r="J71"/>
  <c i="13" r="BK296"/>
  <c r="J296"/>
  <c r="J66"/>
  <c i="2" r="BK542"/>
  <c r="J542"/>
  <c r="J69"/>
  <c i="3" r="BK401"/>
  <c r="J401"/>
  <c r="J63"/>
  <c i="7" r="BK547"/>
  <c r="J547"/>
  <c r="J63"/>
  <c r="BK582"/>
  <c r="J582"/>
  <c r="J64"/>
  <c i="11" r="BK751"/>
  <c r="J751"/>
  <c r="J70"/>
  <c i="2" r="BK369"/>
  <c r="J369"/>
  <c r="J65"/>
  <c i="3" r="BK395"/>
  <c r="J395"/>
  <c r="J62"/>
  <c r="BK709"/>
  <c r="J709"/>
  <c r="J70"/>
  <c i="4" r="BK399"/>
  <c r="J399"/>
  <c r="J69"/>
  <c i="5" r="BK316"/>
  <c r="J316"/>
  <c r="J63"/>
  <c i="7" r="BK913"/>
  <c r="J913"/>
  <c r="J71"/>
  <c i="8" r="BK646"/>
  <c r="J646"/>
  <c r="J67"/>
  <c i="9" r="BK255"/>
  <c r="J255"/>
  <c r="J62"/>
  <c i="14" r="BK89"/>
  <c r="J89"/>
  <c r="J61"/>
  <c i="16" r="BK89"/>
  <c r="BK88"/>
  <c r="J88"/>
  <c r="J60"/>
  <c i="17" r="BK127"/>
  <c r="J127"/>
  <c r="J62"/>
  <c r="BK168"/>
  <c r="J168"/>
  <c r="J68"/>
  <c i="5" r="BK474"/>
  <c r="J474"/>
  <c r="J70"/>
  <c i="6" r="BK314"/>
  <c r="J314"/>
  <c r="J67"/>
  <c i="17" r="J52"/>
  <c r="E78"/>
  <c r="F85"/>
  <c r="BE120"/>
  <c r="BE142"/>
  <c i="16" r="J89"/>
  <c r="J61"/>
  <c i="17" r="J85"/>
  <c r="BE91"/>
  <c r="BE101"/>
  <c r="BE110"/>
  <c r="BE112"/>
  <c r="BE114"/>
  <c r="BE116"/>
  <c r="BE121"/>
  <c r="BE145"/>
  <c r="BE147"/>
  <c r="BE154"/>
  <c r="BE169"/>
  <c r="BE105"/>
  <c r="BE134"/>
  <c r="BE140"/>
  <c r="BE149"/>
  <c r="BE158"/>
  <c r="J54"/>
  <c r="BE95"/>
  <c r="BE108"/>
  <c r="BE118"/>
  <c r="BE123"/>
  <c r="BE125"/>
  <c r="BE128"/>
  <c r="BE132"/>
  <c r="BE137"/>
  <c r="BE152"/>
  <c r="BE156"/>
  <c r="BE159"/>
  <c r="BE162"/>
  <c r="BE164"/>
  <c r="BE166"/>
  <c i="16" r="J52"/>
  <c r="J55"/>
  <c r="J83"/>
  <c r="BE99"/>
  <c r="BE102"/>
  <c r="BE103"/>
  <c r="BE105"/>
  <c r="BE106"/>
  <c r="BE113"/>
  <c r="BE115"/>
  <c r="BE117"/>
  <c r="BE118"/>
  <c r="BE127"/>
  <c r="BE137"/>
  <c r="BE138"/>
  <c r="BE141"/>
  <c r="E48"/>
  <c r="BE96"/>
  <c r="BE98"/>
  <c r="BE100"/>
  <c r="BE112"/>
  <c r="BE123"/>
  <c r="BE124"/>
  <c r="BE129"/>
  <c r="BE142"/>
  <c r="BE143"/>
  <c r="F84"/>
  <c r="BE90"/>
  <c r="BE97"/>
  <c r="BE101"/>
  <c r="BE107"/>
  <c r="BE110"/>
  <c r="BE114"/>
  <c r="BE119"/>
  <c r="BE125"/>
  <c r="BE126"/>
  <c r="BE128"/>
  <c r="BE130"/>
  <c r="BE133"/>
  <c r="BE135"/>
  <c r="BE104"/>
  <c r="BE120"/>
  <c r="BE121"/>
  <c r="BE122"/>
  <c r="BE131"/>
  <c r="BE132"/>
  <c r="BE134"/>
  <c r="BE136"/>
  <c i="15" r="E48"/>
  <c r="J55"/>
  <c r="BE91"/>
  <c r="BE94"/>
  <c r="BE99"/>
  <c r="BE103"/>
  <c r="BE106"/>
  <c r="BE111"/>
  <c r="BE116"/>
  <c r="BE118"/>
  <c r="BE121"/>
  <c r="BE127"/>
  <c r="BE129"/>
  <c r="BE141"/>
  <c r="BE148"/>
  <c r="BE156"/>
  <c r="BE159"/>
  <c r="BE162"/>
  <c r="BE170"/>
  <c r="BE171"/>
  <c r="BE172"/>
  <c r="BE173"/>
  <c r="BE177"/>
  <c i="14" r="BK88"/>
  <c i="15" r="J54"/>
  <c r="J79"/>
  <c r="F82"/>
  <c r="BE89"/>
  <c r="BE96"/>
  <c r="BE108"/>
  <c r="BE117"/>
  <c r="BE126"/>
  <c r="BE133"/>
  <c r="BE138"/>
  <c r="BE144"/>
  <c r="BE147"/>
  <c r="BE149"/>
  <c r="BE153"/>
  <c r="BE161"/>
  <c r="BE163"/>
  <c r="BE165"/>
  <c r="BE169"/>
  <c r="BE174"/>
  <c r="BE178"/>
  <c r="BE180"/>
  <c r="BE114"/>
  <c r="BE123"/>
  <c r="BE125"/>
  <c r="BE130"/>
  <c r="BE136"/>
  <c r="BE146"/>
  <c r="BE151"/>
  <c r="BE157"/>
  <c r="BE167"/>
  <c r="BE179"/>
  <c i="14" r="J54"/>
  <c r="BE90"/>
  <c r="BE114"/>
  <c r="BE145"/>
  <c r="BE152"/>
  <c r="BE155"/>
  <c r="BE159"/>
  <c r="BE161"/>
  <c r="BE184"/>
  <c r="BE190"/>
  <c r="BE198"/>
  <c r="BE200"/>
  <c r="BE205"/>
  <c r="BE210"/>
  <c r="BE212"/>
  <c r="BE222"/>
  <c r="BE226"/>
  <c r="BE227"/>
  <c r="BE230"/>
  <c r="BE238"/>
  <c r="BE240"/>
  <c r="BE245"/>
  <c r="BE251"/>
  <c r="BE252"/>
  <c r="BE254"/>
  <c r="BE258"/>
  <c r="BE259"/>
  <c r="BE264"/>
  <c r="BE267"/>
  <c r="BE272"/>
  <c r="BE273"/>
  <c r="BE278"/>
  <c r="BE279"/>
  <c r="BE280"/>
  <c r="BE287"/>
  <c r="BE293"/>
  <c r="BE294"/>
  <c r="BE295"/>
  <c r="BE298"/>
  <c r="BE302"/>
  <c r="BE303"/>
  <c r="BE306"/>
  <c r="E48"/>
  <c r="F84"/>
  <c r="BE104"/>
  <c r="BE107"/>
  <c r="BE109"/>
  <c r="BE111"/>
  <c r="BE125"/>
  <c r="BE129"/>
  <c r="BE141"/>
  <c r="BE173"/>
  <c r="BE176"/>
  <c r="BE179"/>
  <c r="BE186"/>
  <c r="BE187"/>
  <c r="BE188"/>
  <c r="BE193"/>
  <c r="BE203"/>
  <c r="BE214"/>
  <c r="BE216"/>
  <c r="BE218"/>
  <c r="BE241"/>
  <c r="BE243"/>
  <c r="BE248"/>
  <c r="BE249"/>
  <c r="BE255"/>
  <c r="BE265"/>
  <c r="BE276"/>
  <c r="BE277"/>
  <c r="BE281"/>
  <c r="BE284"/>
  <c r="BE291"/>
  <c r="BE296"/>
  <c r="BE300"/>
  <c r="BE301"/>
  <c r="BE305"/>
  <c r="BE312"/>
  <c r="BE314"/>
  <c r="BE316"/>
  <c r="BE318"/>
  <c r="J81"/>
  <c r="J84"/>
  <c r="BE117"/>
  <c r="BE121"/>
  <c r="BE167"/>
  <c r="BE181"/>
  <c r="BE183"/>
  <c r="BE195"/>
  <c r="BE208"/>
  <c r="BE234"/>
  <c r="BE237"/>
  <c r="BE246"/>
  <c r="BE247"/>
  <c r="BE256"/>
  <c r="BE261"/>
  <c r="BE263"/>
  <c r="BE270"/>
  <c r="BE271"/>
  <c r="BE274"/>
  <c r="BE275"/>
  <c r="BE285"/>
  <c r="BE286"/>
  <c r="BE289"/>
  <c r="BE292"/>
  <c r="BE297"/>
  <c r="BE307"/>
  <c r="BE308"/>
  <c r="BE310"/>
  <c r="BE311"/>
  <c r="BE319"/>
  <c r="BE96"/>
  <c r="BE102"/>
  <c r="BE133"/>
  <c r="BE137"/>
  <c r="BE149"/>
  <c r="BE163"/>
  <c r="BE170"/>
  <c r="BE221"/>
  <c r="BE231"/>
  <c r="BE235"/>
  <c r="BE244"/>
  <c r="BE250"/>
  <c r="BE253"/>
  <c r="BE257"/>
  <c r="BE260"/>
  <c r="BE262"/>
  <c r="BE266"/>
  <c r="BE268"/>
  <c r="BE269"/>
  <c r="BE282"/>
  <c r="BE283"/>
  <c r="BE288"/>
  <c r="BE290"/>
  <c r="BE299"/>
  <c r="BE304"/>
  <c r="BE309"/>
  <c i="13" r="J54"/>
  <c r="J83"/>
  <c r="BE121"/>
  <c r="BE134"/>
  <c r="BE157"/>
  <c r="BE163"/>
  <c r="BE184"/>
  <c r="BE191"/>
  <c r="BE228"/>
  <c r="BE239"/>
  <c r="BE243"/>
  <c r="BE265"/>
  <c r="BE284"/>
  <c r="BE287"/>
  <c r="BE290"/>
  <c i="12" r="J97"/>
  <c r="J61"/>
  <c i="13" r="J52"/>
  <c r="F83"/>
  <c r="BE113"/>
  <c r="BE117"/>
  <c r="BE179"/>
  <c r="BE214"/>
  <c r="BE226"/>
  <c r="BE240"/>
  <c r="BE261"/>
  <c r="BE263"/>
  <c r="BE271"/>
  <c r="BE274"/>
  <c r="BE277"/>
  <c r="BE279"/>
  <c r="BE282"/>
  <c r="BE297"/>
  <c r="E48"/>
  <c r="BE89"/>
  <c r="BE125"/>
  <c r="BE138"/>
  <c r="BE142"/>
  <c r="BE149"/>
  <c r="BE154"/>
  <c r="BE169"/>
  <c r="BE173"/>
  <c r="BE176"/>
  <c r="BE188"/>
  <c r="BE194"/>
  <c r="BE206"/>
  <c r="BE210"/>
  <c r="BE230"/>
  <c r="BE234"/>
  <c r="BE237"/>
  <c r="BE241"/>
  <c r="BE244"/>
  <c r="BE259"/>
  <c r="BE267"/>
  <c r="BE293"/>
  <c i="12" r="BK617"/>
  <c r="J617"/>
  <c r="J72"/>
  <c i="13" r="BE91"/>
  <c r="BE93"/>
  <c r="BE97"/>
  <c r="BE101"/>
  <c r="BE105"/>
  <c r="BE109"/>
  <c r="BE152"/>
  <c r="BE160"/>
  <c r="BE165"/>
  <c r="BE181"/>
  <c r="BE218"/>
  <c r="BE222"/>
  <c r="BE269"/>
  <c i="11" r="J755"/>
  <c r="J72"/>
  <c i="12" r="E85"/>
  <c r="BE98"/>
  <c r="BE111"/>
  <c r="BE165"/>
  <c r="BE167"/>
  <c r="BE188"/>
  <c r="BE285"/>
  <c r="BE322"/>
  <c r="BE332"/>
  <c r="BE373"/>
  <c r="BE434"/>
  <c r="BE470"/>
  <c r="BE522"/>
  <c r="BE534"/>
  <c r="BE538"/>
  <c r="BE555"/>
  <c r="BE559"/>
  <c r="BE571"/>
  <c r="BE631"/>
  <c r="BE635"/>
  <c r="BE638"/>
  <c i="11" r="BK722"/>
  <c r="BK93"/>
  <c r="BK92"/>
  <c r="J92"/>
  <c r="J59"/>
  <c i="12" r="J52"/>
  <c r="F92"/>
  <c r="BE114"/>
  <c r="BE116"/>
  <c r="BE196"/>
  <c r="BE200"/>
  <c r="BE239"/>
  <c r="BE359"/>
  <c r="BE363"/>
  <c r="BE368"/>
  <c r="BE383"/>
  <c r="BE388"/>
  <c r="BE394"/>
  <c r="BE438"/>
  <c r="BE446"/>
  <c r="BE450"/>
  <c r="BE474"/>
  <c r="BE494"/>
  <c r="BE510"/>
  <c r="BE514"/>
  <c r="BE518"/>
  <c r="BE526"/>
  <c r="BE542"/>
  <c r="BE548"/>
  <c r="BE579"/>
  <c r="BE628"/>
  <c r="BE641"/>
  <c r="BE100"/>
  <c r="BE102"/>
  <c r="BE109"/>
  <c r="BE124"/>
  <c r="BE127"/>
  <c r="BE135"/>
  <c r="BE151"/>
  <c r="BE176"/>
  <c r="BE203"/>
  <c r="BE220"/>
  <c r="BE247"/>
  <c r="BE253"/>
  <c r="BE268"/>
  <c r="BE306"/>
  <c r="BE314"/>
  <c r="BE319"/>
  <c r="BE327"/>
  <c r="BE337"/>
  <c r="BE342"/>
  <c r="BE378"/>
  <c r="BE410"/>
  <c r="BE416"/>
  <c r="BE426"/>
  <c r="BE430"/>
  <c r="BE454"/>
  <c r="BE458"/>
  <c r="BE462"/>
  <c r="BE490"/>
  <c r="BE498"/>
  <c r="BE502"/>
  <c r="BE506"/>
  <c r="BE566"/>
  <c r="BE583"/>
  <c r="BE591"/>
  <c r="BE598"/>
  <c r="BE607"/>
  <c r="BE609"/>
  <c r="BE612"/>
  <c r="BE615"/>
  <c r="BE619"/>
  <c r="BE642"/>
  <c r="BE143"/>
  <c r="BE159"/>
  <c r="BE206"/>
  <c r="BE224"/>
  <c r="BE230"/>
  <c r="BE237"/>
  <c r="BE249"/>
  <c r="BE251"/>
  <c r="BE258"/>
  <c r="BE265"/>
  <c r="BE274"/>
  <c r="BE287"/>
  <c r="BE298"/>
  <c r="BE348"/>
  <c r="BE354"/>
  <c r="BE400"/>
  <c r="BE406"/>
  <c r="BE408"/>
  <c r="BE411"/>
  <c r="BE422"/>
  <c r="BE442"/>
  <c r="BE466"/>
  <c r="BE478"/>
  <c r="BE482"/>
  <c r="BE486"/>
  <c r="BE530"/>
  <c r="BE564"/>
  <c r="BE574"/>
  <c r="BE577"/>
  <c r="BE582"/>
  <c r="BE601"/>
  <c r="BE605"/>
  <c r="BE621"/>
  <c r="BE624"/>
  <c r="BE644"/>
  <c r="BE647"/>
  <c r="BE651"/>
  <c r="BE652"/>
  <c r="BE653"/>
  <c r="BE654"/>
  <c i="11" r="J52"/>
  <c r="E82"/>
  <c r="F89"/>
  <c r="BE95"/>
  <c r="BE104"/>
  <c r="BE114"/>
  <c r="BE199"/>
  <c r="BE216"/>
  <c r="BE229"/>
  <c r="BE282"/>
  <c r="BE324"/>
  <c r="BE374"/>
  <c r="BE394"/>
  <c r="BE407"/>
  <c r="BE411"/>
  <c r="BE456"/>
  <c r="BE465"/>
  <c r="BE483"/>
  <c r="BE499"/>
  <c r="BE521"/>
  <c r="BE525"/>
  <c r="BE530"/>
  <c r="BE552"/>
  <c r="BE557"/>
  <c r="BE582"/>
  <c r="BE600"/>
  <c r="BE650"/>
  <c r="BE676"/>
  <c r="BE691"/>
  <c r="BE699"/>
  <c r="BE707"/>
  <c r="BE749"/>
  <c r="BE752"/>
  <c r="BE756"/>
  <c r="BE760"/>
  <c r="BE119"/>
  <c r="BE121"/>
  <c r="BE227"/>
  <c r="BE240"/>
  <c r="BE260"/>
  <c r="BE284"/>
  <c r="BE307"/>
  <c r="BE310"/>
  <c r="BE405"/>
  <c r="BE433"/>
  <c r="BE439"/>
  <c r="BE442"/>
  <c r="BE448"/>
  <c r="BE468"/>
  <c r="BE470"/>
  <c r="BE495"/>
  <c r="BE504"/>
  <c r="BE508"/>
  <c r="BE565"/>
  <c r="BE591"/>
  <c r="BE596"/>
  <c r="BE621"/>
  <c r="BE641"/>
  <c r="BE645"/>
  <c r="BE662"/>
  <c r="BE681"/>
  <c r="BE718"/>
  <c r="BE746"/>
  <c r="BE116"/>
  <c r="BE128"/>
  <c r="BE131"/>
  <c r="BE137"/>
  <c r="BE149"/>
  <c r="BE155"/>
  <c r="BE166"/>
  <c r="BE188"/>
  <c r="BE204"/>
  <c r="BE211"/>
  <c r="BE231"/>
  <c r="BE312"/>
  <c r="BE398"/>
  <c r="BE400"/>
  <c r="BE420"/>
  <c r="BE421"/>
  <c r="BE425"/>
  <c r="BE473"/>
  <c r="BE487"/>
  <c r="BE513"/>
  <c r="BE517"/>
  <c r="BE534"/>
  <c r="BE578"/>
  <c r="BE627"/>
  <c r="BE654"/>
  <c r="BE671"/>
  <c r="BE685"/>
  <c r="BE711"/>
  <c r="BE714"/>
  <c r="BE721"/>
  <c r="BE737"/>
  <c r="BE739"/>
  <c r="BE106"/>
  <c r="BE143"/>
  <c r="BE177"/>
  <c r="BE225"/>
  <c r="BE337"/>
  <c r="BE340"/>
  <c r="BE380"/>
  <c r="BE409"/>
  <c r="BE417"/>
  <c r="BE429"/>
  <c r="BE436"/>
  <c r="BE454"/>
  <c r="BE458"/>
  <c r="BE476"/>
  <c r="BE491"/>
  <c r="BE538"/>
  <c r="BE543"/>
  <c r="BE547"/>
  <c r="BE573"/>
  <c r="BE587"/>
  <c r="BE604"/>
  <c r="BE608"/>
  <c r="BE615"/>
  <c r="BE632"/>
  <c r="BE636"/>
  <c r="BE658"/>
  <c r="BE666"/>
  <c r="BE683"/>
  <c r="BE686"/>
  <c r="BE710"/>
  <c r="BE717"/>
  <c r="BE724"/>
  <c r="BE730"/>
  <c r="BE744"/>
  <c i="10" r="E74"/>
  <c r="BE93"/>
  <c r="BE97"/>
  <c r="BE103"/>
  <c r="BE123"/>
  <c r="BE130"/>
  <c r="BE145"/>
  <c r="BE157"/>
  <c r="BE160"/>
  <c r="BE174"/>
  <c r="BE189"/>
  <c r="BE197"/>
  <c r="BE201"/>
  <c r="BE219"/>
  <c r="BE224"/>
  <c r="F55"/>
  <c r="BE108"/>
  <c r="BE132"/>
  <c r="BE137"/>
  <c r="BE150"/>
  <c r="BE179"/>
  <c r="BE191"/>
  <c r="BE199"/>
  <c r="BE204"/>
  <c r="BE214"/>
  <c r="BE251"/>
  <c r="BE256"/>
  <c r="BE261"/>
  <c r="J52"/>
  <c r="BE87"/>
  <c r="BE91"/>
  <c r="BE99"/>
  <c r="BE113"/>
  <c r="BE118"/>
  <c r="BE163"/>
  <c r="BE185"/>
  <c r="BE195"/>
  <c r="BE209"/>
  <c r="BE233"/>
  <c r="BE237"/>
  <c r="BE242"/>
  <c r="BE246"/>
  <c r="BE272"/>
  <c r="BE127"/>
  <c r="BE228"/>
  <c r="BE266"/>
  <c i="9" r="E48"/>
  <c r="F55"/>
  <c r="J78"/>
  <c r="BE87"/>
  <c r="BE101"/>
  <c r="BE103"/>
  <c r="BE120"/>
  <c r="BE151"/>
  <c r="BE158"/>
  <c r="BE201"/>
  <c r="BE218"/>
  <c r="BE291"/>
  <c r="BE320"/>
  <c r="BE325"/>
  <c r="BE333"/>
  <c r="BE405"/>
  <c r="BE409"/>
  <c r="BE414"/>
  <c r="BE439"/>
  <c r="BE448"/>
  <c r="BE453"/>
  <c r="BE458"/>
  <c r="BE467"/>
  <c r="BE482"/>
  <c r="BE490"/>
  <c r="BE111"/>
  <c r="BE147"/>
  <c r="BE243"/>
  <c r="BE247"/>
  <c r="BE249"/>
  <c r="BE251"/>
  <c r="BE295"/>
  <c r="BE308"/>
  <c r="BE312"/>
  <c r="BE316"/>
  <c r="BE357"/>
  <c r="BE365"/>
  <c r="BE370"/>
  <c r="BE374"/>
  <c r="BE379"/>
  <c r="BE383"/>
  <c r="BE429"/>
  <c r="BE435"/>
  <c r="BE479"/>
  <c r="BE484"/>
  <c r="BE129"/>
  <c r="BE138"/>
  <c r="BE169"/>
  <c r="BE177"/>
  <c r="BE186"/>
  <c r="BE207"/>
  <c r="BE227"/>
  <c r="BE233"/>
  <c r="BE241"/>
  <c r="BE253"/>
  <c r="BE256"/>
  <c r="BE300"/>
  <c r="BE304"/>
  <c r="BE329"/>
  <c r="BE338"/>
  <c r="BE348"/>
  <c r="BE352"/>
  <c r="BE443"/>
  <c r="BE475"/>
  <c r="BE95"/>
  <c r="BE97"/>
  <c r="BE160"/>
  <c r="BE204"/>
  <c r="BE265"/>
  <c r="BE270"/>
  <c r="BE274"/>
  <c r="BE279"/>
  <c r="BE283"/>
  <c r="BE287"/>
  <c r="BE343"/>
  <c r="BE361"/>
  <c r="BE388"/>
  <c r="BE392"/>
  <c r="BE397"/>
  <c r="BE401"/>
  <c r="BE418"/>
  <c r="BE423"/>
  <c r="BE463"/>
  <c r="BE471"/>
  <c i="8" r="BE93"/>
  <c r="BE199"/>
  <c r="BE249"/>
  <c r="BE511"/>
  <c r="BE536"/>
  <c r="BE541"/>
  <c r="BE578"/>
  <c r="BE583"/>
  <c r="BE614"/>
  <c r="BE621"/>
  <c r="BE626"/>
  <c r="BE629"/>
  <c r="BE636"/>
  <c r="BE638"/>
  <c r="BE639"/>
  <c r="F55"/>
  <c r="J81"/>
  <c r="BE90"/>
  <c r="BE100"/>
  <c r="BE149"/>
  <c r="BE349"/>
  <c r="BE514"/>
  <c r="BE550"/>
  <c r="BE556"/>
  <c r="BE588"/>
  <c r="BE590"/>
  <c r="BE591"/>
  <c r="BE605"/>
  <c r="BE632"/>
  <c r="BE633"/>
  <c r="E48"/>
  <c r="BE98"/>
  <c r="BE299"/>
  <c r="BE398"/>
  <c r="BE400"/>
  <c r="BE455"/>
  <c r="BE505"/>
  <c r="BE517"/>
  <c r="BE554"/>
  <c r="BE561"/>
  <c r="BE567"/>
  <c r="BE596"/>
  <c r="BE619"/>
  <c r="BE630"/>
  <c r="BE635"/>
  <c r="BE641"/>
  <c r="BE643"/>
  <c r="BE645"/>
  <c r="BE647"/>
  <c r="BE95"/>
  <c r="BE450"/>
  <c r="BE525"/>
  <c r="BE529"/>
  <c r="BE546"/>
  <c r="BE552"/>
  <c r="BE572"/>
  <c r="BE600"/>
  <c r="BE609"/>
  <c i="7" r="F55"/>
  <c r="BE119"/>
  <c r="BE121"/>
  <c r="BE126"/>
  <c r="BE169"/>
  <c r="BE191"/>
  <c r="BE325"/>
  <c r="BE327"/>
  <c r="BE407"/>
  <c r="BE531"/>
  <c r="BE548"/>
  <c r="BE613"/>
  <c r="BE691"/>
  <c r="BE759"/>
  <c r="BE804"/>
  <c r="BE850"/>
  <c r="BE856"/>
  <c r="E48"/>
  <c r="BE94"/>
  <c r="BE112"/>
  <c r="BE114"/>
  <c r="BE124"/>
  <c r="BE153"/>
  <c r="BE175"/>
  <c r="BE201"/>
  <c r="BE207"/>
  <c r="BE308"/>
  <c r="BE355"/>
  <c r="BE404"/>
  <c r="BE449"/>
  <c r="BE460"/>
  <c r="BE602"/>
  <c r="BE608"/>
  <c r="BE840"/>
  <c r="BE845"/>
  <c r="BE871"/>
  <c r="BE878"/>
  <c r="J52"/>
  <c r="BE159"/>
  <c r="BE236"/>
  <c r="BE274"/>
  <c r="BE293"/>
  <c r="BE390"/>
  <c r="BE428"/>
  <c r="BE432"/>
  <c r="BE525"/>
  <c r="BE527"/>
  <c r="BE545"/>
  <c r="BE583"/>
  <c r="BE617"/>
  <c r="BE623"/>
  <c r="BE657"/>
  <c r="BE764"/>
  <c r="BE779"/>
  <c r="BE784"/>
  <c r="BE799"/>
  <c r="BE866"/>
  <c r="BE880"/>
  <c r="BE900"/>
  <c r="BE904"/>
  <c r="BE907"/>
  <c r="BE910"/>
  <c r="BE914"/>
  <c r="BE185"/>
  <c r="BE217"/>
  <c r="BE255"/>
  <c r="BE362"/>
  <c r="BE425"/>
  <c r="BE479"/>
  <c r="BE498"/>
  <c r="BE529"/>
  <c r="BE534"/>
  <c r="BE615"/>
  <c r="BE725"/>
  <c r="BE769"/>
  <c r="BE774"/>
  <c r="BE789"/>
  <c r="BE794"/>
  <c r="BE861"/>
  <c i="6" r="E48"/>
  <c r="F55"/>
  <c r="BE114"/>
  <c r="BE119"/>
  <c r="BE128"/>
  <c r="BE130"/>
  <c r="BE146"/>
  <c r="BE157"/>
  <c r="BE193"/>
  <c r="BE201"/>
  <c r="BE211"/>
  <c r="BE219"/>
  <c r="BE250"/>
  <c r="BE282"/>
  <c r="BE290"/>
  <c r="BE298"/>
  <c r="BE319"/>
  <c r="BE323"/>
  <c r="BE327"/>
  <c r="BE328"/>
  <c r="BE94"/>
  <c r="BE109"/>
  <c r="BE142"/>
  <c r="BE167"/>
  <c r="BE170"/>
  <c r="BE178"/>
  <c r="BE237"/>
  <c r="BE246"/>
  <c r="BE248"/>
  <c r="BE254"/>
  <c r="BE258"/>
  <c r="BE260"/>
  <c r="BE264"/>
  <c r="BE266"/>
  <c r="BE274"/>
  <c r="BE279"/>
  <c r="BE281"/>
  <c r="BE285"/>
  <c r="BE308"/>
  <c r="BE311"/>
  <c r="BE315"/>
  <c r="BE322"/>
  <c r="J85"/>
  <c r="BE136"/>
  <c r="BE162"/>
  <c r="BE191"/>
  <c r="BE197"/>
  <c r="BE242"/>
  <c r="BE286"/>
  <c r="BE291"/>
  <c r="BE294"/>
  <c r="BE302"/>
  <c r="BE98"/>
  <c r="BE100"/>
  <c r="BE104"/>
  <c r="BE124"/>
  <c r="BE134"/>
  <c r="BE138"/>
  <c r="BE144"/>
  <c r="BE151"/>
  <c r="BE181"/>
  <c r="BE185"/>
  <c r="BE199"/>
  <c r="BE204"/>
  <c r="BE217"/>
  <c r="BE224"/>
  <c r="BE230"/>
  <c r="BE235"/>
  <c r="BE271"/>
  <c r="BE287"/>
  <c r="BE289"/>
  <c r="BE305"/>
  <c i="5" r="BE109"/>
  <c r="BE287"/>
  <c r="BE289"/>
  <c r="BE296"/>
  <c r="BE343"/>
  <c r="BE350"/>
  <c r="BE374"/>
  <c r="BE378"/>
  <c r="BE382"/>
  <c r="BE386"/>
  <c r="BE455"/>
  <c r="BE467"/>
  <c r="BE469"/>
  <c r="BE472"/>
  <c r="BE475"/>
  <c r="J84"/>
  <c r="F87"/>
  <c r="BE93"/>
  <c r="BE111"/>
  <c r="BE116"/>
  <c r="BE130"/>
  <c r="BE162"/>
  <c r="BE171"/>
  <c r="BE197"/>
  <c r="BE243"/>
  <c r="BE253"/>
  <c r="BE261"/>
  <c r="BE269"/>
  <c r="BE272"/>
  <c r="BE274"/>
  <c r="BE298"/>
  <c r="BE312"/>
  <c r="BE326"/>
  <c r="BE435"/>
  <c r="BE445"/>
  <c r="BE462"/>
  <c r="E48"/>
  <c r="BE102"/>
  <c r="BE114"/>
  <c r="BE127"/>
  <c r="BE135"/>
  <c r="BE176"/>
  <c r="BE195"/>
  <c r="BE277"/>
  <c r="BE283"/>
  <c r="BE309"/>
  <c r="BE313"/>
  <c r="BE337"/>
  <c r="BE355"/>
  <c r="BE360"/>
  <c r="BE396"/>
  <c r="BE399"/>
  <c r="BE401"/>
  <c r="BE427"/>
  <c r="BE448"/>
  <c r="BE449"/>
  <c r="BE100"/>
  <c r="BE120"/>
  <c r="BE144"/>
  <c r="BE153"/>
  <c r="BE184"/>
  <c r="BE188"/>
  <c r="BE199"/>
  <c r="BE201"/>
  <c r="BE221"/>
  <c r="BE235"/>
  <c r="BE294"/>
  <c r="BE300"/>
  <c r="BE317"/>
  <c r="BE322"/>
  <c r="BE333"/>
  <c r="BE341"/>
  <c r="BE345"/>
  <c r="BE365"/>
  <c r="BE369"/>
  <c r="BE391"/>
  <c r="BE406"/>
  <c r="BE411"/>
  <c r="BE419"/>
  <c r="BE451"/>
  <c r="BE460"/>
  <c i="4" r="BE97"/>
  <c r="BE110"/>
  <c r="BE123"/>
  <c r="BE203"/>
  <c r="BE260"/>
  <c r="BE312"/>
  <c r="BE321"/>
  <c r="BE376"/>
  <c r="BE392"/>
  <c i="3" r="J92"/>
  <c r="J61"/>
  <c i="4" r="E79"/>
  <c r="F86"/>
  <c r="BE100"/>
  <c r="BE105"/>
  <c r="BE107"/>
  <c r="BE118"/>
  <c r="BE128"/>
  <c r="BE133"/>
  <c r="BE153"/>
  <c r="BE155"/>
  <c r="BE220"/>
  <c r="BE233"/>
  <c r="BE238"/>
  <c r="BE242"/>
  <c r="BE246"/>
  <c r="BE269"/>
  <c r="BE274"/>
  <c r="BE279"/>
  <c r="BE294"/>
  <c r="BE380"/>
  <c r="BE397"/>
  <c r="BE400"/>
  <c r="J52"/>
  <c r="BE102"/>
  <c r="BE113"/>
  <c r="BE137"/>
  <c r="BE142"/>
  <c r="BE146"/>
  <c r="BE150"/>
  <c r="BE157"/>
  <c r="BE159"/>
  <c r="BE170"/>
  <c r="BE188"/>
  <c r="BE205"/>
  <c r="BE209"/>
  <c r="BE213"/>
  <c r="BE223"/>
  <c r="BE244"/>
  <c r="BE256"/>
  <c r="BE265"/>
  <c r="BE289"/>
  <c r="BE298"/>
  <c r="BE303"/>
  <c r="BE307"/>
  <c r="BE316"/>
  <c r="BE325"/>
  <c r="BE347"/>
  <c r="BE351"/>
  <c r="BE370"/>
  <c r="BE385"/>
  <c r="BE387"/>
  <c r="BE394"/>
  <c r="BE92"/>
  <c r="BE95"/>
  <c r="BE175"/>
  <c r="BE180"/>
  <c r="BE193"/>
  <c r="BE199"/>
  <c r="BE211"/>
  <c r="BE217"/>
  <c r="BE224"/>
  <c r="BE228"/>
  <c r="BE251"/>
  <c r="BE284"/>
  <c r="BE331"/>
  <c r="BE336"/>
  <c r="BE341"/>
  <c r="BE355"/>
  <c r="BE360"/>
  <c r="BE365"/>
  <c i="3" r="E48"/>
  <c r="J52"/>
  <c r="F87"/>
  <c r="BE103"/>
  <c r="BE174"/>
  <c r="BE198"/>
  <c r="BE222"/>
  <c r="BE248"/>
  <c r="BE250"/>
  <c r="BE366"/>
  <c r="BE389"/>
  <c r="BE391"/>
  <c r="BE501"/>
  <c r="BE510"/>
  <c r="BE514"/>
  <c r="BE519"/>
  <c r="BE539"/>
  <c r="BE544"/>
  <c r="BE549"/>
  <c r="BE559"/>
  <c r="BE662"/>
  <c r="BE668"/>
  <c r="BE702"/>
  <c r="BE706"/>
  <c r="BE710"/>
  <c r="BE93"/>
  <c r="BE230"/>
  <c r="BE232"/>
  <c r="BE308"/>
  <c r="BE318"/>
  <c r="BE337"/>
  <c r="BE442"/>
  <c r="BE453"/>
  <c r="BE464"/>
  <c r="BE496"/>
  <c r="BE505"/>
  <c r="BE524"/>
  <c r="BE568"/>
  <c r="BE605"/>
  <c r="BE647"/>
  <c r="BE658"/>
  <c r="BE699"/>
  <c r="BE96"/>
  <c r="BE126"/>
  <c r="BE274"/>
  <c r="BE298"/>
  <c r="BE330"/>
  <c r="BE396"/>
  <c r="BE402"/>
  <c r="BE477"/>
  <c r="BE481"/>
  <c r="BE486"/>
  <c r="BE561"/>
  <c r="BE580"/>
  <c r="BE592"/>
  <c r="BE617"/>
  <c r="BE630"/>
  <c r="BE694"/>
  <c r="BE98"/>
  <c r="BE101"/>
  <c r="BE150"/>
  <c r="BE302"/>
  <c r="BE305"/>
  <c r="BE326"/>
  <c r="BE341"/>
  <c r="BE343"/>
  <c r="BE393"/>
  <c r="BE426"/>
  <c r="BE466"/>
  <c r="BE491"/>
  <c r="BE529"/>
  <c r="BE534"/>
  <c r="BE554"/>
  <c r="BE641"/>
  <c r="BE670"/>
  <c i="2" r="E48"/>
  <c r="BE186"/>
  <c r="BE215"/>
  <c r="BE222"/>
  <c r="BE235"/>
  <c r="BE263"/>
  <c r="BE266"/>
  <c r="BE276"/>
  <c r="BE281"/>
  <c r="BE312"/>
  <c r="BE338"/>
  <c r="BE342"/>
  <c r="BE376"/>
  <c r="BE412"/>
  <c r="BE424"/>
  <c r="BE455"/>
  <c r="J83"/>
  <c r="F86"/>
  <c r="BE109"/>
  <c r="BE111"/>
  <c r="BE115"/>
  <c r="BE121"/>
  <c r="BE160"/>
  <c r="BE201"/>
  <c r="BE220"/>
  <c r="BE241"/>
  <c r="BE260"/>
  <c r="BE288"/>
  <c r="BE314"/>
  <c r="BE327"/>
  <c r="BE358"/>
  <c r="BE370"/>
  <c r="BE400"/>
  <c r="BE445"/>
  <c r="BE450"/>
  <c r="BE475"/>
  <c r="BE491"/>
  <c r="BE513"/>
  <c r="BE98"/>
  <c r="BE123"/>
  <c r="BE134"/>
  <c r="BE203"/>
  <c r="BE213"/>
  <c r="BE254"/>
  <c r="BE329"/>
  <c r="BE435"/>
  <c r="BE440"/>
  <c r="BE460"/>
  <c r="BE470"/>
  <c r="BE480"/>
  <c r="BE485"/>
  <c r="BE496"/>
  <c r="BE502"/>
  <c r="BE532"/>
  <c r="BE534"/>
  <c r="BE543"/>
  <c r="BE92"/>
  <c r="BE96"/>
  <c r="BE117"/>
  <c r="BE147"/>
  <c r="BE173"/>
  <c r="BE197"/>
  <c r="BE300"/>
  <c r="BE325"/>
  <c r="BE332"/>
  <c r="BE335"/>
  <c r="BE345"/>
  <c r="BE388"/>
  <c r="BE430"/>
  <c r="BE465"/>
  <c r="BE507"/>
  <c r="BE518"/>
  <c r="F34"/>
  <c i="1" r="BA55"/>
  <c i="7" r="F36"/>
  <c i="1" r="BC60"/>
  <c i="14" r="J34"/>
  <c i="1" r="AW67"/>
  <c i="15" r="F34"/>
  <c i="1" r="BA68"/>
  <c i="16" r="F37"/>
  <c i="1" r="BD69"/>
  <c i="3" r="F34"/>
  <c i="1" r="BA56"/>
  <c i="8" r="F35"/>
  <c i="1" r="BB61"/>
  <c i="10" r="J34"/>
  <c i="1" r="AW63"/>
  <c i="13" r="F36"/>
  <c i="1" r="BC66"/>
  <c i="14" r="F34"/>
  <c i="1" r="BA67"/>
  <c i="16" r="F35"/>
  <c i="1" r="BB69"/>
  <c i="17" r="F34"/>
  <c i="1" r="BA70"/>
  <c i="2" r="F36"/>
  <c i="1" r="BC55"/>
  <c i="6" r="F35"/>
  <c i="1" r="BB59"/>
  <c i="8" r="F36"/>
  <c i="1" r="BC61"/>
  <c i="13" r="F34"/>
  <c i="1" r="BA66"/>
  <c i="14" r="F36"/>
  <c i="1" r="BC67"/>
  <c i="4" r="F36"/>
  <c i="1" r="BC57"/>
  <c i="9" r="F34"/>
  <c i="1" r="BA62"/>
  <c i="9" r="F37"/>
  <c i="1" r="BD62"/>
  <c i="13" r="F37"/>
  <c i="1" r="BD66"/>
  <c i="14" r="F35"/>
  <c i="1" r="BB67"/>
  <c i="3" r="F37"/>
  <c i="1" r="BD56"/>
  <c i="8" r="F34"/>
  <c i="1" r="BA61"/>
  <c i="12" r="F36"/>
  <c i="1" r="BC65"/>
  <c i="17" r="F35"/>
  <c i="1" r="BB70"/>
  <c i="5" r="F35"/>
  <c i="1" r="BB58"/>
  <c i="7" r="F37"/>
  <c i="1" r="BD60"/>
  <c i="13" r="J34"/>
  <c i="1" r="AW66"/>
  <c i="14" r="F37"/>
  <c i="1" r="BD67"/>
  <c i="3" r="F35"/>
  <c i="1" r="BB56"/>
  <c i="7" r="J34"/>
  <c i="1" r="AW60"/>
  <c i="10" r="F34"/>
  <c i="1" r="BA63"/>
  <c i="11" r="F35"/>
  <c i="1" r="BB64"/>
  <c i="5" r="F34"/>
  <c i="1" r="BA58"/>
  <c i="6" r="F34"/>
  <c i="1" r="BA59"/>
  <c i="7" r="F35"/>
  <c i="1" r="BB60"/>
  <c i="13" r="F35"/>
  <c i="1" r="BB66"/>
  <c i="15" r="J34"/>
  <c i="1" r="AW68"/>
  <c i="16" r="F34"/>
  <c i="1" r="BA69"/>
  <c i="16" r="F36"/>
  <c i="1" r="BC69"/>
  <c i="17" r="F36"/>
  <c i="1" r="BC70"/>
  <c i="4" r="F35"/>
  <c i="1" r="BB57"/>
  <c i="6" r="F36"/>
  <c i="1" r="BC59"/>
  <c i="10" r="F35"/>
  <c i="1" r="BB63"/>
  <c i="10" r="F37"/>
  <c i="1" r="BD63"/>
  <c i="11" r="F37"/>
  <c i="1" r="BD64"/>
  <c i="15" r="F36"/>
  <c i="1" r="BC68"/>
  <c i="2" r="F37"/>
  <c i="1" r="BD55"/>
  <c i="6" r="J34"/>
  <c i="1" r="AW59"/>
  <c i="9" r="F35"/>
  <c i="1" r="BB62"/>
  <c i="11" r="J34"/>
  <c i="1" r="AW64"/>
  <c i="3" r="J34"/>
  <c i="1" r="AW56"/>
  <c i="4" r="F34"/>
  <c i="1" r="BA57"/>
  <c i="5" r="J34"/>
  <c i="1" r="AW58"/>
  <c i="9" r="F36"/>
  <c i="1" r="BC62"/>
  <c i="15" r="F35"/>
  <c i="1" r="BB68"/>
  <c i="17" r="J34"/>
  <c i="1" r="AW70"/>
  <c i="2" r="J34"/>
  <c i="1" r="AW55"/>
  <c i="4" r="F37"/>
  <c i="1" r="BD57"/>
  <c i="8" r="J34"/>
  <c i="1" r="AW61"/>
  <c i="11" r="F34"/>
  <c i="1" r="BA64"/>
  <c i="11" r="F36"/>
  <c i="1" r="BC64"/>
  <c i="5" r="F36"/>
  <c i="1" r="BC58"/>
  <c i="6" r="F37"/>
  <c i="1" r="BD59"/>
  <c i="9" r="J34"/>
  <c i="1" r="AW62"/>
  <c i="12" r="F35"/>
  <c i="1" r="BB65"/>
  <c i="17" r="F37"/>
  <c i="1" r="BD70"/>
  <c i="4" r="J34"/>
  <c i="1" r="AW57"/>
  <c i="7" r="F34"/>
  <c i="1" r="BA60"/>
  <c i="12" r="F34"/>
  <c i="1" r="BA65"/>
  <c i="2" r="F35"/>
  <c i="1" r="BB55"/>
  <c i="5" r="F37"/>
  <c i="1" r="BD58"/>
  <c i="8" r="F37"/>
  <c i="1" r="BD61"/>
  <c i="12" r="J34"/>
  <c i="1" r="AW65"/>
  <c i="15" r="F37"/>
  <c i="1" r="BD68"/>
  <c i="16" r="J34"/>
  <c i="1" r="AW69"/>
  <c i="3" r="F36"/>
  <c i="1" r="BC56"/>
  <c i="10" r="F36"/>
  <c i="1" r="BC63"/>
  <c i="12" r="F37"/>
  <c i="1" r="BD65"/>
  <c i="3" l="1" r="T91"/>
  <c r="T90"/>
  <c i="10" r="P85"/>
  <c r="P84"/>
  <c i="1" r="AU63"/>
  <c i="5" r="R91"/>
  <c r="R90"/>
  <c i="12" r="P617"/>
  <c i="7" r="T838"/>
  <c r="T92"/>
  <c r="T91"/>
  <c i="15" r="R87"/>
  <c r="R86"/>
  <c r="R85"/>
  <c i="12" r="T617"/>
  <c r="P546"/>
  <c r="P96"/>
  <c r="P95"/>
  <c i="1" r="AU65"/>
  <c i="6" r="P92"/>
  <c r="P91"/>
  <c i="1" r="AU59"/>
  <c i="5" r="P443"/>
  <c i="4" r="P90"/>
  <c r="P89"/>
  <c i="1" r="AU57"/>
  <c i="14" r="R94"/>
  <c r="R93"/>
  <c r="R87"/>
  <c i="8" r="R88"/>
  <c r="R87"/>
  <c i="5" r="T443"/>
  <c i="17" r="R130"/>
  <c r="T130"/>
  <c r="T88"/>
  <c i="15" r="P85"/>
  <c i="1" r="AU68"/>
  <c i="17" r="BK130"/>
  <c r="J130"/>
  <c r="J63"/>
  <c i="15" r="T87"/>
  <c r="T86"/>
  <c r="T85"/>
  <c i="13" r="R87"/>
  <c r="R86"/>
  <c i="6" r="T91"/>
  <c i="17" r="P130"/>
  <c i="16" r="P94"/>
  <c r="P93"/>
  <c r="P87"/>
  <c i="1" r="AU69"/>
  <c i="12" r="R546"/>
  <c i="9" r="P85"/>
  <c r="P84"/>
  <c i="1" r="AU62"/>
  <c i="2" r="R90"/>
  <c r="R89"/>
  <c i="13" r="P87"/>
  <c r="P86"/>
  <c i="1" r="AU66"/>
  <c i="14" r="T94"/>
  <c r="T93"/>
  <c r="T87"/>
  <c i="12" r="R96"/>
  <c i="10" r="T85"/>
  <c r="T84"/>
  <c i="4" r="T90"/>
  <c r="T89"/>
  <c i="2" r="P90"/>
  <c r="P89"/>
  <c i="1" r="AU55"/>
  <c i="7" r="R838"/>
  <c r="R92"/>
  <c r="R91"/>
  <c i="17" r="R88"/>
  <c i="13" r="T87"/>
  <c r="T86"/>
  <c i="11" r="R93"/>
  <c r="R92"/>
  <c i="3" r="R566"/>
  <c r="R91"/>
  <c r="R90"/>
  <c i="17" r="P88"/>
  <c i="1" r="AU70"/>
  <c i="16" r="T94"/>
  <c r="T93"/>
  <c r="T87"/>
  <c i="12" r="T96"/>
  <c r="T95"/>
  <c r="R617"/>
  <c i="11" r="P93"/>
  <c r="P92"/>
  <c i="1" r="AU64"/>
  <c i="14" r="P94"/>
  <c r="P93"/>
  <c r="P87"/>
  <c i="1" r="AU67"/>
  <c i="7" r="P92"/>
  <c r="P91"/>
  <c i="1" r="AU60"/>
  <c i="5" r="P91"/>
  <c r="P90"/>
  <c i="1" r="AU58"/>
  <c i="3" r="P91"/>
  <c r="P90"/>
  <c i="1" r="AU56"/>
  <c i="9" r="T85"/>
  <c r="T84"/>
  <c i="5" r="T91"/>
  <c r="T90"/>
  <c r="BK443"/>
  <c r="J443"/>
  <c r="J66"/>
  <c i="6" r="BK92"/>
  <c r="J92"/>
  <c r="J60"/>
  <c i="7" r="BK838"/>
  <c r="J838"/>
  <c r="J67"/>
  <c i="9" r="BK85"/>
  <c r="J85"/>
  <c r="J60"/>
  <c i="14" r="BK94"/>
  <c r="J94"/>
  <c r="J63"/>
  <c i="15" r="BK87"/>
  <c r="J87"/>
  <c r="J61"/>
  <c i="16" r="BK139"/>
  <c r="J139"/>
  <c r="J66"/>
  <c i="7" r="BK92"/>
  <c r="J92"/>
  <c r="J60"/>
  <c i="8" r="BK88"/>
  <c r="J88"/>
  <c r="J60"/>
  <c i="13" r="BK87"/>
  <c r="J87"/>
  <c r="J60"/>
  <c i="15" r="BK175"/>
  <c r="J175"/>
  <c r="J64"/>
  <c i="3" r="BK566"/>
  <c r="J566"/>
  <c r="J66"/>
  <c i="6" r="BK325"/>
  <c r="J325"/>
  <c r="J70"/>
  <c i="10" r="BK85"/>
  <c r="J85"/>
  <c r="J60"/>
  <c i="12" r="BK546"/>
  <c r="J546"/>
  <c r="J67"/>
  <c i="16" r="BK94"/>
  <c r="J94"/>
  <c r="J63"/>
  <c i="17" r="BK89"/>
  <c r="J89"/>
  <c r="J60"/>
  <c r="J131"/>
  <c r="J64"/>
  <c i="2" r="BK90"/>
  <c r="J90"/>
  <c r="J60"/>
  <c i="4" r="BK374"/>
  <c r="J374"/>
  <c r="J66"/>
  <c i="6" r="BK317"/>
  <c r="J317"/>
  <c r="J68"/>
  <c i="14" r="J88"/>
  <c r="J60"/>
  <c i="11" r="J93"/>
  <c r="J60"/>
  <c r="J722"/>
  <c r="J67"/>
  <c i="4" r="J33"/>
  <c i="1" r="AV57"/>
  <c r="AT57"/>
  <c i="8" r="F33"/>
  <c i="1" r="AZ61"/>
  <c i="13" r="F33"/>
  <c i="1" r="AZ66"/>
  <c i="5" r="F33"/>
  <c i="1" r="AZ58"/>
  <c i="10" r="F33"/>
  <c i="1" r="AZ63"/>
  <c i="16" r="J33"/>
  <c i="1" r="AV69"/>
  <c r="AT69"/>
  <c r="BB54"/>
  <c r="W31"/>
  <c i="2" r="F33"/>
  <c i="1" r="AZ55"/>
  <c i="4" r="F33"/>
  <c i="1" r="AZ57"/>
  <c i="6" r="J33"/>
  <c i="1" r="AV59"/>
  <c r="AT59"/>
  <c i="9" r="J33"/>
  <c i="1" r="AV62"/>
  <c r="AT62"/>
  <c i="12" r="F33"/>
  <c i="1" r="AZ65"/>
  <c i="15" r="J33"/>
  <c i="1" r="AV68"/>
  <c r="AT68"/>
  <c r="BD54"/>
  <c r="W33"/>
  <c i="7" r="J33"/>
  <c i="1" r="AV60"/>
  <c r="AT60"/>
  <c i="6" r="F33"/>
  <c i="1" r="AZ59"/>
  <c i="9" r="F33"/>
  <c i="1" r="AZ62"/>
  <c i="15" r="F33"/>
  <c i="1" r="AZ68"/>
  <c i="3" r="F33"/>
  <c i="1" r="AZ56"/>
  <c i="11" r="F33"/>
  <c i="1" r="AZ64"/>
  <c i="13" r="J33"/>
  <c i="1" r="AV66"/>
  <c r="AT66"/>
  <c i="17" r="F33"/>
  <c i="1" r="AZ70"/>
  <c i="3" r="J33"/>
  <c i="1" r="AV56"/>
  <c r="AT56"/>
  <c i="14" r="F33"/>
  <c i="1" r="AZ67"/>
  <c i="2" r="J33"/>
  <c i="1" r="AV55"/>
  <c r="AT55"/>
  <c i="11" r="J30"/>
  <c i="1" r="AG64"/>
  <c i="12" r="J33"/>
  <c i="1" r="AV65"/>
  <c r="AT65"/>
  <c r="BC54"/>
  <c r="W32"/>
  <c i="17" r="J33"/>
  <c i="1" r="AV70"/>
  <c r="AT70"/>
  <c i="7" r="F33"/>
  <c i="1" r="AZ60"/>
  <c i="14" r="J33"/>
  <c i="1" r="AV67"/>
  <c r="AT67"/>
  <c i="8" r="J33"/>
  <c i="1" r="AV61"/>
  <c r="AT61"/>
  <c i="5" r="J33"/>
  <c i="1" r="AV58"/>
  <c r="AT58"/>
  <c i="10" r="J33"/>
  <c i="1" r="AV63"/>
  <c r="AT63"/>
  <c i="11" r="J33"/>
  <c i="1" r="AV64"/>
  <c r="AT64"/>
  <c i="16" r="F33"/>
  <c i="1" r="AZ69"/>
  <c r="BA54"/>
  <c r="W30"/>
  <c i="5" l="1" r="BK91"/>
  <c r="J91"/>
  <c r="J60"/>
  <c i="12" r="R95"/>
  <c i="4" r="BK90"/>
  <c r="J90"/>
  <c r="J60"/>
  <c i="12" r="BK96"/>
  <c r="J96"/>
  <c r="J60"/>
  <c i="3" r="BK91"/>
  <c r="J91"/>
  <c r="J60"/>
  <c i="2" r="BK89"/>
  <c r="J89"/>
  <c i="15" r="BK86"/>
  <c r="J86"/>
  <c r="J60"/>
  <c i="5" r="BK90"/>
  <c r="J90"/>
  <c r="J59"/>
  <c i="17" r="BK88"/>
  <c r="J88"/>
  <c r="J59"/>
  <c i="13" r="BK86"/>
  <c r="J86"/>
  <c r="J59"/>
  <c i="8" r="BK87"/>
  <c r="J87"/>
  <c i="9" r="BK84"/>
  <c r="J84"/>
  <c i="14" r="BK93"/>
  <c r="J93"/>
  <c r="J62"/>
  <c i="6" r="BK91"/>
  <c r="J91"/>
  <c i="7" r="BK91"/>
  <c r="J91"/>
  <c i="10" r="BK84"/>
  <c r="J84"/>
  <c i="16" r="BK93"/>
  <c r="J93"/>
  <c r="J62"/>
  <c i="1" r="AN64"/>
  <c i="11" r="J39"/>
  <c i="1" r="AW54"/>
  <c r="AK30"/>
  <c r="AY54"/>
  <c i="9" r="J30"/>
  <c i="1" r="AG62"/>
  <c r="AX54"/>
  <c r="AU54"/>
  <c r="AZ54"/>
  <c r="W29"/>
  <c i="8" r="J30"/>
  <c i="1" r="AG61"/>
  <c i="2" r="J30"/>
  <c i="1" r="AG55"/>
  <c i="7" r="J30"/>
  <c i="1" r="AG60"/>
  <c i="10" r="J30"/>
  <c i="1" r="AG63"/>
  <c i="6" r="J30"/>
  <c i="1" r="AG59"/>
  <c i="2" l="1" r="J39"/>
  <c i="9" r="J39"/>
  <c i="7" r="J39"/>
  <c i="6" r="J39"/>
  <c i="8" r="J39"/>
  <c i="10" r="J39"/>
  <c i="4" r="BK89"/>
  <c r="J89"/>
  <c r="J59"/>
  <c i="6" r="J59"/>
  <c i="7" r="J59"/>
  <c i="3" r="BK90"/>
  <c r="J90"/>
  <c r="J59"/>
  <c i="16" r="BK87"/>
  <c r="J87"/>
  <c r="J59"/>
  <c i="10" r="J59"/>
  <c i="12" r="BK95"/>
  <c r="J95"/>
  <c r="J59"/>
  <c i="14" r="BK87"/>
  <c r="J87"/>
  <c r="J59"/>
  <c i="2" r="J59"/>
  <c i="9" r="J59"/>
  <c i="8" r="J59"/>
  <c i="15" r="BK85"/>
  <c r="J85"/>
  <c i="1" r="AN55"/>
  <c r="AN59"/>
  <c r="AN61"/>
  <c r="AN62"/>
  <c r="AN60"/>
  <c r="AN63"/>
  <c i="13" r="J30"/>
  <c i="1" r="AG66"/>
  <c r="AN66"/>
  <c r="AV54"/>
  <c r="AK29"/>
  <c i="17" r="J30"/>
  <c i="1" r="AG70"/>
  <c i="5" r="J30"/>
  <c i="1" r="AG58"/>
  <c r="AN58"/>
  <c i="15" r="J30"/>
  <c i="1" r="AG68"/>
  <c i="15" l="1" r="J39"/>
  <c i="5" r="J39"/>
  <c i="15" r="J59"/>
  <c i="13" r="J39"/>
  <c i="17" r="J39"/>
  <c i="1" r="AN70"/>
  <c r="AN68"/>
  <c i="3" r="J30"/>
  <c i="1" r="AG56"/>
  <c r="AN56"/>
  <c r="AT54"/>
  <c i="4" r="J30"/>
  <c i="1" r="AG57"/>
  <c i="14" r="J30"/>
  <c i="1" r="AG67"/>
  <c r="AN67"/>
  <c i="12" r="J30"/>
  <c i="1" r="AG65"/>
  <c r="AN65"/>
  <c i="16" r="J30"/>
  <c i="1" r="AG69"/>
  <c r="AN69"/>
  <c i="16" l="1" r="J39"/>
  <c i="4" r="J39"/>
  <c i="3" r="J39"/>
  <c i="14" r="J39"/>
  <c i="12" r="J39"/>
  <c i="1" r="AN57"/>
  <c r="AG54"/>
  <c r="AK26"/>
  <c l="1" r="AK35"/>
  <c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<sst xmlns="http://schemas.openxmlformats.org/spreadsheetml/2006/main">
  <si>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</si>
  <si>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</si>
  <si>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</si>
  <si>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</si>
  <si>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</si>
  <si>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{ecdbca5e-240b-4768-aa01-ad897cc1f898}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</si>
  <si>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</si>
  <si>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</si>
  <si>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</si>
  <si>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</si>
  <si>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</si>
  <si>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</si>
  <si>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</si>
  <si>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</si>
  <si>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2025J-037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</si>
  <si>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</si>
  <si>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</si>
  <si>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Projektové práce 1. etapy revitalizace volnočasového areálu Svatošské údolí II</t>
  </si>
  <si>
    <t>KSO:</t>
  </si>
  <si>
    <t/>
  </si>
  <si>
    <t>CC-CZ:</t>
  </si>
  <si>
    <t>Místo:</t>
  </si>
  <si>
    <t xml:space="preserve">Karlovy Vary - Loket </t>
  </si>
  <si>
    <t>Datum:</t>
  </si>
  <si>
    <t>13. 3. 2025</t>
  </si>
  <si>
    <t>Zadavatel:</t>
  </si>
  <si>
    <t>IČ:</t>
  </si>
  <si>
    <t xml:space="preserve">Karlovarský kraj </t>
  </si>
  <si>
    <t>DIČ:</t>
  </si>
  <si>
    <t>Účastník:</t>
  </si>
  <si>
    <t>Vyplň údaj</t>
  </si>
  <si>
    <t>Projektant:</t>
  </si>
  <si>
    <t xml:space="preserve"> 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</si>
  <si>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</si>
  <si>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</si>
  <si>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</si>
  <si>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</si>
  <si>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</si>
  <si>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</si>
  <si>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</si>
  <si>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</si>
  <si>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</si>
  <si>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</si>
  <si>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</si>
  <si>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</si>
  <si>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</si>
  <si>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</si>
  <si>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</si>
  <si>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</si>
  <si>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</si>
  <si>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</si>
  <si>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</si>
  <si>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</si>
  <si>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</si>
  <si>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</si>
  <si>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</si>
  <si>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</si>
  <si>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</si>
  <si>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</si>
  <si>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</si>
  <si>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</si>
  <si>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</si>
  <si>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</si>
  <si>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</si>
  <si>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</si>
  <si>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</si>
  <si>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</si>
  <si>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</si>
  <si>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</si>
  <si>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</si>
  <si>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</si>
  <si>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</si>
  <si>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</si>
  <si>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</si>
  <si>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</si>
  <si>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SO 01-1</t>
  </si>
  <si>
    <t>Splašková kanalizace areálu - stoky</t>
  </si>
  <si>
    <t>STA</t>
  </si>
  <si>
    <t>1</t>
  </si>
  <si>
    <t>{c87180fa-3ea7-44e7-bea1-d41fecec84a0}</t>
  </si>
  <si>
    <t>2</t>
  </si>
  <si>
    <t>SO 01-2</t>
  </si>
  <si>
    <t>Splašková kanalizace areálu - přípojky</t>
  </si>
  <si>
    <t>{0bb8c1c0-0301-4742-8390-f82e80dfa441}</t>
  </si>
  <si>
    <t>SO 01-3</t>
  </si>
  <si>
    <t>Tlaková kanalizace</t>
  </si>
  <si>
    <t>{1169a91a-a784-4be4-8734-c0c8be364ae1}</t>
  </si>
  <si>
    <t>SO 01-4</t>
  </si>
  <si>
    <t>Tlaková přípojka Svatošské údolí - Doubí</t>
  </si>
  <si>
    <t>{8a1d462b-4d70-4f58-a875-5da229b40ec0}</t>
  </si>
  <si>
    <t>SO 01-5</t>
  </si>
  <si>
    <t xml:space="preserve">Pneumatická čerpací stanice </t>
  </si>
  <si>
    <t>{067dd82c-256f-4f44-8294-0b7b598bdd87}</t>
  </si>
  <si>
    <t>SO 02-1</t>
  </si>
  <si>
    <t>Dešťová kanalizace - stoky</t>
  </si>
  <si>
    <t>{069361ff-2f46-4f4d-83e7-844e4635237f}</t>
  </si>
  <si>
    <t>SO 02-2</t>
  </si>
  <si>
    <t>Dešťová kanalizace - přípojky</t>
  </si>
  <si>
    <t>{8f232757-6f78-4555-9900-a3723c42963d}</t>
  </si>
  <si>
    <t>SO 03-1</t>
  </si>
  <si>
    <t>Vodovodní rozvody v areálu</t>
  </si>
  <si>
    <t>{594b7e63-86ff-4307-88a6-739e24431a07}</t>
  </si>
  <si>
    <t>SO 03-2</t>
  </si>
  <si>
    <t>Vodovodní přípojky v areálu</t>
  </si>
  <si>
    <t>{122442d4-ea2a-4542-b157-ef3cab12cddf}</t>
  </si>
  <si>
    <t>SO 03-3</t>
  </si>
  <si>
    <t>Vodovodní přípojka Doubí - Svatošské údolí</t>
  </si>
  <si>
    <t>{f7b0c4b5-f864-472f-a4d2-62b54ca9b8d2}</t>
  </si>
  <si>
    <t>SO 03-4</t>
  </si>
  <si>
    <t>Vodojem Svatošské Údolí</t>
  </si>
  <si>
    <t>{7b6efa54-0b63-4210-ae3d-fd7ff8751434}</t>
  </si>
  <si>
    <t>SO 04</t>
  </si>
  <si>
    <t>Komunikace</t>
  </si>
  <si>
    <t>{99c9be29-6ede-4025-986b-6c7a8a167975}</t>
  </si>
  <si>
    <t>SO 05-1</t>
  </si>
  <si>
    <t>Trasy, montáž a dokumentace - NN</t>
  </si>
  <si>
    <t>{95a2b041-96c7-497f-9f09-3430b40b8b0d}</t>
  </si>
  <si>
    <t>SO 05-2</t>
  </si>
  <si>
    <t>Venkovní osvětlení</t>
  </si>
  <si>
    <t>{a59ed67d-0b13-445c-acf5-aa2acff846d6}</t>
  </si>
  <si>
    <t>SO 05-3</t>
  </si>
  <si>
    <t>Telekomunikace</t>
  </si>
  <si>
    <t>{d47caad6-02cb-43c5-9af1-fa24d0047af2}</t>
  </si>
  <si>
    <t>VON</t>
  </si>
  <si>
    <t>Vedlejší a ostatní náklady</t>
  </si>
  <si>
    <t>{38528b41-807a-461e-aee8-8f6504f35379}</t>
  </si>
  <si>
    <t>KRYCÍ LIST SOUPISU PRACÍ</t>
  </si>
  <si>
    <t>Objekt:</t>
  </si>
  <si>
    <t>SO 01-1 - Splašková kanalizace areálu - stoky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</si>
  <si>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</si>
  <si>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</si>
  <si>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</si>
  <si>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</si>
  <si>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</si>
  <si>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</si>
  <si>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</si>
  <si>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</si>
  <si>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</si>
  <si>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</si>
  <si>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8 - Vedení trubní dálková a přípojná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</si>
  <si>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</si>
  <si>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</si>
  <si>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</si>
  <si>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</si>
  <si>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</si>
  <si>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</si>
  <si>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</si>
  <si>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</si>
  <si>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</si>
  <si>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</si>
  <si>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</si>
  <si>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</si>
  <si>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</si>
  <si>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</si>
  <si>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</si>
  <si>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</si>
  <si>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</si>
  <si>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</si>
  <si>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</si>
  <si>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</si>
  <si>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</si>
  <si>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115101201</t>
  </si>
  <si>
    <t>Čerpání vody na dopravní výšku do 10 m s uvažovaným průměrným přítokem do 500 l/min</t>
  </si>
  <si>
    <t>hod</t>
  </si>
  <si>
    <t>CS ÚRS 2025 01</t>
  </si>
  <si>
    <t>4</t>
  </si>
  <si>
    <t>2120257072</t>
  </si>
  <si>
    <t>Online PSC</t>
  </si>
  <si>
    <t>https://podminky.urs.cz/item/CS_URS_2025_01/115101201</t>
  </si>
  <si>
    <t>VV</t>
  </si>
  <si>
    <t xml:space="preserve">*stoka A čerpání vody v hloubce pod 4m v úseku od ŠA-1 do ŠA-3 </t>
  </si>
  <si>
    <t>True</t>
  </si>
  <si>
    <t xml:space="preserve">" dl.55,0m "  200</t>
  </si>
  <si>
    <t>115101301</t>
  </si>
  <si>
    <t>Pohotovost záložní čerpací soupravy pro dopravní výšku do 10 m s uvažovaným průměrným přítokem do 500 l/min</t>
  </si>
  <si>
    <t>den</t>
  </si>
  <si>
    <t>1977024475</t>
  </si>
  <si>
    <t>https://podminky.urs.cz/item/CS_URS_2025_01/115101301</t>
  </si>
  <si>
    <t>3</t>
  </si>
  <si>
    <t>119003131</t>
  </si>
  <si>
    <t>Pomocné konstrukce při zabezpečení výkopu svislé výstražná páska zřízení</t>
  </si>
  <si>
    <t>m</t>
  </si>
  <si>
    <t>1864989201</t>
  </si>
  <si>
    <t>https://podminky.urs.cz/item/CS_URS_2025_01/119003131</t>
  </si>
  <si>
    <t xml:space="preserve">* ohraničení zajištění výkopů ve volném terénu </t>
  </si>
  <si>
    <t>*stoka A</t>
  </si>
  <si>
    <t>(404,0-28,0)*2</t>
  </si>
  <si>
    <t>*stoka A-1</t>
  </si>
  <si>
    <t>47,0*2</t>
  </si>
  <si>
    <t>*stoka A-2</t>
  </si>
  <si>
    <t>33,0*2</t>
  </si>
  <si>
    <t>*stoka A-3</t>
  </si>
  <si>
    <t>19,0*2</t>
  </si>
  <si>
    <t>119003132</t>
  </si>
  <si>
    <t>Pomocné konstrukce při zabezpečení výkopu svislé výstražná páska odstranění</t>
  </si>
  <si>
    <t>-953758307</t>
  </si>
  <si>
    <t>https://podminky.urs.cz/item/CS_URS_2025_01/119003132</t>
  </si>
  <si>
    <t>5</t>
  </si>
  <si>
    <t>119003141</t>
  </si>
  <si>
    <t>Pomocné konstrukce při zabezpečení výkopu svislé plastový plot zřízení</t>
  </si>
  <si>
    <t>1905080535</t>
  </si>
  <si>
    <t>https://podminky.urs.cz/item/CS_URS_2025_01/119003141</t>
  </si>
  <si>
    <t xml:space="preserve">* ohraničení zajištění výkopů v silnici </t>
  </si>
  <si>
    <t>" stoka A " 28,0*2</t>
  </si>
  <si>
    <t>6</t>
  </si>
  <si>
    <t>119003142</t>
  </si>
  <si>
    <t>Pomocné konstrukce při zabezpečení výkopu svislé plastový plot odstranění</t>
  </si>
  <si>
    <t>2038395716</t>
  </si>
  <si>
    <t>https://podminky.urs.cz/item/CS_URS_2025_01/119003142</t>
  </si>
  <si>
    <t>7</t>
  </si>
  <si>
    <t>119004111</t>
  </si>
  <si>
    <t>Pomocné konstrukce při zabezpečení výkopu bezpečný vstup nebo výstup žebříkem zřízení</t>
  </si>
  <si>
    <t>1362467516</t>
  </si>
  <si>
    <t>https://podminky.urs.cz/item/CS_URS_2025_01/119004111</t>
  </si>
  <si>
    <t>" vstup a výstup z výkopu cca po 30m trasy " (503,0/30,0+0,233)*3,0</t>
  </si>
  <si>
    <t>8</t>
  </si>
  <si>
    <t>119004112</t>
  </si>
  <si>
    <t>Pomocné konstrukce při zabezpečení výkopu bezpečný vstup nebo výstup žebříkem odstranění</t>
  </si>
  <si>
    <t>-389224445</t>
  </si>
  <si>
    <t>https://podminky.urs.cz/item/CS_URS_2025_01/119004112</t>
  </si>
  <si>
    <t>9</t>
  </si>
  <si>
    <t>121151103</t>
  </si>
  <si>
    <t>Sejmutí ornice strojně při souvislé ploše do 100 m2, tl. vrstvy do 200 mm</t>
  </si>
  <si>
    <t>m2</t>
  </si>
  <si>
    <t>1555915748</t>
  </si>
  <si>
    <t>https://podminky.urs.cz/item/CS_URS_2025_01/121151103</t>
  </si>
  <si>
    <t xml:space="preserve">* sejmutí ornice v trase ve volném terénu  </t>
  </si>
  <si>
    <t>(404,0-28,0)*1,4</t>
  </si>
  <si>
    <t>47,0*1,4</t>
  </si>
  <si>
    <t>33,0*1,4</t>
  </si>
  <si>
    <t>19,0*1,4</t>
  </si>
  <si>
    <t>10</t>
  </si>
  <si>
    <t>132154206</t>
  </si>
  <si>
    <t>Hloubení zapažených rýh šířky přes 800 do 2 000 mm strojně s urovnáním dna do předepsaného profilu a spádu v hornině třídy těžitelnosti I skupiny 1 a 2 přes 1 000 do 5 000 m3</t>
  </si>
  <si>
    <t>m3</t>
  </si>
  <si>
    <t>1302412285</t>
  </si>
  <si>
    <t>https://podminky.urs.cz/item/CS_URS_2025_01/132154206</t>
  </si>
  <si>
    <t>* rýha v hor.2 - 25% objemu</t>
  </si>
  <si>
    <t>((6,6+46,5)*(4,87+4,0)/2+50,0*(4,0+3,85)/2+(22,2+24,9)*(3,85+3,22)/2+42,7*(3,22+2,67)/2+46,5*(2,67+2,5)/2+(44,5+22,0+47,0)*(2,5+2,7+2,38)/3)*1,2</t>
  </si>
  <si>
    <t>51,0*(2,38+1,45)/2*1,2</t>
  </si>
  <si>
    <t>47,0*(2,82+2,07)/2*1,2</t>
  </si>
  <si>
    <t>(10,8*(2,67+2,33)/2+(10,8+11,0)*(2,33+1,74)/2)*1,2</t>
  </si>
  <si>
    <t>19,0*(2,71+2,25)/2*1,2</t>
  </si>
  <si>
    <t>1754,449*0,25 'Přepočtené koeficientem množství</t>
  </si>
  <si>
    <t>11</t>
  </si>
  <si>
    <t>132254206</t>
  </si>
  <si>
    <t>Hloubení zapažených rýh šířky přes 800 do 2 000 mm strojně s urovnáním dna do předepsaného profilu a spádu v hornině třídy těžitelnosti I skupiny 3 přes 1 000 do 5 000 m3</t>
  </si>
  <si>
    <t>873015582</t>
  </si>
  <si>
    <t>https://podminky.urs.cz/item/CS_URS_2025_01/132254206</t>
  </si>
  <si>
    <t>* rýha v hor.3 - 40% objemu</t>
  </si>
  <si>
    <t>1754,449*0,4 'Přepočtené koeficientem množství</t>
  </si>
  <si>
    <t>132354206</t>
  </si>
  <si>
    <t>Hloubení zapažených rýh šířky přes 800 do 2 000 mm strojně s urovnáním dna do předepsaného profilu a spádu v hornině třídy těžitelnosti II skupiny 4 přes 1 000 do 5 000 m3</t>
  </si>
  <si>
    <t>-75351694</t>
  </si>
  <si>
    <t>https://podminky.urs.cz/item/CS_URS_2025_01/132354206</t>
  </si>
  <si>
    <t>* rýha v hor.4 - 30% objemu</t>
  </si>
  <si>
    <t>1754,449*0,3 'Přepočtené koeficientem množství</t>
  </si>
  <si>
    <t>13</t>
  </si>
  <si>
    <t>132454206</t>
  </si>
  <si>
    <t>Hloubení zapažených rýh šířky přes 800 do 2 000 mm strojně s urovnáním dna do předepsaného profilu a spádu v hornině třídy těžitelnosti II skupiny 5 přes 1 000 do 5 000 m3</t>
  </si>
  <si>
    <t>1651955405</t>
  </si>
  <si>
    <t>https://podminky.urs.cz/item/CS_URS_2025_01/132454206</t>
  </si>
  <si>
    <t>* rýha v hor.5 - 5% objemu</t>
  </si>
  <si>
    <t>((6,6+46,5)*(4,87+4,0)/2+50,0*(4,0+3,85)/2+(22,2+24,9)*(3,85+3,22)/2+42,7*(3,22+2,67)/2+46,5*(2,67+2,5)/2+(44,5+22,0+47,0)*(2,5+2,7+2,38)/3)*1,2*0,05</t>
  </si>
  <si>
    <t>51,0*(2,38+1,45)/2*1,2*0,05</t>
  </si>
  <si>
    <t>47,0*(2,82+2,07)/2*1,2*0,05</t>
  </si>
  <si>
    <t>(10,8*(2,67+2,33)/2+(10,8+11,0)*(2,33+1,74)/2)*1,2*0,05</t>
  </si>
  <si>
    <t>19,0*(2,71+2,25)/2*1,2*0,05</t>
  </si>
  <si>
    <t xml:space="preserve">" drenáž na dně rýhy na 50% trasy atoky A - 100% v hor 5 " 404,0*0,5*1,2*0,1 </t>
  </si>
  <si>
    <t>14</t>
  </si>
  <si>
    <t>139001101</t>
  </si>
  <si>
    <t>Příplatek k cenám hloubených vykopávek za ztížení vykopávky v blízkosti podzemního vedení nebo výbušnin pro jakoukoliv třídu horniny</t>
  </si>
  <si>
    <t>-276722217</t>
  </si>
  <si>
    <t>https://podminky.urs.cz/item/CS_URS_2025_01/139001101</t>
  </si>
  <si>
    <t>* v blízkosti kabelů SL, NN a vodovodu</t>
  </si>
  <si>
    <t>(2,0*2*2,2+2,0*1,5+2,0*2,0*3+(12,0+25,0)*2,0+2,0*1,5*2+2,0*2,5+6,0*2,0*2+2,0*2,7+10,0*2,3+23,0*1,8)*1,2</t>
  </si>
  <si>
    <t>(2,0*2,8+2,0*1,5+3,0*2,2+2,5*2,12+1,0*2,0)*1,2</t>
  </si>
  <si>
    <t>(10,8+4,0)*(2,33+2,16)/2*1,2</t>
  </si>
  <si>
    <t>(7,5-5,0)*2,55*1,2</t>
  </si>
  <si>
    <t>15</t>
  </si>
  <si>
    <t>151101101</t>
  </si>
  <si>
    <t>Zřízení pažení a rozepření stěn rýh pro podzemní vedení příložné pro jakoukoliv mezerovitost, hloubky do 2 m</t>
  </si>
  <si>
    <t>2127405382</t>
  </si>
  <si>
    <t>https://podminky.urs.cz/item/CS_URS_2025_01/151101101</t>
  </si>
  <si>
    <t>51,0*(2,38+1,45)/2*2</t>
  </si>
  <si>
    <t>16</t>
  </si>
  <si>
    <t>151101111</t>
  </si>
  <si>
    <t>Odstranění pažení a rozepření stěn rýh pro podzemní vedení s uložením materiálu na vzdálenost do 3 m od kraje výkopu příložné, hloubky do 2 m</t>
  </si>
  <si>
    <t>1786293934</t>
  </si>
  <si>
    <t>https://podminky.urs.cz/item/CS_URS_2025_01/151101111</t>
  </si>
  <si>
    <t>17</t>
  </si>
  <si>
    <t>151101102</t>
  </si>
  <si>
    <t>Zřízení pažení a rozepření stěn rýh pro podzemní vedení příložné pro jakoukoliv mezerovitost, hloubky přes 2 do 4 m</t>
  </si>
  <si>
    <t>-1230608966</t>
  </si>
  <si>
    <t>https://podminky.urs.cz/item/CS_URS_2025_01/151101102</t>
  </si>
  <si>
    <t>((22,2+24,9)*(3,85+3,22)/2+42,7*(3,22+2,67)/2+46,5*(2,67+2,5)/2+(44,5+22,0+47,0)*(2,5+2,7+2,38)/3)*2</t>
  </si>
  <si>
    <t>47,0*(2,82+2,07)/2*2</t>
  </si>
  <si>
    <t>(10,8*(2,67+2,33)/2+(10,8+11,0)*(2,33+1,74)/2)*2</t>
  </si>
  <si>
    <t>19,0*(2,71+2,25)/2*2</t>
  </si>
  <si>
    <t>18</t>
  </si>
  <si>
    <t>151101112</t>
  </si>
  <si>
    <t>Odstranění pažení a rozepření stěn rýh pro podzemní vedení s uložením materiálu na vzdálenost do 3 m od kraje výkopu příložné, hloubky přes 2 do 4 m</t>
  </si>
  <si>
    <t>1975763605</t>
  </si>
  <si>
    <t>https://podminky.urs.cz/item/CS_URS_2025_01/151101112</t>
  </si>
  <si>
    <t>19</t>
  </si>
  <si>
    <t>151101103</t>
  </si>
  <si>
    <t>Zřízení pažení a rozepření stěn rýh pro podzemní vedení příložné pro jakoukoliv mezerovitost, hloubky přes 4 do 8 m</t>
  </si>
  <si>
    <t>-206907896</t>
  </si>
  <si>
    <t>https://podminky.urs.cz/item/CS_URS_2025_01/151101103</t>
  </si>
  <si>
    <t>((6,6+46,5)*(4,87+4,0)/2+50,0*(4,0+3,85)/2)*2</t>
  </si>
  <si>
    <t xml:space="preserve">" drenáž na dně rýhy na 50% trasy atoky A - 100% v hor 5 " 404,0*0,5*0,1*2 </t>
  </si>
  <si>
    <t>20</t>
  </si>
  <si>
    <t>151101113</t>
  </si>
  <si>
    <t>Odstranění pažení a rozepření stěn rýh pro podzemní vedení s uložením materiálu na vzdálenost do 3 m od kraje výkopu příložné, hloubky přes 4 do 8 m</t>
  </si>
  <si>
    <t>-1090872733</t>
  </si>
  <si>
    <t>https://podminky.urs.cz/item/CS_URS_2025_01/151101113</t>
  </si>
  <si>
    <t>162551108</t>
  </si>
  <si>
    <t>Vodorovné přemístění výkopku nebo sypaniny po suchu na obvyklém dopravním prostředku, bez naložení výkopku, avšak se složením bez rozhrnutí z horniny třídy těžitelnosti I skupiny 1 až 3 na vzdálenost přes 2 500 do 3 000 m</t>
  </si>
  <si>
    <t>1971563993</t>
  </si>
  <si>
    <t>https://podminky.urs.cz/item/CS_URS_2025_01/162551108</t>
  </si>
  <si>
    <t xml:space="preserve">* rýha v hor.2,3 - 65% objemu na meziskládku </t>
  </si>
  <si>
    <t>1754,449*0,65 'Přepočtené koeficientem množství</t>
  </si>
  <si>
    <t>22</t>
  </si>
  <si>
    <t>1020400795</t>
  </si>
  <si>
    <t>* dovoz upravených zeminy z meziskládky pro</t>
  </si>
  <si>
    <t>" zásyp rýh " 1357,141</t>
  </si>
  <si>
    <t xml:space="preserve">* dovoz ornice z meziskládky pro její rozprostění </t>
  </si>
  <si>
    <t>665,0*0,2</t>
  </si>
  <si>
    <t>23</t>
  </si>
  <si>
    <t>162551128</t>
  </si>
  <si>
    <t>Vodorovné přemístění výkopku nebo sypaniny po suchu na obvyklém dopravním prostředku, bez naložení výkopku, avšak se složením bez rozhrnutí z horniny třídy těžitelnosti II skupiny 4 a 5 na vzdálenost přes 2 500 do 3 000 m</t>
  </si>
  <si>
    <t>1821399038</t>
  </si>
  <si>
    <t>https://podminky.urs.cz/item/CS_URS_2025_01/162551128</t>
  </si>
  <si>
    <t xml:space="preserve">* rýha v hor.4,5 - 35% objemu na meziskládku </t>
  </si>
  <si>
    <t>((6,6+46,5)*(4,87+4,0)/2+50,0*(4,0+3,85)/2+(22,2+24,9)*(3,85+3,22)/2+42,7*(3,22+2,67)/2+46,5*(2,67+2,5)/2+(44,5+22,0+47,0)*(2,5+2,7+2,38)/3)*1,2*0,35</t>
  </si>
  <si>
    <t>51,0*(2,38+1,45)/2*1,2*0,35</t>
  </si>
  <si>
    <t>47,0*(2,82+2,07)/2*1,2*0,35</t>
  </si>
  <si>
    <t>(10,8*(2,67+2,33)/2+(10,8+11,0)*(2,33+1,74)/2)*1,2*0,35</t>
  </si>
  <si>
    <t>19,0*(2,71+2,25)/2*1,2*0,35</t>
  </si>
  <si>
    <t>24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</si>
  <si>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</si>
  <si>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</si>
  <si>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-266492552</t>
  </si>
  <si>
    <t>https://podminky.urs.cz/item/CS_URS_2025_01/162751137</t>
  </si>
  <si>
    <t xml:space="preserve">* odvoz přebytečného výkopku na sklládku s poplatkem </t>
  </si>
  <si>
    <t>" lože " 144,864</t>
  </si>
  <si>
    <t>" obsyp vč. trubky " 277,122+24,678</t>
  </si>
  <si>
    <t>25</t>
  </si>
  <si>
    <t>162751139</t>
  </si>
  <si>
    <t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m</t>
  </si>
  <si>
    <t>1777050579</t>
  </si>
  <si>
    <t>https://podminky.urs.cz/item/CS_URS_2025_01/162751139</t>
  </si>
  <si>
    <t>470,904*5 'Přepočtené koeficientem množství</t>
  </si>
  <si>
    <t>26</t>
  </si>
  <si>
    <t>171201231</t>
  </si>
  <si>
    <t>Poplatek za uložení stavebního odpadu na recyklační skládce (skládkovné) zeminy a kamení zatříděného do Katalogu odpadů pod kódem 17 05 04</t>
  </si>
  <si>
    <t>t</t>
  </si>
  <si>
    <t>-670818201</t>
  </si>
  <si>
    <t>https://podminky.urs.cz/item/CS_URS_2025_01/171201231</t>
  </si>
  <si>
    <t>470,904*1,8 'Přepočtené koeficientem množství</t>
  </si>
  <si>
    <t>27</t>
  </si>
  <si>
    <t>167151111</t>
  </si>
  <si>
    <t>Nakládání, skládání a překládání neulehlého výkopku nebo sypaniny strojně nakládání, množství přes 100 m3, z hornin třídy těžitelnosti I, skupiny 1 až 3</t>
  </si>
  <si>
    <t>492030930</t>
  </si>
  <si>
    <t>https://podminky.urs.cz/item/CS_URS_2025_01/167151111</t>
  </si>
  <si>
    <t>* naložení upravených zemin pro dovoz z meziskládky pro</t>
  </si>
  <si>
    <t>" zásyp " 1357,141</t>
  </si>
  <si>
    <t xml:space="preserve">* naložení ornice pro její dovoz k rozprostění </t>
  </si>
  <si>
    <t xml:space="preserve">* naložení přebytečného výkopku na skládku s poplatkem </t>
  </si>
  <si>
    <t>" obsyp vč. odpočtu trubky " 277,122</t>
  </si>
  <si>
    <t>28</t>
  </si>
  <si>
    <t>171251201</t>
  </si>
  <si>
    <t>Uložení sypaniny na skládky nebo meziskládky bez hutnění s upravením uložené sypaniny do předepsaného tvaru</t>
  </si>
  <si>
    <t>13929344</t>
  </si>
  <si>
    <t>https://podminky.urs.cz/item/CS_URS_2025_01/171251201</t>
  </si>
  <si>
    <t>" uložení výkopku na meziskládku " 1754,449</t>
  </si>
  <si>
    <t>" uložení přebytečného výkopku na skládku " 446,664</t>
  </si>
  <si>
    <t xml:space="preserve">" drenáž na dně rýhy na 50% trasy atoky A - 100% v hor 5 " 404,0*0,5*1,2*0,1*2 </t>
  </si>
  <si>
    <t>29</t>
  </si>
  <si>
    <t>174151101</t>
  </si>
  <si>
    <t>Zásyp sypaninou z jakékoliv horniny strojně s uložením výkopku ve vrstvách se zhutněním jam, šachet, rýh nebo kolem objektů v těchto vykopávkách</t>
  </si>
  <si>
    <t>-2074741523</t>
  </si>
  <si>
    <t>https://podminky.urs.cz/item/CS_URS_2025_01/174151101</t>
  </si>
  <si>
    <t>" výkop rýh celkem " 1754,449</t>
  </si>
  <si>
    <t xml:space="preserve">* odpočet </t>
  </si>
  <si>
    <t>" lože " -144,864</t>
  </si>
  <si>
    <t>" obsyp vč. odpočtu trubky " -277,122</t>
  </si>
  <si>
    <t>" přípočet objemu potrubí " 503,0*3,14*0,125*0,125</t>
  </si>
  <si>
    <t>30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</si>
  <si>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</si>
  <si>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</si>
  <si>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430563408</t>
  </si>
  <si>
    <t>https://podminky.urs.cz/item/CS_URS_2025_01/175151101</t>
  </si>
  <si>
    <t>* obsyp potrubí tl.500mm</t>
  </si>
  <si>
    <t>404,0*1,2*0,5</t>
  </si>
  <si>
    <t>47,0*1,2*0,5</t>
  </si>
  <si>
    <t>33,0*1,2*0,5</t>
  </si>
  <si>
    <t>19,0*1,2*0,5</t>
  </si>
  <si>
    <t>" odpočet objemu potrubí "-503,0*3,14*0,125*0,125</t>
  </si>
  <si>
    <t>31</t>
  </si>
  <si>
    <t>M</t>
  </si>
  <si>
    <t>58344155</t>
  </si>
  <si>
    <t>štěrkodrť frakce 0/22</t>
  </si>
  <si>
    <t>-198352030</t>
  </si>
  <si>
    <t>277,122*2 'Přepočtené koeficientem množství</t>
  </si>
  <si>
    <t>32</t>
  </si>
  <si>
    <t>181951112</t>
  </si>
  <si>
    <t>Úprava pláně vyrovnáním výškových rozdílů strojně v hornině třídy těžitelnosti I, skupiny 1 až 3 se zhutněním</t>
  </si>
  <si>
    <t>-1153975020</t>
  </si>
  <si>
    <t>https://podminky.urs.cz/item/CS_URS_2025_01/181951112</t>
  </si>
  <si>
    <t>33</t>
  </si>
  <si>
    <t>181351003</t>
  </si>
  <si>
    <t>Rozprostření a urovnání ornice v rovině nebo ve svahu sklonu do 1:5 strojně při souvislé ploše do 100 m2, tl. vrstvy do 200 mm</t>
  </si>
  <si>
    <t>411002954</t>
  </si>
  <si>
    <t>https://podminky.urs.cz/item/CS_URS_2025_01/181351003</t>
  </si>
  <si>
    <t xml:space="preserve">* zpětné rozprostření ornice v trase ve volném terénu  </t>
  </si>
  <si>
    <t>34</t>
  </si>
  <si>
    <t>181411131</t>
  </si>
  <si>
    <t>Založení trávníku na půdě předem připravené plochy do 1000 m2 výsevem včetně utažení parkového v rovině nebo na svahu do 1:5</t>
  </si>
  <si>
    <t>-394061095</t>
  </si>
  <si>
    <t>https://podminky.urs.cz/item/CS_URS_2025_01/181411131</t>
  </si>
  <si>
    <t>35</t>
  </si>
  <si>
    <t>00572410</t>
  </si>
  <si>
    <t>osivo směs travní parková</t>
  </si>
  <si>
    <t>kg</t>
  </si>
  <si>
    <t>-176273564</t>
  </si>
  <si>
    <t>665*0,02 'Přepočtené koeficientem množství</t>
  </si>
  <si>
    <t>36</t>
  </si>
  <si>
    <t>185803111</t>
  </si>
  <si>
    <t>Ošetření trávníku jednorázové v rovině nebo na svahu do 1:5</t>
  </si>
  <si>
    <t>658208714</t>
  </si>
  <si>
    <t>https://podminky.urs.cz/item/CS_URS_2025_01/185803111</t>
  </si>
  <si>
    <t>Zakládání</t>
  </si>
  <si>
    <t>37</t>
  </si>
  <si>
    <t>211531111</t>
  </si>
  <si>
    <t>Výplň kamenivem do rýh odvodňovacích žeber nebo trativodů bez zhutnění, s úpravou povrchu výplně kamenivem hrubým drceným frakce 16 až 63 mm</t>
  </si>
  <si>
    <t>507686703</t>
  </si>
  <si>
    <t>https://podminky.urs.cz/item/CS_URS_2025_01/211531111</t>
  </si>
  <si>
    <t xml:space="preserve">" drenáž na dně rýhy na 50% trasy atoky A " 404,0*0,5*1,2*0,1 </t>
  </si>
  <si>
    <t>38</t>
  </si>
  <si>
    <t>212755215</t>
  </si>
  <si>
    <t>Trativody bez lože a obsypu z drenážních trubek plastových flexibilních DN 125 mm</t>
  </si>
  <si>
    <t>-1832100793</t>
  </si>
  <si>
    <t>https://podminky.urs.cz/item/CS_URS_2025_01/212755215</t>
  </si>
  <si>
    <t>" drenáž na dně rýhy na 50% trasy atoky A " 404,0*0,5</t>
  </si>
  <si>
    <t>39</t>
  </si>
  <si>
    <t>213141111</t>
  </si>
  <si>
    <t>Zřízení vrstvy z geotextilie filtrační, separační, odvodňovací, ochranné, výztužné nebo protierozní v rovině nebo ve sklonu do 1:5, šířky do 3 m</t>
  </si>
  <si>
    <t>1071915737</t>
  </si>
  <si>
    <t>https://podminky.urs.cz/item/CS_URS_2025_01/213141111</t>
  </si>
  <si>
    <t>*oddělení drenáže geotextilií</t>
  </si>
  <si>
    <t>" drenáž na dně rýhy na 50% trasy atoky A " 404,0*0,5*1,2</t>
  </si>
  <si>
    <t>40</t>
  </si>
  <si>
    <t>69311068</t>
  </si>
  <si>
    <t>geotextilie netkaná separační, ochranná, filtrační, drenážní PP 300g/m2</t>
  </si>
  <si>
    <t>-292045868</t>
  </si>
  <si>
    <t>242,4*1,1845 'Přepočtené koeficientem množství</t>
  </si>
  <si>
    <t>Svislé a kompletní konstrukce</t>
  </si>
  <si>
    <t>41</t>
  </si>
  <si>
    <t>359901211</t>
  </si>
  <si>
    <t>Monitoring stoky jakékoli výšky na nové kanalizaci</t>
  </si>
  <si>
    <t>-2130093703</t>
  </si>
  <si>
    <t>https://podminky.urs.cz/item/CS_URS_2025_01/359901211</t>
  </si>
  <si>
    <t>splašková kanalizace</t>
  </si>
  <si>
    <t>stoka A</t>
  </si>
  <si>
    <t>404</t>
  </si>
  <si>
    <t>stoka A-1</t>
  </si>
  <si>
    <t>47</t>
  </si>
  <si>
    <t>stoka A-2</t>
  </si>
  <si>
    <t>stoka A-3</t>
  </si>
  <si>
    <t>Součet</t>
  </si>
  <si>
    <t>Vodorovné konstrukce</t>
  </si>
  <si>
    <t>42</t>
  </si>
  <si>
    <t>451573111</t>
  </si>
  <si>
    <t>Lože pod potrubí, stoky a drobné objekty v otevřeném výkopu z písku a štěrkopísku do 63 mm</t>
  </si>
  <si>
    <t>-1111445338</t>
  </si>
  <si>
    <t>https://podminky.urs.cz/item/CS_URS_2025_01/451573111</t>
  </si>
  <si>
    <t>* lože pod potrubí tl. 240 mm</t>
  </si>
  <si>
    <t>404,0*1,2*0,24</t>
  </si>
  <si>
    <t>47,0*1,2*0,24</t>
  </si>
  <si>
    <t>33,0*1,2*0,24</t>
  </si>
  <si>
    <t>19,0*1,2*0,24</t>
  </si>
  <si>
    <t>Komunikace pozemní</t>
  </si>
  <si>
    <t>43</t>
  </si>
  <si>
    <t>566901132</t>
  </si>
  <si>
    <t>Vyspravení podkladu po překopech inženýrských sítí plochy do 15 m2 s rozprostřením a zhutněním štěrkodrtí tl. 150 mm</t>
  </si>
  <si>
    <t>-1300241711</t>
  </si>
  <si>
    <t>https://podminky.urs.cz/item/CS_URS_2025_01/566901132</t>
  </si>
  <si>
    <t>* doplnění štěrku při překopu ŠDa - 2 x 150mm na celkovou tl.300mm</t>
  </si>
  <si>
    <t>" doplnění štěrkové cesty v části úseku stoky A " 27,5*1,2*2</t>
  </si>
  <si>
    <t>66*2 'Přepočtené koeficientem množství</t>
  </si>
  <si>
    <t>Vedení trubní dálková a přípojná</t>
  </si>
  <si>
    <t>44</t>
  </si>
  <si>
    <t>871360320</t>
  </si>
  <si>
    <t>Montáž kanalizačního potrubí hladkého plnostěnného SN 12 z polypropylenu DN 250</t>
  </si>
  <si>
    <t>1174277202</t>
  </si>
  <si>
    <t>https://podminky.urs.cz/item/CS_URS_2025_01/871360320</t>
  </si>
  <si>
    <t>45</t>
  </si>
  <si>
    <t>28617033</t>
  </si>
  <si>
    <t>trubka kanalizační PP plnostěnná třívrstvá DN 250x3000mm SN12</t>
  </si>
  <si>
    <t>-638171724</t>
  </si>
  <si>
    <t>503*1,015 "Přepočtené koeficientem množství</t>
  </si>
  <si>
    <t>46</t>
  </si>
  <si>
    <t>892372111</t>
  </si>
  <si>
    <t>Zabezpečení konců potrubí DN do 300 při tlakových zkouškách vodou</t>
  </si>
  <si>
    <t>kus</t>
  </si>
  <si>
    <t>-65271249</t>
  </si>
  <si>
    <t>https://podminky.urs.cz/item/CS_URS_2025_01/892372111</t>
  </si>
  <si>
    <t>1+1</t>
  </si>
  <si>
    <t>892381111</t>
  </si>
  <si>
    <t>Tlaková zkouška vodou potrubí DN 250, DN 300 nebo 350</t>
  </si>
  <si>
    <t>-1084756726</t>
  </si>
  <si>
    <t>https://podminky.urs.cz/item/CS_URS_2025_01/892381111</t>
  </si>
  <si>
    <t>48</t>
  </si>
  <si>
    <t>894411311</t>
  </si>
  <si>
    <t>Osazení betonových nebo železobetonových dílců pro šachty skruží rovných</t>
  </si>
  <si>
    <t>-1947978016</t>
  </si>
  <si>
    <t>https://podminky.urs.cz/item/CS_URS_2025_01/894411311</t>
  </si>
  <si>
    <t>RŠ</t>
  </si>
  <si>
    <t>5+4+2+18+2+3+14+3+4+2</t>
  </si>
  <si>
    <t>49</t>
  </si>
  <si>
    <t>59224160</t>
  </si>
  <si>
    <t>skruž betonová kanalizační se stupadly 100x25x12cm</t>
  </si>
  <si>
    <t>-315304375</t>
  </si>
  <si>
    <t>50</t>
  </si>
  <si>
    <t>59224161</t>
  </si>
  <si>
    <t>skruž betonová kanalizační se stupadly 100x50x12cm</t>
  </si>
  <si>
    <t>1331075397</t>
  </si>
  <si>
    <t>51</t>
  </si>
  <si>
    <t>5929616R</t>
  </si>
  <si>
    <t>skruž betonová kanalizační se stupadly 100x50x12cm otvor</t>
  </si>
  <si>
    <t>-1772582792</t>
  </si>
  <si>
    <t>52</t>
  </si>
  <si>
    <t>59224162</t>
  </si>
  <si>
    <t>skruž betonová kanalizační se stupadly 100x100x12cm</t>
  </si>
  <si>
    <t>-1341889810</t>
  </si>
  <si>
    <t>53</t>
  </si>
  <si>
    <t>59224192</t>
  </si>
  <si>
    <t>prstenec šachtový vyrovnávací betonový 625x200x120mm</t>
  </si>
  <si>
    <t>185928883</t>
  </si>
  <si>
    <t>54</t>
  </si>
  <si>
    <t>59224188</t>
  </si>
  <si>
    <t>prstenec šachtový vyrovnávací betonový 625x120x120mm</t>
  </si>
  <si>
    <t>-1775570417</t>
  </si>
  <si>
    <t>55</t>
  </si>
  <si>
    <t>59224187</t>
  </si>
  <si>
    <t>prstenec šachtový vyrovnávací betonový 625x120x100mm</t>
  </si>
  <si>
    <t>-1400600082</t>
  </si>
  <si>
    <t>56</t>
  </si>
  <si>
    <t>59224176</t>
  </si>
  <si>
    <t>prstenec šachtový vyrovnávací betonový 625x120x80mm</t>
  </si>
  <si>
    <t>-1565717560</t>
  </si>
  <si>
    <t>57</t>
  </si>
  <si>
    <t>59224185</t>
  </si>
  <si>
    <t>prstenec šachtový vyrovnávací betonový 625x120x60mm</t>
  </si>
  <si>
    <t>406140274</t>
  </si>
  <si>
    <t>58</t>
  </si>
  <si>
    <t>59224184</t>
  </si>
  <si>
    <t>prstenec šachtový vyrovnávací betonový 625x120x40mm</t>
  </si>
  <si>
    <t>-1441040278</t>
  </si>
  <si>
    <t>59</t>
  </si>
  <si>
    <t>59224348</t>
  </si>
  <si>
    <t>těsnění elastomerové pro spojení šachetních dílů DN 1000</t>
  </si>
  <si>
    <t>1704308181</t>
  </si>
  <si>
    <t>60</t>
  </si>
  <si>
    <t>894412411</t>
  </si>
  <si>
    <t>Osazení betonových nebo železobetonových dílců pro šachty skruží přechodových</t>
  </si>
  <si>
    <t>1122672880</t>
  </si>
  <si>
    <t>https://podminky.urs.cz/item/CS_URS_2025_01/894412411</t>
  </si>
  <si>
    <t>61</t>
  </si>
  <si>
    <t>59224167</t>
  </si>
  <si>
    <t>skruž betonová přechodová 62,5/100x60x12cm stupadla poplastovaná</t>
  </si>
  <si>
    <t>1762246712</t>
  </si>
  <si>
    <t>62</t>
  </si>
  <si>
    <t>894414111</t>
  </si>
  <si>
    <t>Osazení betonových nebo železobetonových dílců pro šachty skruží základových (dno)</t>
  </si>
  <si>
    <t>-1341367163</t>
  </si>
  <si>
    <t>https://podminky.urs.cz/item/CS_URS_2025_01/894414111</t>
  </si>
  <si>
    <t>63</t>
  </si>
  <si>
    <t>59224064</t>
  </si>
  <si>
    <t>dno betonové šachtové DN 1000 100x50x15cm výtok 25cm</t>
  </si>
  <si>
    <t>-475328417</t>
  </si>
  <si>
    <t>64</t>
  </si>
  <si>
    <t>899104112</t>
  </si>
  <si>
    <t>Osazení poklopů litinových, ocelových nebo železobetonových včetně rámů pro třídu zatížení D400, E600</t>
  </si>
  <si>
    <t>1457079405</t>
  </si>
  <si>
    <t>https://podminky.urs.cz/item/CS_URS_2025_01/899104112</t>
  </si>
  <si>
    <t>65</t>
  </si>
  <si>
    <t>28661935</t>
  </si>
  <si>
    <t>poklop šachtový litinový DN 600 pro třídu zatížení D400</t>
  </si>
  <si>
    <t>-1309686375</t>
  </si>
  <si>
    <t>66</t>
  </si>
  <si>
    <t>899722114</t>
  </si>
  <si>
    <t>Krytí potrubí z plastů výstražnou fólií z PVC přes 34 do 40 cm</t>
  </si>
  <si>
    <t>1455159703</t>
  </si>
  <si>
    <t>https://podminky.urs.cz/item/CS_URS_2025_01/899722114</t>
  </si>
  <si>
    <t>Ostatní konstrukce a práce, bourání</t>
  </si>
  <si>
    <t>997</t>
  </si>
  <si>
    <t>Doprava suti a vybouraných hmot</t>
  </si>
  <si>
    <t>67</t>
  </si>
  <si>
    <t>997006002</t>
  </si>
  <si>
    <t>Úprava stavebního odpadu třídění strojové</t>
  </si>
  <si>
    <t>-1299414224</t>
  </si>
  <si>
    <t>https://podminky.urs.cz/item/CS_URS_2025_01/997006002</t>
  </si>
  <si>
    <t>68</t>
  </si>
  <si>
    <t>997006005</t>
  </si>
  <si>
    <t>Úprava stavebního odpadu drcení s dopravou na vzdálenost do 100 m a naložením do drtícího zařízení ze zdiva cihelného, kamenného a smíšeného</t>
  </si>
  <si>
    <t>-253774019</t>
  </si>
  <si>
    <t>https://podminky.urs.cz/item/CS_URS_2025_01/997006005</t>
  </si>
  <si>
    <t>* úprava hrubého a skalnatého výkopku na meziskládce k použití pro zásypy</t>
  </si>
  <si>
    <t>* rýha v hor.4,5 - 35% objemu na meziskládku v m3</t>
  </si>
  <si>
    <t>1754,449*0,35</t>
  </si>
  <si>
    <t>" odvoz přebytečné zeminy z hor. 4,5 na skládku v m3 " -470,904</t>
  </si>
  <si>
    <t>167,393*1,67 'Přepočtené koeficientem množství</t>
  </si>
  <si>
    <t>998</t>
  </si>
  <si>
    <t>Přesun hmot</t>
  </si>
  <si>
    <t>69</t>
  </si>
  <si>
    <t>998276101</t>
  </si>
  <si>
    <t>Přesun hmot pro trubní vedení z trub z plastických hmot otevřený výkop</t>
  </si>
  <si>
    <t>-1826402527</t>
  </si>
  <si>
    <t>https://podminky.urs.cz/item/CS_URS_2025_01/998276101</t>
  </si>
  <si>
    <t>SO 01-2 - Splašková kanalizace areálu - přípojky</t>
  </si>
  <si>
    <t xml:space="preserve">      91 - Doplňující konstrukce a práce pozemních komunikací, letišť a ploch</t>
  </si>
  <si>
    <t xml:space="preserve">      96 - Bourání konstrukcí</t>
  </si>
  <si>
    <t>-1906557979</t>
  </si>
  <si>
    <t xml:space="preserve">" ohraničení zajištění výkopů " 312,0*2 </t>
  </si>
  <si>
    <t>197853833</t>
  </si>
  <si>
    <t>955139083</t>
  </si>
  <si>
    <t>" vstup a výstup z výkopu " 3,0*20</t>
  </si>
  <si>
    <t>-226341932</t>
  </si>
  <si>
    <t>-1136442947</t>
  </si>
  <si>
    <t>" st.p.č.96 " 34,5*1,2</t>
  </si>
  <si>
    <t>" č.e.99 " 2,3*1,2</t>
  </si>
  <si>
    <t>" č.e.96 " 5,2*1,2</t>
  </si>
  <si>
    <t>" č.e.94 " 8,0*1,2</t>
  </si>
  <si>
    <t>" č.e.95 " 5,2*1,2</t>
  </si>
  <si>
    <t>" č.e.93 " 17,1*1,2</t>
  </si>
  <si>
    <t>" č.e.92 " 15,0*1,2</t>
  </si>
  <si>
    <t>" č.e.90 " 8,9*1,2</t>
  </si>
  <si>
    <t>" č.e.91 " 11,8*1,2</t>
  </si>
  <si>
    <t>" č.e.89 " 12,9*1,2</t>
  </si>
  <si>
    <t>" č.e.105a " 14,6*1,2</t>
  </si>
  <si>
    <t>" č.e.102 " 10,2*1,2</t>
  </si>
  <si>
    <t>" č.e.105b " 38,2*1,2</t>
  </si>
  <si>
    <t>" č.e.103 " 9,6*1,2</t>
  </si>
  <si>
    <t>" č.e.104a " 3,5*1,2</t>
  </si>
  <si>
    <t>" č.e.104b " 2,9*1,2</t>
  </si>
  <si>
    <t>" č.e.100 " 12,1*1,2</t>
  </si>
  <si>
    <t>" č.e.101 " 2,9*1,2</t>
  </si>
  <si>
    <t>" č.e.97 " 3,9*1,2</t>
  </si>
  <si>
    <t>" č.e.98 " 24,8*1,2</t>
  </si>
  <si>
    <t>132154104</t>
  </si>
  <si>
    <t>Hloubení zapažených rýh šířky do 800 mm strojně s urovnáním dna do předepsaného profilu a spádu v hornině třídy těžitelnosti I skupiny 1 a 2 přes 100 m3</t>
  </si>
  <si>
    <t>452964821</t>
  </si>
  <si>
    <t>https://podminky.urs.cz/item/CS_URS_2025_01/132154104</t>
  </si>
  <si>
    <t>" st.p.č.96 " 34,5*0,8*(1,8+1,65)/2</t>
  </si>
  <si>
    <t>" č.e.99 " 2,3*0,8*(2,21+2,44)/2+3,6*0,8*(2,3+2,53)/2+18,3*0,8*(2,11+2,34)/2</t>
  </si>
  <si>
    <t>" č.e.96 " 5,2*0,8*(2,06+2,28)/2+3,6*0,8*(2,15+2,37)/2</t>
  </si>
  <si>
    <t>" č.e.94 " 8,0*0,8*(1,99+2,21)/2</t>
  </si>
  <si>
    <t>" č.e.95 " 5,2*0,8*(2,03+2,21)/2+3,2*0,8*(2,12+2,3)/2</t>
  </si>
  <si>
    <t>" č.e.93 " 17,1*0,8*(1,19+1,84)/2+3,2*0,8*(1,28+1,93)/2</t>
  </si>
  <si>
    <t>" č.e.92 " 15,0*0,8*(1,15+1,82)/2+1,1*0,8*(1,24+1,91)/2+10,0*0,8*(1,05+1,72)/2</t>
  </si>
  <si>
    <t>" č.e.90 " 8,9*0,8*(1,19+1,81)/2+1,2*0,8*(1,28+1,9)/2+10,0*0,8*(1,09+1,71)/2</t>
  </si>
  <si>
    <t>" č.e.91 " 11,8*0,8*(1,49+1,78)/2+2,2*0,8*(1,58+1,88)/2</t>
  </si>
  <si>
    <t>" č.e.89 " 12,9*0,8*(0,9+1,25)/2+6,0*0,8*(0,99+1,34)/2</t>
  </si>
  <si>
    <t>" č.e.105a " 14,6*0,8*(3,31+3,3)/2+5,6*0,8*(3,31+3,3)/2</t>
  </si>
  <si>
    <t>" č.e.102 " 10,2*0,8*(2,19+2,43)/2</t>
  </si>
  <si>
    <t>" č.e.105b " 38,2*0,8*(1,38+2,28)/2</t>
  </si>
  <si>
    <t>" č.e.103 " 9,6*0,8*(1,91+2,05)/2</t>
  </si>
  <si>
    <t>" č.e.104a " 3,5*0,8*(2,63+2,61)/2</t>
  </si>
  <si>
    <t>" č.e.104b " 2,9*0,8*(2,52+2,53)/2</t>
  </si>
  <si>
    <t>" č.e.100 " 12,1*0,8*(2,36+2,44)/2</t>
  </si>
  <si>
    <t>" č.e.101 " 2,9*0,8*(2,01+2,12)/2</t>
  </si>
  <si>
    <t>" č.e.97 " 3,9*0,8*(2,31+2,32)/2</t>
  </si>
  <si>
    <t>" č.e.98 " 24,8*0,8*(1,66+2,42)/2</t>
  </si>
  <si>
    <t>480,864*0,25 'Přepočtené koeficientem množství</t>
  </si>
  <si>
    <t>132254104</t>
  </si>
  <si>
    <t>Hloubení zapažených rýh šířky do 800 mm strojně s urovnáním dna do předepsaného profilu a spádu v hornině třídy těžitelnosti I skupiny 3 přes 100 m3</t>
  </si>
  <si>
    <t>835124009</t>
  </si>
  <si>
    <t>https://podminky.urs.cz/item/CS_URS_2025_01/132254104</t>
  </si>
  <si>
    <t>480,864*0,4 'Přepočtené koeficientem množství</t>
  </si>
  <si>
    <t>132354104</t>
  </si>
  <si>
    <t>Hloubení zapažených rýh šířky do 800 mm strojně s urovnáním dna do předepsaného profilu a spádu v hornině třídy těžitelnosti II skupiny 4 přes 100 m3</t>
  </si>
  <si>
    <t>-1342024325</t>
  </si>
  <si>
    <t>https://podminky.urs.cz/item/CS_URS_2025_01/132354104</t>
  </si>
  <si>
    <t>480,864*0,3 'Přepočtené koeficientem množství</t>
  </si>
  <si>
    <t>132454104</t>
  </si>
  <si>
    <t>Hloubení zapažených rýh šířky do 800 mm strojně s urovnáním dna do předepsaného profilu a spádu v hornině třídy těžitelnosti II skupiny 5 přes 100 m3</t>
  </si>
  <si>
    <t>-1541428027</t>
  </si>
  <si>
    <t>https://podminky.urs.cz/item/CS_URS_2025_01/132454104</t>
  </si>
  <si>
    <t>480,864*0,05 'Přepočtené koeficientem množství</t>
  </si>
  <si>
    <t>2112571652</t>
  </si>
  <si>
    <t>" st.p.č.96 " 34,5*(2,0+1,85)/2*2</t>
  </si>
  <si>
    <t>" č.e.93 " 20,3*(1,39+2,04)/2*2</t>
  </si>
  <si>
    <t>" č.e.92 " 26,1*(1,35+2,02)/2*2</t>
  </si>
  <si>
    <t>" č.e.90 " 20,1*(1,39+2,01)/2*2</t>
  </si>
  <si>
    <t>" č.e.91 " 14,0*(1,69+1,98)/2*2</t>
  </si>
  <si>
    <t>" č.e.89 " 18,9*(1,1+1,45)/2*2</t>
  </si>
  <si>
    <t>1424485540</t>
  </si>
  <si>
    <t>1449683740</t>
  </si>
  <si>
    <t>" č.e.99 " 24,2*(2,41+2,64)/2*2</t>
  </si>
  <si>
    <t>" č.e.96 " 8,8*(2,26+2,48)/2*2</t>
  </si>
  <si>
    <t>" č.e.94 " 8,0*(1,19+2,41)/2*2</t>
  </si>
  <si>
    <t>" č.e.95 " 8,4*(2,23+2,41)/2*2</t>
  </si>
  <si>
    <t>" č.e.105a " 20,2*(3,51+3,5)/2*2</t>
  </si>
  <si>
    <t>" č.e.102 " 10,2*(2,39+2,63)/2*2</t>
  </si>
  <si>
    <t>" č.e.105b " 38,2*(1,58+2,48)/2*2</t>
  </si>
  <si>
    <t>" č.e.103 " 9,6*(2,11+2,25)/2*2</t>
  </si>
  <si>
    <t>" č.e.104a " 3,5*(2,83+2,81)/2*2</t>
  </si>
  <si>
    <t>" č.e.104b " 2,9*(2,72+2,73)/2*2</t>
  </si>
  <si>
    <t>" č.e.100 " 12,1*(2,56+2,64)/2*2</t>
  </si>
  <si>
    <t>" č.e.101 " 2,9*(2,21+2,32)/2*2</t>
  </si>
  <si>
    <t>" č.e.97 " 3,9*(2,51+2,62)/2*2</t>
  </si>
  <si>
    <t>" č.e.98 " 24,8*(1,86+2,62)/2*2</t>
  </si>
  <si>
    <t>1550856720</t>
  </si>
  <si>
    <t>-27588440</t>
  </si>
  <si>
    <t>480,864*0,65 'Přepočtené koeficientem množství</t>
  </si>
  <si>
    <t>-1424196333</t>
  </si>
  <si>
    <t>480,864*0,35 'Přepočtené koeficientem množství</t>
  </si>
  <si>
    <t>1600243742</t>
  </si>
  <si>
    <t>311,6*3,14*0,075*0,075</t>
  </si>
  <si>
    <t>-531944652</t>
  </si>
  <si>
    <t>5,504*5 'Přepočtené koeficientem množství</t>
  </si>
  <si>
    <t>332068483</t>
  </si>
  <si>
    <t>5,504*1,8 'Přepočtené koeficientem množství</t>
  </si>
  <si>
    <t>182090919</t>
  </si>
  <si>
    <t>" zásyp " 363,184</t>
  </si>
  <si>
    <t>" lože " 24,928</t>
  </si>
  <si>
    <t>" obsyp " 87,248</t>
  </si>
  <si>
    <t>* naložení přebytku zemin pro odvoz na skládku s poplatkem</t>
  </si>
  <si>
    <t>292,32*0,2</t>
  </si>
  <si>
    <t>-1147315859</t>
  </si>
  <si>
    <t>-1963179260</t>
  </si>
  <si>
    <t xml:space="preserve">" uložení výkopku na meziskládku " 480,864 </t>
  </si>
  <si>
    <t>" uložení přebytečného výkopku na skládku " 5,504</t>
  </si>
  <si>
    <t>245227382</t>
  </si>
  <si>
    <t>" výkop celkem " 480,864</t>
  </si>
  <si>
    <t>" lože " -24,928</t>
  </si>
  <si>
    <t>" obsyp " -87,248</t>
  </si>
  <si>
    <t>" odpočet potrubí " -311,6*3,14*0,075*0,075</t>
  </si>
  <si>
    <t>1860203780</t>
  </si>
  <si>
    <t>* obsyp potrubí prohozenou zeminou</t>
  </si>
  <si>
    <t>311,6*0,8*0,35</t>
  </si>
  <si>
    <t>175151109</t>
  </si>
  <si>
    <t>Obsypání potrubí strojně Příplatek k ceně za prohození sypaniny</t>
  </si>
  <si>
    <t>1063008469</t>
  </si>
  <si>
    <t>https://podminky.urs.cz/item/CS_URS_2025_01/175151109</t>
  </si>
  <si>
    <t>-928818261</t>
  </si>
  <si>
    <t xml:space="preserve">* úprava pláně v trase ve volném terénu  </t>
  </si>
  <si>
    <t>452792210</t>
  </si>
  <si>
    <t>-1452711580</t>
  </si>
  <si>
    <t>282507055</t>
  </si>
  <si>
    <t>292,32*0,02 'Přepočtené koeficientem množství</t>
  </si>
  <si>
    <t>1349138621</t>
  </si>
  <si>
    <t>-899685927</t>
  </si>
  <si>
    <t>splašková kanalizace areálu - přípojky</t>
  </si>
  <si>
    <t>312</t>
  </si>
  <si>
    <t>451595111</t>
  </si>
  <si>
    <t>Lože pod potrubí, stoky a drobné objekty v otevřeném výkopu z prohozeného výkopku</t>
  </si>
  <si>
    <t>1040903574</t>
  </si>
  <si>
    <t>https://podminky.urs.cz/item/CS_URS_2025_01/451595111</t>
  </si>
  <si>
    <t>* lože pod potrubí tl. 100 mm</t>
  </si>
  <si>
    <t>" st.p.č.96 " 34,5*0,8*0,1</t>
  </si>
  <si>
    <t>" č.e.99 " 24,2*0,8*0,1</t>
  </si>
  <si>
    <t>" č.e.96 " 8,8*0,8*0,1</t>
  </si>
  <si>
    <t>" č.e.94 " 8,0*0,8*0,1</t>
  </si>
  <si>
    <t>" č.e.95 " 8,4*0,8*0,1</t>
  </si>
  <si>
    <t>" č.e.93 " 20,3*0,8*0,1</t>
  </si>
  <si>
    <t>" č.e.92 " 26,1*0,8*0,1</t>
  </si>
  <si>
    <t>" č.e.90 " 20,1*0,8*0,1</t>
  </si>
  <si>
    <t>" č.e.91 " 14,0*0,8*0,1</t>
  </si>
  <si>
    <t>" č.e.89 " 18,9*0,8*0,1</t>
  </si>
  <si>
    <t>" č.e.105a " 20,2*0,8*0,1</t>
  </si>
  <si>
    <t>" č.e.102 " 10,2*0,8*0,1</t>
  </si>
  <si>
    <t>" č.e.105b " 38,2*0,8*0,1</t>
  </si>
  <si>
    <t>" č.e.103 " 9,6*0,8*0,1</t>
  </si>
  <si>
    <t>" č.e.104a " 3,5*0,8*0,1</t>
  </si>
  <si>
    <t>" č.e.104b " 2,9*0,8*0,1</t>
  </si>
  <si>
    <t>" č.e.100 " 12,1*0,8*0,1</t>
  </si>
  <si>
    <t>" č.e.101 " 2,9*0,8*0,1</t>
  </si>
  <si>
    <t>" č.e.97 " 3,9*0,8*0,1</t>
  </si>
  <si>
    <t>" č.e.98 " 24,8*0,8*0,1</t>
  </si>
  <si>
    <t>-1538938796</t>
  </si>
  <si>
    <t>" č.e.99 " 18,3*0,8</t>
  </si>
  <si>
    <t>" č.e.92 " 10,0*0,8</t>
  </si>
  <si>
    <t>" č.e.90 " 10,0*0,8</t>
  </si>
  <si>
    <t>* doplnění štěrku pod asfaltové plochy při překopu ŠDa - 2 x 150mm na celkovou tl.300mm</t>
  </si>
  <si>
    <t>" č.e.99 " 3,6*0,8</t>
  </si>
  <si>
    <t>" č.e.96 " 3,6*0,8</t>
  </si>
  <si>
    <t>" č.e.95 " 3,2*0,8</t>
  </si>
  <si>
    <t>" č.e.93 " 3,2*0,8</t>
  </si>
  <si>
    <t>" č.e.92 " 1,1*0,8</t>
  </si>
  <si>
    <t>" č.e.90 " 1,2*0,8</t>
  </si>
  <si>
    <t>" č.e.91 " 2,2*0,8</t>
  </si>
  <si>
    <t>" č.e.89 " 6,0*0,8</t>
  </si>
  <si>
    <t>49,92*2 'Přepočtené koeficientem množství</t>
  </si>
  <si>
    <t>565155101</t>
  </si>
  <si>
    <t>Asfaltový beton vrstva podkladní ACP 16 (obalované kamenivo střednězrnné - OKS) s rozprostřením a zhutněním v pruhu šířky do 1,5 m, po zhutnění tl. 70 mm</t>
  </si>
  <si>
    <t>174183913</t>
  </si>
  <si>
    <t>https://podminky.urs.cz/item/CS_URS_2025_01/565155101</t>
  </si>
  <si>
    <t>* doplnění asfaltové plochy při překopu ACP 16 tl.70mm</t>
  </si>
  <si>
    <t>" č.e.99 " 3,6*1,2</t>
  </si>
  <si>
    <t>" č.e.96 " 3,6*1,2</t>
  </si>
  <si>
    <t>" č.e.95 " 3,2*1,2</t>
  </si>
  <si>
    <t>" č.e.93 " 3,2*1,2</t>
  </si>
  <si>
    <t>" č.e.92 " 1,1*1,2</t>
  </si>
  <si>
    <t>" č.e.90 " 1,2*1,2</t>
  </si>
  <si>
    <t>" č.e.91 " 2,2*1,2</t>
  </si>
  <si>
    <t>" č.e.89 " 6,0*1,2</t>
  </si>
  <si>
    <t>573111112</t>
  </si>
  <si>
    <t>Postřik infiltrační PI z asfaltu silničního s posypem kamenivem, v množství 1,00 kg/m2</t>
  </si>
  <si>
    <t>1823644715</t>
  </si>
  <si>
    <t>https://podminky.urs.cz/item/CS_URS_2025_01/573111112</t>
  </si>
  <si>
    <t>573231108</t>
  </si>
  <si>
    <t>Postřik spojovací PS bez posypu kamenivem ze silniční emulze, v množství 0,50 kg/m2</t>
  </si>
  <si>
    <t>837633278</t>
  </si>
  <si>
    <t>https://podminky.urs.cz/item/CS_URS_2025_01/573231108</t>
  </si>
  <si>
    <t>577134111</t>
  </si>
  <si>
    <t>Asfaltový beton vrstva obrusná ACO 11 (ABS) s rozprostřením a se zhutněním z nemodifikovaného asfaltu v pruhu šířky do 3 m tř. I (ACO 11+), po zhutnění tl. 40 mm</t>
  </si>
  <si>
    <t>-355984039</t>
  </si>
  <si>
    <t>https://podminky.urs.cz/item/CS_URS_2025_01/577134111</t>
  </si>
  <si>
    <t>* doplnění asfaltové plochy při překopu ACO 11 tl.40mm</t>
  </si>
  <si>
    <t>596211110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</si>
  <si>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</si>
  <si>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688427186</t>
  </si>
  <si>
    <t>https://podminky.urs.cz/item/CS_URS_2025_01/596211110</t>
  </si>
  <si>
    <t xml:space="preserve">* zámková dlažba v překopu zpět </t>
  </si>
  <si>
    <t>" č.e.105a " 5,6*1,2</t>
  </si>
  <si>
    <t>59245018</t>
  </si>
  <si>
    <t>dlažba skladebná betonová 200x100mm tl 60mm přírodní</t>
  </si>
  <si>
    <t>852625455</t>
  </si>
  <si>
    <t>* zámková dlažba v překopu zpět - nová dlažba 25 %</t>
  </si>
  <si>
    <t>" č.e.105a " 5,6*1,2*0,25</t>
  </si>
  <si>
    <t>1,68*1,03 'Přepočtené koeficientem množství</t>
  </si>
  <si>
    <t>871310320</t>
  </si>
  <si>
    <t>Montáž kanalizačního potrubí hladkého plnostěnného SN 12 z polypropylenu DN 150</t>
  </si>
  <si>
    <t>-1558775523</t>
  </si>
  <si>
    <t>https://podminky.urs.cz/item/CS_URS_2025_01/871310320</t>
  </si>
  <si>
    <t>28617031</t>
  </si>
  <si>
    <t>trubka kanalizační PP plnostěnná třívrstvá DN 150x3000mm SN12</t>
  </si>
  <si>
    <t>756589292</t>
  </si>
  <si>
    <t>312*1,015 "Přepočtené koeficientem množství</t>
  </si>
  <si>
    <t>877310310</t>
  </si>
  <si>
    <t>Montáž kolen na kanalizačním potrubí z PP nebo tvrdého PVC-U trub hladkých plnostěnných DN 150</t>
  </si>
  <si>
    <t>-161345171</t>
  </si>
  <si>
    <t>https://podminky.urs.cz/item/CS_URS_2025_01/877310310</t>
  </si>
  <si>
    <t>28617182</t>
  </si>
  <si>
    <t>koleno kanalizační PP třívrstvé SN16 DN 150x45°</t>
  </si>
  <si>
    <t>2139089255</t>
  </si>
  <si>
    <t>877360320</t>
  </si>
  <si>
    <t>Montáž odboček na kanalizačním potrubí z PP nebo tvrdého PVC-U trub hladkých plnostěnných DN 250</t>
  </si>
  <si>
    <t>1755163103</t>
  </si>
  <si>
    <t>https://podminky.urs.cz/item/CS_URS_2025_01/877360320</t>
  </si>
  <si>
    <t>28617210</t>
  </si>
  <si>
    <t>odbočka kanalizační PP třívrstvá SN16 45° DN 250/150</t>
  </si>
  <si>
    <t>-1310902456</t>
  </si>
  <si>
    <t>892351111</t>
  </si>
  <si>
    <t>Tlaková zkouška vodou potrubí DN 150 nebo 200</t>
  </si>
  <si>
    <t>-2089999481</t>
  </si>
  <si>
    <t>https://podminky.urs.cz/item/CS_URS_2025_01/892351111</t>
  </si>
  <si>
    <t>-1116026445</t>
  </si>
  <si>
    <t>2+2</t>
  </si>
  <si>
    <t>894812201</t>
  </si>
  <si>
    <t>Revizní a čistící šachta z PP šachtové dno DN 425/150 průtočné</t>
  </si>
  <si>
    <t>1624419634</t>
  </si>
  <si>
    <t>https://podminky.urs.cz/item/CS_URS_2025_01/894812201</t>
  </si>
  <si>
    <t>894812202</t>
  </si>
  <si>
    <t>Revizní a čistící šachta z PP šachtové dno DN 425/150 průtočné 30°,60°,90°</t>
  </si>
  <si>
    <t>866941292</t>
  </si>
  <si>
    <t>https://podminky.urs.cz/item/CS_URS_2025_01/894812202</t>
  </si>
  <si>
    <t>894812232</t>
  </si>
  <si>
    <t>Revizní a čistící šachta z PP DN 425 šachtová roura korugovaná bez hrdla světlé hloubky 2000 mm</t>
  </si>
  <si>
    <t>1239932340</t>
  </si>
  <si>
    <t>https://podminky.urs.cz/item/CS_URS_2025_01/894812232</t>
  </si>
  <si>
    <t>894812233</t>
  </si>
  <si>
    <t>Revizní a čistící šachta z PP DN 425 šachtová roura korugovaná bez hrdla světlé hloubky 3000 mm</t>
  </si>
  <si>
    <t>-1340678908</t>
  </si>
  <si>
    <t>https://podminky.urs.cz/item/CS_URS_2025_01/894812233</t>
  </si>
  <si>
    <t>894812237</t>
  </si>
  <si>
    <t>Revizní a čistící šachta z PP DN 425 šachtová roura korugovaná bez hrdla světlé hloubky 6000 mm</t>
  </si>
  <si>
    <t>1040007774</t>
  </si>
  <si>
    <t>https://podminky.urs.cz/item/CS_URS_2025_01/894812237</t>
  </si>
  <si>
    <t>894812249</t>
  </si>
  <si>
    <t>Příplatek k rourám revizní a čistící šachty z PP DN 425 za uříznutí šachtové roury</t>
  </si>
  <si>
    <t>636182806</t>
  </si>
  <si>
    <t>https://podminky.urs.cz/item/CS_URS_2025_01/894812249</t>
  </si>
  <si>
    <t>894812262</t>
  </si>
  <si>
    <t>Revizní a čistící šachta z PP DN 425 poklop litinový plný do teleskopické trubky pro třídu zatížení D400</t>
  </si>
  <si>
    <t>-200501694</t>
  </si>
  <si>
    <t>https://podminky.urs.cz/item/CS_URS_2025_01/894812262</t>
  </si>
  <si>
    <t>899721111</t>
  </si>
  <si>
    <t>Signalizační vodič na potrubí DN do 150 mm</t>
  </si>
  <si>
    <t>-665602991</t>
  </si>
  <si>
    <t>https://podminky.urs.cz/item/CS_URS_2025_01/899721111</t>
  </si>
  <si>
    <t>113529372</t>
  </si>
  <si>
    <t>91</t>
  </si>
  <si>
    <t>Doplňující konstrukce a práce pozemních komunikací, letišť a ploch</t>
  </si>
  <si>
    <t>916231113</t>
  </si>
  <si>
    <t>Osazení chodníkového obrubníku betonového se zřízením lože, s vyplněním a zatřením spár cementovou maltou ležatého s boční opěrou z betonu prostého, do lože z betonu prostého</t>
  </si>
  <si>
    <t>1321615519</t>
  </si>
  <si>
    <t>https://podminky.urs.cz/item/CS_URS_2025_01/916231113</t>
  </si>
  <si>
    <t>* doplnění obrubníků při překopu v asfaltu a dlažbě</t>
  </si>
  <si>
    <t>" č.e.99 " 2*1,2</t>
  </si>
  <si>
    <t>" č.e.96 " 2*1,2</t>
  </si>
  <si>
    <t>" č.e.95 " 2*1,2</t>
  </si>
  <si>
    <t>" č.e.93 " 2*1,2</t>
  </si>
  <si>
    <t>" č.e.92 " 2*1,2</t>
  </si>
  <si>
    <t>" č.e.90 " 2*1,2</t>
  </si>
  <si>
    <t>" č.e.91 " 2*1,2</t>
  </si>
  <si>
    <t>" č.e.89 " 2*1,2</t>
  </si>
  <si>
    <t>" č.e.105a " 2*1,2</t>
  </si>
  <si>
    <t>59217017</t>
  </si>
  <si>
    <t>obrubník betonový chodníkový 1000x100x250mm</t>
  </si>
  <si>
    <t>636404637</t>
  </si>
  <si>
    <t xml:space="preserve">* doplnění obrubníků při překopu v asfaltu a dlažbě - 50% nových obrubníků </t>
  </si>
  <si>
    <t>21,6*0,51 'Přepočtené koeficientem množství</t>
  </si>
  <si>
    <t>916991121</t>
  </si>
  <si>
    <t>Lože pod obrubníky, krajníky nebo obruby z dlažebních kostek z betonu prostého</t>
  </si>
  <si>
    <t>-1596662917</t>
  </si>
  <si>
    <t>https://podminky.urs.cz/item/CS_URS_2025_01/916991121</t>
  </si>
  <si>
    <t>* lože pro nové obrubníky při překopu v asfaltu</t>
  </si>
  <si>
    <t>" č.e.99 " 2*1,2*0,15*0,2</t>
  </si>
  <si>
    <t>" č.e.96 " 2*1,2*0,15*0,2</t>
  </si>
  <si>
    <t>" č.e.95 " 2*1,2*0,15*0,2</t>
  </si>
  <si>
    <t>" č.e.93 " 2*1,2*0,15*0,2</t>
  </si>
  <si>
    <t>" č.e.92 " 2*1,2*0,15*0,2</t>
  </si>
  <si>
    <t>" č.e.90 " 2*1,2*0,15*0,2</t>
  </si>
  <si>
    <t>" č.e.91 " 2*1,2*0,15*0,2</t>
  </si>
  <si>
    <t>" č.e.89 " 2*1,2*0,15*0,2</t>
  </si>
  <si>
    <t>" č.e.105a " 2*1,2*0,15*0,2</t>
  </si>
  <si>
    <t>96</t>
  </si>
  <si>
    <t>Bourání konstrukcí</t>
  </si>
  <si>
    <t>113202111</t>
  </si>
  <si>
    <t>Vytrhání obrub s vybouráním lože, s přemístěním hmot na skládku na vzdálenost do 3 m nebo s naložením na dopravní prostředek z krajníků nebo obrubníků stojatých</t>
  </si>
  <si>
    <t>1560902832</t>
  </si>
  <si>
    <t>https://podminky.urs.cz/item/CS_URS_2025_01/113202111</t>
  </si>
  <si>
    <t>* odstranění obrubníků při překopu v asfaltu</t>
  </si>
  <si>
    <t>979021112</t>
  </si>
  <si>
    <t>Očištění vybouraných prvků při překopech inženýrských sítí od spojovacího materiálu s odklizením a uložením očištěných hmot a spojovacího materiálu na skládku do vzdálenosti 10 m nebo naložením na dopravní prostředek obrubníků a krajníků, vybouraných z jakéhokoliv lože a s jakoukoliv výplní spár chodníkových</t>
  </si>
  <si>
    <t>-1475188300</t>
  </si>
  <si>
    <t>https://podminky.urs.cz/item/CS_URS_2025_01/979021112</t>
  </si>
  <si>
    <t xml:space="preserve">* doplnění obrubníků při překopu v asfaltu a dlažbě - 50% atávajících  obrubníků zpět </t>
  </si>
  <si>
    <t>21,6*0,5 'Přepočtené koeficientem množství</t>
  </si>
  <si>
    <t>919735112</t>
  </si>
  <si>
    <t>Řezání stávajícího živičného krytu nebo podkladu hloubky přes 50 do 100 mm</t>
  </si>
  <si>
    <t>365471041</t>
  </si>
  <si>
    <t>https://podminky.urs.cz/item/CS_URS_2025_01/919735112</t>
  </si>
  <si>
    <t xml:space="preserve">* řezání asfaltu při překopu </t>
  </si>
  <si>
    <t>" č.e.99 " 3,6*2</t>
  </si>
  <si>
    <t>" č.e.96 " 3,6*2</t>
  </si>
  <si>
    <t>" č.e.95 " 3,2*2</t>
  </si>
  <si>
    <t>" č.e.93 " 3,2*2</t>
  </si>
  <si>
    <t>" č.e.92 " 1,1*2</t>
  </si>
  <si>
    <t>" č.e.90 " 1,2*2</t>
  </si>
  <si>
    <t>" č.e.91 " 2,2*2</t>
  </si>
  <si>
    <t>" č.e.89 " 6,0*2</t>
  </si>
  <si>
    <t>113107423</t>
  </si>
  <si>
    <t>Odstranění podkladů nebo krytů při překopech inženýrských sítí s přemístěním hmot na skládku ve vzdálenosti do 3 m nebo s naložením na dopravní prostředek strojně plochy jednotlivě do 15 m2 z kameniva hrubého drceného, o tl. vrstvy přes 200 do 300 mm</t>
  </si>
  <si>
    <t>-1490566570</t>
  </si>
  <si>
    <t>https://podminky.urs.cz/item/CS_URS_2025_01/113107423</t>
  </si>
  <si>
    <t xml:space="preserve">* odstranění štěrku při překopu </t>
  </si>
  <si>
    <t>113107442</t>
  </si>
  <si>
    <t>Odstranění podkladů nebo krytů při překopech inženýrských sítí s přemístěním hmot na skládku ve vzdálenosti do 3 m nebo s naložením na dopravní prostředek strojně plochy jednotlivě do 15 m2 živičných, o tl. vrstvy přes 50 do 100 mm</t>
  </si>
  <si>
    <t>-809636514</t>
  </si>
  <si>
    <t>https://podminky.urs.cz/item/CS_URS_2025_01/113107442</t>
  </si>
  <si>
    <t xml:space="preserve">* odstranění asfaltu při překopu </t>
  </si>
  <si>
    <t>113106023</t>
  </si>
  <si>
    <t>Rozebrání dlažeb a dílců při překopech inženýrských sítí s přemístěním hmot na skládku na vzdálenost do 3 m nebo s naložením na dopravní prostředek ručně komunikací pro pěší s ložem z kameniva nebo živice a s výplní spár ze zámkové dlažby</t>
  </si>
  <si>
    <t>1876494114</t>
  </si>
  <si>
    <t>https://podminky.urs.cz/item/CS_URS_2025_01/113106023</t>
  </si>
  <si>
    <t xml:space="preserve">* odstranění zámkové dlažby v překopu </t>
  </si>
  <si>
    <t>979051121</t>
  </si>
  <si>
    <t>Očištění vybouraných prvků při překopech inženýrských sítí od spojovacího materiálu s odklizením a uložením očištěných hmot a spojovacího materiálu na skládku do vzdálenosti 10 m nebo naložením na dopravní prostředek zámkových dlaždic s vyplněním spár kamenivem</t>
  </si>
  <si>
    <t>-788680777</t>
  </si>
  <si>
    <t>https://podminky.urs.cz/item/CS_URS_2025_01/979051121</t>
  </si>
  <si>
    <t xml:space="preserve">* zámková dlažba v překopu zpět 75% </t>
  </si>
  <si>
    <t>6,72*0,75 'Přepočtené koeficientem množství</t>
  </si>
  <si>
    <t>-166959328</t>
  </si>
  <si>
    <t>-1811146628</t>
  </si>
  <si>
    <t>" st.p.č.96 " 34,5*0,8*(1,8+1,65)/2*1,67*0,35</t>
  </si>
  <si>
    <t>" č.e.99 " (2,3*0,8*(2,21+2,44)/2+3,6*0,8*(2,3+2,53)/2+18,3*0,8*(2,11+2,34)/2)*1,67*0,35</t>
  </si>
  <si>
    <t>" č.e.96 " (5,2*0,8*(2,06+2,28)/2+3,6*0,8*(2,15+2,37)/2)*1,67*0,35</t>
  </si>
  <si>
    <t>" č.e.94 " 8,0*0,8*(1,99+2,21)/2*1,67*0,35</t>
  </si>
  <si>
    <t>" č.e.95 " (5,2*0,8*(2,03+2,21)/2+3,2*0,8*(2,12+2,3)/2)*1,67*0,35</t>
  </si>
  <si>
    <t>" č.e.93 " (17,1*0,8*(1,19+1,84)/2+3,2*0,8*(1,28+1,93)/2)*1,67*0,35</t>
  </si>
  <si>
    <t>" č.e.92 " (15,0*0,8*(1,15+1,82)/2+1,1*0,8*(1,24+1,91)/2+10,0*0,8*(1,05+1,72)/2)*1,67*0,35</t>
  </si>
  <si>
    <t>" č.e.90 " (8,9*0,8*(1,19+1,81)/2+1,2*0,8*(1,28+1,9)/2+10,0*0,8*(1,09+1,71)/2)*1,67*0,35</t>
  </si>
  <si>
    <t>" č.e.91 " (11,8*0,8*(1,49+1,78)/2+2,2*0,8*(1,58+1,88)/2)*1,67*0,35</t>
  </si>
  <si>
    <t>" č.e.89 " (12,9*0,8*(0,9+1,25)/2+6,0*0,8*(0,99+1,34)/2)*1,67*0,35</t>
  </si>
  <si>
    <t>" č.e.105a " (14,6*0,8*(3,31+3,3)/2+5,6*0,8*(3,31+3,3)/2)*1,67*0,35</t>
  </si>
  <si>
    <t>" č.e.102 " 10,2*0,8*(2,19+2,43)/2*1,67*0,35</t>
  </si>
  <si>
    <t>" č.e.105b " 38,2*0,8*(1,38+2,28)/2*1,67*0,35</t>
  </si>
  <si>
    <t>" č.e.103 " 9,6*0,8*(1,91+2,05)/2*1,67*0,35</t>
  </si>
  <si>
    <t>" č.e.104a " 3,5*0,8*(2,63+2,61)/2*1,67*0,35</t>
  </si>
  <si>
    <t>" č.e.104b " 2,9*0,8*(2,52+2,53)/2*1,67*0,35</t>
  </si>
  <si>
    <t>" č.e.100 " 12,1*0,8*(2,36+2,44)/2*1,67*0,35</t>
  </si>
  <si>
    <t>" č.e.101 " 2,9*0,8*(2,01+2,12)/2*1,67*0,35</t>
  </si>
  <si>
    <t>" č.e.97 " 3,9*0,8*(2,31+2,32)/2*1,67*0,35</t>
  </si>
  <si>
    <t>" č.e.98 " 24,8*0,8*(1,66+2,42)/2*1,67*0,35</t>
  </si>
  <si>
    <t>997221571</t>
  </si>
  <si>
    <t>Vodorovná doprava vybouraných hmot bez naložení, ale se složením a s hrubým urovnáním na vzdálenost do 1 km</t>
  </si>
  <si>
    <t>-813484846</t>
  </si>
  <si>
    <t>https://podminky.urs.cz/item/CS_URS_2025_01/997221571</t>
  </si>
  <si>
    <t>" vybouraný asfalt " 6,362</t>
  </si>
  <si>
    <t>" 50% vybouraných obrubníků " 4,428*0,5</t>
  </si>
  <si>
    <t>" 25% vybouraných dlažeb " 1,747*0,25</t>
  </si>
  <si>
    <t>997221579</t>
  </si>
  <si>
    <t>Vodorovná doprava vybouraných hmot bez naložení, ale se složením a s hrubým urovnáním na vzdálenost Příplatek k ceně za každý další započatý 1 km přes 1 km</t>
  </si>
  <si>
    <t>407653352</t>
  </si>
  <si>
    <t>https://podminky.urs.cz/item/CS_URS_2025_01/997221579</t>
  </si>
  <si>
    <t>9,013*14 'Přepočtené koeficientem množství</t>
  </si>
  <si>
    <t>70</t>
  </si>
  <si>
    <t>997221861</t>
  </si>
  <si>
    <t>Poplatek za uložení stavebního odpadu na recyklační skládce (skládkovné) z prostého betonu zatříděného do Katalogu odpadů pod kódem 17 01 01</t>
  </si>
  <si>
    <t>-1964608624</t>
  </si>
  <si>
    <t>https://podminky.urs.cz/item/CS_URS_2025_01/997221861</t>
  </si>
  <si>
    <t>71</t>
  </si>
  <si>
    <t>997221875</t>
  </si>
  <si>
    <t>Poplatek za uložení stavebního odpadu na recyklační skládce (skládkovné) asfaltového bez obsahu dehtu zatříděného do Katalogu odpadů pod kódem 17 03 02</t>
  </si>
  <si>
    <t>-2068817271</t>
  </si>
  <si>
    <t>https://podminky.urs.cz/item/CS_URS_2025_01/997221875</t>
  </si>
  <si>
    <t>72</t>
  </si>
  <si>
    <t>1825718748</t>
  </si>
  <si>
    <t>SO 01-3 - Tlaková kanalizace</t>
  </si>
  <si>
    <t>-977789123</t>
  </si>
  <si>
    <t xml:space="preserve">" ohraničení zajištění výkopů jam protlaků  rostlém terénu " (2,0+3,0)*2*5</t>
  </si>
  <si>
    <t>-184524676</t>
  </si>
  <si>
    <t>895739544</t>
  </si>
  <si>
    <t>" ohraničení zajištění výkopů jam protlaků v silnici " (2,0+3,0)*2*2</t>
  </si>
  <si>
    <t>-1764414086</t>
  </si>
  <si>
    <t>554385813</t>
  </si>
  <si>
    <t>" vstup a výstup z výkopu " 3,0*7</t>
  </si>
  <si>
    <t>-952706768</t>
  </si>
  <si>
    <t>-489298126</t>
  </si>
  <si>
    <t>" ornice na ploše montážních jam " 2,0*3,0*5</t>
  </si>
  <si>
    <t>131151343</t>
  </si>
  <si>
    <t>Vrtání jamek strojně průměru přes 200 do 300 mm</t>
  </si>
  <si>
    <t>23323837</t>
  </si>
  <si>
    <t>https://podminky.urs.cz/item/CS_URS_2025_01/131151343</t>
  </si>
  <si>
    <t>" jamka pro orientační sloupek kanalizace " 0,5*4</t>
  </si>
  <si>
    <t>131251203</t>
  </si>
  <si>
    <t>Hloubení zapažených jam a zářezů strojně s urovnáním dna do předepsaného profilu a spádu v hornině třídy těžitelnosti I skupiny 3 přes 50 do 100 m3</t>
  </si>
  <si>
    <t>-275103445</t>
  </si>
  <si>
    <t>https://podminky.urs.cz/item/CS_URS_2025_01/131251203</t>
  </si>
  <si>
    <t>* v hor.3 - 15% objemu výkopku</t>
  </si>
  <si>
    <t>" jámy protlaků " 1,0*2,0*(2,75+1,85+1,6+1,9+2,18+2,56+1,45)</t>
  </si>
  <si>
    <t>28,58*0,15 'Přepočtené koeficientem množství</t>
  </si>
  <si>
    <t>131351203</t>
  </si>
  <si>
    <t>Hloubení zapažených jam a zářezů strojně s urovnáním dna do předepsaného profilu a spádu v hornině třídy těžitelnosti II skupiny 4 přes 50 do 100 m3</t>
  </si>
  <si>
    <t>63033620</t>
  </si>
  <si>
    <t>https://podminky.urs.cz/item/CS_URS_2025_01/131351203</t>
  </si>
  <si>
    <t>* v hor.4 - 15% objemu výkopku</t>
  </si>
  <si>
    <t>131451203</t>
  </si>
  <si>
    <t>Hloubení zapažených jam a zářezů strojně s urovnáním dna do předepsaného profilu a spádu v hornině třídy těžitelnosti II skupiny 5 přes 50 do 100 m3</t>
  </si>
  <si>
    <t>-367282763</t>
  </si>
  <si>
    <t>https://podminky.urs.cz/item/CS_URS_2025_01/131451203</t>
  </si>
  <si>
    <t>* v hor.5 - 20% objemu výkopku</t>
  </si>
  <si>
    <t>28,58*0,2 'Přepočtené koeficientem množství</t>
  </si>
  <si>
    <t>131551203</t>
  </si>
  <si>
    <t>Hloubení zapažených jam a zářezů strojně s urovnáním dna do předepsaného profilu a spádu v hornině třídy těžitelnosti III skupiny 6 přes 50 do 100 m3</t>
  </si>
  <si>
    <t>369985787</t>
  </si>
  <si>
    <t>https://podminky.urs.cz/item/CS_URS_2025_01/131551203</t>
  </si>
  <si>
    <t>* v hor.6,7 - 50% objemu výkopku</t>
  </si>
  <si>
    <t>28,58*0,5 'Přepočtené koeficientem množství</t>
  </si>
  <si>
    <t>-671975208</t>
  </si>
  <si>
    <t>* v blízkosti kabelů SL a NN dvou montážních jam</t>
  </si>
  <si>
    <t>" jámy protlaků " 1,0*2,0*(1,85+1,45)</t>
  </si>
  <si>
    <t>141721211</t>
  </si>
  <si>
    <t>Řízený zemní protlak délky protlaku do 50 m v hornině třídy těžitelnosti I a II, skupiny 1 až 4 včetně zatažení trub v hloubce do 6 m průměru vrtu do 90 mm</t>
  </si>
  <si>
    <t>-1752153315</t>
  </si>
  <si>
    <t>https://podminky.urs.cz/item/CS_URS_2025_01/141721211</t>
  </si>
  <si>
    <t>* protlak délky do 50 m</t>
  </si>
  <si>
    <t>40,8+98,20</t>
  </si>
  <si>
    <t>" odpočet protlaku pro chráničku DN 110 " -(6,0+12,0+8,0)</t>
  </si>
  <si>
    <t>141721251</t>
  </si>
  <si>
    <t>Řízený zemní protlak délky protlaku přes 50 do 100 m v hornině třídy těžitelnosti I a II, skupiny 1 až 4 včetně zatažení trub v hloubce do 6 m průměru vrtu do 90 mm</t>
  </si>
  <si>
    <t>744862070</t>
  </si>
  <si>
    <t>https://podminky.urs.cz/item/CS_URS_2025_01/141721251</t>
  </si>
  <si>
    <t>* protlak délky přes 50 m</t>
  </si>
  <si>
    <t>110,0+106,0</t>
  </si>
  <si>
    <t>141721212</t>
  </si>
  <si>
    <t>Řízený zemní protlak délky protlaku do 50 m v hornině třídy těžitelnosti I a II, skupiny 1 až 4 včetně zatažení trub v hloubce do 6 m průměru vrtu přes 90 do 110 mm</t>
  </si>
  <si>
    <t>-1465677143</t>
  </si>
  <si>
    <t>https://podminky.urs.cz/item/CS_URS_2025_01/141721212</t>
  </si>
  <si>
    <t>" protlak pro chráničku DN 110 " (6,0+12,0+8,0)</t>
  </si>
  <si>
    <t>151101201</t>
  </si>
  <si>
    <t>Zřízení pažení stěn výkopu bez rozepření nebo vzepření příložné, hloubky do 4 m</t>
  </si>
  <si>
    <t>-1397398666</t>
  </si>
  <si>
    <t>https://podminky.urs.cz/item/CS_URS_2025_01/151101201</t>
  </si>
  <si>
    <t>" jámy protlaků " (1,0+2,0)*2*(2,75+1,85+1,6+1,9+2,18+2,56+1,45)</t>
  </si>
  <si>
    <t>151101211</t>
  </si>
  <si>
    <t>Odstranění pažení stěn výkopu bez rozepření nebo vzepření s uložením pažin na vzdálenost do 3 m od okraje výkopu příložné, hloubky do 4 m</t>
  </si>
  <si>
    <t>49388851</t>
  </si>
  <si>
    <t>https://podminky.urs.cz/item/CS_URS_2025_01/151101211</t>
  </si>
  <si>
    <t>151101401</t>
  </si>
  <si>
    <t>Zřízení vzepření zapažených stěn výkopů s potřebným přepažováním při pažení příložném, hloubky do 4 m</t>
  </si>
  <si>
    <t>1261700401</t>
  </si>
  <si>
    <t>https://podminky.urs.cz/item/CS_URS_2025_01/151101401</t>
  </si>
  <si>
    <t>151101411</t>
  </si>
  <si>
    <t>Odstranění vzepření stěn výkopů s uložením materiálu na vzdálenost do 3 m od kraje výkopu při pažení příložném, hloubky do 4 m</t>
  </si>
  <si>
    <t>526398897</t>
  </si>
  <si>
    <t>https://podminky.urs.cz/item/CS_URS_2025_01/151101411</t>
  </si>
  <si>
    <t>19352994</t>
  </si>
  <si>
    <t>* v hor.3 15% objemu výkopku</t>
  </si>
  <si>
    <t>" jámy protlaků " 1,0*2,0*(2,75+1,85+1,6+1,9+2,18+2,56+1,45)*0,15</t>
  </si>
  <si>
    <t>" jamka pro orientační sloupek kanalizace " 3,14*0,15*0,15*0,5*4</t>
  </si>
  <si>
    <t>* dovoz upravených zemin z meziskládky pro</t>
  </si>
  <si>
    <t>" zásyp " 22,98</t>
  </si>
  <si>
    <t>" lože v prostoru jam " 2,0*1,0*0,1*7</t>
  </si>
  <si>
    <t>" obsyp v prostoru jam " 2,0*1,0*0,3*7</t>
  </si>
  <si>
    <t xml:space="preserve">* dovoz ornice pro její rozprostění </t>
  </si>
  <si>
    <t>30,0*0,2</t>
  </si>
  <si>
    <t>-852145681</t>
  </si>
  <si>
    <t xml:space="preserve">* jámy v hor.4,5 - 35% objemu na meziskládku </t>
  </si>
  <si>
    <t>28,58*0,35 'Přepočtené koeficientem množství</t>
  </si>
  <si>
    <t>162551148</t>
  </si>
  <si>
    <t>Vodorovné přemístění výkopku nebo sypaniny po suchu na obvyklém dopravním prostředku, bez naložení výkopku, avšak se složením bez rozhrnutí z horniny třídy těžitelnosti III skupiny 6 a 7 na vzdálenost přes 2 500 do 3 000 m</t>
  </si>
  <si>
    <t>-273438925</t>
  </si>
  <si>
    <t>https://podminky.urs.cz/item/CS_URS_2025_01/162551148</t>
  </si>
  <si>
    <t>* v hor.6 a 7 50% objemu výkopku</t>
  </si>
  <si>
    <t>1744650333</t>
  </si>
  <si>
    <t>-880835331</t>
  </si>
  <si>
    <t>" uložení výkopku na meziskládku " 28,58</t>
  </si>
  <si>
    <t>" uložení přebytečného výkopku na skládku " 0</t>
  </si>
  <si>
    <t>1849687991</t>
  </si>
  <si>
    <t>" výkop jam celkem " 28,58</t>
  </si>
  <si>
    <t>" lože v prostoru jam " -2,0*1,0*0,1*7</t>
  </si>
  <si>
    <t>" obsyp v prostoru jam " -2,0*1,0*0,3*7</t>
  </si>
  <si>
    <t>1244084475</t>
  </si>
  <si>
    <t>" v prostoru jam " 2,0*1,0*0,3*7</t>
  </si>
  <si>
    <t>1376513925</t>
  </si>
  <si>
    <t>393236211</t>
  </si>
  <si>
    <t>-57705532</t>
  </si>
  <si>
    <t>1979007240</t>
  </si>
  <si>
    <t>30*0,02 'Přepočtené koeficientem množství</t>
  </si>
  <si>
    <t>-709850907</t>
  </si>
  <si>
    <t>" na ploše montážních jam " 2,0*3,0*5</t>
  </si>
  <si>
    <t>-362057119</t>
  </si>
  <si>
    <t>338171123</t>
  </si>
  <si>
    <t>Montáž sloupků a vzpěr plotových ocelových trubkových nebo profilovaných výšky přes 2 do 2,6 m se zabetonováním do 0,08 m3 do připravených jamek</t>
  </si>
  <si>
    <t>179372791</t>
  </si>
  <si>
    <t>https://podminky.urs.cz/item/CS_URS_2025_01/338171123</t>
  </si>
  <si>
    <t>" orientační sloupek kanalizace " 4</t>
  </si>
  <si>
    <t>55342255R</t>
  </si>
  <si>
    <t>Orientační sloupek pro orientační tabulku rozvodné kanalizační sítě 2500/40/2,9 mm obalená hnědým bralenem s nalepenými bílými pruhy</t>
  </si>
  <si>
    <t>118094683</t>
  </si>
  <si>
    <t>899713111</t>
  </si>
  <si>
    <t>Orientační tabulky na vodovodních a kanalizačních řadech na sloupku ocelovém nebo betonovém</t>
  </si>
  <si>
    <t>2015660062</t>
  </si>
  <si>
    <t>https://podminky.urs.cz/item/CS_URS_2025_01/899713111</t>
  </si>
  <si>
    <t>" na orientačním sloupku kanalizace " 4</t>
  </si>
  <si>
    <t>-1338136588</t>
  </si>
  <si>
    <t>" v prostoru jam " 2,0*1,0*0,1*7</t>
  </si>
  <si>
    <t>-1526663436</t>
  </si>
  <si>
    <t>" na montážních jámách v silnici " 2,0*3,0*2</t>
  </si>
  <si>
    <t>12*2 'Přepočtené koeficientem množství</t>
  </si>
  <si>
    <t>-711037378</t>
  </si>
  <si>
    <t>1870939546</t>
  </si>
  <si>
    <t>887037108</t>
  </si>
  <si>
    <t>-326345636</t>
  </si>
  <si>
    <t>857212122</t>
  </si>
  <si>
    <t>Montáž litinových tvarovek jednoosých přírubových otevřený výkop DN 50</t>
  </si>
  <si>
    <t>-273814024</t>
  </si>
  <si>
    <t>https://podminky.urs.cz/item/CS_URS_2025_01/857212122</t>
  </si>
  <si>
    <t>42210062</t>
  </si>
  <si>
    <t>souprava proplachovací voda+kanál přírubové připojení DN 50/1,5 m</t>
  </si>
  <si>
    <t>-1355875062</t>
  </si>
  <si>
    <t>857214122</t>
  </si>
  <si>
    <t>Montáž litinových tvarovek odbočných přírubových otevřený výkop DN 50</t>
  </si>
  <si>
    <t>-274354631</t>
  </si>
  <si>
    <t>https://podminky.urs.cz/item/CS_URS_2025_01/857214122</t>
  </si>
  <si>
    <t>55258001</t>
  </si>
  <si>
    <t>tvarovka hrdlová s přírubovou odbočkou z tvárné litiny MMA-kus nástrčná hrdla pro PE a PVC DN 63/50</t>
  </si>
  <si>
    <t>100627512</t>
  </si>
  <si>
    <t>871215201</t>
  </si>
  <si>
    <t>Montáž kanalizačního potrubí z PE SDR11 otevřený výkop svařovaných elektrotvarovkou d 50x4,6 mm</t>
  </si>
  <si>
    <t>-1816659371</t>
  </si>
  <si>
    <t>https://podminky.urs.cz/item/CS_URS_2025_01/871215201</t>
  </si>
  <si>
    <t>355</t>
  </si>
  <si>
    <t>28613602</t>
  </si>
  <si>
    <t>potrubí kanalizační jednovrstvé PE100 RC SDR11 s ochranným pláštěm 50x4,6mm</t>
  </si>
  <si>
    <t>-403246260</t>
  </si>
  <si>
    <t>355*1,015 "Přepočtené koeficientem množství</t>
  </si>
  <si>
    <t>871225201</t>
  </si>
  <si>
    <t>Montáž kanalizačního potrubí z PE SDR11 otevřený výkop svařovaných elektrotvarovkou d 63x5,8 mm</t>
  </si>
  <si>
    <t>-51674128</t>
  </si>
  <si>
    <t>https://podminky.urs.cz/item/CS_URS_2025_01/871225201</t>
  </si>
  <si>
    <t>28613603</t>
  </si>
  <si>
    <t>potrubí kanalizační jednovrstvé PE100 RC SDR11 s ochranným pláštěm 63x5,8mm</t>
  </si>
  <si>
    <t>464255440</t>
  </si>
  <si>
    <t>1*1,015 "Přepočtené koeficientem množství</t>
  </si>
  <si>
    <t>877185201</t>
  </si>
  <si>
    <t>Montáž elektrospojek na kanalizačním potrubí z PE trub d 50</t>
  </si>
  <si>
    <t>1296971749</t>
  </si>
  <si>
    <t>https://podminky.urs.cz/item/CS_URS_2025_01/877185201</t>
  </si>
  <si>
    <t>28615971</t>
  </si>
  <si>
    <t>elektrospojka SDR11 PE 100 PN16 D 50mm</t>
  </si>
  <si>
    <t>1535671073</t>
  </si>
  <si>
    <t>877185210</t>
  </si>
  <si>
    <t>Montáž elektrokolen 45° na kanalizačním potrubí z PE trub d 50</t>
  </si>
  <si>
    <t>869038077</t>
  </si>
  <si>
    <t>https://podminky.urs.cz/item/CS_URS_2025_01/877185210</t>
  </si>
  <si>
    <t>28614945</t>
  </si>
  <si>
    <t>elektrokoleno 45° PE 100 PN16 D 50mm</t>
  </si>
  <si>
    <t>-1201215214</t>
  </si>
  <si>
    <t>877185218</t>
  </si>
  <si>
    <t>Montáž elektrozáslepek na kanalizačním potrubí z PE trub d 50</t>
  </si>
  <si>
    <t>-186497326</t>
  </si>
  <si>
    <t>https://podminky.urs.cz/item/CS_URS_2025_01/877185218</t>
  </si>
  <si>
    <t>28615022</t>
  </si>
  <si>
    <t>elektrozáslepka SDR11 PE 100 PN16 D 50mm</t>
  </si>
  <si>
    <t>-1923075927</t>
  </si>
  <si>
    <t>877215201</t>
  </si>
  <si>
    <t>Montáž elektrospojek na kanalizačním potrubí z PE trub d 63</t>
  </si>
  <si>
    <t>802673814</t>
  </si>
  <si>
    <t>https://podminky.urs.cz/item/CS_URS_2025_01/877215201</t>
  </si>
  <si>
    <t>28614976</t>
  </si>
  <si>
    <t>elektroredukce PE 100 PN16 D 63-50mm</t>
  </si>
  <si>
    <t>1747529243</t>
  </si>
  <si>
    <t>871264201</t>
  </si>
  <si>
    <t>Montáž kanalizačního potrubí z PE SDR11 otevřený výkop sklon do 20 % svařovaných na tupo d 110x10 mm</t>
  </si>
  <si>
    <t>-1856577852</t>
  </si>
  <si>
    <t>https://podminky.urs.cz/item/CS_URS_2025_01/871264201</t>
  </si>
  <si>
    <t>protlaky</t>
  </si>
  <si>
    <t>8+6,0+12</t>
  </si>
  <si>
    <t>28613606</t>
  </si>
  <si>
    <t>potrubí kanalizační jednovrstvé PE100 RC SDR11 s ochranným pláštěm 110x10,0mm</t>
  </si>
  <si>
    <t>550306233</t>
  </si>
  <si>
    <t>26*1,015 'Přepočtené koeficientem množství</t>
  </si>
  <si>
    <t>899911216</t>
  </si>
  <si>
    <t>Kluzná objímka výšky 19 mm vnějšího průměru potrubí přes 102 mm do 112 mm</t>
  </si>
  <si>
    <t>54652572</t>
  </si>
  <si>
    <t>https://podminky.urs.cz/item/CS_URS_2025_01/899911216</t>
  </si>
  <si>
    <t>6+6+8</t>
  </si>
  <si>
    <t>899913133</t>
  </si>
  <si>
    <t>Uzavírací manžeta chráničky potrubí DN 80 x 150</t>
  </si>
  <si>
    <t>1764409149</t>
  </si>
  <si>
    <t>https://podminky.urs.cz/item/CS_URS_2025_01/899913133</t>
  </si>
  <si>
    <t>2+2+2</t>
  </si>
  <si>
    <t>89996112R</t>
  </si>
  <si>
    <t>Osazení poklopů uličních litinových proplachovací soupravy</t>
  </si>
  <si>
    <t>140301544</t>
  </si>
  <si>
    <t>4229632R</t>
  </si>
  <si>
    <t>poklop litinový proplachovací soupravy pro zemní soupravy osazení do terénu a do vozovky</t>
  </si>
  <si>
    <t>-1229265123</t>
  </si>
  <si>
    <t>892241111</t>
  </si>
  <si>
    <t>Tlaková zkouška vodou potrubí DN do 80</t>
  </si>
  <si>
    <t>228541145</t>
  </si>
  <si>
    <t>https://podminky.urs.cz/item/CS_URS_2025_01/892241111</t>
  </si>
  <si>
    <t>355+1</t>
  </si>
  <si>
    <t>1223748107</t>
  </si>
  <si>
    <t>Signalizační vodič DN do 150 mm na potrubí</t>
  </si>
  <si>
    <t>725599363</t>
  </si>
  <si>
    <t>* tlaková kanalizace</t>
  </si>
  <si>
    <t>356</t>
  </si>
  <si>
    <t>1293606941</t>
  </si>
  <si>
    <t xml:space="preserve">* tlaková kanalizace </t>
  </si>
  <si>
    <t>" v místech jam " 3,0*7*2</t>
  </si>
  <si>
    <t>-247807497</t>
  </si>
  <si>
    <t>506717660</t>
  </si>
  <si>
    <t>" na montážních jámách v silnici " (2,0+3,0)*2*2</t>
  </si>
  <si>
    <t>143596734</t>
  </si>
  <si>
    <t>19343770</t>
  </si>
  <si>
    <t xml:space="preserve">* rýha v hor.4,5,6 - 85% objemu na meziskládku </t>
  </si>
  <si>
    <t>" výkopek z jam protlaků " 28,58*0,85*1,67</t>
  </si>
  <si>
    <t>73</t>
  </si>
  <si>
    <t>-361977679</t>
  </si>
  <si>
    <t>74</t>
  </si>
  <si>
    <t>919359173</t>
  </si>
  <si>
    <t>2,64*14 'Přepočtené koeficientem množství</t>
  </si>
  <si>
    <t>75</t>
  </si>
  <si>
    <t>-636296940</t>
  </si>
  <si>
    <t>76</t>
  </si>
  <si>
    <t>-1879787447</t>
  </si>
  <si>
    <t>SO 01-4 - Tlaková přípojka Svatošské údolí - Doubí</t>
  </si>
  <si>
    <t>-238620557</t>
  </si>
  <si>
    <t xml:space="preserve">* ohraničení zajištění výkopů jam protlaků  rostlém terénu </t>
  </si>
  <si>
    <t>" část 1 - na lesní pěšině " (2,0+3,0)*2*2</t>
  </si>
  <si>
    <t>" část 2 - na lesní pěšině " (2,0+3,0)*2*7</t>
  </si>
  <si>
    <t>" část 3 - na lesní pěšině " (2,0+3,0)*2*1</t>
  </si>
  <si>
    <t>" část 4 - rostlý terén " (2,0+3,0)*2*(4+1)</t>
  </si>
  <si>
    <t>-1207351770</t>
  </si>
  <si>
    <t>1153635272</t>
  </si>
  <si>
    <t>* ohraničení zajištění výkopů jam protlaků v silnici " (4,0+3,0)*2*2</t>
  </si>
  <si>
    <t>" část 1 - v silnici " (2,0+3,0)*2*5</t>
  </si>
  <si>
    <t xml:space="preserve">" část 2 - v silnici  " 0</t>
  </si>
  <si>
    <t xml:space="preserve">" část 3 - v silnici  " (2,0+3,0)*2*8</t>
  </si>
  <si>
    <t xml:space="preserve">" část 4 - v silnici  " (2,0+3,0)*2*(3+2)</t>
  </si>
  <si>
    <t>596611844</t>
  </si>
  <si>
    <t>1497866396</t>
  </si>
  <si>
    <t>" vstup a výstup z výkopu " 3,0*33</t>
  </si>
  <si>
    <t>-1566899316</t>
  </si>
  <si>
    <t>1810773361</t>
  </si>
  <si>
    <t>* ornice na ploše montážních jam v terénu</t>
  </si>
  <si>
    <t>" část 4 - rostlý terén " 2,0*3,0*(4+1)</t>
  </si>
  <si>
    <t>122251104</t>
  </si>
  <si>
    <t>Odkopávky a prokopávky nezapažené strojně v hornině třídy těžitelnosti I skupiny 3 přes 100 do 500 m3</t>
  </si>
  <si>
    <t>-398167278</t>
  </si>
  <si>
    <t>https://podminky.urs.cz/item/CS_URS_2025_01/122251104</t>
  </si>
  <si>
    <t>* rošíření lesní pěšiny na š.3,0 m</t>
  </si>
  <si>
    <t xml:space="preserve">" v řezu 1-1 až 4-4 " 80,0*(1,0*0,2+2,5*0,5/2) </t>
  </si>
  <si>
    <t xml:space="preserve">" v řezu 5-5 a 6-6 " 35,0*(0,9*0,2+2,2*0,3/2) </t>
  </si>
  <si>
    <t>* odkop pro výhybny - výkres č. D.1.1.01.4.6.</t>
  </si>
  <si>
    <t xml:space="preserve"> (18,0+15,0)/2*1,6*0,6*12</t>
  </si>
  <si>
    <t>-1109524562</t>
  </si>
  <si>
    <t>" jamka pro orientační sloupek kanalizace " 0,5*6</t>
  </si>
  <si>
    <t>182151111</t>
  </si>
  <si>
    <t>Svahování trvalých svahů do projektovaných profilů strojně s potřebným přemístěním výkopku při svahování v zářezech v hornině třídy těžitelnosti I, skupiny 1 až 3</t>
  </si>
  <si>
    <t>-329549587</t>
  </si>
  <si>
    <t>https://podminky.urs.cz/item/CS_URS_2025_01/182151111</t>
  </si>
  <si>
    <t>" v řezu 1-1 až 4-4 " 80,0*2,5</t>
  </si>
  <si>
    <t>" v řezu 5-5 a 6-6 " 35,0*2,2</t>
  </si>
  <si>
    <t>131251204</t>
  </si>
  <si>
    <t>Hloubení zapažených jam a zářezů strojně s urovnáním dna do předepsaného profilu a spádu v hornině třídy těžitelnosti I skupiny 3 přes 100 do 500 m3</t>
  </si>
  <si>
    <t>936293245</t>
  </si>
  <si>
    <t>https://podminky.urs.cz/item/CS_URS_2025_01/131251204</t>
  </si>
  <si>
    <t xml:space="preserve">* jámy protlaků </t>
  </si>
  <si>
    <t>" část 1 " 1,0*2,0*(1,5+1,5+1,37+1,5+1,5+1,53+1,8)</t>
  </si>
  <si>
    <t>" část 2 " 1,0*2,0*1,5*7</t>
  </si>
  <si>
    <t>" část 3 " 1,0*2,0*(1,76+1,37+1,44+1,8+1,75+2,0+1,83+1,9+1,89)</t>
  </si>
  <si>
    <t>" část 4 " 1,0*2,0*(1,81+1,87+1,8+1,6+2,44+2,05+1,84+1,64+1,9+1,5)</t>
  </si>
  <si>
    <t>110,78*0,15 'Přepočtené koeficientem množství</t>
  </si>
  <si>
    <t>131351204</t>
  </si>
  <si>
    <t>Hloubení zapažených jam a zářezů strojně s urovnáním dna do předepsaného profilu a spádu v hornině třídy těžitelnosti II skupiny 4 přes 100 do 500 m3</t>
  </si>
  <si>
    <t>390979774</t>
  </si>
  <si>
    <t>https://podminky.urs.cz/item/CS_URS_2025_01/131351204</t>
  </si>
  <si>
    <t>131451204</t>
  </si>
  <si>
    <t>Hloubení zapažených jam a zářezů strojně s urovnáním dna do předepsaného profilu a spádu v hornině třídy těžitelnosti II skupiny 5 přes 100 do 500 m3</t>
  </si>
  <si>
    <t>1072087409</t>
  </si>
  <si>
    <t>https://podminky.urs.cz/item/CS_URS_2025_01/131451204</t>
  </si>
  <si>
    <t>* v hor.5 20% objemu výkopku</t>
  </si>
  <si>
    <t>110,78*0,2 'Přepočtené koeficientem množství</t>
  </si>
  <si>
    <t>131551204</t>
  </si>
  <si>
    <t>Hloubení zapažených jam a zářezů strojně s urovnáním dna do předepsaného profilu a spádu v hornině třídy těžitelnosti III skupiny 6 přes 100 do 500 m3</t>
  </si>
  <si>
    <t>1469213356</t>
  </si>
  <si>
    <t>https://podminky.urs.cz/item/CS_URS_2025_01/131551204</t>
  </si>
  <si>
    <t>* v hor.6 a 7 - 50% objemu výkopku</t>
  </si>
  <si>
    <t>110,78*0,5 'Přepočtené koeficientem množství</t>
  </si>
  <si>
    <t>-800883419</t>
  </si>
  <si>
    <t>" jámy protlaků " 1,0*2,0*(1,37+1,9)</t>
  </si>
  <si>
    <t>" v blízkosti vodovodu " 1,0*2,0*1,38</t>
  </si>
  <si>
    <t>-266651028</t>
  </si>
  <si>
    <t>" část 1 " 702,18</t>
  </si>
  <si>
    <t>" část 2 " 705,1</t>
  </si>
  <si>
    <t>" část 3 " 685,0</t>
  </si>
  <si>
    <t>" část 4 " 740,43</t>
  </si>
  <si>
    <t>" odpočet protlaku pro chráničku DN 110 " -(8,0+6,0+13,5)</t>
  </si>
  <si>
    <t>1120489108</t>
  </si>
  <si>
    <t>" protlak pro chráničku DN 110 " (8,0+6,0+13,5)</t>
  </si>
  <si>
    <t>60305268</t>
  </si>
  <si>
    <t>" část 1 " (1,0+2,0)*2*(1,5+1,5+1,37+1,5+1,5+1,53+1,8)</t>
  </si>
  <si>
    <t>" část 2 " (1,0+2,0)*2*1,5*7</t>
  </si>
  <si>
    <t>" část 3 " (1,0+2,0)*2*(1,76+1,37+1,44+1,8+1,75+2,0+1,83+1,9+1,89)</t>
  </si>
  <si>
    <t>" část 4 " (1,0+2,0)*2*(1,81+1,87+1,8+1,6+2,44+2,05+1,84+1,64+1,9+1,5)</t>
  </si>
  <si>
    <t>-941884711</t>
  </si>
  <si>
    <t>-448364379</t>
  </si>
  <si>
    <t>1394810041</t>
  </si>
  <si>
    <t>1078800439</t>
  </si>
  <si>
    <t xml:space="preserve">* v hor.3 - 15% objemu výkopku </t>
  </si>
  <si>
    <t>" část 1 "1,0*2,0*(1,5+1,5+1,37+1,5+1,5+1,53+1,8)*0,15</t>
  </si>
  <si>
    <t>" část 2 " 1,0*2,0*1,5*7*0,15</t>
  </si>
  <si>
    <t>" část 3 " 1,0*2,0*(1,76+1,37+1,44+1,8+1,75+2,0+1,83+1,9+1,89)*0,15</t>
  </si>
  <si>
    <t>" část 4 " 1,0*2,0*(1,81+1,87+1,8+1,6+2,44+2,05+1,84+1,64+1,9+1,5)*0,15</t>
  </si>
  <si>
    <t>" jamka pro orientační sloupek kanalizace " 3,014*0,15*0,15*0,5*6</t>
  </si>
  <si>
    <t>" zásyp " 84,38</t>
  </si>
  <si>
    <t>" lože v prostoru jam " 2,0*1,0*0,1*33</t>
  </si>
  <si>
    <t>" obsyp v prostoru jam " 2,0*1,0*0,3*33</t>
  </si>
  <si>
    <t>" část 4 - rostlý terén " 2,0*3,0*(4+1)*0,2</t>
  </si>
  <si>
    <t>-283010015</t>
  </si>
  <si>
    <t>" část 1 " 1,0*2,0*(1,5+1,5+1,37+1,5+1,5+1,53+1,8)*0,15</t>
  </si>
  <si>
    <t>" část 1 " 1,0*2,0*(1,5+1,5+1,37+1,5+1,5+1,53+1,8)*0,2</t>
  </si>
  <si>
    <t>" část 2 " 1,0*2,0*1,5*7*0,2</t>
  </si>
  <si>
    <t>" část 3 " 1,0*2,0*(1,76+1,37+1,44+1,8+1,75+2,0+1,83+1,9+1,89)*0,2</t>
  </si>
  <si>
    <t>" část 4 " 1,0*2,0*(1,81+1,87+1,8+1,6+2,44+2,05+1,84+1,64+1,9+1,5)*0,2</t>
  </si>
  <si>
    <t>625366889</t>
  </si>
  <si>
    <t>" část 1 " 1,0*2,0*(1,5+1,5+1,37+1,5+1,5+1,53+1,8)*0,5</t>
  </si>
  <si>
    <t>" část 2 " 1,0*2,0*1,5*7*0,5</t>
  </si>
  <si>
    <t>" část 3 " 1,0*2,0*(1,76+1,37+1,44+1,8+1,75+2,0+1,83+1,9+1,89)*0,5</t>
  </si>
  <si>
    <t>" část 4 " 1,0*2,0*(1,81+1,87+1,8+1,6+2,44+2,05+1,84+1,64+1,9+1,5)*0,5</t>
  </si>
  <si>
    <t>242358395</t>
  </si>
  <si>
    <t xml:space="preserve">" uložení výkopku na meziskládku  - jámy protlaků " 110,78</t>
  </si>
  <si>
    <t>" uložení přebytečného výkopku na skládku " 66,0+17,85+190,08</t>
  </si>
  <si>
    <t>-242129777</t>
  </si>
  <si>
    <t>1968197295</t>
  </si>
  <si>
    <t xml:space="preserve">* odvoz přebytečného výkopku na skládku s poplatkem - přetříděného na meziskládce v objemu </t>
  </si>
  <si>
    <t>-488110847</t>
  </si>
  <si>
    <t>273,93*5 'Přepočtené koeficientem množství</t>
  </si>
  <si>
    <t>167151112</t>
  </si>
  <si>
    <t>Nakládání, skládání a překládání neulehlého výkopku nebo sypaniny strojně nakládání, množství přes 100 m3, z hornin třídy těžitelnosti II, skupiny 4 a 5</t>
  </si>
  <si>
    <t>-1678497697</t>
  </si>
  <si>
    <t>https://podminky.urs.cz/item/CS_URS_2025_01/167151112</t>
  </si>
  <si>
    <t>-373398818</t>
  </si>
  <si>
    <t>293,73*1,8 'Přepočtené koeficientem množství</t>
  </si>
  <si>
    <t>-1291999618</t>
  </si>
  <si>
    <t>" výkop jam celkem " 110,78</t>
  </si>
  <si>
    <t>" lože v prostoru jam " -2,0*1,0*0,1*33</t>
  </si>
  <si>
    <t>" obsyp v prostoru jam " -2,0*1,0*0,3*33</t>
  </si>
  <si>
    <t>-1729243129</t>
  </si>
  <si>
    <t>" v prostoru jam " 2,0*1,0*0,3*33</t>
  </si>
  <si>
    <t>-1779267152</t>
  </si>
  <si>
    <t>-2027230743</t>
  </si>
  <si>
    <t xml:space="preserve">* ornice na ploše montážních jam </t>
  </si>
  <si>
    <t>-633204754</t>
  </si>
  <si>
    <t>2042306123</t>
  </si>
  <si>
    <t>-227473561</t>
  </si>
  <si>
    <t>1670228764</t>
  </si>
  <si>
    <t xml:space="preserve">* na ploše montážních jam </t>
  </si>
  <si>
    <t>" část 4 - rostlý terén " 3,0*2,0*(4+1)</t>
  </si>
  <si>
    <t>" v řezu 1-1 až 4-4 " 80,0*1,0</t>
  </si>
  <si>
    <t>" v řezu 5-5 a 6-6 " 35,0*0,9</t>
  </si>
  <si>
    <t>-1500111096</t>
  </si>
  <si>
    <t>" orientační sloupek kanalizace " 6</t>
  </si>
  <si>
    <t>-2130952809</t>
  </si>
  <si>
    <t>6692342</t>
  </si>
  <si>
    <t>" na orientačním sloupku kanalizace " 6</t>
  </si>
  <si>
    <t>-640532949</t>
  </si>
  <si>
    <t>" v prostoru jam " 2,0*1,0*0,1*33</t>
  </si>
  <si>
    <t>564661011</t>
  </si>
  <si>
    <t>Podklad z kameniva hrubého drceného vel. 63-125 mm, s rozprostřením a zhutněním plochy jednotlivě do 100 m2, po zhutnění tl. 200 mm</t>
  </si>
  <si>
    <t>-1294178354</t>
  </si>
  <si>
    <t>https://podminky.urs.cz/item/CS_URS_2025_01/564661011</t>
  </si>
  <si>
    <t xml:space="preserve">* výhybny - výkres č. D.1.1.01.4.6. </t>
  </si>
  <si>
    <t xml:space="preserve">" ložní vrstva 2 x 150 mm "  (18,0+15,0)/2*1,6*2*12</t>
  </si>
  <si>
    <t>564762111</t>
  </si>
  <si>
    <t>Podklad nebo kryt z vibrovaného štěrku VŠ s rozprostřením, vlhčením a zhutněním, po zhutnění tl. 200 mm</t>
  </si>
  <si>
    <t>-277691083</t>
  </si>
  <si>
    <t>https://podminky.urs.cz/item/CS_URS_2025_01/564762111</t>
  </si>
  <si>
    <t xml:space="preserve">" krycí vrstva 200 mm "  (18,0+15,0)/2*1,6*12</t>
  </si>
  <si>
    <t>2145603091</t>
  </si>
  <si>
    <t>" na montážních jámách v silnici " 2,0*3,0*2*18</t>
  </si>
  <si>
    <t>1903504488</t>
  </si>
  <si>
    <t>" na montážních jámách v silnici " 2,0*3,0*18</t>
  </si>
  <si>
    <t>-80770307</t>
  </si>
  <si>
    <t>-61090573</t>
  </si>
  <si>
    <t>-216764054</t>
  </si>
  <si>
    <t>871255202</t>
  </si>
  <si>
    <t>Montáž kanalizačního potrubí z PE SDR11 otevřený výkop svařovaných elektrotvarovkou d 90x8,2 mm</t>
  </si>
  <si>
    <t>1396207991</t>
  </si>
  <si>
    <t>https://podminky.urs.cz/item/CS_URS_2025_01/871255202</t>
  </si>
  <si>
    <t>tlaková přípojka Svatošské údolí - Doubí</t>
  </si>
  <si>
    <t>2835</t>
  </si>
  <si>
    <t>28613605</t>
  </si>
  <si>
    <t>potrubí kanalizační jednovrstvé PE100 RC SDR11 s ochranným pláštěm 90x8,2mm</t>
  </si>
  <si>
    <t>-178108541</t>
  </si>
  <si>
    <t>2835*1,015 "Přepočtené koeficientem množství</t>
  </si>
  <si>
    <t>877245201</t>
  </si>
  <si>
    <t>Montáž elektrospojek na kanalizačním potrubí z PE trub d 90</t>
  </si>
  <si>
    <t>-492949864</t>
  </si>
  <si>
    <t>https://podminky.urs.cz/item/CS_URS_2025_01/877245201</t>
  </si>
  <si>
    <t>28615974</t>
  </si>
  <si>
    <t>elektrospojka SDR11 PE 100 PN16 D 90mm</t>
  </si>
  <si>
    <t>1240293498</t>
  </si>
  <si>
    <t>877245210</t>
  </si>
  <si>
    <t>Montáž elektrokolen 45° na kanalizačním potrubí z PE trub d 90</t>
  </si>
  <si>
    <t>-1069892940</t>
  </si>
  <si>
    <t>https://podminky.urs.cz/item/CS_URS_2025_01/877245210</t>
  </si>
  <si>
    <t>28614948</t>
  </si>
  <si>
    <t>elektrokoleno 45° PE 100 PN16 D 90mm</t>
  </si>
  <si>
    <t>-1834474794</t>
  </si>
  <si>
    <t>87796521R</t>
  </si>
  <si>
    <t>Montáž elektrokolen 30° na kanalizačním potrubí z PE trub d 90</t>
  </si>
  <si>
    <t>383383437</t>
  </si>
  <si>
    <t>2869698R</t>
  </si>
  <si>
    <t>elektrokoleno 30° PE 100 PN16 D 90mm</t>
  </si>
  <si>
    <t>1481800163</t>
  </si>
  <si>
    <t>892271111</t>
  </si>
  <si>
    <t>Tlaková zkouška vodou potrubí DN 100 nebo 125</t>
  </si>
  <si>
    <t>-183257802</t>
  </si>
  <si>
    <t>https://podminky.urs.cz/item/CS_URS_2025_01/892271111</t>
  </si>
  <si>
    <t>715644882</t>
  </si>
  <si>
    <t>Osazení poklopů šachtových litinových, ocelových nebo železobetonových včetně rámů pro třídu zatížení D400, E600</t>
  </si>
  <si>
    <t>2004975903</t>
  </si>
  <si>
    <t>" poklop s protizápachovým filtrem na stávající šachtu při zaústění do stávající kanalizace " 1</t>
  </si>
  <si>
    <t>28661935R</t>
  </si>
  <si>
    <t xml:space="preserve">poklop šachtový litinový DN 600 pro třídu zatížení D400 s protizápachovými filtračními elementy </t>
  </si>
  <si>
    <t>-49646014</t>
  </si>
  <si>
    <t>P</t>
  </si>
  <si>
    <t>Poznámka k položce:_x000d_
např: AS-OREO - ASIO</t>
  </si>
  <si>
    <t>323805600</t>
  </si>
  <si>
    <t>2845</t>
  </si>
  <si>
    <t>Krytí potrubí z plastů výstražnou fólií z PVC šířky přes 34 do 40 cm</t>
  </si>
  <si>
    <t>-1665591585</t>
  </si>
  <si>
    <t>" v šachtách " 2,0*33*2</t>
  </si>
  <si>
    <t>871324201</t>
  </si>
  <si>
    <t>Montáž kanalizačního potrubí z PE SDR11 otevřený výkop sklon do 20 % svařovaných na tupo d 160x14,6 mm</t>
  </si>
  <si>
    <t>259573984</t>
  </si>
  <si>
    <t>https://podminky.urs.cz/item/CS_URS_2025_01/871324201</t>
  </si>
  <si>
    <t>8+13,5</t>
  </si>
  <si>
    <t>chránička</t>
  </si>
  <si>
    <t>28613609</t>
  </si>
  <si>
    <t>potrubí kanalizační jednovrstvé PE100 RC SDR11 s ochranným pláštěm 160x14,6mm</t>
  </si>
  <si>
    <t>-392585131</t>
  </si>
  <si>
    <t>27,5*1,015 "Přepočtené koeficientem množství</t>
  </si>
  <si>
    <t>899911251</t>
  </si>
  <si>
    <t>Kluzná objímka výšky 41 mm vnějšího průměru potrubí přes 157 mm do 183 mm</t>
  </si>
  <si>
    <t>1691197033</t>
  </si>
  <si>
    <t>https://podminky.urs.cz/item/CS_URS_2025_01/899911251</t>
  </si>
  <si>
    <t>6+9</t>
  </si>
  <si>
    <t>2087003062</t>
  </si>
  <si>
    <t>919541111</t>
  </si>
  <si>
    <t>Zřízení propustku nebo sjezdu z trub ocelových DN do 400 mm</t>
  </si>
  <si>
    <t>2004522040</t>
  </si>
  <si>
    <t>https://podminky.urs.cz/item/CS_URS_2025_01/919541111</t>
  </si>
  <si>
    <t>" potrubí propustku pod výhybnou celkem 12 výhyben " 18,0*12</t>
  </si>
  <si>
    <t>55251415</t>
  </si>
  <si>
    <t>trouba vodovodní litinová hrdlová s návarkem povrchová ochrana cementová malta+PP vlákna DN 250</t>
  </si>
  <si>
    <t>1690027583</t>
  </si>
  <si>
    <t>14011108</t>
  </si>
  <si>
    <t>trubka ocelová bezešvá hladká jakost 11 353 245x8,0mm</t>
  </si>
  <si>
    <t>-1030241831</t>
  </si>
  <si>
    <t>524678346</t>
  </si>
  <si>
    <t>-1700425795</t>
  </si>
  <si>
    <t>" na montážních jámách v silnici " (2,0+3,0)*2*18</t>
  </si>
  <si>
    <t>1468674843</t>
  </si>
  <si>
    <t>-496084038</t>
  </si>
  <si>
    <t>" výkopek z jam protlaků " 110,78*0,85*1,67</t>
  </si>
  <si>
    <t>-1871959445</t>
  </si>
  <si>
    <t>2037018326</t>
  </si>
  <si>
    <t>23,76*14 'Přepočtené koeficientem množství</t>
  </si>
  <si>
    <t>77</t>
  </si>
  <si>
    <t>-1890063760</t>
  </si>
  <si>
    <t>78</t>
  </si>
  <si>
    <t>498750983</t>
  </si>
  <si>
    <t xml:space="preserve">SO 01-5 - Pneumatická čerpací stanice </t>
  </si>
  <si>
    <t>PSV - Práce a dodávky PSV</t>
  </si>
  <si>
    <t xml:space="preserve">    767 - Konstrukce zámečnické</t>
  </si>
  <si>
    <t>M - Práce a dodávky M</t>
  </si>
  <si>
    <t xml:space="preserve">    23-M - Montáže potrubí</t>
  </si>
  <si>
    <t>-2076960672</t>
  </si>
  <si>
    <t>*čerpání vody pode dnem jámy PČS</t>
  </si>
  <si>
    <t>160</t>
  </si>
  <si>
    <t>167923468</t>
  </si>
  <si>
    <t>1228464558</t>
  </si>
  <si>
    <t xml:space="preserve">* sejmutí ornice </t>
  </si>
  <si>
    <t>8,5*7,0</t>
  </si>
  <si>
    <t>131151204</t>
  </si>
  <si>
    <t>Hloubení zapažených jam a zářezů strojně s urovnáním dna do předepsaného profilu a spádu v hornině třídy těžitelnosti I skupiny 1 a 2 přes 100 do 500 m3</t>
  </si>
  <si>
    <t>143148012</t>
  </si>
  <si>
    <t>https://podminky.urs.cz/item/CS_URS_2025_01/131151204</t>
  </si>
  <si>
    <t xml:space="preserve">" v hor.2 - 25% </t>
  </si>
  <si>
    <t>" jáma PČS " 7,575*6,375*(6,2+6,75)/2</t>
  </si>
  <si>
    <t>312,682*0,25 'Přepočtené koeficientem množství</t>
  </si>
  <si>
    <t>183681151</t>
  </si>
  <si>
    <t xml:space="preserve">" v hor.3 - 40% </t>
  </si>
  <si>
    <t>312,682*0,4 'Přepočtené koeficientem množství</t>
  </si>
  <si>
    <t>-1184024088</t>
  </si>
  <si>
    <t xml:space="preserve">" v hor.4 - 30% </t>
  </si>
  <si>
    <t>312,682*0,3 'Přepočtené koeficientem množství</t>
  </si>
  <si>
    <t>-1857685861</t>
  </si>
  <si>
    <t xml:space="preserve">" v hor.5 - 5% </t>
  </si>
  <si>
    <t>312,682*0,05 'Přepočtené koeficientem množství</t>
  </si>
  <si>
    <t>153112111</t>
  </si>
  <si>
    <t>Zřízení beraněných stěn z ocelových štětovnic z terénu nastražení štětovnic ve standardních podmínkách, délky do 10 m</t>
  </si>
  <si>
    <t>103890261</t>
  </si>
  <si>
    <t>https://podminky.urs.cz/item/CS_URS_2025_01/153112111</t>
  </si>
  <si>
    <t>* D.1.1.01.5.3</t>
  </si>
  <si>
    <t xml:space="preserve">" štětovnice "  (5,995+7,575)*2*10,0</t>
  </si>
  <si>
    <t>153112123</t>
  </si>
  <si>
    <t>Zřízení beraněných stěn z ocelových štětovnic z terénu zaberanění štětovnic ve standardních podmínkách, délky do 12 m</t>
  </si>
  <si>
    <t>-484045414</t>
  </si>
  <si>
    <t>https://podminky.urs.cz/item/CS_URS_2025_01/153112123</t>
  </si>
  <si>
    <t>15311001R</t>
  </si>
  <si>
    <t>štětovnice VL604</t>
  </si>
  <si>
    <t>1348511829</t>
  </si>
  <si>
    <t>* D.1.1.01.5,2</t>
  </si>
  <si>
    <t xml:space="preserve">" štětovnice "  (5,995+7,575)*2*10,0*123,5*0,001</t>
  </si>
  <si>
    <t>33,518*0,16275 'Přepočtené koeficientem množství</t>
  </si>
  <si>
    <t>153113113</t>
  </si>
  <si>
    <t>Vytažení stěn z ocelových štětovnic zaberaněných z terénu délky do 12 m ve standardních podmínkách, zaberaněných na hloubku do 12 m</t>
  </si>
  <si>
    <t>-241179071</t>
  </si>
  <si>
    <t>https://podminky.urs.cz/item/CS_URS_2025_01/153113113</t>
  </si>
  <si>
    <t>153116111</t>
  </si>
  <si>
    <t>Kleštiny nebo převázky pro hradící stěny beraněné, nasazené, tabulové z oceli jakéhokoliv druhu z terénu opracování</t>
  </si>
  <si>
    <t>1014836073</t>
  </si>
  <si>
    <t>https://podminky.urs.cz/item/CS_URS_2025_01/153116111</t>
  </si>
  <si>
    <t>153116112</t>
  </si>
  <si>
    <t>Kleštiny nebo převázky pro hradící stěny beraněné, nasazené, tabulové z oceli jakéhokoliv druhu z terénu montáž</t>
  </si>
  <si>
    <t>1563750934</t>
  </si>
  <si>
    <t>https://podminky.urs.cz/item/CS_URS_2025_01/153116112</t>
  </si>
  <si>
    <t xml:space="preserve">" převázky a rozpěry  "  5414,0*0,001</t>
  </si>
  <si>
    <t>13010982</t>
  </si>
  <si>
    <t>ocel profilová jakost S235JR (11 375) průřez HEB 220</t>
  </si>
  <si>
    <t>-1431669636</t>
  </si>
  <si>
    <t>5,414*1,08 'Přepočtené koeficientem množství</t>
  </si>
  <si>
    <t>153116113</t>
  </si>
  <si>
    <t>Kleštiny nebo převázky pro hradící stěny beraněné, nasazené, tabulové z oceli jakéhokoliv druhu z terénu demontáž</t>
  </si>
  <si>
    <t>2859856</t>
  </si>
  <si>
    <t>https://podminky.urs.cz/item/CS_URS_2025_01/153116113</t>
  </si>
  <si>
    <t>1976780978</t>
  </si>
  <si>
    <t xml:space="preserve">* jáma v hor.2,3 - 65% objemu na meziskládku </t>
  </si>
  <si>
    <t>312,682*0,65 'Přepočtené koeficientem množství</t>
  </si>
  <si>
    <t>463752327</t>
  </si>
  <si>
    <t>" zásyp kole PČS " 226,23</t>
  </si>
  <si>
    <t>59,5*0,2</t>
  </si>
  <si>
    <t>152189014</t>
  </si>
  <si>
    <t>312,682*0,35 'Přepočtené koeficientem množství</t>
  </si>
  <si>
    <t>320273286</t>
  </si>
  <si>
    <t xml:space="preserve">" podkladní lože ze štěrku  pod prefa PČS " 5,7*4,5*0,25</t>
  </si>
  <si>
    <t xml:space="preserve">" odpočet PČS  vč. nástavby k terénu " (3,0*4,2*3,0+4,4*3,2*3,0)</t>
  </si>
  <si>
    <t>-1401981202</t>
  </si>
  <si>
    <t>86,453*5 'Přepočtené koeficientem množství</t>
  </si>
  <si>
    <t>-1234386553</t>
  </si>
  <si>
    <t>" zásyp " 226,23</t>
  </si>
  <si>
    <t>86,453</t>
  </si>
  <si>
    <t>-643470678</t>
  </si>
  <si>
    <t>86,453*1,8 'Přepočtené koeficientem množství</t>
  </si>
  <si>
    <t>839709060</t>
  </si>
  <si>
    <t>" uložení výkopku na meziskládku " 312,682</t>
  </si>
  <si>
    <t>" uložení přebytečného výkopku na skládku " 86,453</t>
  </si>
  <si>
    <t>604999731</t>
  </si>
  <si>
    <t>" výkop jámy " 312,682</t>
  </si>
  <si>
    <t xml:space="preserve">" podkladní lože ze štěrku  pod prefa PČS " -5,7*4,5*0,25</t>
  </si>
  <si>
    <t xml:space="preserve">" odpočet PČS  vč. nástavby k terénu " -(3,0*4,2*3,0+4,4*3,2*3,0)</t>
  </si>
  <si>
    <t>-290957242</t>
  </si>
  <si>
    <t>-1530943539</t>
  </si>
  <si>
    <t>* zpětné rozprostření ornice kolem PČS</t>
  </si>
  <si>
    <t>-1523078899</t>
  </si>
  <si>
    <t>-2079223786</t>
  </si>
  <si>
    <t>59,5*0,02 'Přepočtené koeficientem množství</t>
  </si>
  <si>
    <t>2124285292</t>
  </si>
  <si>
    <t>273322611</t>
  </si>
  <si>
    <t>Základy z betonu železového (bez výztuže) desky z betonu se zvýšenými nároky na prostředí tř. C 30/37</t>
  </si>
  <si>
    <t>1915645332</t>
  </si>
  <si>
    <t>https://podminky.urs.cz/item/CS_URS_2025_01/273322611</t>
  </si>
  <si>
    <t>Poznámka k položce:_x000d_
konstrukční beton C30/37 - XC4 XF3 XA3 Cl0,4 - Dmax 16-S3</t>
  </si>
  <si>
    <t>* základová deska na PČS pro nástavbu</t>
  </si>
  <si>
    <t>4,4*3,2*0,3</t>
  </si>
  <si>
    <t>" otvory " -(1,0*1,0+0,8*0,8*2)*0,3</t>
  </si>
  <si>
    <t xml:space="preserve">" úkapová jímka ve dně " -0,3*0,3*0,15 </t>
  </si>
  <si>
    <t>273351121</t>
  </si>
  <si>
    <t>Bednění základů desek zřízení</t>
  </si>
  <si>
    <t>-353778176</t>
  </si>
  <si>
    <t>https://podminky.urs.cz/item/CS_URS_2025_01/273351121</t>
  </si>
  <si>
    <t>(4,4+3,2)*2*(0,3+0,15)</t>
  </si>
  <si>
    <t>" vybednění otvorů ve dně " (1,0*4+0,8*4*2)*0,3</t>
  </si>
  <si>
    <t xml:space="preserve">" úkapová jímka ve dně " 0,3*4*0,15 </t>
  </si>
  <si>
    <t>273351122</t>
  </si>
  <si>
    <t>Bednění základů desek odstranění</t>
  </si>
  <si>
    <t>-1969667872</t>
  </si>
  <si>
    <t>https://podminky.urs.cz/item/CS_URS_2025_01/273351122</t>
  </si>
  <si>
    <t>273361821</t>
  </si>
  <si>
    <t>Výztuž základů desek z betonářské oceli 10 505 (R) nebo BSt 500</t>
  </si>
  <si>
    <t>-661245572</t>
  </si>
  <si>
    <t>https://podminky.urs.cz/item/CS_URS_2025_01/273361821</t>
  </si>
  <si>
    <t>* základová deska na PČS pro nástavbu - dle statiky výkres č. D.1.2.3.2.1</t>
  </si>
  <si>
    <t>596,00*0,001</t>
  </si>
  <si>
    <t>" distanční prvky " 30*0,001</t>
  </si>
  <si>
    <t>279322512</t>
  </si>
  <si>
    <t>Základové zdi z betonu železového (bez výztuže) se zvýšenými nároky na prostředí tř. C 30/37</t>
  </si>
  <si>
    <t>361656670</t>
  </si>
  <si>
    <t>https://podminky.urs.cz/item/CS_URS_2025_01/279322512</t>
  </si>
  <si>
    <t xml:space="preserve">* nástavba nad PČS </t>
  </si>
  <si>
    <t>" obvodové stěny tl.30 cm " (4,4+2,6)*2*2,73*0,3</t>
  </si>
  <si>
    <t>" vnitřní dělící tl.20 cm " (2,6+0,8)*2,73*0,2</t>
  </si>
  <si>
    <t>279351121</t>
  </si>
  <si>
    <t>Bednění základových zdí rovné oboustranné za každou stranu zřízení</t>
  </si>
  <si>
    <t>1742321548</t>
  </si>
  <si>
    <t>https://podminky.urs.cz/item/CS_URS_2025_01/279351121</t>
  </si>
  <si>
    <t>" obvodové stěny tl.30 cm " (4,4+2,6)*2*2,73*2</t>
  </si>
  <si>
    <t>" vnitřní dělící tl.20 cm " (2,6+0,8)*2,73*2</t>
  </si>
  <si>
    <t>279351122</t>
  </si>
  <si>
    <t>Bednění základových zdí rovné oboustranné za každou stranu odstranění</t>
  </si>
  <si>
    <t>1884708460</t>
  </si>
  <si>
    <t>https://podminky.urs.cz/item/CS_URS_2025_01/279351122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</si>
  <si>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</si>
  <si>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</si>
  <si>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-342788125</t>
  </si>
  <si>
    <t>https://podminky.urs.cz/item/CS_URS_2025_01/279361821</t>
  </si>
  <si>
    <t xml:space="preserve">* výztuž stěn nástavby na PČS  - dle statiky výkres č. D.1.2.3.2.2</t>
  </si>
  <si>
    <t>1246*0,001</t>
  </si>
  <si>
    <t>279113151</t>
  </si>
  <si>
    <t>Základové zdi z tvárnic ztraceného bednění včetně výplně z betonu bez zvláštních nároků na vliv prostředí třídy C 25/30, tloušťky zdiva přes 100 do 150 mm</t>
  </si>
  <si>
    <t>472739251</t>
  </si>
  <si>
    <t>https://podminky.urs.cz/item/CS_URS_2025_01/279113151</t>
  </si>
  <si>
    <t>" vnitřní stěny oddělující vstup " (1,0+1,15)*2,63</t>
  </si>
  <si>
    <t>389960001R</t>
  </si>
  <si>
    <t xml:space="preserve">Dodávka a osazení prefa pneumatické čerpací stanice odpadních vod vč. vystrojení technologií armaturní šachty a předšachty </t>
  </si>
  <si>
    <t>kpl</t>
  </si>
  <si>
    <t>-760992835</t>
  </si>
  <si>
    <t xml:space="preserve">Poznámka k položce:_x000d_
součástí ceny je doprava od výrobce na místo osazení do terénu_x000d_
osazení jeřábem s max.výložností 12m na stavbou připravené podloží_x000d_
požadované technické parametry: Q=2l.s-1, _x000d_
výškový rozdíl čerpání: 90m, _x000d_
vzdálenost čerpání: 2 700m_x000d_
_x000d_
_x000d_
</t>
  </si>
  <si>
    <t>389960002R</t>
  </si>
  <si>
    <t>Automatická čerpací stanice se dvěma celonerezovými vertikálními vícestupňovými čerpadly vč. rozvaděče</t>
  </si>
  <si>
    <t>1091474415</t>
  </si>
  <si>
    <t>411321616</t>
  </si>
  <si>
    <t>Stropy z betonu železového (bez výztuže) stropů deskových, plochých střech, desek balkonových, desek hřibových stropů včetně hlavic hřibových sloupů tř. C 30/37</t>
  </si>
  <si>
    <t>-465161981</t>
  </si>
  <si>
    <t>https://podminky.urs.cz/item/CS_URS_2025_01/411321616</t>
  </si>
  <si>
    <t>" zastropení nástavby nad PČS - horní deska " 3,2*4,4*0,3-(1,0*1,0+0,8*0,8)*0,3*2</t>
  </si>
  <si>
    <t>411351021</t>
  </si>
  <si>
    <t>Bednění stropních konstrukcí - bez podpěrné konstrukce desek tloušťky stropní desky přes 25 do 50 cm zřízení</t>
  </si>
  <si>
    <t>-12455832</t>
  </si>
  <si>
    <t>https://podminky.urs.cz/item/CS_URS_2025_01/411351021</t>
  </si>
  <si>
    <t>" zastropení nástavby nad PČS " (3,2+4,4)*2*0,3+(1,0+0,8)*4*0,3*2</t>
  </si>
  <si>
    <t>" spodem " 3,8*2,6-(1,0*1,0+0,8*0,8)*2</t>
  </si>
  <si>
    <t>411351022</t>
  </si>
  <si>
    <t>Bednění stropních konstrukcí - bez podpěrné konstrukce desek tloušťky stropní desky přes 25 do 50 cm odstranění</t>
  </si>
  <si>
    <t>-608288632</t>
  </si>
  <si>
    <t>https://podminky.urs.cz/item/CS_URS_2025_01/411351022</t>
  </si>
  <si>
    <t>411354313</t>
  </si>
  <si>
    <t>Podpěrná konstrukce stropů - desek, kleneb a skořepin výška podepření do 4 m tloušťka stropu přes 15 do 25 cm zřízení</t>
  </si>
  <si>
    <t>961460169</t>
  </si>
  <si>
    <t>https://podminky.urs.cz/item/CS_URS_2025_01/411354313</t>
  </si>
  <si>
    <t xml:space="preserve">* zastropení nástavby nad PČS  </t>
  </si>
  <si>
    <t>411354314</t>
  </si>
  <si>
    <t>Podpěrná konstrukce stropů - desek, kleneb a skořepin výška podepření do 4 m tloušťka stropu přes 15 do 25 cm odstranění</t>
  </si>
  <si>
    <t>1126196577</t>
  </si>
  <si>
    <t>https://podminky.urs.cz/item/CS_URS_2025_01/411354314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</si>
  <si>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</si>
  <si>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</si>
  <si>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-620801594</t>
  </si>
  <si>
    <t>https://podminky.urs.cz/item/CS_URS_2025_01/411361821</t>
  </si>
  <si>
    <t xml:space="preserve">* výztuž stropní desky   - dle statiky výkres č. D.1.2.3.2.3</t>
  </si>
  <si>
    <t>" zastropení nástavby nad PČS " 365,0*0,001</t>
  </si>
  <si>
    <t>451572111R</t>
  </si>
  <si>
    <t>Lože pod potrubí otevřený výkop z kameniva drceného fr. 16-32mm</t>
  </si>
  <si>
    <t>-1477840148</t>
  </si>
  <si>
    <t>-143770747</t>
  </si>
  <si>
    <t xml:space="preserve">* poklopy ve stropě automatické čerpací stanice </t>
  </si>
  <si>
    <t>" 1000x1000 " 2</t>
  </si>
  <si>
    <t>" 800x800 " 2</t>
  </si>
  <si>
    <t>28661757R</t>
  </si>
  <si>
    <t>poklop šachtový čtvercový vodotěsný litinový s bezpečnostním zámkem vč.rámu 1000x1000 mm</t>
  </si>
  <si>
    <t>1267620354</t>
  </si>
  <si>
    <t>Poznámka k položce:_x000d_
např. BIOWA</t>
  </si>
  <si>
    <t>28661758R</t>
  </si>
  <si>
    <t>poklop šachtový čtvercový vodotěsný litinový s bezpečnostním zámkem vč. rámu 800 x 800 mm</t>
  </si>
  <si>
    <t>-997629407</t>
  </si>
  <si>
    <t>899501221</t>
  </si>
  <si>
    <t>Stupadla do šachet a drobných objektů ocelová s PE povlakem vidlicová pro přímé zabudování do hmoždinek</t>
  </si>
  <si>
    <t>-587862835</t>
  </si>
  <si>
    <t>https://podminky.urs.cz/item/CS_URS_2025_01/899501221</t>
  </si>
  <si>
    <t>" stupadla do nástavby na PČS " 14</t>
  </si>
  <si>
    <t>899960001R</t>
  </si>
  <si>
    <t xml:space="preserve">Připojení gravitačního přítokového potrubí a tlakového potrubí na pneumatickou čerpací stanici odpadních vod </t>
  </si>
  <si>
    <t>-1950805007</t>
  </si>
  <si>
    <t>899960002R</t>
  </si>
  <si>
    <t xml:space="preserve">Utěsnění prostupů potrubí a kabelů mezi horní a spodní stavbou 2x, nad terénem 1x </t>
  </si>
  <si>
    <t>1241490859</t>
  </si>
  <si>
    <t>8500000854</t>
  </si>
  <si>
    <t>Těsnící řetězy nerez do prostupů kabelů 72mm</t>
  </si>
  <si>
    <t>-836591700</t>
  </si>
  <si>
    <t>" otvor pro kabel 72mm 3 x " 3+2</t>
  </si>
  <si>
    <t>8500000865</t>
  </si>
  <si>
    <t>Těsnící řetězy nerez do prostupů potrubí 152mm</t>
  </si>
  <si>
    <t>-767894714</t>
  </si>
  <si>
    <t>8500000863</t>
  </si>
  <si>
    <t>Těsnící řetězy nerez do prostupů potrubí 225mm</t>
  </si>
  <si>
    <t>-2136898166</t>
  </si>
  <si>
    <t>8500000866</t>
  </si>
  <si>
    <t>Těsnící řetězy nerez do prostupů potrubí 352mm</t>
  </si>
  <si>
    <t>-127391387</t>
  </si>
  <si>
    <t xml:space="preserve">" otvor pro potrubí 352mm  " 4*2</t>
  </si>
  <si>
    <t>953334212</t>
  </si>
  <si>
    <t>Bobtnavý pásek do pracovních spar betonových konstrukcí akrylový, rozměru 20 x 10 mm</t>
  </si>
  <si>
    <t>-454987149</t>
  </si>
  <si>
    <t>https://podminky.urs.cz/item/CS_URS_2025_01/953334212</t>
  </si>
  <si>
    <t>" spára mezi spodní prefabrikovanou stavbou a horní částí PČS " (3,0+4,2)*2*2</t>
  </si>
  <si>
    <t>" spára mezi stěnou a stropem u horní částí PČS " (3,0+4,2)*2</t>
  </si>
  <si>
    <t>953961113</t>
  </si>
  <si>
    <t>Kotva chemická s vyvrtáním otvoru do betonu, železobetonu nebo tvrdého kamene tmel, velikost M 12, hloubka 110 mm</t>
  </si>
  <si>
    <t>1885735228</t>
  </si>
  <si>
    <t>https://podminky.urs.cz/item/CS_URS_2025_01/953961113</t>
  </si>
  <si>
    <t>* kotevní pruty jsou ve výztuži dna horní části R12</t>
  </si>
  <si>
    <t>" spojení vrchní části do stropu spodní části PČS " 48</t>
  </si>
  <si>
    <t>977151115</t>
  </si>
  <si>
    <t>Jádrové vrty diamantovými korunkami do stavebních materiálů (železobetonu, betonu, cihel, obkladů, dlažeb, kamene) průměru přes 60 do 70 mm</t>
  </si>
  <si>
    <t>-1833471129</t>
  </si>
  <si>
    <t>https://podminky.urs.cz/item/CS_URS_2025_01/977151115</t>
  </si>
  <si>
    <t xml:space="preserve">" otvor pro kabel 72mm 3 x " 3*0,3 </t>
  </si>
  <si>
    <t>977151124</t>
  </si>
  <si>
    <t>Jádrové vrty diamantovými korunkami do stavebních materiálů (železobetonu, betonu, cihel, obkladů, dlažeb, kamene) průměru přes 150 do 180 mm</t>
  </si>
  <si>
    <t>1531272349</t>
  </si>
  <si>
    <t>https://podminky.urs.cz/item/CS_URS_2025_01/977151124</t>
  </si>
  <si>
    <t xml:space="preserve">" otvor pro potrubí 152mm 1 x " 1*0,3 </t>
  </si>
  <si>
    <t>977151127</t>
  </si>
  <si>
    <t>Jádrové vrty diamantovými korunkami do stavebních materiálů (železobetonu, betonu, cihel, obkladů, dlažeb, kamene) průměru přes 225 do 250 mm</t>
  </si>
  <si>
    <t>108776719</t>
  </si>
  <si>
    <t>https://podminky.urs.cz/item/CS_URS_2025_01/977151127</t>
  </si>
  <si>
    <t xml:space="preserve">" otvor pro potrubí 225mm 1 x " 1*0,3 </t>
  </si>
  <si>
    <t>977151131</t>
  </si>
  <si>
    <t>Jádrové vrty diamantovými korunkami do stavebních materiálů (železobetonu, betonu, cihel, obkladů, dlažeb, kamene) průměru přes 350 do 400 mm</t>
  </si>
  <si>
    <t>-80845658</t>
  </si>
  <si>
    <t>https://podminky.urs.cz/item/CS_URS_2025_01/977151131</t>
  </si>
  <si>
    <t xml:space="preserve">" otvor pro potrubí 352mm 6 x " 6*0,3 </t>
  </si>
  <si>
    <t>998271301</t>
  </si>
  <si>
    <t>Přesun hmot pro kanalizace (stoky) hloubené monolitické z betonu nebo železobetonu v otevřeném výkopu dopravní vzdálenost do 15 m</t>
  </si>
  <si>
    <t>1289168010</t>
  </si>
  <si>
    <t>https://podminky.urs.cz/item/CS_URS_2025_01/998271301</t>
  </si>
  <si>
    <t>PSV</t>
  </si>
  <si>
    <t>Práce a dodávky PSV</t>
  </si>
  <si>
    <t>767</t>
  </si>
  <si>
    <t>Konstrukce zámečnické</t>
  </si>
  <si>
    <t>767831022</t>
  </si>
  <si>
    <t>Montáž vnitřních kovových žebříků přímých, ukotvených do betonu</t>
  </si>
  <si>
    <t>1246653626</t>
  </si>
  <si>
    <t>https://podminky.urs.cz/item/CS_URS_2025_01/767831022</t>
  </si>
  <si>
    <t>" žebřík do nástavby na PČS " 3,0*3</t>
  </si>
  <si>
    <t>44983027R</t>
  </si>
  <si>
    <t>žebřík výstupový jednoduchý přímý z nerezové oceli dl 3m</t>
  </si>
  <si>
    <t>-1941022522</t>
  </si>
  <si>
    <t>998767101</t>
  </si>
  <si>
    <t>Přesun hmot pro zámečnické konstrukce stanovený z hmotnosti přesunovaného materiálu vodorovná dopravní vzdálenost do 50 m základní v objektech výšky do 6 m</t>
  </si>
  <si>
    <t>-1845562849</t>
  </si>
  <si>
    <t>https://podminky.urs.cz/item/CS_URS_2025_01/998767101</t>
  </si>
  <si>
    <t>Práce a dodávky M</t>
  </si>
  <si>
    <t>23-M</t>
  </si>
  <si>
    <t>Montáže potrubí</t>
  </si>
  <si>
    <t>230140092R</t>
  </si>
  <si>
    <t>Montáž trubek z nerezavějící oceli tř.17 D 254 mm, tl. 2 mm</t>
  </si>
  <si>
    <t>-1546000146</t>
  </si>
  <si>
    <t>ACO.417075R</t>
  </si>
  <si>
    <t xml:space="preserve">Nerez trubka větrání 254 x 2 </t>
  </si>
  <si>
    <t>256</t>
  </si>
  <si>
    <t>-1234032287</t>
  </si>
  <si>
    <t>SO 02-1 - Dešťová kanalizace - stoky</t>
  </si>
  <si>
    <t>1318275753</t>
  </si>
  <si>
    <t>" stoka DK 1-1 " 39,7*2+2,0</t>
  </si>
  <si>
    <t>" stoka DK 1-2 " 28,3*2+2,0</t>
  </si>
  <si>
    <t>" stoka DK 1-3 " 37,0*2+2,0</t>
  </si>
  <si>
    <t>" stoka DK 2 " 70,0*2+2,0</t>
  </si>
  <si>
    <t>" stoka DK 2-1 " 12,5*2+2,0</t>
  </si>
  <si>
    <t>" stoka DK 3 " 29,0*2+2,0</t>
  </si>
  <si>
    <t>" stoka DK 4 " 14,9*2+2,0</t>
  </si>
  <si>
    <t>" stoka DK 5 " (9,5+15,1)*2+2,0</t>
  </si>
  <si>
    <t>" stoka DK 5-1 " 6,6*2+2,0</t>
  </si>
  <si>
    <t>" stoka DK 6 " 56,2*2+2,0</t>
  </si>
  <si>
    <t>" stoka DK 6-1 " 17,7*2+2,0</t>
  </si>
  <si>
    <t>" stoka DK 6-2 " 40,5*2+2,0</t>
  </si>
  <si>
    <t>" stoka DK 6-3 " 18,0*2+2,0</t>
  </si>
  <si>
    <t>" stoka DK 7 " 28,5*2+2,0</t>
  </si>
  <si>
    <t>" stoka DK 8 " (2,2+3,5+5,0)*2+2,0*2*3</t>
  </si>
  <si>
    <t>886922250</t>
  </si>
  <si>
    <t>-2062136142</t>
  </si>
  <si>
    <t>" stoka DK 5 " (24,9+1,4)*2</t>
  </si>
  <si>
    <t>" stoka DK 8 " (15,8+2*1,4)*2</t>
  </si>
  <si>
    <t>671585359</t>
  </si>
  <si>
    <t>844851779</t>
  </si>
  <si>
    <t>" vstup a výstup z výkopu cca po 30m trasy " 3,0*16</t>
  </si>
  <si>
    <t>-193466352</t>
  </si>
  <si>
    <t>-1044420429</t>
  </si>
  <si>
    <t>" stoka DK 1-1 " 39,7*1,4</t>
  </si>
  <si>
    <t>" stoka DK 1-2 " 28,3*1,4</t>
  </si>
  <si>
    <t>" stoka DK 1-3 " 37,0*1,4</t>
  </si>
  <si>
    <t>" stoka DK 2 " 70,0*1,4</t>
  </si>
  <si>
    <t>" stoka DK 2-1 " 12,5*1,4</t>
  </si>
  <si>
    <t>" stoka DK 3 " 29,0*1,4</t>
  </si>
  <si>
    <t>" stoka DK 4 " 14,9*1,4</t>
  </si>
  <si>
    <t>" stoka DK 5 " (9,5+15,1)*1,4</t>
  </si>
  <si>
    <t>" stoka DK 5-1 " 6,6*1,4</t>
  </si>
  <si>
    <t>" stoka DK 6 " 56,2*1,4</t>
  </si>
  <si>
    <t>" stoka DK 6-1 " 17,7*1,4</t>
  </si>
  <si>
    <t>" stoka DK 6-2 " 40,5*1,4</t>
  </si>
  <si>
    <t>" stoka DK 6-3 " 18,0*1,4</t>
  </si>
  <si>
    <t>" stoka DK 7 " 28,5*1,4</t>
  </si>
  <si>
    <t>" stoka DK 8 " (2,2+3,5+5,0)*1,4</t>
  </si>
  <si>
    <t xml:space="preserve">* vsakovací průlehy </t>
  </si>
  <si>
    <t xml:space="preserve">" průleh č.1 " 6,5*4,7 </t>
  </si>
  <si>
    <t>" průleh č.2 " 6,5*4,9</t>
  </si>
  <si>
    <t>" průleh č.3 " 4,0*3,1</t>
  </si>
  <si>
    <t>" průleh č.4 " 4,0*4,0</t>
  </si>
  <si>
    <t>" průleh č.5 " 5,1*4,0</t>
  </si>
  <si>
    <t>" průleh č.6 " 7,7*4,5</t>
  </si>
  <si>
    <t>" průleh č.7 " 6,5*3,6</t>
  </si>
  <si>
    <t>" průleh č.8 " 6,5*4,4</t>
  </si>
  <si>
    <t>131151100</t>
  </si>
  <si>
    <t>Hloubení nezapažených jam a zářezů strojně s urovnáním dna do předepsaného profilu a spádu v hornině třídy těžitelnosti I skupiny 1 a 2 do 20 m3</t>
  </si>
  <si>
    <t>987752782</t>
  </si>
  <si>
    <t>https://podminky.urs.cz/item/CS_URS_2025_01/131151100</t>
  </si>
  <si>
    <t>* jámy vsakovacích průlehů bez 20 cm ornice v hor.2 - 25%</t>
  </si>
  <si>
    <t>" průleh č.3 " (4,0*3,1+2,5*1,6)/2*1,3</t>
  </si>
  <si>
    <t>" průleh č.4 " (4,0*4,0+2,5*2,5)/2*1,3</t>
  </si>
  <si>
    <t>25,123*0,25 'Přepočtené koeficientem množství</t>
  </si>
  <si>
    <t>131151102</t>
  </si>
  <si>
    <t>Hloubení nezapažených jam a zářezů strojně s urovnáním dna do předepsaného profilu a spádu v hornině třídy těžitelnosti I skupiny 1 a 2 přes 20 do 50 m3</t>
  </si>
  <si>
    <t>-2071889330</t>
  </si>
  <si>
    <t>https://podminky.urs.cz/item/CS_URS_2025_01/131151102</t>
  </si>
  <si>
    <t xml:space="preserve">" průleh č.1 " (6,5*4,7+5,0*3,2)/2*1,3 </t>
  </si>
  <si>
    <t>" průleh č.2 " (6,5*4,9+5,0*3,4)/2*1,8</t>
  </si>
  <si>
    <t>" průleh č.5 " (5,1*4,0+3,6*2,5)/2*1,8</t>
  </si>
  <si>
    <t>" průleh č.6 " (7,7*4,5+6,2*3,0)/2*1,3</t>
  </si>
  <si>
    <t>" průleh č.7 " (6,5*3,6+5,0*2,1)/2*1,9</t>
  </si>
  <si>
    <t>" průleh č.8 " (6,5*4,4+5,0*2,9)/2*1,8</t>
  </si>
  <si>
    <t>206,29*0,25 'Přepočtené koeficientem množství</t>
  </si>
  <si>
    <t>131251100</t>
  </si>
  <si>
    <t>Hloubení nezapažených jam a zářezů strojně s urovnáním dna do předepsaného profilu a spádu v hornině třídy těžitelnosti I skupiny 3 do 20 m3</t>
  </si>
  <si>
    <t>2071898286</t>
  </si>
  <si>
    <t>https://podminky.urs.cz/item/CS_URS_2025_01/131251100</t>
  </si>
  <si>
    <t>* jámy vsakovacích průlehů bez 20 cm ornice v hor.3 - 40%</t>
  </si>
  <si>
    <t>25,123*0,4 'Přepočtené koeficientem množství</t>
  </si>
  <si>
    <t>131251102</t>
  </si>
  <si>
    <t>Hloubení nezapažených jam a zářezů strojně s urovnáním dna do předepsaného profilu a spádu v hornině třídy těžitelnosti I skupiny 3 přes 20 do 50 m3</t>
  </si>
  <si>
    <t>-802561588</t>
  </si>
  <si>
    <t>https://podminky.urs.cz/item/CS_URS_2025_01/131251102</t>
  </si>
  <si>
    <t>206,29*0,4 'Přepočtené koeficientem množství</t>
  </si>
  <si>
    <t>131351100</t>
  </si>
  <si>
    <t>Hloubení nezapažených jam a zářezů strojně s urovnáním dna do předepsaného profilu a spádu v hornině třídy těžitelnosti II skupiny 4 do 20 m3</t>
  </si>
  <si>
    <t>-1617021380</t>
  </si>
  <si>
    <t>https://podminky.urs.cz/item/CS_URS_2025_01/131351100</t>
  </si>
  <si>
    <t>* jámy vsakovacích průlehů bez 20 cm ornice v hor.4 - 30%</t>
  </si>
  <si>
    <t>25,123*0,3 'Přepočtené koeficientem množství</t>
  </si>
  <si>
    <t>131351102</t>
  </si>
  <si>
    <t>Hloubení nezapažených jam a zářezů strojně s urovnáním dna do předepsaného profilu a spádu v hornině třídy těžitelnosti II skupiny 4 přes 20 do 50 m3</t>
  </si>
  <si>
    <t>-185225822</t>
  </si>
  <si>
    <t>https://podminky.urs.cz/item/CS_URS_2025_01/131351102</t>
  </si>
  <si>
    <t>206,29*0,3 'Přepočtené koeficientem množství</t>
  </si>
  <si>
    <t>131451100</t>
  </si>
  <si>
    <t>Hloubení nezapažených jam a zářezů strojně s urovnáním dna do předepsaného profilu a spádu v hornině třídy těžitelnosti II skupiny 5 do 20 m3</t>
  </si>
  <si>
    <t>1762524517</t>
  </si>
  <si>
    <t>https://podminky.urs.cz/item/CS_URS_2025_01/131451100</t>
  </si>
  <si>
    <t>* jámy vsakovacích průlehů bez 20 cm ornice v hor.5 - 5%</t>
  </si>
  <si>
    <t>25,123*0,05 'Přepočtené koeficientem množství</t>
  </si>
  <si>
    <t>131451102</t>
  </si>
  <si>
    <t>Hloubení nezapažených jam a zářezů strojně s urovnáním dna do předepsaného profilu a spádu v hornině třídy těžitelnosti II skupiny 5 přes 20 do 50 m3</t>
  </si>
  <si>
    <t>160798060</t>
  </si>
  <si>
    <t>https://podminky.urs.cz/item/CS_URS_2025_01/131451102</t>
  </si>
  <si>
    <t>206,29*0,05 'Přepočtené koeficientem množství</t>
  </si>
  <si>
    <t>1650334634</t>
  </si>
  <si>
    <t>" stoka DK 1-1 " 9,5*1,2*(1,15+1,96/2)+(39,7-9,5)*1,2*(1,96+1,75)/2</t>
  </si>
  <si>
    <t>" stoka DK 1-2 " 28,3*1,2*(1,93+1,75)/2</t>
  </si>
  <si>
    <t>" stoka DK 1-3 " 10,9*1,2*(0,95+1,84)/2+(37,0-10,9)*1,2*(1,84+1,63+1,75)/3</t>
  </si>
  <si>
    <t>" stoka DK 2 " 70,0*1,2*(1,63+2,05+1,75)/3</t>
  </si>
  <si>
    <t>" stoka DK 2-1 " 12,5*1,2*(1,88+1,75)/2</t>
  </si>
  <si>
    <t>" stoka DK 3 " 29,0*1,2*(1,28+1,45+1,75)/3</t>
  </si>
  <si>
    <t>" stoka DK 4 " 14,9*1,2*(1,06+1,11)/2</t>
  </si>
  <si>
    <t>" stoka DK 5 " (9,5+24,5+15,1)*1,2*(1,84+1,75)/2</t>
  </si>
  <si>
    <t>" stoka DK 5-1 " 6,6*1,2*(1,83+1,55)/2</t>
  </si>
  <si>
    <t>" stoka DK 6 " 56,2*1,2*(1,86+2,25+1,75)/3</t>
  </si>
  <si>
    <t>" stoka DK 6-1 " 17,7*1,2*(1,95+1,8)/2</t>
  </si>
  <si>
    <t>" stoka DK 6-2 " 40,5*1,2*(1,82+1,2)/2</t>
  </si>
  <si>
    <t>" stoka DK 6-3 " 18,0*1,2*(1,8+1,66)/2</t>
  </si>
  <si>
    <t>" stoka DK 7 " 28,5*1,2*(2,03+1,75)/2</t>
  </si>
  <si>
    <t>" stoka DK 8 " (2,2+3,5+5,0+15,8)*1,2*(2,06+1,75)/2</t>
  </si>
  <si>
    <t>1004,045*0,25 'Přepočtené koeficientem množství</t>
  </si>
  <si>
    <t>-1896693333</t>
  </si>
  <si>
    <t>1004,045*0,4 'Přepočtené koeficientem množství</t>
  </si>
  <si>
    <t>547964232</t>
  </si>
  <si>
    <t>1004,045*0,3 'Přepočtené koeficientem množství</t>
  </si>
  <si>
    <t>-1744627287</t>
  </si>
  <si>
    <t>1004,045*0,05 'Přepočtené koeficientem množství</t>
  </si>
  <si>
    <t>913141163</t>
  </si>
  <si>
    <t>" stoka DK 1-1 " 2,0*1,2*(1,84+1,76)</t>
  </si>
  <si>
    <t>" stoka DK 1-2 v 80% trasy " 28,3*1,2*(1,93+1,75)/2*0,8</t>
  </si>
  <si>
    <t>" stoka DK 1-3 " 2,0*1,2*1,7*4</t>
  </si>
  <si>
    <t>" stoka DK 2 " 2,0*1,2*(1,98+1,9+1,83+1,78+1,76)</t>
  </si>
  <si>
    <t>" stoka DK 2-1 " 3,0*1,2*1,8</t>
  </si>
  <si>
    <t>" stoka DK 5 v 80% trasy " (9,5+24,5+15,1)*1,2*(1,84+1,75)/2*0,8</t>
  </si>
  <si>
    <t>" stoka DK 5-1 na 50% trasy " 6,6*1,2*(1,83+1,55)/2*0,5</t>
  </si>
  <si>
    <t>" stoka DK 6 v 80% trasy " 56,2*1,2*(1,86+2,25+1,75)/3*0,8</t>
  </si>
  <si>
    <t>" stoka DK 6-1 " 4,0*1,2*1,95</t>
  </si>
  <si>
    <t>" stoka DK 6-2 " 3,0*1,2*1,8+3,0*1,2*1,3</t>
  </si>
  <si>
    <t>" stoka DK 6-3 " 5,0*1,2*1,75</t>
  </si>
  <si>
    <t>" stoka DK 8 " (5,0+2,5)*1,2*1,9</t>
  </si>
  <si>
    <t>-646556211</t>
  </si>
  <si>
    <t>" stoka DK 1-1 " 9,5*2*(1,15+1,96/2)+(39,7-9,5)*2*(1,96+1,75)/2</t>
  </si>
  <si>
    <t>" stoka DK 1-2 " 28,3*2*(1,93+1,75)/2</t>
  </si>
  <si>
    <t>" stoka DK 1-3 " 10,9*2*(0,95+1,84)/2+(37,0-10,9)*2*(1,84+1,63+1,75)/3</t>
  </si>
  <si>
    <t>" stoka DK 2 " 70,0*2*(1,63+2,05+1,75)/3</t>
  </si>
  <si>
    <t>" stoka DK 2-1 " 12,5*2*(1,88+1,75)/2</t>
  </si>
  <si>
    <t>" stoka DK 3 " 29,0*2*(1,28+1,45+1,75)/3</t>
  </si>
  <si>
    <t>" stoka DK 4 " 14,9*2*(1,06+1,11)/2</t>
  </si>
  <si>
    <t>" stoka DK 5 " (9,5+24,5+15,1)*2*(1,84+1,75)/2</t>
  </si>
  <si>
    <t>" stoka DK 5-1 " 6,6*2*(1,83+1,55)/2</t>
  </si>
  <si>
    <t>" stoka DK 6 " 56,2*2*(1,86+2,25+1,75)/3</t>
  </si>
  <si>
    <t>" stoka DK 6-1 " 17,7*2*(1,95+1,8)/2</t>
  </si>
  <si>
    <t>" stoka DK 6-2 " 40,5*2*(1,82+1,2)/2</t>
  </si>
  <si>
    <t>" stoka DK 6-3 " 18,0*2*(1,8+1,66)/2</t>
  </si>
  <si>
    <t>" stoka DK 7 " 28,5*2*(2,03+1,75)/2</t>
  </si>
  <si>
    <t>" stoka DK 8 " (2,2+3,5+5,0+15,8)*2*(2,06+1,75)/2</t>
  </si>
  <si>
    <t>522549932</t>
  </si>
  <si>
    <t>1702875273</t>
  </si>
  <si>
    <t>* jámy vsakovacích průlehů bez 20 cm ornice v hor.2,3 - 65%</t>
  </si>
  <si>
    <t>1235,457*0,65 'Přepočtené koeficientem množství</t>
  </si>
  <si>
    <t>418092507</t>
  </si>
  <si>
    <t>" zásyp rýh " 630,035</t>
  </si>
  <si>
    <t xml:space="preserve">" zásyp jam mezi ornicí a stěrkem zminou tl.30 cm  " 805,73*0,3</t>
  </si>
  <si>
    <t>805,73*0,2</t>
  </si>
  <si>
    <t>1788712631</t>
  </si>
  <si>
    <t>* jámy vsakovacích průlehů bez 20 cm ornice v hor.4,5 - 35%</t>
  </si>
  <si>
    <t>1235,457*0,35 'Přepočtené koeficientem množství</t>
  </si>
  <si>
    <t>-714674773</t>
  </si>
  <si>
    <t>" lože " 136,656</t>
  </si>
  <si>
    <t>" obsyp vč. odpočtu trubky " 261,027</t>
  </si>
  <si>
    <t>* jámy vsakovacích průlehů bez 20 cm ornice - štěrkový zásyp</t>
  </si>
  <si>
    <t>" průleh č.1 " (6,5*4,7+5,0*3,2)/2*1,0</t>
  </si>
  <si>
    <t>" průleh č.2 " (6,5*4,9+5,0*3,4)/2*1,5</t>
  </si>
  <si>
    <t>" průleh č.3 " (4,0*3,1+2,5*1,6)/2*1,0</t>
  </si>
  <si>
    <t>" průleh č.4 " (4,0*4,0+2,5*2,5)/2*1,0</t>
  </si>
  <si>
    <t>" průleh č.5 " (5,1*4,0+3,6*2,5)/2*1,5</t>
  </si>
  <si>
    <t>" průleh č.6 " (7,7*4,5+6,2*3,0)/2*1,0</t>
  </si>
  <si>
    <t>" průleh č.7 " (6,5*3,6+5,0*2,1)/2*1,6</t>
  </si>
  <si>
    <t>" průleh č.8 " (6,5*4,4+5,0*2,9)/2*1,5</t>
  </si>
  <si>
    <t>-257999245</t>
  </si>
  <si>
    <t>585,041*5 'Přepočtené koeficientem množství</t>
  </si>
  <si>
    <t>119535164</t>
  </si>
  <si>
    <t>" zásyp " 871,754</t>
  </si>
  <si>
    <t>-911477072</t>
  </si>
  <si>
    <t>585,041*1,8 'Přepočtené koeficientem množství</t>
  </si>
  <si>
    <t>-2002836612</t>
  </si>
  <si>
    <t>" uložení výkopku na meziskládku " 1004,045+231,413</t>
  </si>
  <si>
    <t>" uložení přebytečného výkopku na skládku " 585,041</t>
  </si>
  <si>
    <t>1324959796</t>
  </si>
  <si>
    <t>" výkop rýh celkem " 1004,045</t>
  </si>
  <si>
    <t>" lože " -136,656</t>
  </si>
  <si>
    <t>" obsyp vč. odpočtu trubky " -261,027</t>
  </si>
  <si>
    <t>" přípočet objemu potrubí " 482,5*3,14*0,125*0,125</t>
  </si>
  <si>
    <t>58344003</t>
  </si>
  <si>
    <t>kamenivo drcené hrubé frakce 63/125</t>
  </si>
  <si>
    <t>-1574202808</t>
  </si>
  <si>
    <t>187,358*2 'Přepočtené koeficientem množství</t>
  </si>
  <si>
    <t>-1669502507</t>
  </si>
  <si>
    <t>" stoka DK 1-1 " 39,7*1,2*0,5</t>
  </si>
  <si>
    <t>" stoka DK 1-2 " 28,3*1,2*0,5</t>
  </si>
  <si>
    <t>" stoka DK 1-3 " 37,0*1,2*0,5</t>
  </si>
  <si>
    <t>" stoka DK 2 " 70,0*1,2*0,5</t>
  </si>
  <si>
    <t>" stoka DK 2-1 " 12,5*1,2*0,5</t>
  </si>
  <si>
    <t>" stoka DK 3 " 29,0*1,2*0,5</t>
  </si>
  <si>
    <t>" stoka DK 4 " 14,9*1,2*0,5</t>
  </si>
  <si>
    <t>" stoka DK 5 " (9,5+24,5+15,1)*1,2*0,5</t>
  </si>
  <si>
    <t>" stoka DK 5-1 " 6,6*1,2*0,5</t>
  </si>
  <si>
    <t>" stoka DK 6 " 56,2*1,2*0,5</t>
  </si>
  <si>
    <t>" stoka DK 6-1 " 17,7*1,2*0,5</t>
  </si>
  <si>
    <t>" stoka DK 6-2 " 40,5*1,2*0,5</t>
  </si>
  <si>
    <t>" stoka DK 6-3 " 18,0*1,2*0,5</t>
  </si>
  <si>
    <t>" stoka DK 7 " 28,5*1,2*0,5</t>
  </si>
  <si>
    <t>" stoka DK 8 " (2,2+3,5+5,0+15,8)*1,2*0,5</t>
  </si>
  <si>
    <t>" odpočet potrubí " -482,5*3,14*0,125*0,125</t>
  </si>
  <si>
    <t>-981444334</t>
  </si>
  <si>
    <t>261,027*2 'Přepočtené koeficientem množství</t>
  </si>
  <si>
    <t>1165835466</t>
  </si>
  <si>
    <t xml:space="preserve">* na vsakovací průlehy </t>
  </si>
  <si>
    <t>-1391572316</t>
  </si>
  <si>
    <t>-64201706</t>
  </si>
  <si>
    <t>805,73*0,02 'Přepočtené koeficientem množství</t>
  </si>
  <si>
    <t>-515217466</t>
  </si>
  <si>
    <t>-910155955</t>
  </si>
  <si>
    <t>-519267282</t>
  </si>
  <si>
    <t xml:space="preserve">* jámy vsakovacích průlehů bez 20 cm ornice - oddělení štěrkového zásypu a zeminy krytí vsaků </t>
  </si>
  <si>
    <t>" průleh č.1 " 6,5*4,7</t>
  </si>
  <si>
    <t>" průleh č.4 "4,0*4,0</t>
  </si>
  <si>
    <t>69311082</t>
  </si>
  <si>
    <t>geotextilie netkaná separační, ochranná, filtrační, drenážní PP 500g/m2</t>
  </si>
  <si>
    <t>-846372822</t>
  </si>
  <si>
    <t>197,85*1,1845 'Přepočtené koeficientem množství</t>
  </si>
  <si>
    <t>-1787648437</t>
  </si>
  <si>
    <t>dešťová kanalizace</t>
  </si>
  <si>
    <t>stoka DK1-1</t>
  </si>
  <si>
    <t>stoka DK1-2</t>
  </si>
  <si>
    <t>stoka DK1-3</t>
  </si>
  <si>
    <t>stoka DK2</t>
  </si>
  <si>
    <t>stoka DK2-1</t>
  </si>
  <si>
    <t>stoka DK3</t>
  </si>
  <si>
    <t>stoka DK4</t>
  </si>
  <si>
    <t>stoka DK5</t>
  </si>
  <si>
    <t>stoka DK5-1</t>
  </si>
  <si>
    <t>stoka DK6</t>
  </si>
  <si>
    <t>56,5</t>
  </si>
  <si>
    <t>stoka DK6-1</t>
  </si>
  <si>
    <t>stoka DK6-2</t>
  </si>
  <si>
    <t>stoka DK6-3</t>
  </si>
  <si>
    <t>stoka DK7</t>
  </si>
  <si>
    <t>stoka DK8</t>
  </si>
  <si>
    <t>2052475441</t>
  </si>
  <si>
    <t>" stoka DK 1-1 " 39,7*1,2*0,24</t>
  </si>
  <si>
    <t>" stoka DK 1-2 " 28,3*1,2*0,24</t>
  </si>
  <si>
    <t>" stoka DK 1-3 " 37,0*1,2*0,24</t>
  </si>
  <si>
    <t>" stoka DK 2 " 70,0*1,2*0,24</t>
  </si>
  <si>
    <t>" stoka DK 2-1 " 12,5*1,2*0,24</t>
  </si>
  <si>
    <t>" stoka DK 3 " 29,0*1,2*0,24</t>
  </si>
  <si>
    <t>" stoka DK 4 " 14,9*1,2*0,24</t>
  </si>
  <si>
    <t>" stoka DK 5 " (9,5+24,5+15,1)*1,2*0,24</t>
  </si>
  <si>
    <t>" stoka DK 5-1 " 6,6*1,2*0,24</t>
  </si>
  <si>
    <t>" stoka DK 6 " 56,2*1,2*0,24</t>
  </si>
  <si>
    <t>" stoka DK 6-1 " 17,7*1,2*0,24</t>
  </si>
  <si>
    <t>" stoka DK 6-2 " 40,5*1,2*0,24</t>
  </si>
  <si>
    <t>" stoka DK 6-3 " 18,0*1,2*0,24</t>
  </si>
  <si>
    <t>" stoka DK 7 " 28,5*1,2*0,24</t>
  </si>
  <si>
    <t>" stoka DK 8 " (2,2+3,5+5,0+15,8)*1,2*0,24</t>
  </si>
  <si>
    <t>-144999848</t>
  </si>
  <si>
    <t>" stoka DK 5 " 24,9*1,4</t>
  </si>
  <si>
    <t>" stoka DK 8 " 15,8*1,4</t>
  </si>
  <si>
    <t>56,98*2 'Přepočtené koeficientem množství</t>
  </si>
  <si>
    <t>-819131913</t>
  </si>
  <si>
    <t>1029223711</t>
  </si>
  <si>
    <t>1589362440</t>
  </si>
  <si>
    <t>1049986527</t>
  </si>
  <si>
    <t>16955554</t>
  </si>
  <si>
    <t>436400319</t>
  </si>
  <si>
    <t>482,5*1,015 "Přepočtené koeficientem množství</t>
  </si>
  <si>
    <t>-1467543397</t>
  </si>
  <si>
    <t>-1420253470</t>
  </si>
  <si>
    <t>894812321</t>
  </si>
  <si>
    <t>Revizní a čistící šachta z PP typ DN 600/250 šachtové dno průtočné</t>
  </si>
  <si>
    <t>1520430296</t>
  </si>
  <si>
    <t>https://podminky.urs.cz/item/CS_URS_2025_01/894812321</t>
  </si>
  <si>
    <t>894812322</t>
  </si>
  <si>
    <t>Revizní a čistící šachta z PP typ DN 600/250 šachtové dno průtočné 30°, 60°, 90°</t>
  </si>
  <si>
    <t>260839388</t>
  </si>
  <si>
    <t>https://podminky.urs.cz/item/CS_URS_2025_01/894812322</t>
  </si>
  <si>
    <t>894812323</t>
  </si>
  <si>
    <t>Revizní a čistící šachta z PP typ DN 600/250 šachtové dno s přítokem tvaru T</t>
  </si>
  <si>
    <t>-452221279</t>
  </si>
  <si>
    <t>https://podminky.urs.cz/item/CS_URS_2025_01/894812323</t>
  </si>
  <si>
    <t>894812331</t>
  </si>
  <si>
    <t>Revizní a čistící šachta z PP DN 600 šachtová roura korugovaná světlé hloubky 1000 mm</t>
  </si>
  <si>
    <t>821450356</t>
  </si>
  <si>
    <t>https://podminky.urs.cz/item/CS_URS_2025_01/894812331</t>
  </si>
  <si>
    <t>894812332</t>
  </si>
  <si>
    <t>Revizní a čistící šachta z PP DN 600 šachtová roura korugovaná světlé hloubky 2000 mm</t>
  </si>
  <si>
    <t>-262826266</t>
  </si>
  <si>
    <t>https://podminky.urs.cz/item/CS_URS_2025_01/894812332</t>
  </si>
  <si>
    <t>894812333</t>
  </si>
  <si>
    <t>Revizní a čistící šachta z PP DN 600 šachtová roura korugovaná světlé hloubky 3000 mm</t>
  </si>
  <si>
    <t>578427088</t>
  </si>
  <si>
    <t>https://podminky.urs.cz/item/CS_URS_2025_01/894812333</t>
  </si>
  <si>
    <t>894812339</t>
  </si>
  <si>
    <t>Příplatek k rourám revizní a čistící šachty z PP DN 600 za uříznutí šachtové roury</t>
  </si>
  <si>
    <t>348941330</t>
  </si>
  <si>
    <t>https://podminky.urs.cz/item/CS_URS_2025_01/894812339</t>
  </si>
  <si>
    <t>894812356</t>
  </si>
  <si>
    <t>Revizní a čistící šachta z PP DN 600 poklop litinový pro třídu zatížení B125 s betonovým prstencem</t>
  </si>
  <si>
    <t>-304708107</t>
  </si>
  <si>
    <t>https://podminky.urs.cz/item/CS_URS_2025_01/894812356</t>
  </si>
  <si>
    <t>894812376</t>
  </si>
  <si>
    <t>Revizní a čistící šachta z PP DN 600 poklop litinový pro třídu zatížení D400 s betonovým prstencem</t>
  </si>
  <si>
    <t>498437497</t>
  </si>
  <si>
    <t>https://podminky.urs.cz/item/CS_URS_2025_01/894812376</t>
  </si>
  <si>
    <t>1919326170</t>
  </si>
  <si>
    <t>-1735421186</t>
  </si>
  <si>
    <t>* doplnění obrubníků při překopu v asfaltu</t>
  </si>
  <si>
    <t>" stoka DK 5 " 2*1,4</t>
  </si>
  <si>
    <t>" stoka DK 8 " 4*1,4</t>
  </si>
  <si>
    <t>2072883949</t>
  </si>
  <si>
    <t>8,4*0,51 'Přepočtené koeficientem množství</t>
  </si>
  <si>
    <t>-1519897281</t>
  </si>
  <si>
    <t>" stoka DK 5 " 2*1,4*0,15*0,2</t>
  </si>
  <si>
    <t>" stoka DK 8 " 4*1,4*0,15*0,2</t>
  </si>
  <si>
    <t>1867201778</t>
  </si>
  <si>
    <t>1654349646</t>
  </si>
  <si>
    <t>" stoka DK 5 " 24,9*2</t>
  </si>
  <si>
    <t>" stoka DK 8 " 15,8*2</t>
  </si>
  <si>
    <t>54539801</t>
  </si>
  <si>
    <t>-938085576</t>
  </si>
  <si>
    <t>8,4*0,5 'Přepočtené koeficientem množství</t>
  </si>
  <si>
    <t>-984721080</t>
  </si>
  <si>
    <t>-1926939677</t>
  </si>
  <si>
    <t>1004,045*0,35 'Přepočtené koeficientem množství</t>
  </si>
  <si>
    <t>1902520024</t>
  </si>
  <si>
    <t>" vybouraný asfalt "12,536</t>
  </si>
  <si>
    <t>" 50% vybouraných obrubníků " 1,722*0,5</t>
  </si>
  <si>
    <t>683095926</t>
  </si>
  <si>
    <t>13,397*14 'Přepočtené koeficientem množství</t>
  </si>
  <si>
    <t>1371440542</t>
  </si>
  <si>
    <t>318707043</t>
  </si>
  <si>
    <t>" vybouraný asfalt " 12,536</t>
  </si>
  <si>
    <t>547073362</t>
  </si>
  <si>
    <t>SO 02-2 - Dešťová kanalizace - přípojky</t>
  </si>
  <si>
    <t>-1691572539</t>
  </si>
  <si>
    <t xml:space="preserve">" ohraničení zajištění výkopů " 270,0*2 </t>
  </si>
  <si>
    <t>-1510350758</t>
  </si>
  <si>
    <t>976169704</t>
  </si>
  <si>
    <t>" vstup a výstup z výkopu " 3,0*46</t>
  </si>
  <si>
    <t>439878522</t>
  </si>
  <si>
    <t>-1580036344</t>
  </si>
  <si>
    <t>" č.e.89a " 11,4*1,2</t>
  </si>
  <si>
    <t>" č.e.89b " 5,6*1,2</t>
  </si>
  <si>
    <t>" č.e.93a " 9,1*1,2</t>
  </si>
  <si>
    <t>" č.e.93b " 5,3*1,2</t>
  </si>
  <si>
    <t>" č.e.91a " 7,2*1,2</t>
  </si>
  <si>
    <t>" č.e.91b " 1,2*1,2</t>
  </si>
  <si>
    <t>" č.e.91c " 4,4*1,2</t>
  </si>
  <si>
    <t>" č.e.95a " 9,7*1,2</t>
  </si>
  <si>
    <t>" č.e.95b " 2,8*1,2</t>
  </si>
  <si>
    <t>" č.e.96a " 4,8*1,2</t>
  </si>
  <si>
    <t>" č.e.96b " 5,4*1,2</t>
  </si>
  <si>
    <t>" č.e.95c " 3,2*1,2</t>
  </si>
  <si>
    <t>" č.e.92a " 7,9*1,2</t>
  </si>
  <si>
    <t>" č.e.94 " 2,4*1,2</t>
  </si>
  <si>
    <t>" č.e.97a " 11,8*1,2</t>
  </si>
  <si>
    <t>" č.e.97b " 11,3*1,2</t>
  </si>
  <si>
    <t>" č.e.92b" 2,5*1,2</t>
  </si>
  <si>
    <t>" č.e.90a " 9,5*1,2</t>
  </si>
  <si>
    <t>" č.e.90b " 3,4*1,2</t>
  </si>
  <si>
    <t>" č.e.98a " 1,9*1,2</t>
  </si>
  <si>
    <t>" č.e.98b " 1,4*1,2</t>
  </si>
  <si>
    <t>" č.e.98c " 1,5*1,2</t>
  </si>
  <si>
    <t>" č.e.99a " 6,4*1,2</t>
  </si>
  <si>
    <t>" č.e.99b " 2,2*1,2</t>
  </si>
  <si>
    <t>" č.e.99c " 2,0*1,2</t>
  </si>
  <si>
    <t>" č.e.100a " 13,0*1,2</t>
  </si>
  <si>
    <t>" č.e.100b " 6,4*1,2</t>
  </si>
  <si>
    <t>" č.e.104a " 1,4*1,2</t>
  </si>
  <si>
    <t>" č.e.101a " 0,8*1,2</t>
  </si>
  <si>
    <t>" č.e.101b " 9,2*1,2</t>
  </si>
  <si>
    <t>" č.e.103a " 8,3*1,2</t>
  </si>
  <si>
    <t>" č.e.105a " 13,0*1,2</t>
  </si>
  <si>
    <t>" č.e.102a " 1,4*1,2</t>
  </si>
  <si>
    <t>" č.e.102b " 1,2*1,2</t>
  </si>
  <si>
    <t>" č.e.103b " 1,7*1,2</t>
  </si>
  <si>
    <t>" č.e.103c " 1,5*1,2</t>
  </si>
  <si>
    <t>" č.e.103d " 10,5*1,2</t>
  </si>
  <si>
    <t>" č.e.105b " 3,7*1,2</t>
  </si>
  <si>
    <t>" č.e.105c " 6,1*1,2</t>
  </si>
  <si>
    <t>" č.e.102c " 2,2*1,2</t>
  </si>
  <si>
    <t>" č.e.102d " 3,9*1,2</t>
  </si>
  <si>
    <t>" č.e.105d " 8,6*1,2</t>
  </si>
  <si>
    <t>" č.e.105e " 21,0*1,2</t>
  </si>
  <si>
    <t>" sorpční vpusť " 3,3*1,2</t>
  </si>
  <si>
    <t>" sorpční vpusť " 1,2*1,2</t>
  </si>
  <si>
    <t>376790698</t>
  </si>
  <si>
    <t>" č.e.89a " 11,4*0,8*(1,38+1,6)/2</t>
  </si>
  <si>
    <t>" č.e.89b " 5,6*0,8*(1,44+1,55)/2</t>
  </si>
  <si>
    <t>" č.e.93a " 9,1*0,8*(1,59+0,75)/2</t>
  </si>
  <si>
    <t>" č.e.93b " 5,3*0,8*(1,52+1,67)/2</t>
  </si>
  <si>
    <t>" č.e.91a " 7,2*0,8*(1,54+1,67)/2</t>
  </si>
  <si>
    <t>" č.e.91b " 1,2*0,8*(1,69+1,71)/2</t>
  </si>
  <si>
    <t>" č.e.91c " 4,4*0,8*(1,43+1,71)/2</t>
  </si>
  <si>
    <t>" č.e.95a " 9,7*0,8*(1,41+1,46)/2</t>
  </si>
  <si>
    <t>" č.e.95b " 2,8*0,8*(1,69+1,64)/2</t>
  </si>
  <si>
    <t>" č.e.96a " 4,8*0,8*(1,27+1,48)/2</t>
  </si>
  <si>
    <t>" č.e.96b " 5,4*0,8*(1,42+1,48)/2</t>
  </si>
  <si>
    <t>" č.e.95c " 3,2*0,8*(0,18+1,55)/2</t>
  </si>
  <si>
    <t>" č.e.92a " 7,9*0,8+(1,71+1,72)/2</t>
  </si>
  <si>
    <t>" č.e.94 " 2,4*0,8*(1,89+1,85)/2</t>
  </si>
  <si>
    <t>" č.e.97a " 11,8*0,8*(1,44+1,65)/2</t>
  </si>
  <si>
    <t>" č.e.97b " 11,3*0,8*(1,26+1,55)/2</t>
  </si>
  <si>
    <t>" č.e.92b" 2,5*0,8*(1,71+1,57)/2</t>
  </si>
  <si>
    <t>" č.e.90a " 9,5*0,8*(1,03+1,55)/2</t>
  </si>
  <si>
    <t>" č.e.90b " 3,4*0,8*(1,5+1,55)/2</t>
  </si>
  <si>
    <t>" č.e.98a " 1,9*0,8*(1,31+1,26)/2</t>
  </si>
  <si>
    <t>" č.e.98b " 1,4*0,8*(1,3+1,11)/2</t>
  </si>
  <si>
    <t>" č.e.98c " 1,5*0,8*(1,46+1,55)/2</t>
  </si>
  <si>
    <t>" č.e.99a " 6,4*0,8*(0,6+0,86)/2</t>
  </si>
  <si>
    <t>" č.e.99b " 2,2*0,8*(0,64+0,88)/2</t>
  </si>
  <si>
    <t>" č.e.99c " 6,9*0,8*(1,81+1,0)/2</t>
  </si>
  <si>
    <t>" č.e.100a " 13,0*0,8*(1,24+1,51)/2</t>
  </si>
  <si>
    <t>" č.e.100b " 6,4*0,8*(1,57+1,58)/2</t>
  </si>
  <si>
    <t>" č.e.104a " 1,4*0,8*(1,55+1,56)/2</t>
  </si>
  <si>
    <t>" č.e.104b " 2,9*0,8*(1,38+1,55)/2</t>
  </si>
  <si>
    <t>" č.e.101a " 0,8*0,8*(1,32+1,35)/2</t>
  </si>
  <si>
    <t>" č.e.101b " 9,2*0,8*(1,14+1,35)/2</t>
  </si>
  <si>
    <t>" č.e.103a " 8,3*0,8*(1,7+1,68)/2</t>
  </si>
  <si>
    <t>" č.e.105a " 13,0*0,8*(1,29+1,47)/2</t>
  </si>
  <si>
    <t>" č.e.102a " 1,4*0,8*(1,44+1,47)/2</t>
  </si>
  <si>
    <t>" č.e.102b " 1,2*0,8*(1,53+1,55)/2</t>
  </si>
  <si>
    <t>" č.e.103b " 1,7*0,8*(1,62+1,68)/2</t>
  </si>
  <si>
    <t>" č.e.103c " 1,5*0,8*(1,58+1,61)/2</t>
  </si>
  <si>
    <t>" č.e.103d " 10,5*0,8*(1,63+1,6)/2</t>
  </si>
  <si>
    <t>" č.e.105b " 3,7*0,8*(1,42+1,49)/2</t>
  </si>
  <si>
    <t>" č.e.105c " 6,1*0,8*(0,91+1,0)/2</t>
  </si>
  <si>
    <t>" č.e.102c " 2,2*0,8*(1,47+1,52)/2</t>
  </si>
  <si>
    <t>" č.e.102d " 3,9*0,8*(1,38+1,46)/2</t>
  </si>
  <si>
    <t>" č.e.105d " 8,6*0,8*(1,63+1,55)/2</t>
  </si>
  <si>
    <t>" č.e.105e " 21,0*0,8*(0,69+1,55)/2</t>
  </si>
  <si>
    <t>" sorpční vpusť " 3,3*0,8*1,72</t>
  </si>
  <si>
    <t>" sorpční vpusť " 1,2*0,8*1,55</t>
  </si>
  <si>
    <t>290,417*0,25 'Přepočtené koeficientem množství</t>
  </si>
  <si>
    <t>1167569207</t>
  </si>
  <si>
    <t>290,417*0,4 'Přepočtené koeficientem množství</t>
  </si>
  <si>
    <t>-1356318177</t>
  </si>
  <si>
    <t>290,417*0,3 'Přepočtené koeficientem množství</t>
  </si>
  <si>
    <t>-30745183</t>
  </si>
  <si>
    <t>290,417*0,05 'Přepočtené koeficientem množství</t>
  </si>
  <si>
    <t>1673463371</t>
  </si>
  <si>
    <t>* pažení</t>
  </si>
  <si>
    <t>" č.e.89a " 11,4*2*(1,38+1,6)/2</t>
  </si>
  <si>
    <t>" č.e.89b " 5,6*2*(1,44+1,55)/2</t>
  </si>
  <si>
    <t>" č.e.93a " 9,1*2*(1,59+0,75)/2</t>
  </si>
  <si>
    <t>" č.e.93b " 5,3*2*(1,52+1,67)/2</t>
  </si>
  <si>
    <t>" č.e.91a " 7,2*2*(1,54+1,67)/2</t>
  </si>
  <si>
    <t>" č.e.91b " 1,2*2*(1,69+1,71)/2</t>
  </si>
  <si>
    <t>" č.e.91c " 4,4*2*(1,43+1,71)/2</t>
  </si>
  <si>
    <t>" č.e.95a " 9,7*2*(1,41+1,46)/2</t>
  </si>
  <si>
    <t>" č.e.95b " 2,8*2*(1,69+1,64)/2</t>
  </si>
  <si>
    <t>" č.e.96a " 4,8*2*(1,27+1,48)/2</t>
  </si>
  <si>
    <t>" č.e.96b " 5,4*2*(1,42+1,48)/2</t>
  </si>
  <si>
    <t>" č.e.95c " 3,2*2*(0,18+1,55)/2</t>
  </si>
  <si>
    <t>" č.e.92a " 7,9*2+(1,71+1,72)/2</t>
  </si>
  <si>
    <t>" č.e.94 " 2,4*2*(1,89+1,85)/2</t>
  </si>
  <si>
    <t>" č.e.97a " 11,8*2*(1,44+1,65)/2</t>
  </si>
  <si>
    <t>" č.e.97b " 11,3*2*(1,26+1,55)/2</t>
  </si>
  <si>
    <t>" č.e.92b" 2,5*2*(1,71+1,57)/2</t>
  </si>
  <si>
    <t>" č.e.90a " 9,5*2*(1,03+1,55)/2</t>
  </si>
  <si>
    <t>" č.e.90b " 3,4*2*(1,5+1,55)/2</t>
  </si>
  <si>
    <t>" č.e.98a " 1,9*2*(1,31+1,26)/2</t>
  </si>
  <si>
    <t>" č.e.98b " 1,4*2*(1,3+1,11)/2</t>
  </si>
  <si>
    <t>" č.e.98c " 1,5*2*(1,46+1,55)/2</t>
  </si>
  <si>
    <t>" č.e.99a " 6,4*2*(0,6+0,86)/2</t>
  </si>
  <si>
    <t>" č.e.99b " 2,2*2*(0,64+0,88)/2</t>
  </si>
  <si>
    <t>" č.e.99c " 6,9*2*(1,81+1,0)/2</t>
  </si>
  <si>
    <t>" č.e.100a " 13,0*2*(1,24+1,51)/2</t>
  </si>
  <si>
    <t>" č.e.100b " 6,4*2*(1,57+1,58)/2</t>
  </si>
  <si>
    <t>" č.e.104a " 1,4*2*(1,55+1,56)/2</t>
  </si>
  <si>
    <t>" č.e.104b " 2,9*2*(1,38+1,55)/2</t>
  </si>
  <si>
    <t>" č.e.101a " 0,8*2*(1,32+1,35)/2</t>
  </si>
  <si>
    <t>" č.e.101b " 9,2*2*(1,14+1,35)/2</t>
  </si>
  <si>
    <t>" č.e.103a " 8,3*2*(1,7+1,68)/2</t>
  </si>
  <si>
    <t>" č.e.105a " 13,0*2*(1,29+1,47)/2</t>
  </si>
  <si>
    <t>" č.e.102a " 1,4*2*(1,44+1,47)/2</t>
  </si>
  <si>
    <t>" č.e.102b " 1,2*2*(1,53+1,55)/2</t>
  </si>
  <si>
    <t>" č.e.103b " 1,7*2*(1,62+1,68)/2</t>
  </si>
  <si>
    <t>" č.e.103c " 1,5*2*(1,58+1,61)/2</t>
  </si>
  <si>
    <t>" č.e.103d " 10,5*2*(1,63+1,6)/2</t>
  </si>
  <si>
    <t>" č.e.105b " 3,7*2*(1,42+1,49)/2</t>
  </si>
  <si>
    <t>" č.e.105c " 6,1*2*(0,91+1,0)/2</t>
  </si>
  <si>
    <t>" č.e.102c " 2,2*2*(1,47+1,52)/2</t>
  </si>
  <si>
    <t>" č.e.102d " 3,9*2*(1,38+1,46)/2</t>
  </si>
  <si>
    <t>" č.e.105d " 8,6*2*(1,63+1,55)/2</t>
  </si>
  <si>
    <t>" č.e.105e " 21,0*2*(0,69+1,55)/2</t>
  </si>
  <si>
    <t>" sorpční vpusť " 3,3*2*1,72</t>
  </si>
  <si>
    <t>" sorpční vpusť " 1,2*2*1,55</t>
  </si>
  <si>
    <t>1002882412</t>
  </si>
  <si>
    <t>-470491277</t>
  </si>
  <si>
    <t>290,417*0,65 'Přepočtené koeficientem množství</t>
  </si>
  <si>
    <t>1036999781</t>
  </si>
  <si>
    <t>" zásyp rýh " 193,217</t>
  </si>
  <si>
    <t>" dovoz ornice z meziskládky " 306,72*0,2</t>
  </si>
  <si>
    <t>1401447384</t>
  </si>
  <si>
    <t>290,417*0,35 'Přepočtené koeficientem množství</t>
  </si>
  <si>
    <t>1173563635</t>
  </si>
  <si>
    <t xml:space="preserve">* odvoz přebytečného výkopku na skládku s poplatkem </t>
  </si>
  <si>
    <t>" lože " 21,6</t>
  </si>
  <si>
    <t>" obsyp " 70,831</t>
  </si>
  <si>
    <t>" potrubí " 270,0*3,14*0,075*0,075</t>
  </si>
  <si>
    <t>2134023937</t>
  </si>
  <si>
    <t>97,2*5 'Přepočtené koeficientem množství</t>
  </si>
  <si>
    <t>522210092</t>
  </si>
  <si>
    <t>97,2*1,8 'Přepočtené koeficientem množství</t>
  </si>
  <si>
    <t>774126351</t>
  </si>
  <si>
    <t>" zásyp " 193,217</t>
  </si>
  <si>
    <t>97,2</t>
  </si>
  <si>
    <t>306,72*0,2</t>
  </si>
  <si>
    <t>601413815</t>
  </si>
  <si>
    <t>" uložení výkopku na meziskládku " 290,417</t>
  </si>
  <si>
    <t>" uložení přebytečného výkopku na skládku " 97,2</t>
  </si>
  <si>
    <t>976981353</t>
  </si>
  <si>
    <t>" výkop celkem " 290,417</t>
  </si>
  <si>
    <t>" lože " -21,6</t>
  </si>
  <si>
    <t>" obsyp " -70,831</t>
  </si>
  <si>
    <t>" odpočet potrubí " -270,0*3,14*0,075*0,075</t>
  </si>
  <si>
    <t>529158056</t>
  </si>
  <si>
    <t>* obsyp potrubí pískem</t>
  </si>
  <si>
    <t>270,0*0,8*0,35</t>
  </si>
  <si>
    <t>58337310</t>
  </si>
  <si>
    <t>štěrkopísek frakce 0/4</t>
  </si>
  <si>
    <t>1048180222</t>
  </si>
  <si>
    <t>70,831*2 'Přepočtené koeficientem množství</t>
  </si>
  <si>
    <t>1475145372</t>
  </si>
  <si>
    <t>306,72</t>
  </si>
  <si>
    <t>348922619</t>
  </si>
  <si>
    <t>-1408728378</t>
  </si>
  <si>
    <t>306,72*0,02 'Přepočtené koeficientem množství</t>
  </si>
  <si>
    <t>1917384755</t>
  </si>
  <si>
    <t>-69831068</t>
  </si>
  <si>
    <t>-84445937</t>
  </si>
  <si>
    <t>dešťová kanalizace - přípojky</t>
  </si>
  <si>
    <t>270</t>
  </si>
  <si>
    <t>2123088807</t>
  </si>
  <si>
    <t>270,0*0,8*0,1</t>
  </si>
  <si>
    <t>-1011541226</t>
  </si>
  <si>
    <t>" č.ev.99c " 4,9*1,2</t>
  </si>
  <si>
    <t>5,88*2 'Přepočtené koeficientem množství</t>
  </si>
  <si>
    <t>-1891712320</t>
  </si>
  <si>
    <t>-1812983097</t>
  </si>
  <si>
    <t>270*1,015 "Přepočtené koeficientem množství</t>
  </si>
  <si>
    <t>877260341</t>
  </si>
  <si>
    <t>Montáž tvarovek na kanalizačním plastovém potrubí z PP nebo PVC-U hladkého plnostěnného lapačů střešních splavenin DN 100</t>
  </si>
  <si>
    <t>-1275957645</t>
  </si>
  <si>
    <t>https://podminky.urs.cz/item/CS_URS_2025_01/877260341</t>
  </si>
  <si>
    <t>56231163</t>
  </si>
  <si>
    <t>lapač střešních splavenin se zápachovou klapkou a lapacím košem DN 125/110</t>
  </si>
  <si>
    <t>-213463431</t>
  </si>
  <si>
    <t>-1704962155</t>
  </si>
  <si>
    <t>240786836</t>
  </si>
  <si>
    <t>-1212852292</t>
  </si>
  <si>
    <t>1569334978</t>
  </si>
  <si>
    <t>-1771305729</t>
  </si>
  <si>
    <t>2138125575</t>
  </si>
  <si>
    <t>-1987275897</t>
  </si>
  <si>
    <t>1275106997</t>
  </si>
  <si>
    <t>895941301</t>
  </si>
  <si>
    <t>Osazení vpusti uliční z betonových dílců DN 450 dno s výtokem</t>
  </si>
  <si>
    <t>-2025606713</t>
  </si>
  <si>
    <t>https://podminky.urs.cz/item/CS_URS_2025_01/895941301</t>
  </si>
  <si>
    <t xml:space="preserve">" uliční vpustina konci žlabů - napojení na kanalizaci " 6 </t>
  </si>
  <si>
    <t>59223333</t>
  </si>
  <si>
    <t>vpusť uliční DN 450 kaliště s odtokem 150mm 450/370x50mm</t>
  </si>
  <si>
    <t>-633218184</t>
  </si>
  <si>
    <t>895941313</t>
  </si>
  <si>
    <t>Osazení vpusti uliční z betonových dílců DN 450 skruž horní 295 mm</t>
  </si>
  <si>
    <t>1562756762</t>
  </si>
  <si>
    <t>https://podminky.urs.cz/item/CS_URS_2025_01/895941313</t>
  </si>
  <si>
    <t>59223856</t>
  </si>
  <si>
    <t>skruž betonová horní pro uliční vpusť 450x195x50mm</t>
  </si>
  <si>
    <t>-1843423048</t>
  </si>
  <si>
    <t>452112112</t>
  </si>
  <si>
    <t>Osazení betonových dílců prstenců nebo rámů pod poklopy a mříže, výšky do 100 mm</t>
  </si>
  <si>
    <t>1707813906</t>
  </si>
  <si>
    <t>https://podminky.urs.cz/item/CS_URS_2025_01/452112112</t>
  </si>
  <si>
    <t>59223864</t>
  </si>
  <si>
    <t>prstenec pro uliční vpusť vyrovnávací betonový 390x60x130mm</t>
  </si>
  <si>
    <t>-23357459</t>
  </si>
  <si>
    <t>895941321</t>
  </si>
  <si>
    <t>Osazení vpusti uliční z betonových dílců DN 450 skruž středová 195 mm</t>
  </si>
  <si>
    <t>-647128809</t>
  </si>
  <si>
    <t>https://podminky.urs.cz/item/CS_URS_2025_01/895941321</t>
  </si>
  <si>
    <t>59223860</t>
  </si>
  <si>
    <t>skruž betonová středová pro uliční vpusť 450x195x50mm</t>
  </si>
  <si>
    <t>2066630588</t>
  </si>
  <si>
    <t>899204112</t>
  </si>
  <si>
    <t>Osazení mříží litinových včetně rámů a košů na bahno pro třídu zatížení D400, E600</t>
  </si>
  <si>
    <t>596139888</t>
  </si>
  <si>
    <t>https://podminky.urs.cz/item/CS_URS_2025_01/899204112</t>
  </si>
  <si>
    <t>55241040</t>
  </si>
  <si>
    <t>mříž litinová 600/40T, 420x620 D400</t>
  </si>
  <si>
    <t>-65832976</t>
  </si>
  <si>
    <t>935112211</t>
  </si>
  <si>
    <t>Osazení betonového příkopového žlabu s vyplněním a zatřením spár cementovou maltou s ložem tl. 100 mm z betonu prostého z betonových příkopových tvárnic šířky přes 500 do 800 mm</t>
  </si>
  <si>
    <t>431382079</t>
  </si>
  <si>
    <t>https://podminky.urs.cz/item/CS_URS_2025_01/935112211</t>
  </si>
  <si>
    <t>59227003</t>
  </si>
  <si>
    <t>žlabovka příkopová betonová s lomenými stěnami 330x570x140mm</t>
  </si>
  <si>
    <t>-853677193</t>
  </si>
  <si>
    <t>-1411034766</t>
  </si>
  <si>
    <t>SO 03-1 - Vodovodní rozvody v areálu</t>
  </si>
  <si>
    <t>931116584</t>
  </si>
  <si>
    <t xml:space="preserve">" vodovod v areálu  - řad V " 365,0*2+1,0*2</t>
  </si>
  <si>
    <t xml:space="preserve">" vodovod v areálu  - řad V1 " 45,0*2+1,0*2</t>
  </si>
  <si>
    <t xml:space="preserve">" vodovod v areálu  - řad V2 " 33,5*2+1,0*2</t>
  </si>
  <si>
    <t xml:space="preserve">" vodovod v areálu  - řad V3 " 21,5*2+1,0*2</t>
  </si>
  <si>
    <t xml:space="preserve">" vodovod v areálu  - řad V4 " 68,0*2+1,0*2</t>
  </si>
  <si>
    <t>2094533079</t>
  </si>
  <si>
    <t>-1852189987</t>
  </si>
  <si>
    <t>* vstup a výstup z výkopu cca po 30m trasy</t>
  </si>
  <si>
    <t xml:space="preserve">" vodovod v areálu  - řad V " (578,0/30,0-0,267)*2,0+0,001</t>
  </si>
  <si>
    <t>2088764527</t>
  </si>
  <si>
    <t>2135740208</t>
  </si>
  <si>
    <t xml:space="preserve">" vodovod v areálu  - řad V " 365,0*1,0</t>
  </si>
  <si>
    <t xml:space="preserve">" vodovod v areálu  - řad V1 " 45,0*1,0</t>
  </si>
  <si>
    <t xml:space="preserve">" vodovod v areálu  - řad V2 " 33,5*1,0</t>
  </si>
  <si>
    <t xml:space="preserve">" vodovod v areálu  - řad V3 " 21,5*1,0</t>
  </si>
  <si>
    <t xml:space="preserve">" vodovod v areálu  - řad V4 " 68,0*1,0</t>
  </si>
  <si>
    <t>-1376110766</t>
  </si>
  <si>
    <t xml:space="preserve">" vodovod v areálu  - řad V " 365,0*0,6*1,2</t>
  </si>
  <si>
    <t xml:space="preserve">" vodovod v areálu  - řad V1 " 45,0*0,6*(1,25+1,31)/2</t>
  </si>
  <si>
    <t xml:space="preserve">" vodovod v areálu  - řad V2 " 33,5*0,6*(1,25+1,45)/2</t>
  </si>
  <si>
    <t xml:space="preserve">" vodovod v areálu  - řad V3 " 21,5*0,6*1,25</t>
  </si>
  <si>
    <t xml:space="preserve">" vodovod v areálu  - řad V4 " 68,0*0,6*1,25</t>
  </si>
  <si>
    <t>391,62*0,25 'Přepočtené koeficientem množství</t>
  </si>
  <si>
    <t>2075580701</t>
  </si>
  <si>
    <t>391,62*0,4 'Přepočtené koeficientem množství</t>
  </si>
  <si>
    <t>345766672</t>
  </si>
  <si>
    <t>391,62*0,3 'Přepočtené koeficientem množství</t>
  </si>
  <si>
    <t>1035352172</t>
  </si>
  <si>
    <t>391,62*0,05 'Přepočtené koeficientem množství</t>
  </si>
  <si>
    <t>-146519454</t>
  </si>
  <si>
    <t xml:space="preserve">* v blízkosti kabelů SL, NN,  vodovodu a kanalizací - 25% trasy </t>
  </si>
  <si>
    <t xml:space="preserve">" vodovod v areálu  - řad V " 578,0*0,6*1,2*0,25</t>
  </si>
  <si>
    <t>-223015005</t>
  </si>
  <si>
    <t xml:space="preserve">" vodovod v areálu  - řad V " 365,0*1,2*2</t>
  </si>
  <si>
    <t xml:space="preserve">" vodovod v areálu  - řad V1 " 45,0*(1,25+1,31)/2*2</t>
  </si>
  <si>
    <t xml:space="preserve">" vodovod v areálu  - řad V2 " 33,5*(1,25+1,45)/2*2</t>
  </si>
  <si>
    <t xml:space="preserve">" vodovod v areálu  - řad V3 " 21,5*1,25*2</t>
  </si>
  <si>
    <t xml:space="preserve">" vodovod v areálu  - řad V4 " 68,0*1,25*2</t>
  </si>
  <si>
    <t>-1717315724</t>
  </si>
  <si>
    <t>658273082</t>
  </si>
  <si>
    <t>391,62*0,65 'Přepočtené koeficientem množství</t>
  </si>
  <si>
    <t>-810674822</t>
  </si>
  <si>
    <t>" zásyp rýh " 263,7</t>
  </si>
  <si>
    <t>" lože " 31,98</t>
  </si>
  <si>
    <t>" obsyp vč. trubky " 95,94</t>
  </si>
  <si>
    <t>533,0*0,2</t>
  </si>
  <si>
    <t>-1028623873</t>
  </si>
  <si>
    <t>391,62*0,35 'Přepočtené koeficientem množství</t>
  </si>
  <si>
    <t>827310703</t>
  </si>
  <si>
    <t xml:space="preserve">* lože </t>
  </si>
  <si>
    <t xml:space="preserve">" vodovod v areálu  - řad V " 365,0*0,6*0,1</t>
  </si>
  <si>
    <t xml:space="preserve">" vodovod v areálu  - řad V1 " 45,0*0,6*0,1</t>
  </si>
  <si>
    <t xml:space="preserve">" vodovod v areálu  - řad V2 " 33,5*0,6*0,1</t>
  </si>
  <si>
    <t xml:space="preserve">" vodovod v areálu  - řad V3 " 21,5*0,6*0,1</t>
  </si>
  <si>
    <t xml:space="preserve">" vodovod v areálu  - řad V4 " 68,0*0,6*0,1</t>
  </si>
  <si>
    <t xml:space="preserve">* obsyp vč. trubky </t>
  </si>
  <si>
    <t xml:space="preserve">" vodovod v areálu  - řad V " 365,0*0,6*0,3</t>
  </si>
  <si>
    <t xml:space="preserve">" vodovod v areálu  - řad V1 " 45,0*0,6*0,3</t>
  </si>
  <si>
    <t xml:space="preserve">" vodovod v areálu  - řad V2 " 33,5*0,6*0,3</t>
  </si>
  <si>
    <t xml:space="preserve">" vodovod v areálu  - řad V3 " 21,5*0,6*0,3</t>
  </si>
  <si>
    <t xml:space="preserve">" vodovod v areálu  - řad V4 " 68,0*0,6*0,3</t>
  </si>
  <si>
    <t>1142296444</t>
  </si>
  <si>
    <t>127,92*5 'Přepočtené koeficientem množství</t>
  </si>
  <si>
    <t>-1957869381</t>
  </si>
  <si>
    <t>127,92*1,8 'Přepočtené koeficientem množství</t>
  </si>
  <si>
    <t>1845466938</t>
  </si>
  <si>
    <t>" zásyp " 263,7</t>
  </si>
  <si>
    <t xml:space="preserve">* naložení přebytečného výkopku z hor.4 a 5 na skládku s poplatkem </t>
  </si>
  <si>
    <t>" obsyp vč. odpočtu trubky " 95,94</t>
  </si>
  <si>
    <t>306250635</t>
  </si>
  <si>
    <t xml:space="preserve">* uložení výkopku na meziskládku  </t>
  </si>
  <si>
    <t>" uložení přebytečného výkopku na skládku " 127,92</t>
  </si>
  <si>
    <t>-1957950211</t>
  </si>
  <si>
    <t>" výkop rýh celkem " 391,62</t>
  </si>
  <si>
    <t>" lože " -31,98</t>
  </si>
  <si>
    <t>" obsyp vč trubky " -95,94</t>
  </si>
  <si>
    <t>-1044633572</t>
  </si>
  <si>
    <t>* obsyp potrubí tl.300mm</t>
  </si>
  <si>
    <t>1468022110</t>
  </si>
  <si>
    <t>-1037164369</t>
  </si>
  <si>
    <t>533,0</t>
  </si>
  <si>
    <t>-2057517606</t>
  </si>
  <si>
    <t>-1187883919</t>
  </si>
  <si>
    <t>533*0,02 'Přepočtené koeficientem množství</t>
  </si>
  <si>
    <t>1383202951</t>
  </si>
  <si>
    <t>1058970334</t>
  </si>
  <si>
    <t>-610396486</t>
  </si>
  <si>
    <t>891212312</t>
  </si>
  <si>
    <t>Montáž přírubového vodoměru DN 50 v šachtě</t>
  </si>
  <si>
    <t>2080819253</t>
  </si>
  <si>
    <t>https://podminky.urs.cz/item/CS_URS_2025_01/891212312</t>
  </si>
  <si>
    <t>vodoměrná šachta v areálu svatošské údolí</t>
  </si>
  <si>
    <t>38821715</t>
  </si>
  <si>
    <t>vodoměr šroubový přírubový na studenou vodu PN16 DN 50</t>
  </si>
  <si>
    <t>333346716</t>
  </si>
  <si>
    <t>891214121</t>
  </si>
  <si>
    <t>Montáž kompenzátorů nebo montážních vložek DN 50</t>
  </si>
  <si>
    <t>-1292448758</t>
  </si>
  <si>
    <t>https://podminky.urs.cz/item/CS_URS_2025_01/891214121</t>
  </si>
  <si>
    <t>42273004</t>
  </si>
  <si>
    <t>montážní vložka přírubová litinová DN 50 PN 16</t>
  </si>
  <si>
    <t>-361371982</t>
  </si>
  <si>
    <t>89196221R</t>
  </si>
  <si>
    <t xml:space="preserve">Montáž zemní soupravy pro šoupátka </t>
  </si>
  <si>
    <t>-1683653783</t>
  </si>
  <si>
    <t>vodovodní rozvody v areálu</t>
  </si>
  <si>
    <t>4+19</t>
  </si>
  <si>
    <t>42291033</t>
  </si>
  <si>
    <t>souprava zemní teleskopická pro E1 šoupatka DN 50mm Rd 1,3-1,8m</t>
  </si>
  <si>
    <t>128</t>
  </si>
  <si>
    <t>1490333304</t>
  </si>
  <si>
    <t>42291043</t>
  </si>
  <si>
    <t>souprava zemní pro domovní šoupátka 3/4"-2" Rd 1,0-1,6m</t>
  </si>
  <si>
    <t>-17348833</t>
  </si>
  <si>
    <t>1060041942</t>
  </si>
  <si>
    <t>2+5+2+2+12</t>
  </si>
  <si>
    <t>55253219</t>
  </si>
  <si>
    <t>tvarovka přírubová litinová vodovodní FF-kus PN10/40 DN 50 dl 400mm</t>
  </si>
  <si>
    <t>-1537557139</t>
  </si>
  <si>
    <t>55254045</t>
  </si>
  <si>
    <t>koleno 90° s patkou přírubové litinové vodovodní N-kus PN10/40 DN 50</t>
  </si>
  <si>
    <t>-42992901</t>
  </si>
  <si>
    <t>31951001</t>
  </si>
  <si>
    <t>potrubní spojka jištěná proti posuvu hrdlo-příruba DN 50</t>
  </si>
  <si>
    <t>1003731968</t>
  </si>
  <si>
    <t>42213001</t>
  </si>
  <si>
    <t>ventil odvzdušňovací/zavzdušňovací přírubový PN 16, pitná voda DN 50</t>
  </si>
  <si>
    <t>667330692</t>
  </si>
  <si>
    <t>4229674R</t>
  </si>
  <si>
    <t>příruba DN 50</t>
  </si>
  <si>
    <t>-832181058</t>
  </si>
  <si>
    <t>-324437305</t>
  </si>
  <si>
    <t>2+4</t>
  </si>
  <si>
    <t>-1755890144</t>
  </si>
  <si>
    <t>55253502</t>
  </si>
  <si>
    <t>tvarovka přírubová litinová s přírubovou odbočkou,práškový epoxid tl 250µm T-kus DN 50/50</t>
  </si>
  <si>
    <t>1159136956</t>
  </si>
  <si>
    <t>871211211</t>
  </si>
  <si>
    <t>Montáž potrubí z PE100 RC SDR 11 otevřený výkop svařovaných elektrotvarovkou d 63 x 5,8 mm</t>
  </si>
  <si>
    <t>136367356</t>
  </si>
  <si>
    <t>https://podminky.urs.cz/item/CS_URS_2025_01/871211211</t>
  </si>
  <si>
    <t>578</t>
  </si>
  <si>
    <t>28613853</t>
  </si>
  <si>
    <t>trubka vodovodní jednovrstvá PE100 RC PN 16 SDR11 s ochranným pláštěm z PP 63x5,8mm</t>
  </si>
  <si>
    <t>1173028884</t>
  </si>
  <si>
    <t>578*1,015 "Přepočtené koeficientem množství</t>
  </si>
  <si>
    <t>877161101</t>
  </si>
  <si>
    <t>Montáž elektrospojek na vodovodním potrubí z PE trub d 32</t>
  </si>
  <si>
    <t>-396845965</t>
  </si>
  <si>
    <t>https://podminky.urs.cz/item/CS_URS_2025_01/877161101</t>
  </si>
  <si>
    <t>28615969</t>
  </si>
  <si>
    <t>elektrospojka SDR11 PE 100 PN16 D 32mm</t>
  </si>
  <si>
    <t>-110379954</t>
  </si>
  <si>
    <t>877211101</t>
  </si>
  <si>
    <t>Montáž elektrospojek na vodovodním potrubí z PE trub d 63</t>
  </si>
  <si>
    <t>1779861183</t>
  </si>
  <si>
    <t>https://podminky.urs.cz/item/CS_URS_2025_01/877211101</t>
  </si>
  <si>
    <t>12+12</t>
  </si>
  <si>
    <t>28615972</t>
  </si>
  <si>
    <t>elektrospojka SDR11 PE 100 PN16 D 63mm</t>
  </si>
  <si>
    <t>-1448351565</t>
  </si>
  <si>
    <t>28653133</t>
  </si>
  <si>
    <t>nákružek lemový PE 100 SDR11 63mm</t>
  </si>
  <si>
    <t>1463613422</t>
  </si>
  <si>
    <t>877211110</t>
  </si>
  <si>
    <t>Montáž elektrokolen 45° na vodovodním potrubí z PE trub d 63</t>
  </si>
  <si>
    <t>-1866678429</t>
  </si>
  <si>
    <t>https://podminky.urs.cz/item/CS_URS_2025_01/877211110</t>
  </si>
  <si>
    <t>28614946</t>
  </si>
  <si>
    <t>elektrokoleno 45° PE 100 PN16 D 63mm</t>
  </si>
  <si>
    <t>-2027044872</t>
  </si>
  <si>
    <t>877211113</t>
  </si>
  <si>
    <t>Montáž elektro T-kusů na vodovodním potrubí z PE trub d 63</t>
  </si>
  <si>
    <t>-1366123849</t>
  </si>
  <si>
    <t>https://podminky.urs.cz/item/CS_URS_2025_01/877211113</t>
  </si>
  <si>
    <t>28614958</t>
  </si>
  <si>
    <t>elektrotvarovka T-kus rovnoramenný PE 100 PN16 D 63mm</t>
  </si>
  <si>
    <t>1971640846</t>
  </si>
  <si>
    <t>877211118</t>
  </si>
  <si>
    <t>Montáž elektrozáslepek na vodovodním potrubí z PE trub d 63</t>
  </si>
  <si>
    <t>-755434845</t>
  </si>
  <si>
    <t>https://podminky.urs.cz/item/CS_URS_2025_01/877211118</t>
  </si>
  <si>
    <t>28615023</t>
  </si>
  <si>
    <t>elektrozáslepka SDR11 PE 100 PN16 D 63mm</t>
  </si>
  <si>
    <t>537268379</t>
  </si>
  <si>
    <t>877211126</t>
  </si>
  <si>
    <t>Montáž elektro navrtávacích T-kusů ventil a 360° otočná odbočka na vodovodním potrubí z PE trub d 63/32</t>
  </si>
  <si>
    <t>1007098695</t>
  </si>
  <si>
    <t>https://podminky.urs.cz/item/CS_URS_2025_01/877211126</t>
  </si>
  <si>
    <t>28614070</t>
  </si>
  <si>
    <t>tvarovka T-kus navrtávací s ventilem, s odbočkou 360° D 63-32mm</t>
  </si>
  <si>
    <t>-1666915352</t>
  </si>
  <si>
    <t>87796113R</t>
  </si>
  <si>
    <t>Montáž odběrové soupravy dn63/2" s odvodněním</t>
  </si>
  <si>
    <t>-131360003</t>
  </si>
  <si>
    <t>5089621R</t>
  </si>
  <si>
    <t>SOUPRAVA ODBĚROVÁ S ODVODNĚNÍM NOVÁ 2''/63-1,5 m</t>
  </si>
  <si>
    <t>1715907967</t>
  </si>
  <si>
    <t>891211112</t>
  </si>
  <si>
    <t>Montáž vodovodních šoupátek otevřený výkop DN 50</t>
  </si>
  <si>
    <t>-493186768</t>
  </si>
  <si>
    <t>https://podminky.urs.cz/item/CS_URS_2025_01/891211112</t>
  </si>
  <si>
    <t>42221114</t>
  </si>
  <si>
    <t>šoupátko s přírubami voda DN 50 PN16</t>
  </si>
  <si>
    <t>1575457786</t>
  </si>
  <si>
    <t>891211222</t>
  </si>
  <si>
    <t>Montáž vodovodních šoupátek s ručním kolečkem v šachtách DN 50</t>
  </si>
  <si>
    <t>-1730754946</t>
  </si>
  <si>
    <t>https://podminky.urs.cz/item/CS_URS_2025_01/891211222</t>
  </si>
  <si>
    <t>42221301</t>
  </si>
  <si>
    <t>šoupátko pitná voda litina GGG 50 krátká stavební dl PN10/16 DN 50x150mm</t>
  </si>
  <si>
    <t>-759846032</t>
  </si>
  <si>
    <t>42210100</t>
  </si>
  <si>
    <t>kolo ruční pro DN 40-50 D 150mm</t>
  </si>
  <si>
    <t>2024342784</t>
  </si>
  <si>
    <t>89196232R</t>
  </si>
  <si>
    <t>Montáž přírubového filtru DN 50 v šachtě</t>
  </si>
  <si>
    <t>-1738520905</t>
  </si>
  <si>
    <t>42261002</t>
  </si>
  <si>
    <t>filtr litinový s vypouštěcí přírubou DN 50</t>
  </si>
  <si>
    <t>1189372519</t>
  </si>
  <si>
    <t>892233122</t>
  </si>
  <si>
    <t>Proplach a dezinfekce vodovodního potrubí DN od 40 do 70</t>
  </si>
  <si>
    <t>-392916492</t>
  </si>
  <si>
    <t>https://podminky.urs.cz/item/CS_URS_2025_01/892233122</t>
  </si>
  <si>
    <t>-1078165735</t>
  </si>
  <si>
    <t>355065038</t>
  </si>
  <si>
    <t>899401112</t>
  </si>
  <si>
    <t>Osazení poklopů uličních litinových šoupátkových</t>
  </si>
  <si>
    <t>-833026054</t>
  </si>
  <si>
    <t>https://podminky.urs.cz/item/CS_URS_2025_01/899401112</t>
  </si>
  <si>
    <t>42291352</t>
  </si>
  <si>
    <t>poklop litinový šoupátkový pro zemní soupravy osazení do terénu a do vozovky</t>
  </si>
  <si>
    <t>-1157752057</t>
  </si>
  <si>
    <t>89996405R</t>
  </si>
  <si>
    <t>Osazení podkladní desky</t>
  </si>
  <si>
    <t>-1434726829</t>
  </si>
  <si>
    <t>42210050</t>
  </si>
  <si>
    <t>deska podkladová uličního poklopu litinového šoupatového</t>
  </si>
  <si>
    <t>1389454862</t>
  </si>
  <si>
    <t>42210051</t>
  </si>
  <si>
    <t>deska podkladová uličního poklopu litinového ventilového</t>
  </si>
  <si>
    <t>1850183619</t>
  </si>
  <si>
    <t>899712111</t>
  </si>
  <si>
    <t>Orientační tabulky na vodovodních a kanalizačních řadech na zdivu</t>
  </si>
  <si>
    <t>-988822030</t>
  </si>
  <si>
    <t>https://podminky.urs.cz/item/CS_URS_2025_01/899712111</t>
  </si>
  <si>
    <t>" orientační tabulky vodovodu v areálu na zdivu " 30</t>
  </si>
  <si>
    <t>79</t>
  </si>
  <si>
    <t>242600017</t>
  </si>
  <si>
    <t>80</t>
  </si>
  <si>
    <t>851461300</t>
  </si>
  <si>
    <t>608</t>
  </si>
  <si>
    <t>81</t>
  </si>
  <si>
    <t>-574768925</t>
  </si>
  <si>
    <t>SO 03-2 - Vodovodní přípojky v areálu</t>
  </si>
  <si>
    <t>-71868537</t>
  </si>
  <si>
    <t>" vodovodní přípojky v areálu - 19 přípojek " 289,4*2+19*1,0</t>
  </si>
  <si>
    <t>-922221373</t>
  </si>
  <si>
    <t>760228403</t>
  </si>
  <si>
    <t xml:space="preserve">* vstup a výstup z výkopu cca po 30m trasy u každé přípojky </t>
  </si>
  <si>
    <t>" vodovodní přípojky v areálu - 19 přípojek " 19*2</t>
  </si>
  <si>
    <t>-2127087814</t>
  </si>
  <si>
    <t>704449100</t>
  </si>
  <si>
    <t>" vodovodní přípojky v areálu - 19 přípojek " 289,4*1,0</t>
  </si>
  <si>
    <t>-434257821</t>
  </si>
  <si>
    <t>" vodovodní přípojky v areálu - 19 přípojek " 289,4*0,6*1,3</t>
  </si>
  <si>
    <t>225,732*0,25 'Přepočtené koeficientem množství</t>
  </si>
  <si>
    <t>-1163586865</t>
  </si>
  <si>
    <t>225,732*0,4 'Přepočtené koeficientem množství</t>
  </si>
  <si>
    <t>828436806</t>
  </si>
  <si>
    <t>225,732*0,3 'Přepočtené koeficientem množství</t>
  </si>
  <si>
    <t>-1293463663</t>
  </si>
  <si>
    <t>225,732*0,05 'Přepočtené koeficientem množství</t>
  </si>
  <si>
    <t>1582968255</t>
  </si>
  <si>
    <t>" vodovodní přípojky v areálu - 19 přípojek " 289,4*0,6*1,3*0,25</t>
  </si>
  <si>
    <t>-2038638434</t>
  </si>
  <si>
    <t>" vodovodní přípojky v areálu - 19 přípojek " 289,4*1,3*2</t>
  </si>
  <si>
    <t>2141790475</t>
  </si>
  <si>
    <t>204484763</t>
  </si>
  <si>
    <t>225,732*0,65 'Přepočtené koeficientem množství</t>
  </si>
  <si>
    <t>-2117731643</t>
  </si>
  <si>
    <t>" zásyp rýh " 156,276</t>
  </si>
  <si>
    <t>" lože " 17,364</t>
  </si>
  <si>
    <t>" obsyp vč. trubky " 52,092</t>
  </si>
  <si>
    <t>289,4*0,2</t>
  </si>
  <si>
    <t>926133294</t>
  </si>
  <si>
    <t>225,732*0,35 'Přepočtené koeficientem množství</t>
  </si>
  <si>
    <t>1246294774</t>
  </si>
  <si>
    <t>" vodovodní přípojky v areálu - 19 přípojek " 289,4*0,6*0,1</t>
  </si>
  <si>
    <t>" vodovodní přípojky v areálu - 19 přípojek " 289,4*0,6*0,3</t>
  </si>
  <si>
    <t>693727240</t>
  </si>
  <si>
    <t>69,456*5 'Přepočtené koeficientem množství</t>
  </si>
  <si>
    <t>-816740955</t>
  </si>
  <si>
    <t>69,456*1,8 'Přepočtené koeficientem množství</t>
  </si>
  <si>
    <t>800761609</t>
  </si>
  <si>
    <t>" zásyp " 156,276</t>
  </si>
  <si>
    <t>" obsyp vč.trubky " 52,092</t>
  </si>
  <si>
    <t>439246425</t>
  </si>
  <si>
    <t>" vodovodní přípojky v areálu - 19 přípojek - výkopek " 289,4*0,6*1,3</t>
  </si>
  <si>
    <t>" uložení přebytečného výkopku na skládku " 17,364+52,092</t>
  </si>
  <si>
    <t>2074896490</t>
  </si>
  <si>
    <t>" výkop rýh celkem " 225,732</t>
  </si>
  <si>
    <t>" lože " -17,364</t>
  </si>
  <si>
    <t>" obsyp vč trubky " -52,092</t>
  </si>
  <si>
    <t>1769107657</t>
  </si>
  <si>
    <t>2133174218</t>
  </si>
  <si>
    <t>-1890392427</t>
  </si>
  <si>
    <t>-836736154</t>
  </si>
  <si>
    <t>-652482846</t>
  </si>
  <si>
    <t>289,4*0,02 'Přepočtené koeficientem množství</t>
  </si>
  <si>
    <t>-408174052</t>
  </si>
  <si>
    <t>1139262049</t>
  </si>
  <si>
    <t>1292085167</t>
  </si>
  <si>
    <t>871161211</t>
  </si>
  <si>
    <t>Montáž potrubí z PE100 RC SDR 11 otevřený výkop svařovaných elektrotvarovkou d 32 x 3,0 mm</t>
  </si>
  <si>
    <t>1011067767</t>
  </si>
  <si>
    <t>https://podminky.urs.cz/item/CS_URS_2025_01/871161211</t>
  </si>
  <si>
    <t>vodovodní přípojky v areálu</t>
  </si>
  <si>
    <t>289,4</t>
  </si>
  <si>
    <t>28613850</t>
  </si>
  <si>
    <t>trubka vodovodní jednovrstvá PE100 RC PN 16 SDR11 s ochranným pláštěm z PP 32x3,0mm</t>
  </si>
  <si>
    <t>-389543589</t>
  </si>
  <si>
    <t>289,4*1,015 "Přepočtené koeficientem množství</t>
  </si>
  <si>
    <t>-1423688426</t>
  </si>
  <si>
    <t>2124468157</t>
  </si>
  <si>
    <t>877161110</t>
  </si>
  <si>
    <t>Montáž elektrokolen 45° na vodovodním potrubí z PE trub d 32</t>
  </si>
  <si>
    <t>-395329811</t>
  </si>
  <si>
    <t>https://podminky.urs.cz/item/CS_URS_2025_01/877161110</t>
  </si>
  <si>
    <t>28615010</t>
  </si>
  <si>
    <t>elektrokoleno 45° PE 100 PN16 D 32mm</t>
  </si>
  <si>
    <t>-174243811</t>
  </si>
  <si>
    <t>877161112</t>
  </si>
  <si>
    <t>Montáž elektrokolen 90° na vodovodním potrubí z PE trub d 32</t>
  </si>
  <si>
    <t>-490044724</t>
  </si>
  <si>
    <t>https://podminky.urs.cz/item/CS_URS_2025_01/877161112</t>
  </si>
  <si>
    <t>28653052</t>
  </si>
  <si>
    <t>elektrokoleno 90° PE 100 D 32mm</t>
  </si>
  <si>
    <t>40032163</t>
  </si>
  <si>
    <t>223760221</t>
  </si>
  <si>
    <t>-863216033</t>
  </si>
  <si>
    <t>-1506323539</t>
  </si>
  <si>
    <t>1868459810</t>
  </si>
  <si>
    <t>1600970233</t>
  </si>
  <si>
    <t>2109008224</t>
  </si>
  <si>
    <t>SO 03-3 - Vodovodní přípojka Doubí - Svatošské údolí</t>
  </si>
  <si>
    <t xml:space="preserve">    6 - Úpravy povrchů, podlahy a osazování výplní</t>
  </si>
  <si>
    <t xml:space="preserve">    711 - Izolace proti vodě, vlhkosti a plynům</t>
  </si>
  <si>
    <t>59226975</t>
  </si>
  <si>
    <t xml:space="preserve">* ohraničení zajištění výkopů jam protlaků v rostlém terénu </t>
  </si>
  <si>
    <t>" část 1 - na lesní pěšině " (2,0+3,0)*2*6</t>
  </si>
  <si>
    <t>" část 1 - šachta odběrové soupravy " 1,5*4</t>
  </si>
  <si>
    <t>" část 1 - šachta vzdušníku " 2,0*4</t>
  </si>
  <si>
    <t>" část 2 - na lesní pěšině " (2,0+3,0)*2*3</t>
  </si>
  <si>
    <t>" část 3 - rostlý terén " (2,0+3,0)*2*4</t>
  </si>
  <si>
    <t>" část 4 - rostlý terén " (2,0+3,0)*2*1</t>
  </si>
  <si>
    <t>-120377444</t>
  </si>
  <si>
    <t>-978110418</t>
  </si>
  <si>
    <t xml:space="preserve">* ohraničení zajištění výkopů jam protlaků v silnici </t>
  </si>
  <si>
    <t>" část 1 - v silnici " (2,0+3,0)*2*0</t>
  </si>
  <si>
    <t xml:space="preserve">" část 2 - v silnici  " (2,0+3,0)*2*6</t>
  </si>
  <si>
    <t xml:space="preserve">" část 3 - v silnici  " (2,0+3,0)*2*5</t>
  </si>
  <si>
    <t xml:space="preserve">" část 4 - v silnici  " (2,0+3,0)*2*2</t>
  </si>
  <si>
    <t>" jáma pro vodoměrnou šachtu " 4,0*4</t>
  </si>
  <si>
    <t>2075975583</t>
  </si>
  <si>
    <t>1391916747</t>
  </si>
  <si>
    <t>" vstup a výstup z výkopu " 3,0*(6+9+9+3+2+1)</t>
  </si>
  <si>
    <t>-1971267226</t>
  </si>
  <si>
    <t>1209583904</t>
  </si>
  <si>
    <t>" část 1 - pěšina " 2,0*3,0*6*</t>
  </si>
  <si>
    <t>" část 2 - pěšina " 2,0*3,0*3*</t>
  </si>
  <si>
    <t>" část 3 - rostlý terén " 2,0*3,0*4</t>
  </si>
  <si>
    <t>" část 4 - rostlý terén " 2,0*3,0*1</t>
  </si>
  <si>
    <t>992963818</t>
  </si>
  <si>
    <t>" jamka pro orientační sloupek kanalizace " 0,5*9</t>
  </si>
  <si>
    <t>-1494088015</t>
  </si>
  <si>
    <t>* v hor.3 - 15% objemu</t>
  </si>
  <si>
    <t>" jáma pro vodoměrnou šachtu " (2,25*1,9+4,0*3,6)/2*2,4</t>
  </si>
  <si>
    <t>" rozšíření jámy pro napojení na stávající vodovod v Doubí " 1,0*1,2*1,8</t>
  </si>
  <si>
    <t>24,57*0,15 'Přepočtené koeficientem množství</t>
  </si>
  <si>
    <t>-1228053161</t>
  </si>
  <si>
    <t>* v hor.4 - 15% objemu</t>
  </si>
  <si>
    <t>1927449261</t>
  </si>
  <si>
    <t>* v hor.5 - 20% objemu</t>
  </si>
  <si>
    <t>24,57*0,2 'Přepočtené koeficientem množství</t>
  </si>
  <si>
    <t>131551102</t>
  </si>
  <si>
    <t>Hloubení nezapažených jam a zářezů strojně s urovnáním dna do předepsaného profilu a spádu v hornině třídy těžitelnosti III skupiny 6 přes 20 do 50 m3</t>
  </si>
  <si>
    <t>-647646910</t>
  </si>
  <si>
    <t>https://podminky.urs.cz/item/CS_URS_2025_01/131551102</t>
  </si>
  <si>
    <t>24,57*0,5 'Přepočtené koeficientem množství</t>
  </si>
  <si>
    <t>-515953744</t>
  </si>
  <si>
    <t>" část 1 " 1,0*2,0*(1,3*5+1,5)</t>
  </si>
  <si>
    <t>" část 1 - šachta odběrové soupravy " 1,3*1,3*1,3</t>
  </si>
  <si>
    <t>" část 1 - šachta vzdušníku " 1,64*1,64*2,0</t>
  </si>
  <si>
    <t>" část 2 " 1,0*2,0*(1,75+1,9+1,65+1,7+1,35+1,25+1,5+1,3*2)</t>
  </si>
  <si>
    <t>" část 3 " 1,0*2,0*(1,92+2,0+2,5+1,6+1,75+1,8+1,7+1,8+1,78)</t>
  </si>
  <si>
    <t>" část 4 " 1,0*2,0*(1,2+1,65+2,4)</t>
  </si>
  <si>
    <t>95,176*0,15 'Přepočtené koeficientem množství</t>
  </si>
  <si>
    <t>838222506</t>
  </si>
  <si>
    <t>589794247</t>
  </si>
  <si>
    <t>95,176*0,2 'Přepočtené koeficientem množství</t>
  </si>
  <si>
    <t>-556938200</t>
  </si>
  <si>
    <t>95,176*0,5 'Přepočtené koeficientem množství</t>
  </si>
  <si>
    <t>798650911</t>
  </si>
  <si>
    <t>" jámy protlaků " 1,0*2,0*(1,65+1,25)</t>
  </si>
  <si>
    <t>" v blízkosti vodovodu " 1,0*2,0*1,25</t>
  </si>
  <si>
    <t>1575259839</t>
  </si>
  <si>
    <t xml:space="preserve">* protlak délky do 50 m </t>
  </si>
  <si>
    <t xml:space="preserve">" úsek 2 " 20,0 </t>
  </si>
  <si>
    <t xml:space="preserve">" úsek 3 " 15,0+25,0 </t>
  </si>
  <si>
    <t xml:space="preserve">" úsek 4 " 15,0+25,0+35,0 </t>
  </si>
  <si>
    <t>" protlak pro chráníčku PE 100 " 6,0+11,0+8,0</t>
  </si>
  <si>
    <t>141721252</t>
  </si>
  <si>
    <t>Řízený zemní protlak délky protlaku přes 50 do 100 m v hornině třídy těžitelnosti I a II, skupiny 1 až 4 včetně zatažení trub v hloubce do 6 m průměru vrtu přes 90 do 110 mm</t>
  </si>
  <si>
    <t>-1364869587</t>
  </si>
  <si>
    <t>https://podminky.urs.cz/item/CS_URS_2025_01/141721252</t>
  </si>
  <si>
    <t xml:space="preserve">* protlak délky přes 50 m </t>
  </si>
  <si>
    <t xml:space="preserve"> 2244,0</t>
  </si>
  <si>
    <t>" odpočet protlaků do 50,0m " -135,0</t>
  </si>
  <si>
    <t>-1233459741</t>
  </si>
  <si>
    <t>" část 1 " (1,0+2,0)*2*(1,3*5+1,5)</t>
  </si>
  <si>
    <t>" část 1 - šachta odběrové soupravy " 1,3*1,3*4</t>
  </si>
  <si>
    <t>" část 1 - šachta vzdušníku " 1,64*4*2,0</t>
  </si>
  <si>
    <t>" část 2 " (1,0+2,0)*2*(1,75+1,9+1,65+1,7+1,35+1,25+1,5+1,3*2)</t>
  </si>
  <si>
    <t>" část 3 " (1,0+2,0)*2*(1,92+2,0+2,5+1,6+1,75+1,8+1,7+1,8+1,78)</t>
  </si>
  <si>
    <t>" část 4 " (1,0+2,0)*2*(1,2+1,65+2,4)</t>
  </si>
  <si>
    <t>-399054834</t>
  </si>
  <si>
    <t>-131286595</t>
  </si>
  <si>
    <t>-2117770432</t>
  </si>
  <si>
    <t>1792890619</t>
  </si>
  <si>
    <t>" zásyp " 91,666</t>
  </si>
  <si>
    <t>" lože v prostoru jam " 2,0*1,0*0,1*27</t>
  </si>
  <si>
    <t>" obsyp v prostoru jam " 2,0*1,0*0,3*27</t>
  </si>
  <si>
    <t>" část 3 - rostlý terén " 2,0*3,0*4*0,2</t>
  </si>
  <si>
    <t>" část 4 - rostlý terén " 2,0*3,0*1*0,2</t>
  </si>
  <si>
    <t>-1835378024</t>
  </si>
  <si>
    <t>" část 1 " 1,0*2,0*(1,3*5+1,5)*0,15</t>
  </si>
  <si>
    <t>" část 1 - šachta odběrové soupravy " 1,3*1,3*1,3*0,15</t>
  </si>
  <si>
    <t>" část 1 - šachta vzdušníku " 1,64*1,64*2,0*0,15</t>
  </si>
  <si>
    <t>" část 2 " 1,0*2,0*(1,75+1,9+1,65+1,7+1,35+1,25+1,5+1,3*2)*0,15</t>
  </si>
  <si>
    <t>" část 3 " 1,0*2,0*(1,92+2,0+2,5+1,6+1,75+1,8+1,7+1,8+1,78)*0,15</t>
  </si>
  <si>
    <t>" část 4 " 1,0*2,0*(1,2+1,65+2,4)*0,15</t>
  </si>
  <si>
    <t>" jáma pro vodoměrnou šachtu " (2,25*1,9+4,0*3,6)/2*2,4*0,15</t>
  </si>
  <si>
    <t>" rozšíření jámy pro napojení na stávající vodovod v Doubí " 1,0*1,2*1,8*0,15</t>
  </si>
  <si>
    <t>" jamka pro orientační sloupek kanalizace " 3,14*0,15*0,15*0,5*9</t>
  </si>
  <si>
    <t>624279578</t>
  </si>
  <si>
    <t>" část 1 " 1,0*2,0*(1,3*5+1,5)*0,2</t>
  </si>
  <si>
    <t>" část 1 - šachta odběrové soupravy " 1,3*1,3*1,3*0,2</t>
  </si>
  <si>
    <t>" část 1 - šachta vzdušníku " 1,64*1,64*2,0*0,2</t>
  </si>
  <si>
    <t>" část 2 " 1,0*2,0*(1,75+1,9+1,65+1,7+1,35+1,25+1,5+1,3*2)*0,2</t>
  </si>
  <si>
    <t>" část 3 " 1,0*2,0*(1,92+2,0+2,5+1,6+1,75+1,8+1,7+1,8+1,78)*0,2</t>
  </si>
  <si>
    <t>" část 4 " 1,0*2,0*(1,2+1,65+2,4)*0,2</t>
  </si>
  <si>
    <t>" jáma pro vodoměrnou šachtu " (2,25*1,9+4,0*3,6)/2*2,4*0,2</t>
  </si>
  <si>
    <t>" rozšíření jámy pro napojení na stávající vodovod v Doubí " 1,0*1,2*1,8*0,2</t>
  </si>
  <si>
    <t>-1946664994</t>
  </si>
  <si>
    <t>-16908838</t>
  </si>
  <si>
    <t>-1253052830</t>
  </si>
  <si>
    <t>41,911*5 'Přepočtené koeficientem množství</t>
  </si>
  <si>
    <t>167151113</t>
  </si>
  <si>
    <t>Nakládání, skládání a překládání neulehlého výkopku nebo sypaniny strojně nakládání, množství přes 100 m3, z hornin třídy těžitelnosti III, skupiny 6 a 7</t>
  </si>
  <si>
    <t>1049788327</t>
  </si>
  <si>
    <t>https://podminky.urs.cz/item/CS_URS_2025_01/167151113</t>
  </si>
  <si>
    <t>-429415549</t>
  </si>
  <si>
    <t>" část 1 " 1,0*2,0*(1,3*5+1,5)*0,5</t>
  </si>
  <si>
    <t>" část 1 - šachta odběrové soupravy " 1,3*1,3*1,3*0,5</t>
  </si>
  <si>
    <t>" část 1 - šachta vzdušníku " 1,64*1,64*2,0*0,5</t>
  </si>
  <si>
    <t>" část 2 " 1,0*2,0*(1,75+1,9+1,65+1,7+1,35+1,25+1,5+1,3*2)*0,5</t>
  </si>
  <si>
    <t>" část 3 " 1,0*2,0*(1,92+2,0+2,5+1,6+1,75+1,8+1,7+1,8+1,78)*0,5</t>
  </si>
  <si>
    <t>" část 4 " 1,0*2,0*(1,2+1,65+2,4)*0,5</t>
  </si>
  <si>
    <t>" jáma pro vodoměrnou šachtu " (2,25*1,9+4,0*3,6)/2*2,4*0,5</t>
  </si>
  <si>
    <t>" rozšíření jámy pro napojení na stávající vodovod v Doubí " 1,0*1,2*1,8*0,5</t>
  </si>
  <si>
    <t>162751157</t>
  </si>
  <si>
    <t>Vodorovné přemístění výkopku nebo sypaniny po suchu na obvyklém dopravním prostředku, bez naložení výkopku, avšak se složením bez rozhrnutí z horniny třídy těžitelnosti III skupiny 6 a 7 na vzdálenost přes 9 000 do 10 000 m</t>
  </si>
  <si>
    <t>-1974291781</t>
  </si>
  <si>
    <t>https://podminky.urs.cz/item/CS_URS_2025_01/162751157</t>
  </si>
  <si>
    <t>162751159</t>
  </si>
  <si>
    <t>Vodorovné přemístění výkopku nebo sypaniny po suchu na obvyklém dopravním prostředku, bez naložení výkopku, avšak se složením bez rozhrnutí z horniny třídy těžitelnosti III skupiny 6 a 7 na vzdálenost Příplatek k ceně za každých dalších i započatých 1 000 m</t>
  </si>
  <si>
    <t>-1675320316</t>
  </si>
  <si>
    <t>https://podminky.urs.cz/item/CS_URS_2025_01/162751159</t>
  </si>
  <si>
    <t>59,873*5 'Přepočtené koeficientem množství</t>
  </si>
  <si>
    <t>-161736270</t>
  </si>
  <si>
    <t>101,784*1,8 'Přepočtené koeficientem množství</t>
  </si>
  <si>
    <t>469061251</t>
  </si>
  <si>
    <t xml:space="preserve">" uložení výkopku na meziskládku  - jámy protlaků " 95,176</t>
  </si>
  <si>
    <t xml:space="preserve">" uložení výkopku na meziskládku  - jáma vodoměrné šachty " 24,57</t>
  </si>
  <si>
    <t>" uložení přebytečného výkopku na skládku " 41,911+59,873</t>
  </si>
  <si>
    <t>-1596651283</t>
  </si>
  <si>
    <t>" výkop jam celkem " 95,176</t>
  </si>
  <si>
    <t>" lože v prostoru jam " -2,0*1,0*0,1*27</t>
  </si>
  <si>
    <t>" lože pod šachtou vzdušníku fr.16-32 " -1,64*1,64*0,5</t>
  </si>
  <si>
    <t>" odpočet šachty vzdušníku " -3,14*0,5*0,5*1,67</t>
  </si>
  <si>
    <t>" obsyp v prostoru jam " -2,0*1,0*0,3*27</t>
  </si>
  <si>
    <t xml:space="preserve">* výkop pro vodoměrnou šachtu a napojení na stávající vodovod </t>
  </si>
  <si>
    <t>" odpočet konstrukce šachty " -1,38*1,08*2,07</t>
  </si>
  <si>
    <t>" odpočet podsypu pod vodoměrnou šachtu fr. 8-16mm " -2,25*1,9*0,1</t>
  </si>
  <si>
    <t>" odpočet podkladní desky pod vodoměrnou šachtu " -1,6*1,3*0,15</t>
  </si>
  <si>
    <t>-1067226609</t>
  </si>
  <si>
    <t>" v prostoru jam " 2,0*1,0*0,3*27</t>
  </si>
  <si>
    <t>-529122066</t>
  </si>
  <si>
    <t>-756083050</t>
  </si>
  <si>
    <t>" část 3 a 4 - rostlý terén " 2,0*3,0*(4+1)</t>
  </si>
  <si>
    <t>1179429215</t>
  </si>
  <si>
    <t>1657011806</t>
  </si>
  <si>
    <t>685193914</t>
  </si>
  <si>
    <t>1562666271</t>
  </si>
  <si>
    <t>" část 3 a 4 - rostlý terén " 3,0*2,0*(4+1)</t>
  </si>
  <si>
    <t>-627234282</t>
  </si>
  <si>
    <t>" orientační sloupek kanalizace " 9</t>
  </si>
  <si>
    <t>1265637822</t>
  </si>
  <si>
    <t>1198451703</t>
  </si>
  <si>
    <t>" na orientačním sloupku kanalizace " 9</t>
  </si>
  <si>
    <t>451541111</t>
  </si>
  <si>
    <t>Lože pod potrubí, stoky a drobné objekty v otevřeném výkopu ze štěrkodrtě 0-63 mm</t>
  </si>
  <si>
    <t>1452759463</t>
  </si>
  <si>
    <t>https://podminky.urs.cz/item/CS_URS_2025_01/451541111</t>
  </si>
  <si>
    <t>" lože pod šachtou vzdušníku fr.16-32 " 1,64*1,64*0,5</t>
  </si>
  <si>
    <t>" podsyp pod vodoměrnou šachtu fr. 8-16mm " 2,25*1,9*0,1</t>
  </si>
  <si>
    <t>279132004</t>
  </si>
  <si>
    <t>" v prostoru jam " 2,0*1,0*0,1*27</t>
  </si>
  <si>
    <t>452311131</t>
  </si>
  <si>
    <t>Podkladní a zajišťovací konstrukce z betonu prostého v otevřeném výkopu bez zvýšených nároků na prostředí desky pod potrubí, stoky a drobné objekty z betonu tř. C 12/15</t>
  </si>
  <si>
    <t>-315542322</t>
  </si>
  <si>
    <t>https://podminky.urs.cz/item/CS_URS_2025_01/452311131</t>
  </si>
  <si>
    <t>" podkladní deska pod vodoměrnou šachtu " 1,6*1,3*0,15</t>
  </si>
  <si>
    <t>452351111</t>
  </si>
  <si>
    <t>Bednění podkladních a zajišťovacích konstrukcí v otevřeném výkopu desek nebo sedlových loží pod potrubí, stoky a drobné objekty zřízení</t>
  </si>
  <si>
    <t>160815660</t>
  </si>
  <si>
    <t>https://podminky.urs.cz/item/CS_URS_2025_01/452351111</t>
  </si>
  <si>
    <t>" podkladní deska pod vodoměrnou šachtu " (1,6+1,3)*2*0,15</t>
  </si>
  <si>
    <t>452351112</t>
  </si>
  <si>
    <t>Bednění podkladních a zajišťovacích konstrukcí v otevřeném výkopu desek nebo sedlových loží pod potrubí, stoky a drobné objekty odstranění</t>
  </si>
  <si>
    <t>531568138</t>
  </si>
  <si>
    <t>https://podminky.urs.cz/item/CS_URS_2025_01/452351112</t>
  </si>
  <si>
    <t>-898550674</t>
  </si>
  <si>
    <t>" na montážních jámách v silnici " 2,0*3,0*2*13</t>
  </si>
  <si>
    <t>" jáma pro vodoměrnou šachtu " 4,0*4,0*2</t>
  </si>
  <si>
    <t>" rozšíření jámy pro napojení na stávající vodovod v Doubí " 1,0*1,2*2</t>
  </si>
  <si>
    <t>-2023701473</t>
  </si>
  <si>
    <t>" na montážních jámách v silnici " 2,0*3,0*13</t>
  </si>
  <si>
    <t>" jáma pro vodoměrnou šachtu " 4,0*4,0</t>
  </si>
  <si>
    <t>" rozšíření jámy pro napojení na stávající vodovod v Doubí " 1,0*1,2</t>
  </si>
  <si>
    <t>1504091409</t>
  </si>
  <si>
    <t>-522486497</t>
  </si>
  <si>
    <t>841159372</t>
  </si>
  <si>
    <t>Úpravy povrchů, podlahy a osazování výplní</t>
  </si>
  <si>
    <t>621211021</t>
  </si>
  <si>
    <t>Montáž kontaktního zateplení lepením a mechanickým kotvením z polystyrenových desek (dodávka ve specifikaci) na vnější podhledy, na podklad betonový nebo z lehčeného betonu nebo keramický, tloušťky desek přes 80 do 120 mm</t>
  </si>
  <si>
    <t>-1428815356</t>
  </si>
  <si>
    <t>https://podminky.urs.cz/item/CS_URS_2025_01/621211021</t>
  </si>
  <si>
    <t xml:space="preserve">" podhled vodoměrné šachty zevnitř " 0,9*1,2-0,6*0,6 </t>
  </si>
  <si>
    <t>28376443</t>
  </si>
  <si>
    <t>deska XPS hrana rovná a strukturovaný povrch 300kPA λ=0,035 tl 100mm</t>
  </si>
  <si>
    <t>-989029099</t>
  </si>
  <si>
    <t>0,72*1,05 'Přepočtené koeficientem množství</t>
  </si>
  <si>
    <t>622213021</t>
  </si>
  <si>
    <t>Montáž kontaktního zateplení lepením na vnější stěny, na podklad betonový nebo z tvárnic keramických nebo vápenopískových, z desek polystyrenových (dodávka ve specifikaci), tloušťky desek přes 80 do 120 mm</t>
  </si>
  <si>
    <t>275986228</t>
  </si>
  <si>
    <t>https://podminky.urs.cz/item/CS_URS_2025_01/622213021</t>
  </si>
  <si>
    <t xml:space="preserve">" stěny vodoměrné šachty zvenku " (1,4+1,1)*2*2,1 </t>
  </si>
  <si>
    <t>1546698281</t>
  </si>
  <si>
    <t>10,5*1,05 'Přepočtené koeficientem množství</t>
  </si>
  <si>
    <t>1383206647</t>
  </si>
  <si>
    <t>vodovodní přípojka Doubí - Svatošské údolí</t>
  </si>
  <si>
    <t>2+1</t>
  </si>
  <si>
    <t>vodoměrná šachta v místě napojení na stávající vodovod</t>
  </si>
  <si>
    <t>1+2</t>
  </si>
  <si>
    <t>-918323661</t>
  </si>
  <si>
    <t>-1583619595</t>
  </si>
  <si>
    <t>843005968</t>
  </si>
  <si>
    <t>-927126789</t>
  </si>
  <si>
    <t>-249000670</t>
  </si>
  <si>
    <t>1675898700</t>
  </si>
  <si>
    <t>857242122</t>
  </si>
  <si>
    <t>Montáž litinových tvarovek jednoosých přírubových otevřený výkop DN 80</t>
  </si>
  <si>
    <t>1798407425</t>
  </si>
  <si>
    <t>https://podminky.urs.cz/item/CS_URS_2025_01/857242122</t>
  </si>
  <si>
    <t>1+1+1</t>
  </si>
  <si>
    <t>55253239</t>
  </si>
  <si>
    <t>tvarovka přírubová litinová vodovodní FF-kus PN10/16 DN 80 dl 400mm</t>
  </si>
  <si>
    <t>-104446226</t>
  </si>
  <si>
    <t>55251820</t>
  </si>
  <si>
    <t>koleno přírubové prodloužené s patkou pro připojení k hydrantu 80/90mm</t>
  </si>
  <si>
    <t>-1156443377</t>
  </si>
  <si>
    <t>55259811</t>
  </si>
  <si>
    <t>přechod přírubový (FFR) tvárná litina DN 80/50 dl 200mm</t>
  </si>
  <si>
    <t>-215885650</t>
  </si>
  <si>
    <t>857312122</t>
  </si>
  <si>
    <t>Montáž litinových tvarovek jednoosých přírubových otevřený výkop DN 150</t>
  </si>
  <si>
    <t>679743397</t>
  </si>
  <si>
    <t>https://podminky.urs.cz/item/CS_URS_2025_01/857312122</t>
  </si>
  <si>
    <t>31951006</t>
  </si>
  <si>
    <t>potrubní spojka jištěná proti posuvu hrdlo-příruba DN 150</t>
  </si>
  <si>
    <t>29888249</t>
  </si>
  <si>
    <t>55259819</t>
  </si>
  <si>
    <t>přechod přírubový tvárná litina dl 200mm DN 150/80</t>
  </si>
  <si>
    <t>-651984653</t>
  </si>
  <si>
    <t>857314122</t>
  </si>
  <si>
    <t>Montáž litinových tvarovek odbočných přírubových otevřený výkop DN 150</t>
  </si>
  <si>
    <t>-1269016251</t>
  </si>
  <si>
    <t>https://podminky.urs.cz/item/CS_URS_2025_01/857314122</t>
  </si>
  <si>
    <t>55253527</t>
  </si>
  <si>
    <t>tvarovka přírubová litinová s přírubovou odbočkou,práškový epoxid tl 250µm T-kus DN 150/80</t>
  </si>
  <si>
    <t>992225179</t>
  </si>
  <si>
    <t>-623033488</t>
  </si>
  <si>
    <t>2320</t>
  </si>
  <si>
    <t>506929088</t>
  </si>
  <si>
    <t>2320*1,015 "Přepočtené koeficientem množství</t>
  </si>
  <si>
    <t>871251211</t>
  </si>
  <si>
    <t>Montáž potrubí z PE100 RC SDR 11 otevřený výkop svařovaných elektrotvarovkou d 110 x 10,0 mm</t>
  </si>
  <si>
    <t>777329791</t>
  </si>
  <si>
    <t>https://podminky.urs.cz/item/CS_URS_2025_01/871251211</t>
  </si>
  <si>
    <t>8+11</t>
  </si>
  <si>
    <t>28613856</t>
  </si>
  <si>
    <t>trubka vodovodní jednovrstvá PE100 RC PN 16 SDR11 s ochranným pláštěm z PP 110x10,0mm</t>
  </si>
  <si>
    <t>1535599074</t>
  </si>
  <si>
    <t>25*1,015 "Přepočtené koeficientem množství</t>
  </si>
  <si>
    <t>-566513795</t>
  </si>
  <si>
    <t>82</t>
  </si>
  <si>
    <t>2113878378</t>
  </si>
  <si>
    <t>83</t>
  </si>
  <si>
    <t>-1305233789</t>
  </si>
  <si>
    <t>84</t>
  </si>
  <si>
    <t>1644329067</t>
  </si>
  <si>
    <t>85</t>
  </si>
  <si>
    <t>-952548051</t>
  </si>
  <si>
    <t>86</t>
  </si>
  <si>
    <t>-180329956</t>
  </si>
  <si>
    <t>87</t>
  </si>
  <si>
    <t>-1219389976</t>
  </si>
  <si>
    <t>88</t>
  </si>
  <si>
    <t>1015131170</t>
  </si>
  <si>
    <t>89</t>
  </si>
  <si>
    <t>915133439</t>
  </si>
  <si>
    <t>90</t>
  </si>
  <si>
    <t>-1520113591</t>
  </si>
  <si>
    <t>1889281934</t>
  </si>
  <si>
    <t>92</t>
  </si>
  <si>
    <t>-74285653</t>
  </si>
  <si>
    <t>93</t>
  </si>
  <si>
    <t>-243988643</t>
  </si>
  <si>
    <t>94</t>
  </si>
  <si>
    <t>-861674887</t>
  </si>
  <si>
    <t>95</t>
  </si>
  <si>
    <t>418827193</t>
  </si>
  <si>
    <t>891247112</t>
  </si>
  <si>
    <t>Montáž hydrantů podzemních DN 80</t>
  </si>
  <si>
    <t>-649764987</t>
  </si>
  <si>
    <t>https://podminky.urs.cz/item/CS_URS_2025_01/891247112</t>
  </si>
  <si>
    <t>97</t>
  </si>
  <si>
    <t>42273594</t>
  </si>
  <si>
    <t>hydrant podzemní DN 80 PN 16 dvojitý uzávěr s koulí krycí v 1500mm</t>
  </si>
  <si>
    <t>-601284402</t>
  </si>
  <si>
    <t>98</t>
  </si>
  <si>
    <t>28326001</t>
  </si>
  <si>
    <t>obal drenážní k hydrantům</t>
  </si>
  <si>
    <t>352090945</t>
  </si>
  <si>
    <t>99</t>
  </si>
  <si>
    <t>1682766856</t>
  </si>
  <si>
    <t>100</t>
  </si>
  <si>
    <t>632876990</t>
  </si>
  <si>
    <t>101</t>
  </si>
  <si>
    <t>1572241975</t>
  </si>
  <si>
    <t>102</t>
  </si>
  <si>
    <t>-1829654188</t>
  </si>
  <si>
    <t>103</t>
  </si>
  <si>
    <t>-855717821</t>
  </si>
  <si>
    <t>104</t>
  </si>
  <si>
    <t>893420101</t>
  </si>
  <si>
    <t>Osazení vodoměrné šachty z betonových dílců pojížděné plochy do 2,5 m2 šachtové dno</t>
  </si>
  <si>
    <t>578008481</t>
  </si>
  <si>
    <t>https://podminky.urs.cz/item/CS_URS_2025_01/893420101</t>
  </si>
  <si>
    <t>105</t>
  </si>
  <si>
    <t>893420103</t>
  </si>
  <si>
    <t>Osazení vodoměrné šachty z betonových dílců pojížděné plochy do 2,5 m2 zákrytová deska</t>
  </si>
  <si>
    <t>-1394466278</t>
  </si>
  <si>
    <t>https://podminky.urs.cz/item/CS_URS_2025_01/893420103</t>
  </si>
  <si>
    <t>106</t>
  </si>
  <si>
    <t>PFB.1140050A</t>
  </si>
  <si>
    <t>Šachty vodoměrné pojížděné B125, D400 PVS 120/90/180 D - D400</t>
  </si>
  <si>
    <t>759627197</t>
  </si>
  <si>
    <t>107</t>
  </si>
  <si>
    <t>1609813634</t>
  </si>
  <si>
    <t>2330</t>
  </si>
  <si>
    <t>108</t>
  </si>
  <si>
    <t>-1399989045</t>
  </si>
  <si>
    <t>6+8</t>
  </si>
  <si>
    <t>109</t>
  </si>
  <si>
    <t>-338733301</t>
  </si>
  <si>
    <t>110</t>
  </si>
  <si>
    <t>1978501049</t>
  </si>
  <si>
    <t xml:space="preserve">* vzdušníková šachta </t>
  </si>
  <si>
    <t>111</t>
  </si>
  <si>
    <t>-915975767</t>
  </si>
  <si>
    <t>112</t>
  </si>
  <si>
    <t>-1248018169</t>
  </si>
  <si>
    <t>113</t>
  </si>
  <si>
    <t>76437168</t>
  </si>
  <si>
    <t>114</t>
  </si>
  <si>
    <t>-116388330</t>
  </si>
  <si>
    <t>115</t>
  </si>
  <si>
    <t>1103700183</t>
  </si>
  <si>
    <t>116</t>
  </si>
  <si>
    <t>-2025450285</t>
  </si>
  <si>
    <t>117</t>
  </si>
  <si>
    <t>-925537805</t>
  </si>
  <si>
    <t>118</t>
  </si>
  <si>
    <t>1277413308</t>
  </si>
  <si>
    <t>" na montážních jámách v silnici " (2,0+3,0)*2*13</t>
  </si>
  <si>
    <t>" rozšíření jámy pro napojení na stávající vodovod v Doubí " 1,2*2</t>
  </si>
  <si>
    <t>119</t>
  </si>
  <si>
    <t>1293177875</t>
  </si>
  <si>
    <t>120</t>
  </si>
  <si>
    <t>-1578835712</t>
  </si>
  <si>
    <t>" výkopek z jam protlaků " (95,176+24,57)*0,85*1,67</t>
  </si>
  <si>
    <t>121</t>
  </si>
  <si>
    <t>-220753215</t>
  </si>
  <si>
    <t>122</t>
  </si>
  <si>
    <t>303176959</t>
  </si>
  <si>
    <t>20,944*14 'Přepočtené koeficientem množství</t>
  </si>
  <si>
    <t>123</t>
  </si>
  <si>
    <t>-810985318</t>
  </si>
  <si>
    <t>124</t>
  </si>
  <si>
    <t>-927400981</t>
  </si>
  <si>
    <t>711</t>
  </si>
  <si>
    <t>Izolace proti vodě, vlhkosti a plynům</t>
  </si>
  <si>
    <t>125</t>
  </si>
  <si>
    <t>711161212</t>
  </si>
  <si>
    <t>Izolace proti zemní vlhkosti a beztlakové vodě nopovými fóliemi na ploše svislé S vrstva ochranná, odvětrávací a drenážní výška nopu 8,0 mm, tl. fólie do 0,6 mm</t>
  </si>
  <si>
    <t>-1569601813</t>
  </si>
  <si>
    <t>https://podminky.urs.cz/item/CS_URS_2025_01/711161212</t>
  </si>
  <si>
    <t xml:space="preserve">* ochrana zateplení šachty pod terénem </t>
  </si>
  <si>
    <t>126</t>
  </si>
  <si>
    <t>998711101</t>
  </si>
  <si>
    <t>Přesun hmot pro izolace proti vodě, vlhkosti a plynům stanovený z hmotnosti přesunovaného materiálu vodorovná dopravní vzdálenost do 50 m základní v objektech výšky do 6 m</t>
  </si>
  <si>
    <t>-1420478081</t>
  </si>
  <si>
    <t>https://podminky.urs.cz/item/CS_URS_2025_01/998711101</t>
  </si>
  <si>
    <t>SO 03-4 - Vodojem Svatošské Údolí</t>
  </si>
  <si>
    <t xml:space="preserve">    8.1 - Technologie vodojemu</t>
  </si>
  <si>
    <t xml:space="preserve">      95 - Dokončovací konstrukce a práce pozemních staveb</t>
  </si>
  <si>
    <t xml:space="preserve">    722 - Zdravotechnika - vnitřní vodovod</t>
  </si>
  <si>
    <t>-1740104591</t>
  </si>
  <si>
    <t>-2044484936</t>
  </si>
  <si>
    <t>1721657700</t>
  </si>
  <si>
    <t xml:space="preserve">* ohraničení zajištění výkopů v terénu </t>
  </si>
  <si>
    <t>*vodojem Svatošské údolí - vypouštění vodojemu do kanalizační šachty</t>
  </si>
  <si>
    <t>9,0*2</t>
  </si>
  <si>
    <t>*vodojem Svatošské údolí propojení vodojemu a PČS</t>
  </si>
  <si>
    <t>13,4*2</t>
  </si>
  <si>
    <t>-515288301</t>
  </si>
  <si>
    <t>1152198755</t>
  </si>
  <si>
    <t>" vstup a výstup z výkopu " 3,0+3,5</t>
  </si>
  <si>
    <t>-2067133939</t>
  </si>
  <si>
    <t>1697932935</t>
  </si>
  <si>
    <t>9,0*1,0</t>
  </si>
  <si>
    <t>13,4*1,0</t>
  </si>
  <si>
    <t>" ruční obkopání kolem stěn stávající ČOV do hl.60 cm " (11,0+4,0)*2*0,8</t>
  </si>
  <si>
    <t>132212131</t>
  </si>
  <si>
    <t>Hloubení nezapažených rýh šířky do 800 mm ručně s urovnáním dna do předepsaného profilu a spádu v hornině třídy těžitelnosti I skupiny 3 soudržných</t>
  </si>
  <si>
    <t>1234915128</t>
  </si>
  <si>
    <t>https://podminky.urs.cz/item/CS_URS_2025_01/132212131</t>
  </si>
  <si>
    <t>" ruční obkopání kolem stěn stávající ČOV do hl.60 cm " (11,0+4,0)*2*0,6*0,6</t>
  </si>
  <si>
    <t>132154102</t>
  </si>
  <si>
    <t>Hloubení zapažených rýh šířky do 800 mm strojně s urovnáním dna do předepsaného profilu a spádu v hornině třídy těžitelnosti I skupiny 1 a 2 přes 20 do 50 m3</t>
  </si>
  <si>
    <t>1868401809</t>
  </si>
  <si>
    <t>https://podminky.urs.cz/item/CS_URS_2025_01/132154102</t>
  </si>
  <si>
    <t>9,0*0,8*(3,05+2,8)/2</t>
  </si>
  <si>
    <t>13,4*0,8*(2,6+2,5)/2</t>
  </si>
  <si>
    <t>48,396*0,25 'Přepočtené koeficientem množství</t>
  </si>
  <si>
    <t>132254102</t>
  </si>
  <si>
    <t>Hloubení zapažených rýh šířky do 800 mm strojně s urovnáním dna do předepsaného profilu a spádu v hornině třídy těžitelnosti I skupiny 3 přes 20 do 50 m3</t>
  </si>
  <si>
    <t>-792015956</t>
  </si>
  <si>
    <t>https://podminky.urs.cz/item/CS_URS_2025_01/132254102</t>
  </si>
  <si>
    <t>48,396*0,4 'Přepočtené koeficientem množství</t>
  </si>
  <si>
    <t>132354102</t>
  </si>
  <si>
    <t>Hloubení zapažených rýh šířky do 800 mm strojně s urovnáním dna do předepsaného profilu a spádu v hornině třídy těžitelnosti II skupiny 4 přes 20 do 50 m3</t>
  </si>
  <si>
    <t>-1341833989</t>
  </si>
  <si>
    <t>https://podminky.urs.cz/item/CS_URS_2025_01/132354102</t>
  </si>
  <si>
    <t>48,396*0,3 'Přepočtené koeficientem množství</t>
  </si>
  <si>
    <t>132454102</t>
  </si>
  <si>
    <t>Hloubení zapažených rýh šířky do 800 mm strojně s urovnáním dna do předepsaného profilu a spádu v hornině třídy těžitelnosti II skupiny 5 přes 20 do 50 m3</t>
  </si>
  <si>
    <t>1850461075</t>
  </si>
  <si>
    <t>https://podminky.urs.cz/item/CS_URS_2025_01/132454102</t>
  </si>
  <si>
    <t>48,396*0,05 'Přepočtené koeficientem množství</t>
  </si>
  <si>
    <t>-1903033508</t>
  </si>
  <si>
    <t>9,0*(3,05+2,8)/2*2</t>
  </si>
  <si>
    <t>13,4*(2,6+2,5)/2*2</t>
  </si>
  <si>
    <t>1611230317</t>
  </si>
  <si>
    <t>-102666554</t>
  </si>
  <si>
    <t>9,0*0,8*(3,05+2,8)/2*0,65</t>
  </si>
  <si>
    <t>13,4*0,8*(2,6+2,5)/2*0,65</t>
  </si>
  <si>
    <t>* celé v hor.3</t>
  </si>
  <si>
    <t>-555001063</t>
  </si>
  <si>
    <t>" zásyp " 41,228+10,8</t>
  </si>
  <si>
    <t>" lože " 1,792</t>
  </si>
  <si>
    <t>" obsyp " 5,376</t>
  </si>
  <si>
    <t>9,0*1,0*0,2</t>
  </si>
  <si>
    <t>13,4*1,0*0,2</t>
  </si>
  <si>
    <t>" ruční obkopání kolem stěn stávající ČOV do hl.60 cm " (11,0+4,0)*2*0,8*0,2</t>
  </si>
  <si>
    <t>-418136510</t>
  </si>
  <si>
    <t>48,396*0,35 'Přepočtené koeficientem množství</t>
  </si>
  <si>
    <t>20055805</t>
  </si>
  <si>
    <t>16,939</t>
  </si>
  <si>
    <t>782003928</t>
  </si>
  <si>
    <t>16,939*5 'Přepočtené koeficientem množství</t>
  </si>
  <si>
    <t>489767919</t>
  </si>
  <si>
    <t>16,939*1,8 'Přepočtené koeficientem množství</t>
  </si>
  <si>
    <t>-1660385221</t>
  </si>
  <si>
    <t>1238265494</t>
  </si>
  <si>
    <t>" uložení výkopku na meziskládku " 48,396+10,8</t>
  </si>
  <si>
    <t>" uložení přebytečného výkopku na skládku " 16,939</t>
  </si>
  <si>
    <t>-1789019127</t>
  </si>
  <si>
    <t>" výkop celkem " 48,396+10,8</t>
  </si>
  <si>
    <t>" lože " -1,792</t>
  </si>
  <si>
    <t>" obsyp " -5,376</t>
  </si>
  <si>
    <t>-1292536156</t>
  </si>
  <si>
    <t>9,0*0,8*0,3</t>
  </si>
  <si>
    <t>13,4*0,8*0,3</t>
  </si>
  <si>
    <t>-419101968</t>
  </si>
  <si>
    <t>-504373744</t>
  </si>
  <si>
    <t>" po ručním obkopání kolem stěn stávající ČOV do hl.60 cm " (11,0+4,0)*2*0,8</t>
  </si>
  <si>
    <t>-291015554</t>
  </si>
  <si>
    <t>-1836858542</t>
  </si>
  <si>
    <t>46,4*0,02 'Přepočtené koeficientem množství</t>
  </si>
  <si>
    <t>206935909</t>
  </si>
  <si>
    <t>30093180</t>
  </si>
  <si>
    <t>22,4*1,0</t>
  </si>
  <si>
    <t>380316243</t>
  </si>
  <si>
    <t>Kompletní konstrukce čistíren odpadních vod, nádrží, vodojemů, kanálů z betonu prostého pro prostředí s mrazovými cykly tř. C 30/37, tl. přes 300 mm</t>
  </si>
  <si>
    <t>-2107624386</t>
  </si>
  <si>
    <t>https://podminky.urs.cz/item/CS_URS_2025_01/380316243</t>
  </si>
  <si>
    <t>Poznámka k položce:_x000d_
C 30/37 - XC3</t>
  </si>
  <si>
    <t>*sekundární beton - podlaha ve spádu</t>
  </si>
  <si>
    <t>"akumulační nádrž 1" (0,22+0,37)/2*0,975*(7,3-0,35)</t>
  </si>
  <si>
    <t>"akumulační nádrž 2" (0,22+0,37)/2*0,975*(7,3-0,35)</t>
  </si>
  <si>
    <t>"žlábek v ak. nádržích 1,2" -0,1*1,225*0,4*2</t>
  </si>
  <si>
    <t>380326342</t>
  </si>
  <si>
    <t>Kompletní konstrukce čistíren odpadních vod, nádrží, vodojemů, kanálů z betonu železového bez výztuže a bednění pro konstrukce bílých van tř. C 30/37, tl. přes 150 do 300 mm</t>
  </si>
  <si>
    <t>-1238967772</t>
  </si>
  <si>
    <t>https://podminky.urs.cz/item/CS_URS_2025_01/380326342</t>
  </si>
  <si>
    <t>"strop" 0,3*(10,5*3,5-1,0*1,0)</t>
  </si>
  <si>
    <t>380326343</t>
  </si>
  <si>
    <t>Kompletní konstrukce čistíren odpadních vod, nádrží, vodojemů, kanálů z betonu železového bez výztuže a bednění pro konstrukce bílých van tř. C 30/37, tl. přes 300 mm</t>
  </si>
  <si>
    <t>-1726942981</t>
  </si>
  <si>
    <t>https://podminky.urs.cz/item/CS_URS_2025_01/380326343</t>
  </si>
  <si>
    <t>"dno" 0,35*10,5*3,5</t>
  </si>
  <si>
    <t xml:space="preserve">" odpočet úkapové jímky ve dně " -0,4*0,4*0,15 </t>
  </si>
  <si>
    <t>"stěny obvod." 0,35*2*(10,5+2,8)*3,6</t>
  </si>
  <si>
    <t>"vnitřní - přeliv, rozdělení akumul. nádrží" 0,35*(2,8*3,6-0,8*0,8*2+6,55*3,6)</t>
  </si>
  <si>
    <t>380356231</t>
  </si>
  <si>
    <t>Bednění kompletních konstrukcí čistíren odpadních vod, nádrží, vodojemů, kanálů konstrukcí neomítaných z betonu prostého nebo železového ploch rovinných zřízení</t>
  </si>
  <si>
    <t>-1469936809</t>
  </si>
  <si>
    <t>https://podminky.urs.cz/item/CS_URS_2025_01/380356231</t>
  </si>
  <si>
    <t>"dno" 0</t>
  </si>
  <si>
    <t>"stěny obvod.uvnitř" 2*(9,8+2,8)*3,6</t>
  </si>
  <si>
    <t>"stěny obvod.zvenku nad nádrží " 2*(10,5+3,5)*0,45</t>
  </si>
  <si>
    <t>"vnitřní - přeliv, rozdělení akumul. nádrží" (2,8*3,6-0,8*0,8*2)*2+0,8*4*2*0,35+6,55*3,6*2</t>
  </si>
  <si>
    <t>"strop kolem " 0,3*(2*(10,5+3,5)+1,0*4)</t>
  </si>
  <si>
    <t>"strop spodem " 2,9*2,8+6,55*1,225*2-1,0*1,0</t>
  </si>
  <si>
    <t>"žlábek v ak. nádrži 1,2" 0,1*2*1,225*2</t>
  </si>
  <si>
    <t xml:space="preserve">" vybednění úkapové jímky ve dně " 0,4*4*0,15 </t>
  </si>
  <si>
    <t>380356232</t>
  </si>
  <si>
    <t>Bednění kompletních konstrukcí čistíren odpadních vod, nádrží, vodojemů, kanálů konstrukcí neomítaných z betonu prostého nebo železového ploch rovinných odstranění</t>
  </si>
  <si>
    <t>1314978682</t>
  </si>
  <si>
    <t>https://podminky.urs.cz/item/CS_URS_2025_01/380356232</t>
  </si>
  <si>
    <t>380361006</t>
  </si>
  <si>
    <t>Výztuž kompletních konstrukcí čistíren odpadních vod, nádrží, vodojemů, kanálů z oceli 10 505 (R) nebo BSt 500</t>
  </si>
  <si>
    <t>829445307</t>
  </si>
  <si>
    <t>https://podminky.urs.cz/item/CS_URS_2025_01/380361006</t>
  </si>
  <si>
    <t>* podle statiky - výkres č. D.1.2.3.4.1</t>
  </si>
  <si>
    <t>"VDJ - dno " 1524,0*0,001</t>
  </si>
  <si>
    <t>* podle statiky - výkres č. D.1.2.3.4.2</t>
  </si>
  <si>
    <t>"VDJ - stěny " 2951,0*0,001</t>
  </si>
  <si>
    <t>* podle statiky - výkres č. D.1.2.3.4.3</t>
  </si>
  <si>
    <t>"VDJ - stěny " 1042,0*0,001</t>
  </si>
  <si>
    <t>* podle statiky - výkres č. D.1.2.3.4.4</t>
  </si>
  <si>
    <t>"VDJ - strop " 941,0*0,001</t>
  </si>
  <si>
    <t>" pomocná výztuž a distanční ppodložky " 150,0*0,001</t>
  </si>
  <si>
    <t>-1013602017</t>
  </si>
  <si>
    <t>vodojem Svatošské údolí</t>
  </si>
  <si>
    <t>9+1,5</t>
  </si>
  <si>
    <t>vodojem Svatošské údolí propojení vodojemu a PČS</t>
  </si>
  <si>
    <t>13,4</t>
  </si>
  <si>
    <t>1271780466</t>
  </si>
  <si>
    <t>9,0*0,8*0,1</t>
  </si>
  <si>
    <t>13,4*0,8*0,1</t>
  </si>
  <si>
    <t>631311215</t>
  </si>
  <si>
    <t>Mazanina z betonu prostého se zvýšenými nároky na prostředí tl. přes 50 do 80 mm tř. C 30/37</t>
  </si>
  <si>
    <t>-2087155272</t>
  </si>
  <si>
    <t>https://podminky.urs.cz/item/CS_URS_2025_01/631311215</t>
  </si>
  <si>
    <t xml:space="preserve">* nabetonování spádu na stropě vodojemu v tl.50 až 85 mm  </t>
  </si>
  <si>
    <t>10,5*3,5*(0,085+0,05)/2</t>
  </si>
  <si>
    <t>" odpočet poklopu " -1,0*1,0*0,05</t>
  </si>
  <si>
    <t>631319021</t>
  </si>
  <si>
    <t>Příplatek k cenám mazanin za úpravu povrchu mazaniny přehlazením s poprášením cementem pro konečnou úpravu, mazanina tl. přes 50 do 80 mm (40 kg/m3)</t>
  </si>
  <si>
    <t>1645293476</t>
  </si>
  <si>
    <t>https://podminky.urs.cz/item/CS_URS_2025_01/631319021</t>
  </si>
  <si>
    <t>871251141</t>
  </si>
  <si>
    <t>Montáž potrubí z PE100 RC SDR 11 otevřený výkop svařovaných na tupo d 110 x 10,0 mm</t>
  </si>
  <si>
    <t>-1294680291</t>
  </si>
  <si>
    <t>https://podminky.urs.cz/item/CS_URS_2025_01/871251141</t>
  </si>
  <si>
    <t>28613116</t>
  </si>
  <si>
    <t>potrubí vodovodní jednovrstvé PE100 RC PN 16 SDR11 110x10,0mm</t>
  </si>
  <si>
    <t>-1495351212</t>
  </si>
  <si>
    <t>13,4*1,015 "Přepočtené koeficientem množství</t>
  </si>
  <si>
    <t>871313122</t>
  </si>
  <si>
    <t>Montáž kanalizačního potrubí hladkého plnostěnného SN 10 z PVC-U DN 160</t>
  </si>
  <si>
    <t>-781905077</t>
  </si>
  <si>
    <t>https://podminky.urs.cz/item/CS_URS_2025_01/871313122</t>
  </si>
  <si>
    <t>28611174</t>
  </si>
  <si>
    <t>trubka kanalizační PVC-U plnostěnná jednovrstvá DN 160x3000mm SN10</t>
  </si>
  <si>
    <t>69792313</t>
  </si>
  <si>
    <t>10,5*1,03 "Přepočtené koeficientem množství</t>
  </si>
  <si>
    <t>871321141</t>
  </si>
  <si>
    <t>Montáž potrubí z PE100 RC SDR 11 otevřený výkop svařovaných na tupo d 160 x 14,6 mm</t>
  </si>
  <si>
    <t>690598361</t>
  </si>
  <si>
    <t>https://podminky.urs.cz/item/CS_URS_2025_01/871321141</t>
  </si>
  <si>
    <t>28613118</t>
  </si>
  <si>
    <t>potrubí vodovodní jednovrstvé PE100 RC PN 16 SDR11 160x14,6mm</t>
  </si>
  <si>
    <t>168480348</t>
  </si>
  <si>
    <t>3*1,015 "Přepočtené koeficientem množství</t>
  </si>
  <si>
    <t>-1799489191</t>
  </si>
  <si>
    <t>28612203</t>
  </si>
  <si>
    <t>koleno kanalizační plastové PVC KG DN 160/90° SN12/16</t>
  </si>
  <si>
    <t>-672247371</t>
  </si>
  <si>
    <t>-906028675</t>
  </si>
  <si>
    <t>1442539945</t>
  </si>
  <si>
    <t>88178111</t>
  </si>
  <si>
    <t>-246501116</t>
  </si>
  <si>
    <t>13,4+10,5</t>
  </si>
  <si>
    <t>-1361685992</t>
  </si>
  <si>
    <t>899911231</t>
  </si>
  <si>
    <t>Kluzná objímka výšky 25 mm vnějšího průměru potrubí přes 157 mm do 183 mm</t>
  </si>
  <si>
    <t>-442100912</t>
  </si>
  <si>
    <t>https://podminky.urs.cz/item/CS_URS_2025_01/899911231</t>
  </si>
  <si>
    <t>899913141</t>
  </si>
  <si>
    <t>Uzavírací manžeta chráničky potrubí DN 100 x 150</t>
  </si>
  <si>
    <t>-94004156</t>
  </si>
  <si>
    <t>https://podminky.urs.cz/item/CS_URS_2025_01/899913141</t>
  </si>
  <si>
    <t>-1953887173</t>
  </si>
  <si>
    <t>* poklop ve stropě vodojemu</t>
  </si>
  <si>
    <t xml:space="preserve">" 1000x1000 "  1</t>
  </si>
  <si>
    <t>* dvířka nádrží</t>
  </si>
  <si>
    <t xml:space="preserve">" 800x800 "  2</t>
  </si>
  <si>
    <t>-55446816</t>
  </si>
  <si>
    <t>-135495973</t>
  </si>
  <si>
    <t>Poznámka k položce:_x000d_
hermetické uzavření nádrží</t>
  </si>
  <si>
    <t>20232780</t>
  </si>
  <si>
    <t>1744122339</t>
  </si>
  <si>
    <t xml:space="preserve">* prostupy do vodojemu přes obě stěny </t>
  </si>
  <si>
    <t>" DN 150 " 2*3</t>
  </si>
  <si>
    <t xml:space="preserve">* prostupy v dělící stěně uvnitř vodojemu </t>
  </si>
  <si>
    <t>" DN 150 " 5</t>
  </si>
  <si>
    <t>8500000862.1</t>
  </si>
  <si>
    <t>Těsnící řetězy nerez do prostupů potrubí 250mm</t>
  </si>
  <si>
    <t>-924649843</t>
  </si>
  <si>
    <t xml:space="preserve">*prostupy vnitřní dělící stěnou </t>
  </si>
  <si>
    <t>" DN 250 " 4</t>
  </si>
  <si>
    <t>" DN 250 " 2*1</t>
  </si>
  <si>
    <t>8.1</t>
  </si>
  <si>
    <t>Technologie vodojemu</t>
  </si>
  <si>
    <t>87796330R</t>
  </si>
  <si>
    <t>Montáž víček na kanalizačním potrubí z PP nebo tvrdého PVC-U trub hladkých plnostěnných DN 150</t>
  </si>
  <si>
    <t>-861715215</t>
  </si>
  <si>
    <t>technologie vodojemu</t>
  </si>
  <si>
    <t>28611722</t>
  </si>
  <si>
    <t>víčko kanalizace plastové KG DN 160</t>
  </si>
  <si>
    <t>609526310</t>
  </si>
  <si>
    <t>891265321</t>
  </si>
  <si>
    <t>Montáž zpětných klapek DN 100</t>
  </si>
  <si>
    <t>2066046002</t>
  </si>
  <si>
    <t>4229604R</t>
  </si>
  <si>
    <t>klapka zpětná protizáplavová DN100</t>
  </si>
  <si>
    <t>1937836612</t>
  </si>
  <si>
    <t>89996110R</t>
  </si>
  <si>
    <t>Montáž filtrační komory</t>
  </si>
  <si>
    <t>1052582880</t>
  </si>
  <si>
    <t>8999621R</t>
  </si>
  <si>
    <t>filtrační komora KS BDW S2/nerez se sadou filtrů</t>
  </si>
  <si>
    <t>1028708596</t>
  </si>
  <si>
    <t>89996115R</t>
  </si>
  <si>
    <t>Montáž potrubí DN100 nerez</t>
  </si>
  <si>
    <t>836042479</t>
  </si>
  <si>
    <t>8999625R</t>
  </si>
  <si>
    <t>propojovací potrubí DN100 - filtrace vzduchu s komínkem - nerez</t>
  </si>
  <si>
    <t>-1455766612</t>
  </si>
  <si>
    <t>89996120R</t>
  </si>
  <si>
    <t>Montáž čerpadla</t>
  </si>
  <si>
    <t>2007193862</t>
  </si>
  <si>
    <t>8999630R</t>
  </si>
  <si>
    <t>čerpadlo Q=0,5 l/s, H=6m, P=0,6 kW - nerez</t>
  </si>
  <si>
    <t>-696657550</t>
  </si>
  <si>
    <t>89996135R</t>
  </si>
  <si>
    <t>Montáž potrubí z ušlechtilé oceli DN50</t>
  </si>
  <si>
    <t>573430843</t>
  </si>
  <si>
    <t>26,8</t>
  </si>
  <si>
    <t>8999635R</t>
  </si>
  <si>
    <t>trubka nerez DN50 - 60,3x2,0</t>
  </si>
  <si>
    <t>1617106174</t>
  </si>
  <si>
    <t>89996140R</t>
  </si>
  <si>
    <t>Montáž potrubí z ušlechtilé oceli DN100</t>
  </si>
  <si>
    <t>-1275943935</t>
  </si>
  <si>
    <t>3,8+2</t>
  </si>
  <si>
    <t>8999640R</t>
  </si>
  <si>
    <t>trubka nerez DN100 - 114,3x2,6</t>
  </si>
  <si>
    <t>-847041506</t>
  </si>
  <si>
    <t>89996142R</t>
  </si>
  <si>
    <t>Montáž potrubí z ušlechtilé oceli DN150</t>
  </si>
  <si>
    <t>-1309315649</t>
  </si>
  <si>
    <t>8999642R</t>
  </si>
  <si>
    <t>trubka nerez DN150 - 168,3x3</t>
  </si>
  <si>
    <t>1762868126</t>
  </si>
  <si>
    <t>89996145R</t>
  </si>
  <si>
    <t>Montáž trubních díů DN50</t>
  </si>
  <si>
    <t>ks</t>
  </si>
  <si>
    <t>1771989131</t>
  </si>
  <si>
    <t>9+8</t>
  </si>
  <si>
    <t>8999645R</t>
  </si>
  <si>
    <t>příruba varná DN50 PN16 nerez</t>
  </si>
  <si>
    <t>1020470477</t>
  </si>
  <si>
    <t>8999650R</t>
  </si>
  <si>
    <t>koleno varné DN50 PN16 nerez</t>
  </si>
  <si>
    <t>-86125486</t>
  </si>
  <si>
    <t>89996150R</t>
  </si>
  <si>
    <t>Montáž trubních díů DN100</t>
  </si>
  <si>
    <t>-568952172</t>
  </si>
  <si>
    <t>11+2</t>
  </si>
  <si>
    <t>8999655R</t>
  </si>
  <si>
    <t>příruba varná DN100 PN16 nerez</t>
  </si>
  <si>
    <t>-822154490</t>
  </si>
  <si>
    <t>7+4</t>
  </si>
  <si>
    <t>8999660R</t>
  </si>
  <si>
    <t>koleno 45° DN100 PN16 nerez</t>
  </si>
  <si>
    <t>-1555359607</t>
  </si>
  <si>
    <t>89996155R</t>
  </si>
  <si>
    <t>Montáž trubních díů DN150</t>
  </si>
  <si>
    <t>-897276788</t>
  </si>
  <si>
    <t>4+2</t>
  </si>
  <si>
    <t>8999665R</t>
  </si>
  <si>
    <t>koleno 90° DN150 PN16 nerez</t>
  </si>
  <si>
    <t>-265533408</t>
  </si>
  <si>
    <t>8999670R</t>
  </si>
  <si>
    <t>varný vtok DN150 nerez</t>
  </si>
  <si>
    <t>-394164002</t>
  </si>
  <si>
    <t>89996160R</t>
  </si>
  <si>
    <t>Montáž ventilu pro regulaci</t>
  </si>
  <si>
    <t>1658882696</t>
  </si>
  <si>
    <t>8999675R</t>
  </si>
  <si>
    <t>ventil pror regulaci tlaku a udržování konstantní hladiny</t>
  </si>
  <si>
    <t>-1082041796</t>
  </si>
  <si>
    <t>89996165R</t>
  </si>
  <si>
    <t>Montáž průtokoměru DN50</t>
  </si>
  <si>
    <t>949565771</t>
  </si>
  <si>
    <t>8999680R</t>
  </si>
  <si>
    <t>průtokoměr DN50 s imp. výstupem</t>
  </si>
  <si>
    <t>-1270393134</t>
  </si>
  <si>
    <t>89996170R</t>
  </si>
  <si>
    <t>Montáž průtokoměru DN100</t>
  </si>
  <si>
    <t>1216355523</t>
  </si>
  <si>
    <t>8999685R</t>
  </si>
  <si>
    <t>průtokoměr DN100 s imp. výstupem</t>
  </si>
  <si>
    <t>-2042461353</t>
  </si>
  <si>
    <t>Dokončovací konstrukce a práce pozemních staveb</t>
  </si>
  <si>
    <t>933901311</t>
  </si>
  <si>
    <t>Zkoušky objektů a vymývání naplnění a vyprázdnění nádrže pro účely vymývací (proplachovací) o obsahu do 1000 m3</t>
  </si>
  <si>
    <t>-327139685</t>
  </si>
  <si>
    <t>https://podminky.urs.cz/item/CS_URS_2025_01/933901311</t>
  </si>
  <si>
    <t>* nových nádrží</t>
  </si>
  <si>
    <t>"akumulační nádrž 1" 16,5</t>
  </si>
  <si>
    <t>"akumulační nádrž 2" 16,5</t>
  </si>
  <si>
    <t xml:space="preserve">* stávající konstrukce ČOV </t>
  </si>
  <si>
    <t>10,5*1,625*2*3,5</t>
  </si>
  <si>
    <t>938901411</t>
  </si>
  <si>
    <t>Dezinfekce nádrže roztokem chlornanu sodného</t>
  </si>
  <si>
    <t>1039969800</t>
  </si>
  <si>
    <t>https://podminky.urs.cz/item/CS_URS_2025_01/938901411</t>
  </si>
  <si>
    <t>10,5*3,5*3,5</t>
  </si>
  <si>
    <t>938902123</t>
  </si>
  <si>
    <t>Čištění nádrží, ploch dřevěných nebo betonových konstrukcí, potrubí ploch betonových konstrukcí ocelovými kartáči</t>
  </si>
  <si>
    <t>-56953389</t>
  </si>
  <si>
    <t>https://podminky.urs.cz/item/CS_URS_2025_01/938902123</t>
  </si>
  <si>
    <t>" dno " 10,5*3,5</t>
  </si>
  <si>
    <t>" stěny " (10,5+3,5)*2*3,5</t>
  </si>
  <si>
    <t>938902122</t>
  </si>
  <si>
    <t>Čištění nádrží, ploch dřevěných nebo betonových konstrukcí, potrubí ploch betonových konstrukcí tlakovou vodou</t>
  </si>
  <si>
    <t>11609110</t>
  </si>
  <si>
    <t>https://podminky.urs.cz/item/CS_URS_2025_01/938902122</t>
  </si>
  <si>
    <t>953333115</t>
  </si>
  <si>
    <t>PVC těsnící pás do betonových konstrukcí do pracovních spar vnitřní, pokládaný doprostřed konstrukce mezi výztuž šířky 150 mm</t>
  </si>
  <si>
    <t>-263018533</t>
  </si>
  <si>
    <t>https://podminky.urs.cz/item/CS_URS_2025_01/953333115</t>
  </si>
  <si>
    <t>"dno" 2*(10,0+3,0)</t>
  </si>
  <si>
    <t>"stěny obvod." 4*3,6</t>
  </si>
  <si>
    <t>"vnitřní - přeliv, rozdělení akumul. nádrží" 3,6*4*2</t>
  </si>
  <si>
    <t>-699727548</t>
  </si>
  <si>
    <t>" mezi stěnou a stropem " (10,5+3,5)*2</t>
  </si>
  <si>
    <t>953731225</t>
  </si>
  <si>
    <t>Montáž svislého odvětrání z plastových trub s utěsněním ve stropních prostupech vnitřního průměru přes 140 do 160 mm</t>
  </si>
  <si>
    <t>1596502587</t>
  </si>
  <si>
    <t>https://podminky.urs.cz/item/CS_URS_2025_01/953731225</t>
  </si>
  <si>
    <t>"odvětrání nádrží" 1,5*2</t>
  </si>
  <si>
    <t>28611133</t>
  </si>
  <si>
    <t>trubka kanalizační PVC DN 160x3000mm SN4</t>
  </si>
  <si>
    <t>953785661</t>
  </si>
  <si>
    <t>3*1,05 'Přepočtené koeficientem množství</t>
  </si>
  <si>
    <t>953731311</t>
  </si>
  <si>
    <t>Montáž svislého odvětrání z plastových trub montáž větrací hlavice, vnitřního průměru do 160 mm</t>
  </si>
  <si>
    <t>599991208</t>
  </si>
  <si>
    <t>https://podminky.urs.cz/item/CS_URS_2025_01/953731311</t>
  </si>
  <si>
    <t>"odvětrávací komínek nádrží" 2</t>
  </si>
  <si>
    <t>28612265</t>
  </si>
  <si>
    <t>hlavice ventilační plastová PP DN 160</t>
  </si>
  <si>
    <t>-343885445</t>
  </si>
  <si>
    <t>977151123</t>
  </si>
  <si>
    <t>Jádrové vrty diamantovými korunkami do stavebních materiálů (železobetonu, betonu, cihel, obkladů, dlažeb, kamene) průměru přes 130 do 150 mm</t>
  </si>
  <si>
    <t>-129519907</t>
  </si>
  <si>
    <t>https://podminky.urs.cz/item/CS_URS_2025_01/977151123</t>
  </si>
  <si>
    <t>" DN 150 " 0,6*3</t>
  </si>
  <si>
    <t>" DN 150 " 0,35*5</t>
  </si>
  <si>
    <t xml:space="preserve">* odvětrání stropem </t>
  </si>
  <si>
    <t>" DN 150 " 0,3</t>
  </si>
  <si>
    <t>-1595581601</t>
  </si>
  <si>
    <t>" DN 250 " 4*0,35</t>
  </si>
  <si>
    <t>" DN 250 " 0,6*1</t>
  </si>
  <si>
    <t>962052211</t>
  </si>
  <si>
    <t>Bourání zdiva železobetonového nadzákladového, objemu přes 1 m3</t>
  </si>
  <si>
    <t>-1929641088</t>
  </si>
  <si>
    <t>https://podminky.urs.cz/item/CS_URS_2025_01/962052211</t>
  </si>
  <si>
    <t>" vybourání střední zdi stávající ČOV " 10,5*2,65*0,25</t>
  </si>
  <si>
    <t>-678075192</t>
  </si>
  <si>
    <t>997013151</t>
  </si>
  <si>
    <t>Vnitrostaveništní doprava suti a vybouraných hmot vodorovně do 50 m s naložením s omezením mechanizace pro budovy a haly výšky do 6 m</t>
  </si>
  <si>
    <t>-132534225</t>
  </si>
  <si>
    <t>https://podminky.urs.cz/item/CS_URS_2025_01/997013151</t>
  </si>
  <si>
    <t>997013501</t>
  </si>
  <si>
    <t>Odvoz suti a vybouraných hmot na skládku nebo meziskládku se složením, na vzdálenost do 1 km</t>
  </si>
  <si>
    <t>-1630831560</t>
  </si>
  <si>
    <t>https://podminky.urs.cz/item/CS_URS_2025_01/997013501</t>
  </si>
  <si>
    <t>997013509</t>
  </si>
  <si>
    <t>Odvoz suti a vybouraných hmot na skládku nebo meziskládku se složením, na vzdálenost Příplatek k ceně za každý další započatý 1 km přes 1 km</t>
  </si>
  <si>
    <t>-1717494795</t>
  </si>
  <si>
    <t>https://podminky.urs.cz/item/CS_URS_2025_01/997013509</t>
  </si>
  <si>
    <t>17,081*14 'Přepočtené koeficientem množství</t>
  </si>
  <si>
    <t>997013862</t>
  </si>
  <si>
    <t>Poplatek za uložení stavebního odpadu na recyklační skládce (skládkovné) z armovaného betonu zatříděného do Katalogu odpadů pod kódem 17 01 01</t>
  </si>
  <si>
    <t>187767510</t>
  </si>
  <si>
    <t>https://podminky.urs.cz/item/CS_URS_2025_01/997013862</t>
  </si>
  <si>
    <t>998142251</t>
  </si>
  <si>
    <t>Přesun hmot pro nádrže, jímky, zásobníky a jámy pozemní mimo zemědělství se svislou nosnou konstrukcí monolitickou betonovou tyčovou nebo plošnou vodorovná dopravní vzdálenost do 50 m výšky do 25 m</t>
  </si>
  <si>
    <t>594919851</t>
  </si>
  <si>
    <t>https://podminky.urs.cz/item/CS_URS_2025_01/998142251</t>
  </si>
  <si>
    <t>711493111.SMB.001</t>
  </si>
  <si>
    <t>Izolace proti podpovrchové a tlakové vodě vodorovná těsnicí kaší AQUAFIN-2K/M-PLUS</t>
  </si>
  <si>
    <t>1456010523</t>
  </si>
  <si>
    <t>" strop vodojemu " 10,5*3,5</t>
  </si>
  <si>
    <t>711493121.SMB.001</t>
  </si>
  <si>
    <t>Izolace proti podpovrchové a tlakové vodě svislá těsnicí kaší AQUAFIN-2K/M-PLUS</t>
  </si>
  <si>
    <t>-717401051</t>
  </si>
  <si>
    <t>" nové stěny vodojemu " (10,5+3,5)*2*0,75</t>
  </si>
  <si>
    <t>" stávající stěny vodojemu " (11,0+4,0)*2*(0,25+0,5)</t>
  </si>
  <si>
    <t>-1778158664</t>
  </si>
  <si>
    <t xml:space="preserve">* ochrana svislé hydroizolace pod terénem </t>
  </si>
  <si>
    <t>" stávající stěny vodojemu " (11,0+4,0)*2*0,5</t>
  </si>
  <si>
    <t>-656537439</t>
  </si>
  <si>
    <t>722</t>
  </si>
  <si>
    <t>Zdravotechnika - vnitřní vodovod</t>
  </si>
  <si>
    <t>722232158</t>
  </si>
  <si>
    <t>Kohout kulový přímý G 2" PN 42 do 185°C plnoprůtokový vnitřní závit těžká řada</t>
  </si>
  <si>
    <t>381339393</t>
  </si>
  <si>
    <t>998722101</t>
  </si>
  <si>
    <t>Přesun hmot pro vnitřní vodovod stanovený z hmotnosti přesunovaného materiálu vodorovná dopravní vzdálenost do 50 m základní v objektech výšky do 6 m</t>
  </si>
  <si>
    <t>-1682938445</t>
  </si>
  <si>
    <t>https://podminky.urs.cz/item/CS_URS_2025_01/998722101</t>
  </si>
  <si>
    <t>767591011</t>
  </si>
  <si>
    <t>Montáž výrobků z kompozitů podlah nebo podest z pochůzných skládaných roštů hmotnosti do 15 kg/m2</t>
  </si>
  <si>
    <t>-531569399</t>
  </si>
  <si>
    <t>https://podminky.urs.cz/item/CS_URS_2025_01/767591011</t>
  </si>
  <si>
    <t xml:space="preserve">" lávka z pororoštů kompozitu nad potrubím v armaturní komoře " 2,9*2,8 </t>
  </si>
  <si>
    <t>63126012</t>
  </si>
  <si>
    <t>rošt kompozitní pochůzný skládaný 15x23/38mm A15</t>
  </si>
  <si>
    <t>521475421</t>
  </si>
  <si>
    <t>63126076</t>
  </si>
  <si>
    <t>rám pro uložení roštů a poklopů kompozitní L30x50/5mm, nerezové pracny A15</t>
  </si>
  <si>
    <t>-310070598</t>
  </si>
  <si>
    <t xml:space="preserve">" lávka z pororoštů kompozitu nad potrubím v armaturní komoře " (2,9+2,8)*2 </t>
  </si>
  <si>
    <t>767591021</t>
  </si>
  <si>
    <t>Montáž výrobků z kompozitů podlah nebo podest Příplatek k cenám za zkrácení a úpravu roštu</t>
  </si>
  <si>
    <t>-94633626</t>
  </si>
  <si>
    <t>https://podminky.urs.cz/item/CS_URS_2025_01/767591021</t>
  </si>
  <si>
    <t>" lávka z pororoštů kompozitu nad potrubím v armaturní komoře " (2,9+2,8)</t>
  </si>
  <si>
    <t>714946095</t>
  </si>
  <si>
    <t>" žebřík do armaturní komory " 3,3</t>
  </si>
  <si>
    <t>" žebříky do akumulačních nádrží a uvnitř " 2*2,4+2*2,1</t>
  </si>
  <si>
    <t>žebřík výstupový jednoduchý přímý z nerezové oceli dl 3,3m</t>
  </si>
  <si>
    <t>-838380560</t>
  </si>
  <si>
    <t>44983027R.1</t>
  </si>
  <si>
    <t>žebřík výstupový jednoduchý přímý z nerezové oceli dl 2,4m</t>
  </si>
  <si>
    <t>486210703</t>
  </si>
  <si>
    <t>44983026R</t>
  </si>
  <si>
    <t>žebřík výstupový jednoduchý přímý z nerezové oceli dl 2,1m</t>
  </si>
  <si>
    <t>-1475617166</t>
  </si>
  <si>
    <t>-290890089</t>
  </si>
  <si>
    <t>SO 04 - Komunikace</t>
  </si>
  <si>
    <t xml:space="preserve">    997 - Přesun sutě</t>
  </si>
  <si>
    <t>112101102</t>
  </si>
  <si>
    <t>Odstranění stromů s odřezáním kmene a s odvětvením listnatých, průměru kmene přes 300 do 500 mm</t>
  </si>
  <si>
    <t>-1853009066</t>
  </si>
  <si>
    <t>https://podminky.urs.cz/item/CS_URS_2025_01/112101102</t>
  </si>
  <si>
    <t>112251102</t>
  </si>
  <si>
    <t>Odstranění pařezů strojně s jejich vykopáním nebo vytrháním průměru přes 300 do 500 mm</t>
  </si>
  <si>
    <t>369431401</t>
  </si>
  <si>
    <t>https://podminky.urs.cz/item/CS_URS_2025_01/112251102</t>
  </si>
  <si>
    <t>113107162</t>
  </si>
  <si>
    <t>Odstranění podkladů nebo krytů strojně plochy jednotlivě přes 50 m2 do 200 m2 s přemístěním hmot na skládku na vzdálenost do 20 m nebo s naložením na dopravní prostředek z kameniva hrubého drceného, o tl. vrstvy přes 100 do 200 mm</t>
  </si>
  <si>
    <t>-275771865</t>
  </si>
  <si>
    <t>https://podminky.urs.cz/item/CS_URS_2025_01/113107162</t>
  </si>
  <si>
    <t xml:space="preserve">bourání stávající komunikace </t>
  </si>
  <si>
    <t>180+70</t>
  </si>
  <si>
    <t>113107164</t>
  </si>
  <si>
    <t>Odstranění podkladů nebo krytů strojně plochy jednotlivě přes 50 m2 do 200 m2 s přemístěním hmot na skládku na vzdálenost do 20 m nebo s naložením na dopravní prostředek z kameniva hrubého drceného, o tl. vrstvy přes 300 do 400 mm</t>
  </si>
  <si>
    <t>-502334833</t>
  </si>
  <si>
    <t>https://podminky.urs.cz/item/CS_URS_2025_01/113107164</t>
  </si>
  <si>
    <t>vybourání štěrkové vozovky</t>
  </si>
  <si>
    <t>155+135</t>
  </si>
  <si>
    <t>113107182</t>
  </si>
  <si>
    <t>Odstranění podkladů nebo krytů strojně plochy jednotlivě přes 50 m2 do 200 m2 s přemístěním hmot na skládku na vzdálenost do 20 m nebo s naložením na dopravní prostředek živičných, o tl. vrstvy přes 50 do 100 mm</t>
  </si>
  <si>
    <t>1066588936</t>
  </si>
  <si>
    <t>https://podminky.urs.cz/item/CS_URS_2025_01/113107182</t>
  </si>
  <si>
    <t>113107222</t>
  </si>
  <si>
    <t>Odstranění podkladů nebo krytů strojně plochy jednotlivě přes 200 m2 s přemístěním hmot na skládku na vzdálenost do 20 m nebo s naložením na dopravní prostředek z kameniva hrubého drceného, o tl. vrstvy přes 100 do 200 mm</t>
  </si>
  <si>
    <t>570226349</t>
  </si>
  <si>
    <t>https://podminky.urs.cz/item/CS_URS_2025_01/113107222</t>
  </si>
  <si>
    <t>bourání stávající komunikace</t>
  </si>
  <si>
    <t>630</t>
  </si>
  <si>
    <t>113107224</t>
  </si>
  <si>
    <t>Odstranění podkladů nebo krytů strojně plochy jednotlivě přes 200 m2 s přemístěním hmot na skládku na vzdálenost do 20 m nebo s naložením na dopravní prostředek z kameniva hrubého drceného, o tl. vrstvy přes 300 do 400 mm</t>
  </si>
  <si>
    <t>-1788528465</t>
  </si>
  <si>
    <t>https://podminky.urs.cz/item/CS_URS_2025_01/113107224</t>
  </si>
  <si>
    <t>470</t>
  </si>
  <si>
    <t>113107242</t>
  </si>
  <si>
    <t>Odstranění podkladů nebo krytů strojně plochy jednotlivě přes 200 m2 s přemístěním hmot na skládku na vzdálenost do 20 m nebo s naložením na dopravní prostředek živičných, o tl. vrstvy přes 50 do 100 mm</t>
  </si>
  <si>
    <t>945107089</t>
  </si>
  <si>
    <t>https://podminky.urs.cz/item/CS_URS_2025_01/113107242</t>
  </si>
  <si>
    <t>113107322</t>
  </si>
  <si>
    <t>Odstranění podkladů nebo krytů strojně plochy jednotlivě do 50 m2 s přemístěním hmot na skládku na vzdálenost do 3 m nebo s naložením na dopravní prostředek z kameniva hrubého drceného, o tl. vrstvy přes 100 do 200 mm</t>
  </si>
  <si>
    <t>-998162253</t>
  </si>
  <si>
    <t>https://podminky.urs.cz/item/CS_URS_2025_01/113107322</t>
  </si>
  <si>
    <t>121151113</t>
  </si>
  <si>
    <t>Sejmutí ornice strojně při souvislé ploše přes 100 do 500 m2, tl. vrstvy do 200 mm</t>
  </si>
  <si>
    <t>-488269254</t>
  </si>
  <si>
    <t>https://podminky.urs.cz/item/CS_URS_2025_01/121151113</t>
  </si>
  <si>
    <t>odhumusování, skrývka tl. 150 mm</t>
  </si>
  <si>
    <t>425</t>
  </si>
  <si>
    <t>1570911807</t>
  </si>
  <si>
    <t>podíl vozovka asfaltová</t>
  </si>
  <si>
    <t>250*0,41</t>
  </si>
  <si>
    <t>podíl dlažba</t>
  </si>
  <si>
    <t>75*0,42</t>
  </si>
  <si>
    <t>podíl vozovka mlatová</t>
  </si>
  <si>
    <t>510*0,4</t>
  </si>
  <si>
    <t>131213701</t>
  </si>
  <si>
    <t>Hloubení nezapažených jam ručně s urovnáním dna do předepsaného profilu a spádu v hornině třídy těžitelnosti I skupiny 3 soudržných</t>
  </si>
  <si>
    <t>-230945747</t>
  </si>
  <si>
    <t>https://podminky.urs.cz/item/CS_URS_2025_01/131213701</t>
  </si>
  <si>
    <t>základ SDZ</t>
  </si>
  <si>
    <t>0,5*0,5*0,75*3</t>
  </si>
  <si>
    <t>132251101</t>
  </si>
  <si>
    <t>Hloubení nezapažených rýh šířky do 800 mm strojně s urovnáním dna do předepsaného profilu a spádu v hornině třídy těžitelnosti I skupiny 3 do 20 m3</t>
  </si>
  <si>
    <t>2104817333</t>
  </si>
  <si>
    <t>https://podminky.urs.cz/item/CS_URS_2025_01/132251101</t>
  </si>
  <si>
    <t>drenáž</t>
  </si>
  <si>
    <t>47*0,5*0,75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</si>
  <si>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</si>
  <si>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</si>
  <si>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-1015040456</t>
  </si>
  <si>
    <t>https://podminky.urs.cz/item/CS_URS_2025_01/162751117</t>
  </si>
  <si>
    <t>425*0,15</t>
  </si>
  <si>
    <t>338</t>
  </si>
  <si>
    <t>0,536</t>
  </si>
  <si>
    <t>17,625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</si>
  <si>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</si>
  <si>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</si>
  <si>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193534817</t>
  </si>
  <si>
    <t>https://podminky.urs.cz/item/CS_URS_2025_01/162751119</t>
  </si>
  <si>
    <t>419,911*10</t>
  </si>
  <si>
    <t>-310960145</t>
  </si>
  <si>
    <t>-954326583</t>
  </si>
  <si>
    <t>419,911*1,8</t>
  </si>
  <si>
    <t>1508181834</t>
  </si>
  <si>
    <t>419,911</t>
  </si>
  <si>
    <t>231695730</t>
  </si>
  <si>
    <t>550</t>
  </si>
  <si>
    <t>2052210773</t>
  </si>
  <si>
    <t>550*0,02 'Přepočtené koeficientem množství</t>
  </si>
  <si>
    <t>1638722004</t>
  </si>
  <si>
    <t>součet zpevněných a upravených ploch (vozovka, chodník, vjezdy, parkovcí stání)</t>
  </si>
  <si>
    <t>540+1520+190+20</t>
  </si>
  <si>
    <t>182303111</t>
  </si>
  <si>
    <t>Doplnění zeminy nebo substrátu na travnatých plochách tloušťky do 50 mm v rovině nebo na svahu do 1:5</t>
  </si>
  <si>
    <t>-2130679039</t>
  </si>
  <si>
    <t>https://podminky.urs.cz/item/CS_URS_2025_01/182303111</t>
  </si>
  <si>
    <t>tl.150mm (50mm x 3)</t>
  </si>
  <si>
    <t>550*3</t>
  </si>
  <si>
    <t>10364101</t>
  </si>
  <si>
    <t>zemina pro terénní úpravy - ornice</t>
  </si>
  <si>
    <t>-1669741530</t>
  </si>
  <si>
    <t>550*0,15*1,6</t>
  </si>
  <si>
    <t>211971110</t>
  </si>
  <si>
    <t>Zřízení opláštění výplně z geotextilie odvodňovacích žeber nebo trativodů v rýze nebo zářezu se stěnami šikmými o sklonu do 1:2</t>
  </si>
  <si>
    <t>1024443922</t>
  </si>
  <si>
    <t>https://podminky.urs.cz/item/CS_URS_2025_01/211971110</t>
  </si>
  <si>
    <t>47*2,5</t>
  </si>
  <si>
    <t>69311081</t>
  </si>
  <si>
    <t>geotextilie netkaná separační, ochranná, filtrační, drenážní PES 300g/m2</t>
  </si>
  <si>
    <t>765290210</t>
  </si>
  <si>
    <t>117,5*1,1845 'Přepočtené koeficientem množství</t>
  </si>
  <si>
    <t>212752101</t>
  </si>
  <si>
    <t>Trativody z drenážních trubek pro liniové stavby a komunikace se zřízením štěrkového lože pod trubky a s jejich obsypem v otevřeném výkopu trubka korugovaná sendvičová PE-HD SN 4 celoperforovaná 360° DN 100</t>
  </si>
  <si>
    <t>-1887121508</t>
  </si>
  <si>
    <t>https://podminky.urs.cz/item/CS_URS_2025_01/212752101</t>
  </si>
  <si>
    <t>561121103</t>
  </si>
  <si>
    <t>Zřízení podkladu nebo ochranné vrstvy vozovky z mechanicky zpevněné zeminy MZ bez přidání pojiva nebo vylepšovacího materiálu, s rozprostřením, vlhčením, promísením a zhutněním, tloušťka po zhutnění 100 mm</t>
  </si>
  <si>
    <t>-113541636</t>
  </si>
  <si>
    <t>https://podminky.urs.cz/item/CS_URS_2025_01/561121103</t>
  </si>
  <si>
    <t>vozovka - mlat (tl. 400 mm)</t>
  </si>
  <si>
    <t>1520</t>
  </si>
  <si>
    <t>58343810</t>
  </si>
  <si>
    <t>kamenivo drcené hrubé frakce 4/8</t>
  </si>
  <si>
    <t>CS ÚRS 2021 01</t>
  </si>
  <si>
    <t>609380412</t>
  </si>
  <si>
    <t>1520*0,06*2</t>
  </si>
  <si>
    <t>M41334</t>
  </si>
  <si>
    <t>mlatová směs 0/5 (např. drcený vápenec, granodiorit, žulová moučka apod.)</t>
  </si>
  <si>
    <t>1879678415</t>
  </si>
  <si>
    <t>1520*0,04*2</t>
  </si>
  <si>
    <t>564851111</t>
  </si>
  <si>
    <t>Podklad ze štěrkodrti ŠD s rozprostřením a zhutněním plochy přes 100 m2, po zhutnění tl. 150 mm</t>
  </si>
  <si>
    <t>-1936745143</t>
  </si>
  <si>
    <t>https://podminky.urs.cz/item/CS_URS_2025_01/564851111</t>
  </si>
  <si>
    <t>vozovka - asfalt (tl. 410 mm)</t>
  </si>
  <si>
    <t>540</t>
  </si>
  <si>
    <t>parkovací místa - dlažba (tl. 420 mm)</t>
  </si>
  <si>
    <t>190+20+2</t>
  </si>
  <si>
    <t>565155111</t>
  </si>
  <si>
    <t>Asfaltový beton vrstva podkladní ACP 16 (obalované kamenivo střednězrnné - OKS) s rozprostřením a zhutněním v pruhu šířky přes 1,5 do 3 m, po zhutnění tl. 70 mm</t>
  </si>
  <si>
    <t>-29704570</t>
  </si>
  <si>
    <t>https://podminky.urs.cz/item/CS_URS_2025_01/565155111</t>
  </si>
  <si>
    <t>-428957781</t>
  </si>
  <si>
    <t>420558589</t>
  </si>
  <si>
    <t>577134131</t>
  </si>
  <si>
    <t>Asfaltový beton vrstva obrusná ACO 11 (ABS) s rozprostřením a se zhutněním z modifikovaného asfaltu v pruhu šířky přes do 1,5 do 3 m, po zhutnění tl. 40 mm</t>
  </si>
  <si>
    <t>687583599</t>
  </si>
  <si>
    <t>https://podminky.urs.cz/item/CS_URS_2025_01/577134131</t>
  </si>
  <si>
    <t>596212210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</si>
  <si>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80 mm skupiny A, pro plochy do 50 m2</t>
  </si>
  <si>
    <t>135883180</t>
  </si>
  <si>
    <t>https://podminky.urs.cz/item/CS_URS_2025_01/596212210</t>
  </si>
  <si>
    <t>20+2</t>
  </si>
  <si>
    <t>59245020</t>
  </si>
  <si>
    <t>dlažba skladebná betonová 200x100mm tl 80mm přírodní</t>
  </si>
  <si>
    <t>639628488</t>
  </si>
  <si>
    <t>20*1,03 'Přepočtené koeficientem množství</t>
  </si>
  <si>
    <t>59245226</t>
  </si>
  <si>
    <t>dlažba pro nevidomé betonová 200x100mm tl 80mm barevná</t>
  </si>
  <si>
    <t>979997892</t>
  </si>
  <si>
    <t>2*1,03 'Přepočtené koeficientem množství</t>
  </si>
  <si>
    <t>596412114</t>
  </si>
  <si>
    <t>Kladení dlažby z betonových vegetačních dlaždic pozemních komunikací s ložem z kameniva těženého nebo drceného tl. do 50 mm, s vyplněním spár a vegetačních otvorů, s hutněním vibrováním velikosti dlaždic do 0,09 m2 tl. 80 mm, pro plochy přes 100 do 300 m2</t>
  </si>
  <si>
    <t>1897905095</t>
  </si>
  <si>
    <t>https://podminky.urs.cz/item/CS_URS_2025_01/596412114</t>
  </si>
  <si>
    <t>190</t>
  </si>
  <si>
    <t>59245035</t>
  </si>
  <si>
    <t>dlažba plošná vegetační betonová 200x200mm tl 80mm přírodní</t>
  </si>
  <si>
    <t>-108428082</t>
  </si>
  <si>
    <t>190*1,02 'Přepočtené koeficientem množství</t>
  </si>
  <si>
    <t>914111111</t>
  </si>
  <si>
    <t>Montáž svislé dopravní značky základní velikosti do 1 m2 objímkami na sloupky nebo konzoly</t>
  </si>
  <si>
    <t>1459785519</t>
  </si>
  <si>
    <t>https://podminky.urs.cz/item/CS_URS_2025_01/914111111</t>
  </si>
  <si>
    <t>40445654</t>
  </si>
  <si>
    <t>informativní značky zónové IZ5 1000x750mm</t>
  </si>
  <si>
    <t>149981689</t>
  </si>
  <si>
    <t>40445625</t>
  </si>
  <si>
    <t>informativní značky provozní IP8, IP9, IP11-IP13 500x700mm</t>
  </si>
  <si>
    <t>-1705561969</t>
  </si>
  <si>
    <t>914511111</t>
  </si>
  <si>
    <t>Montáž sloupku dopravních značek délky do 3,5 m do betonového základu</t>
  </si>
  <si>
    <t>-194439403</t>
  </si>
  <si>
    <t>https://podminky.urs.cz/item/CS_URS_2025_01/914511111</t>
  </si>
  <si>
    <t>40445225</t>
  </si>
  <si>
    <t>sloupek pro dopravní značku Zn D 60mm v 3,5m</t>
  </si>
  <si>
    <t>-920302924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</si>
  <si>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</si>
  <si>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</si>
  <si>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1587239651</t>
  </si>
  <si>
    <t>https://podminky.urs.cz/item/CS_URS_2025_01/916131213</t>
  </si>
  <si>
    <t>BO 15/25</t>
  </si>
  <si>
    <t>870</t>
  </si>
  <si>
    <t>BO 15/25 R3</t>
  </si>
  <si>
    <t>BO 15/25 R4</t>
  </si>
  <si>
    <t>BO 15/25 R6</t>
  </si>
  <si>
    <t>BO 15/25 R10</t>
  </si>
  <si>
    <t>BO 10/25</t>
  </si>
  <si>
    <t>59217031</t>
  </si>
  <si>
    <t>obrubník silniční betonový 1000x150x250mm</t>
  </si>
  <si>
    <t>-1789175055</t>
  </si>
  <si>
    <t>870*1,04 'Přepočtené koeficientem množství</t>
  </si>
  <si>
    <t>M17078</t>
  </si>
  <si>
    <t>obrubník silniční obloukový betonový R3</t>
  </si>
  <si>
    <t>2074077724</t>
  </si>
  <si>
    <t>14*1,05 'Přepočtené koeficientem množství</t>
  </si>
  <si>
    <t>M17079</t>
  </si>
  <si>
    <t>obrubník silniční obloukový betonový R4</t>
  </si>
  <si>
    <t>-1326577021</t>
  </si>
  <si>
    <t>7*1,05 'Přepočtené koeficientem množství</t>
  </si>
  <si>
    <t>M17080</t>
  </si>
  <si>
    <t>obrubník silniční obloukový betonový R6</t>
  </si>
  <si>
    <t>662285897</t>
  </si>
  <si>
    <t>M17081</t>
  </si>
  <si>
    <t>obrubník silniční obloukový betonový R10</t>
  </si>
  <si>
    <t>1215359116</t>
  </si>
  <si>
    <t>6*1,05 'Přepočtené koeficientem množství</t>
  </si>
  <si>
    <t>59217072</t>
  </si>
  <si>
    <t>obrubník silniční betonový 1000x100x250mm</t>
  </si>
  <si>
    <t>-1751434268</t>
  </si>
  <si>
    <t>70*1,05 'Přepočtené koeficientem množství</t>
  </si>
  <si>
    <t>916781112</t>
  </si>
  <si>
    <t>Zpomalovací práh plastový pro přejezdovou rychlost 20 km/h</t>
  </si>
  <si>
    <t>1563829312</t>
  </si>
  <si>
    <t>https://podminky.urs.cz/item/CS_URS_2025_01/916781112</t>
  </si>
  <si>
    <t>2,5+4+4+3</t>
  </si>
  <si>
    <t>-965871392</t>
  </si>
  <si>
    <t>1012*0,3*0,1</t>
  </si>
  <si>
    <t>919726122</t>
  </si>
  <si>
    <t>Geotextilie netkaná pro ochranu, separaci nebo filtraci měrná hmotnost přes 200 do 300 g/m2</t>
  </si>
  <si>
    <t>-1015809946</t>
  </si>
  <si>
    <t>https://podminky.urs.cz/item/CS_URS_2025_01/919726122</t>
  </si>
  <si>
    <t>919726123</t>
  </si>
  <si>
    <t>Geotextilie netkaná pro ochranu, separaci nebo filtraci měrná hmotnost přes 300 do 500 g/m2</t>
  </si>
  <si>
    <t>5860063</t>
  </si>
  <si>
    <t>https://podminky.urs.cz/item/CS_URS_2025_01/919726123</t>
  </si>
  <si>
    <t>Přesun sutě</t>
  </si>
  <si>
    <t>-1072128326</t>
  </si>
  <si>
    <t>-816445291</t>
  </si>
  <si>
    <t>895,69*19</t>
  </si>
  <si>
    <t>997221612</t>
  </si>
  <si>
    <t>Nakládání na dopravní prostředky pro vodorovnou dopravu vybouraných hmot</t>
  </si>
  <si>
    <t>360934568</t>
  </si>
  <si>
    <t>https://podminky.urs.cz/item/CS_URS_2025_01/997221612</t>
  </si>
  <si>
    <t>895,69</t>
  </si>
  <si>
    <t>997221873</t>
  </si>
  <si>
    <t>-232667966</t>
  </si>
  <si>
    <t>https://podminky.urs.cz/item/CS_URS_2025_01/997221873</t>
  </si>
  <si>
    <t>72,5+168,2+182,7+272,6+6,09</t>
  </si>
  <si>
    <t>1838414945</t>
  </si>
  <si>
    <t>55+138,6</t>
  </si>
  <si>
    <t>998225111</t>
  </si>
  <si>
    <t>Přesun hmot pro komunikace s krytem z kameniva, monolitickým betonovým nebo živičným dopravní vzdálenost do 200 m jakékoliv délky objektu</t>
  </si>
  <si>
    <t>1852811030</t>
  </si>
  <si>
    <t>https://podminky.urs.cz/item/CS_URS_2025_01/998225111</t>
  </si>
  <si>
    <t>SO 05-1 - Trasy, montáž a dokumentace - NN</t>
  </si>
  <si>
    <t xml:space="preserve">    741 - Elektroinstalace - silnoproud</t>
  </si>
  <si>
    <t xml:space="preserve">      0700.0000 - Demolice</t>
  </si>
  <si>
    <t xml:space="preserve">      0700.1000 - Trasy</t>
  </si>
  <si>
    <t xml:space="preserve">      0700.2000 - Materiál a montáž</t>
  </si>
  <si>
    <t>0700.3000 - Dokumentace, zaškolení a tvorba návodu</t>
  </si>
  <si>
    <t>977151118</t>
  </si>
  <si>
    <t>Jádrové vrty diamantovými korunkami do stavebních materiálů (železobetonu, betonu, cihel, obkladů, dlažeb, kamene) průměru přes 90 do 100 mm</t>
  </si>
  <si>
    <t>-1821644719</t>
  </si>
  <si>
    <t>https://podminky.urs.cz/item/CS_URS_2025_01/977151118</t>
  </si>
  <si>
    <t>" 5 x vrt dl.350mm " 5*0,35</t>
  </si>
  <si>
    <t>741</t>
  </si>
  <si>
    <t>Elektroinstalace - silnoproud</t>
  </si>
  <si>
    <t>0700.0000</t>
  </si>
  <si>
    <t>Demolice</t>
  </si>
  <si>
    <t>741211851</t>
  </si>
  <si>
    <t>Demontáž rozvodnic kovových, uložených volně stojících (skříňových), krytí do IPx 4, plochy do 1 m2</t>
  </si>
  <si>
    <t>1374017679</t>
  </si>
  <si>
    <t>https://podminky.urs.cz/item/CS_URS_2025_01/741211851</t>
  </si>
  <si>
    <t>* demontáž skříňových rozvaděčů na zděných sloupcích na likvidaci viz TZ bod 7.2</t>
  </si>
  <si>
    <t>" RS " 20</t>
  </si>
  <si>
    <t>" RE a RIS " 2</t>
  </si>
  <si>
    <t>" RH " 1</t>
  </si>
  <si>
    <t>468061112</t>
  </si>
  <si>
    <t>Bourání pilíře pro rozvod nn ze zdiva cihelného včetně úpravy terénu skříně výšky do 60 cm, šířky přes 90 do 150 cm</t>
  </si>
  <si>
    <t>-521776896</t>
  </si>
  <si>
    <t>https://podminky.urs.cz/item/CS_URS_2025_01/468061112</t>
  </si>
  <si>
    <t>468051121</t>
  </si>
  <si>
    <t>Bourání základu betonového</t>
  </si>
  <si>
    <t>-1470176747</t>
  </si>
  <si>
    <t>https://podminky.urs.cz/item/CS_URS_2025_01/468051121</t>
  </si>
  <si>
    <t>" vybourání základů zděných pilířů pro rozvaděče " 22*0,66</t>
  </si>
  <si>
    <t>469971111</t>
  </si>
  <si>
    <t>Odvoz suti a vybouraných hmot svislá doprava suti a vybouraných hmot za první podlaží</t>
  </si>
  <si>
    <t>531455600</t>
  </si>
  <si>
    <t>https://podminky.urs.cz/item/CS_URS_2025_01/469971111</t>
  </si>
  <si>
    <t>469972111</t>
  </si>
  <si>
    <t>Odvoz suti a vybouraných hmot odvoz suti a vybouraných hmot do 1 km</t>
  </si>
  <si>
    <t>1730520736</t>
  </si>
  <si>
    <t>https://podminky.urs.cz/item/CS_URS_2025_01/469972111</t>
  </si>
  <si>
    <t>469972121</t>
  </si>
  <si>
    <t>Odvoz suti a vybouraných hmot odvoz suti a vybouraných hmot Příplatek k ceně za každý další i započatý 1 km</t>
  </si>
  <si>
    <t>1163113679</t>
  </si>
  <si>
    <t>https://podminky.urs.cz/item/CS_URS_2025_01/469972121</t>
  </si>
  <si>
    <t>87,144*14 'Přepočtené koeficientem množství</t>
  </si>
  <si>
    <t>469973116</t>
  </si>
  <si>
    <t>Poplatek za uložení stavebního odpadu (skládkovné) na skládce směsného stavebního a demoličního zatříděného do Katalogu odpadů pod kódem 17 09 04</t>
  </si>
  <si>
    <t>1219702908</t>
  </si>
  <si>
    <t>https://podminky.urs.cz/item/CS_URS_2025_01/469973116</t>
  </si>
  <si>
    <t>0700.1000</t>
  </si>
  <si>
    <t>Trasy</t>
  </si>
  <si>
    <t>460171452</t>
  </si>
  <si>
    <t>Hloubení kabelových rýh strojně včetně urovnání dna s přemístěním výkopku do vzdálenosti 3 m od okraje jámy nebo s naložením na dopravní prostředek šířky 65 cm hloubky 90 cm v hornině třídy těžitelnosti I skupiny 3</t>
  </si>
  <si>
    <t>1836119136</t>
  </si>
  <si>
    <t>https://podminky.urs.cz/item/CS_URS_2025_01/460171452</t>
  </si>
  <si>
    <t>* v hor.3 15%</t>
  </si>
  <si>
    <t>" výkop v terénu " 115,0*0,15</t>
  </si>
  <si>
    <t>460171453</t>
  </si>
  <si>
    <t>Hloubení kabelových rýh strojně včetně urovnání dna s přemístěním výkopku do vzdálenosti 3 m od okraje jámy nebo s naložením na dopravní prostředek šířky 65 cm hloubky 90 cm v hornině třídy těžitelnosti II skupiny 4</t>
  </si>
  <si>
    <t>1688733658</t>
  </si>
  <si>
    <t>https://podminky.urs.cz/item/CS_URS_2025_01/460171453</t>
  </si>
  <si>
    <t>* v hor.4 15%</t>
  </si>
  <si>
    <t>460171454</t>
  </si>
  <si>
    <t>Hloubení kabelových rýh strojně včetně urovnání dna s přemístěním výkopku do vzdálenosti 3 m od okraje jámy nebo s naložením na dopravní prostředek šířky 65 cm hloubky 90 cm v hornině třídy těžitelnosti II skupiny 5</t>
  </si>
  <si>
    <t>-825478406</t>
  </si>
  <si>
    <t>https://podminky.urs.cz/item/CS_URS_2025_01/460171454</t>
  </si>
  <si>
    <t>* v hor.5 20%</t>
  </si>
  <si>
    <t>" výkop v terénu " 115,0*0,2</t>
  </si>
  <si>
    <t>460171455</t>
  </si>
  <si>
    <t>Hloubení kabelových rýh strojně včetně urovnání dna s přemístěním výkopku do vzdálenosti 3 m od okraje jámy nebo s naložením na dopravní prostředek šířky 65 cm hloubky 90 cm v hornině třídy těžitelnosti III skupiny 6</t>
  </si>
  <si>
    <t>-1219149227</t>
  </si>
  <si>
    <t>https://podminky.urs.cz/item/CS_URS_2025_01/460171455</t>
  </si>
  <si>
    <t>* v hor.6 50%</t>
  </si>
  <si>
    <t>" výkop v terénu " 115,0*0,5</t>
  </si>
  <si>
    <t>460171482</t>
  </si>
  <si>
    <t>Hloubení kabelových rýh strojně včetně urovnání dna s přemístěním výkopku do vzdálenosti 3 m od okraje jámy nebo s naložením na dopravní prostředek šířky 65 cm hloubky 120 cm v hornině třídy těžitelnosti I skupiny 3</t>
  </si>
  <si>
    <t>-793403142</t>
  </si>
  <si>
    <t>https://podminky.urs.cz/item/CS_URS_2025_01/460171482</t>
  </si>
  <si>
    <t>" výkop v silnici " 416,0*0,15</t>
  </si>
  <si>
    <t>460171483</t>
  </si>
  <si>
    <t>Hloubení kabelových rýh strojně včetně urovnání dna s přemístěním výkopku do vzdálenosti 3 m od okraje jámy nebo s naložením na dopravní prostředek šířky 65 cm hloubky 120 cm v hornině třídy těžitelnosti II skupiny 4</t>
  </si>
  <si>
    <t>-1402053913</t>
  </si>
  <si>
    <t>https://podminky.urs.cz/item/CS_URS_2025_01/460171483</t>
  </si>
  <si>
    <t>460171484</t>
  </si>
  <si>
    <t>Hloubení kabelových rýh strojně včetně urovnání dna s přemístěním výkopku do vzdálenosti 3 m od okraje jámy nebo s naložením na dopravní prostředek šířky 65 cm hloubky 120 cm v hornině třídy těžitelnosti II skupiny 5</t>
  </si>
  <si>
    <t>-1668662963</t>
  </si>
  <si>
    <t>https://podminky.urs.cz/item/CS_URS_2025_01/460171484</t>
  </si>
  <si>
    <t>" výkop v silnici " 416,0*0,2</t>
  </si>
  <si>
    <t>460171485</t>
  </si>
  <si>
    <t>Hloubení kabelových rýh strojně včetně urovnání dna s přemístěním výkopku do vzdálenosti 3 m od okraje jámy nebo s naložením na dopravní prostředek šířky 65 cm hloubky 120 cm v hornině třídy těžitelnosti III skupiny 6</t>
  </si>
  <si>
    <t>530250519</t>
  </si>
  <si>
    <t>https://podminky.urs.cz/item/CS_URS_2025_01/460171485</t>
  </si>
  <si>
    <t>" výkop v silnici " 416,0*0,5</t>
  </si>
  <si>
    <t>460241111</t>
  </si>
  <si>
    <t>Příplatek k cenám vykopávek v blízkosti podzemního vedení pro jakoukoliv třídu horniny</t>
  </si>
  <si>
    <t>-2052803408</t>
  </si>
  <si>
    <t>https://podminky.urs.cz/item/CS_URS_2025_01/460241111</t>
  </si>
  <si>
    <t>" cca 15% trasy " (416,0*0,65*1,2+115,0*0,65*0,9)*0,15</t>
  </si>
  <si>
    <t>460581131</t>
  </si>
  <si>
    <t>Úprava terénu uvedení nezpevněného terénu do původního stavu v místě dočasného uložení výkopku s vyhrabáním, srovnáním a částečným dosetím trávy</t>
  </si>
  <si>
    <t>-1825340052</t>
  </si>
  <si>
    <t>https://podminky.urs.cz/item/CS_URS_2025_01/460581131</t>
  </si>
  <si>
    <t>" terénní úprava po zásypu rýhy " 110,0*0,8</t>
  </si>
  <si>
    <t>460371121</t>
  </si>
  <si>
    <t>Naložení výkopku strojně z hornin třídy těžitelnosti I skupiny 1 až 3</t>
  </si>
  <si>
    <t>-1970783852</t>
  </si>
  <si>
    <t>https://podminky.urs.cz/item/CS_URS_2025_01/460371121</t>
  </si>
  <si>
    <t>* naložení výkopku na meziskládce pro dovoz pro zásyp rýh</t>
  </si>
  <si>
    <t>416,0*0,65*(1,2-0,15)+110,0*0,65*(0,9-0,15)</t>
  </si>
  <si>
    <t>460451472</t>
  </si>
  <si>
    <t>Zásyp kabelových rýh strojně s přemístěním sypaniny ze vzdálenosti do 10 m, s uložením výkopku ve vrstvách včetně zhutnění a urovnání povrchu šířky 65 cm hloubky 90 cm z horniny třídy těžitelnosti I skupiny 3</t>
  </si>
  <si>
    <t>1622723288</t>
  </si>
  <si>
    <t>https://podminky.urs.cz/item/CS_URS_2025_01/460451472</t>
  </si>
  <si>
    <t>460451512</t>
  </si>
  <si>
    <t>Zásyp kabelových rýh strojně s přemístěním sypaniny ze vzdálenosti do 10 m, s uložením výkopku ve vrstvách včetně zhutnění a urovnání povrchu šířky 65 cm hloubky 120 cm z horniny třídy těžitelnosti I skupiny 3</t>
  </si>
  <si>
    <t>1839571749</t>
  </si>
  <si>
    <t>https://podminky.urs.cz/item/CS_URS_2025_01/460451512</t>
  </si>
  <si>
    <t>460341113</t>
  </si>
  <si>
    <t>Vodorovné přemístění (odvoz) horniny dopravními prostředky včetně složení, bez naložení a rozprostření jakékoliv třídy, na vzdálenost přes 500 do 1000 m</t>
  </si>
  <si>
    <t>506480925</t>
  </si>
  <si>
    <t>https://podminky.urs.cz/item/CS_URS_2025_01/460341113</t>
  </si>
  <si>
    <t>" odvoz zemin na meziskládku do 3 km " 416,0*0,65*1,2+115,0*0,65*0,9</t>
  </si>
  <si>
    <t>" dovoz zemin z meziskládky pro zásyp " 416,0*0,65*(1,2-0,15)+115,0*0,65*(0,9-0,15)</t>
  </si>
  <si>
    <t>460341121</t>
  </si>
  <si>
    <t>Vodorovné přemístění (odvoz) horniny dopravními prostředky včetně složení, bez naložení a rozprostření jakékoliv třídy, na vzdálenost Příplatek k ceně -1113 za každých dalších i započatých 1000 m</t>
  </si>
  <si>
    <t>2134450792</t>
  </si>
  <si>
    <t>https://podminky.urs.cz/item/CS_URS_2025_01/460341121</t>
  </si>
  <si>
    <t>731,738*2 'Přepočtené koeficientem množství</t>
  </si>
  <si>
    <t>460661113</t>
  </si>
  <si>
    <t>Kabelové lože z písku včetně podsypu, zhutnění a urovnání povrchu pro kabely nn bez zakrytí, šířky přes 50 do 65 cm</t>
  </si>
  <si>
    <t>-2033801686</t>
  </si>
  <si>
    <t>https://podminky.urs.cz/item/CS_URS_2025_01/460661113</t>
  </si>
  <si>
    <t>115,0+416,0</t>
  </si>
  <si>
    <t>460671113</t>
  </si>
  <si>
    <t>Výstražné prvky pro krytí kabelů včetně vyrovnání povrchu rýhy, rozvinutí a uložení fólie, šířky přes 25 do 35 cm</t>
  </si>
  <si>
    <t>-1361354722</t>
  </si>
  <si>
    <t>https://podminky.urs.cz/item/CS_URS_2025_01/460671113</t>
  </si>
  <si>
    <t>"Výstražná fólie - přídavná ochrana na celou šířku rýhy " 1576,0</t>
  </si>
  <si>
    <t>741410041</t>
  </si>
  <si>
    <t>Montáž uzemňovacího vedení s upevněním, propojením a připojením pomocí svorek v zemi s izolací spojů drátu nebo lana Ø do 10 mm v městské zástavbě</t>
  </si>
  <si>
    <t>-1830250038</t>
  </si>
  <si>
    <t>https://podminky.urs.cz/item/CS_URS_2025_01/741410041</t>
  </si>
  <si>
    <t>"Drát zemnící D10 FeZn" 300,0</t>
  </si>
  <si>
    <t>35441073</t>
  </si>
  <si>
    <t>drát D 10mm FeZn</t>
  </si>
  <si>
    <t>-1009272395</t>
  </si>
  <si>
    <t>"Drát zemnící D10 FeZn" 300,0*0,8</t>
  </si>
  <si>
    <t>741410021</t>
  </si>
  <si>
    <t>Montáž uzemňovacího vedení s upevněním, propojením a připojením pomocí svorek v zemi s izolací spojů pásku průřezu do 120 mm2 v městské zástavbě</t>
  </si>
  <si>
    <t>1508615859</t>
  </si>
  <si>
    <t>https://podminky.urs.cz/item/CS_URS_2025_01/741410021</t>
  </si>
  <si>
    <t>35442062</t>
  </si>
  <si>
    <t>pás zemnící 30x4mm FeZn</t>
  </si>
  <si>
    <t>-524346813</t>
  </si>
  <si>
    <t>741420020</t>
  </si>
  <si>
    <t>Montáž hromosvodného vedení svorek s jedním šroubem</t>
  </si>
  <si>
    <t>-2145539393</t>
  </si>
  <si>
    <t>https://podminky.urs.cz/item/CS_URS_2025_01/741420020</t>
  </si>
  <si>
    <t>0700.1016</t>
  </si>
  <si>
    <t>Zemnící svorka ke spojení 4x30 FeZn s D10 FeZn</t>
  </si>
  <si>
    <t>0700.1019</t>
  </si>
  <si>
    <t>Montáž: Zemnící svorka ke křížovému nebo souběžnému spojení zemnící pásky</t>
  </si>
  <si>
    <t>0700.1020</t>
  </si>
  <si>
    <t>Zemnící svorka ke křížovému nebo souběžnému spojení zemnící pásky</t>
  </si>
  <si>
    <t>0700.2000</t>
  </si>
  <si>
    <t>Materiál a montáž</t>
  </si>
  <si>
    <t>210812031</t>
  </si>
  <si>
    <t>Montáž izolovaných kabelů měděných do 1 kV bez ukončení plných nebo laněných kulatých (např. CYKY, CHKE-R) uložených volně nebo v liště počtu a průřezu žil 4x1,5 až 4 mm2</t>
  </si>
  <si>
    <t>962338485</t>
  </si>
  <si>
    <t>https://podminky.urs.cz/item/CS_URS_2025_01/210812031</t>
  </si>
  <si>
    <t xml:space="preserve">"Kabel  CYKY-O 4x1,5" 47,0</t>
  </si>
  <si>
    <t>PKB.711885</t>
  </si>
  <si>
    <t>CYKY-O 4x1,5</t>
  </si>
  <si>
    <t>km</t>
  </si>
  <si>
    <t>1357409373</t>
  </si>
  <si>
    <t>0,047*1,15 'Přepočtené koeficientem množství</t>
  </si>
  <si>
    <t>210902047</t>
  </si>
  <si>
    <t>Montáž izolovaných kabelů hliníkových do 1 kV bez ukončení plných nebo laněných kulatých (např. AYKY) uložených volně počtu a průřezu žil 3x240+120 mm2</t>
  </si>
  <si>
    <t>2036873204</t>
  </si>
  <si>
    <t>https://podminky.urs.cz/item/CS_URS_2025_01/210902047</t>
  </si>
  <si>
    <t>"Kabel AYKY-J 3x240+120" 61,0</t>
  </si>
  <si>
    <t>PKB.711552</t>
  </si>
  <si>
    <t>1-AYKY-J 3x240+120 SM/SM</t>
  </si>
  <si>
    <t>-1180119876</t>
  </si>
  <si>
    <t>0,061*1,15 'Přepočtené koeficientem množství</t>
  </si>
  <si>
    <t>210902045</t>
  </si>
  <si>
    <t>Montáž izolovaných kabelů hliníkových do 1 kV bez ukončení plných nebo laněných kulatých (např. AYKY) uložených volně počtu a průřezu žil 3x185+95 mm2</t>
  </si>
  <si>
    <t>761760575</t>
  </si>
  <si>
    <t>https://podminky.urs.cz/item/CS_URS_2025_01/210902045</t>
  </si>
  <si>
    <t>"Kabel AYKY-J 3x185+95" 1360,0</t>
  </si>
  <si>
    <t>PKB.713344</t>
  </si>
  <si>
    <t>1-AYKY-J 3x185+95 SM/SM</t>
  </si>
  <si>
    <t>-1736114484</t>
  </si>
  <si>
    <t>1,36*1,15 'Přepočtené koeficientem množství</t>
  </si>
  <si>
    <t>210902015</t>
  </si>
  <si>
    <t>Montáž izolovaných kabelů hliníkových do 1 kV bez ukončení plných nebo laněných kulatých (např. AYKY) uložených volně počtu a průřezu žil 4x70 mm2</t>
  </si>
  <si>
    <t>-1400414881</t>
  </si>
  <si>
    <t>https://podminky.urs.cz/item/CS_URS_2025_01/210902015</t>
  </si>
  <si>
    <t>"Kabel AYKY-J 4x70" 430,0</t>
  </si>
  <si>
    <t>PKB.712072</t>
  </si>
  <si>
    <t>1-AYKY-J 4x70 RE</t>
  </si>
  <si>
    <t>-618941033</t>
  </si>
  <si>
    <t>0,43*1,15 'Přepočtené koeficientem množství</t>
  </si>
  <si>
    <t>741130001</t>
  </si>
  <si>
    <t>Ukončení vodičů izolovaných s označením a zapojením v rozváděči nebo na přístroji, průřezu žíly do 2,5 mm2</t>
  </si>
  <si>
    <t>1777317480</t>
  </si>
  <si>
    <t>https://podminky.urs.cz/item/CS_URS_2025_01/741130001</t>
  </si>
  <si>
    <t>741130014</t>
  </si>
  <si>
    <t>Ukončení vodičů izolovaných s označením a zapojením v rozváděči nebo na přístroji, průřezu žíly do 120 mm2</t>
  </si>
  <si>
    <t>-1190150690</t>
  </si>
  <si>
    <t>https://podminky.urs.cz/item/CS_URS_2025_01/741130014</t>
  </si>
  <si>
    <t>741130013</t>
  </si>
  <si>
    <t>Ukončení vodičů izolovaných s označením a zapojením v rozváděči nebo na přístroji, průřezu žíly do 95 mm2</t>
  </si>
  <si>
    <t>-471070525</t>
  </si>
  <si>
    <t>https://podminky.urs.cz/item/CS_URS_2025_01/741130013</t>
  </si>
  <si>
    <t>741130012</t>
  </si>
  <si>
    <t>Ukončení vodičů izolovaných s označením a zapojením v rozváděči nebo na přístroji, průřezu žíly do 70 mm2</t>
  </si>
  <si>
    <t>440402350</t>
  </si>
  <si>
    <t>https://podminky.urs.cz/item/CS_URS_2025_01/741130012</t>
  </si>
  <si>
    <t>210191531</t>
  </si>
  <si>
    <t xml:space="preserve">Montáž skříní bez zapojení vodičů plastových do výklenku, typ </t>
  </si>
  <si>
    <t>812126229</t>
  </si>
  <si>
    <t>https://podminky.urs.cz/item/CS_URS_2025_01/210191531</t>
  </si>
  <si>
    <t>"Rozvaděč smyčkovací SS100/KVE-4P-M (410x510x250)" 15</t>
  </si>
  <si>
    <t>0700.1018.1</t>
  </si>
  <si>
    <t>Rozvaděč smyčkovací SS100/KVE-4P-M (410x510x250)</t>
  </si>
  <si>
    <t>1132140842</t>
  </si>
  <si>
    <t xml:space="preserve">* osazení rozvaděče do pilířku </t>
  </si>
  <si>
    <t>" Rozvaděč smyčkovací SS200/KVE-4P-M (410x510x250)" 3</t>
  </si>
  <si>
    <t>0700.1022</t>
  </si>
  <si>
    <t>Rozvaděč smyčkovací SS200/KVE-4P-M (410x510x250)</t>
  </si>
  <si>
    <t>210191533</t>
  </si>
  <si>
    <t>-1479972285</t>
  </si>
  <si>
    <t>https://podminky.urs.cz/item/CS_URS_2025_01/210191533</t>
  </si>
  <si>
    <t>"Rozvaděč rozpojovací SR408/KVW4 (815x510x250)" 2</t>
  </si>
  <si>
    <t>0700.1026</t>
  </si>
  <si>
    <t>Rozvaděč rozpojovací SR408/KVW4 (815x510x250)</t>
  </si>
  <si>
    <t>210191534</t>
  </si>
  <si>
    <t>-717016243</t>
  </si>
  <si>
    <t>https://podminky.urs.cz/item/CS_URS_2025_01/210191534</t>
  </si>
  <si>
    <t>"Elektroměrový rozvaděč NR212 (815x510x250)" 1</t>
  </si>
  <si>
    <t>0700.1030</t>
  </si>
  <si>
    <t>Elektroměrový rozvaděč NR212 (815x510x250) vč.vybavení a zapojení</t>
  </si>
  <si>
    <t>1230706240</t>
  </si>
  <si>
    <t>0700.1034</t>
  </si>
  <si>
    <t>Rozvaděč RH vč.vybavení a zapojení</t>
  </si>
  <si>
    <t>132</t>
  </si>
  <si>
    <t>447915637</t>
  </si>
  <si>
    <t>0700.1038</t>
  </si>
  <si>
    <t>Rozvaděč RM vč.vybavení a zapojení (detail v TZ)</t>
  </si>
  <si>
    <t>140</t>
  </si>
  <si>
    <t>460902116</t>
  </si>
  <si>
    <t>Zděný pilíř z vápenopískových cihel pro rozvod nn včetně hloubení jámy, naložení přebytečné horniny, zhotovení pískového lože, zřízení základu, izolace, krycí desky a urovnání okolního terénu hloubky do 40 cm s koncovkovým dílem, pro skříň výšky 60 cm a šířky přes 90 do 105 cm</t>
  </si>
  <si>
    <t>1698440659</t>
  </si>
  <si>
    <t>https://podminky.urs.cz/item/CS_URS_2025_01/460902116</t>
  </si>
  <si>
    <t>0700.1033.1</t>
  </si>
  <si>
    <t>Montáž: Ostatní pomocný, označovací materiál a doplňkový materiál pro část NN</t>
  </si>
  <si>
    <t>158</t>
  </si>
  <si>
    <t>0700.1034.1</t>
  </si>
  <si>
    <t>Ostatní pomocný, označovací materiál a doplňkový materiál pro část NN</t>
  </si>
  <si>
    <t>0700.1035</t>
  </si>
  <si>
    <t xml:space="preserve">Montáž: Integrovaný ultrazvukový snímač pro kapaliny 0-4m </t>
  </si>
  <si>
    <t>-720720948</t>
  </si>
  <si>
    <t>0700.1036</t>
  </si>
  <si>
    <t xml:space="preserve">Integrovaný ultrazvukový snímač pro kapaliny 0-4m </t>
  </si>
  <si>
    <t>446360787</t>
  </si>
  <si>
    <t>0700.1037</t>
  </si>
  <si>
    <t>Montáž: Zdroj napájení 230V/24V</t>
  </si>
  <si>
    <t>-632277918</t>
  </si>
  <si>
    <t>0700.1038.1</t>
  </si>
  <si>
    <t>Přepěťová ochrana pro analogové vstupy</t>
  </si>
  <si>
    <t>-700671071</t>
  </si>
  <si>
    <t>0700.1039.R</t>
  </si>
  <si>
    <t xml:space="preserve">Montáž: Konzole pro uchycení na stěnu </t>
  </si>
  <si>
    <t>1657114551</t>
  </si>
  <si>
    <t>0700.1040.1</t>
  </si>
  <si>
    <t xml:space="preserve"> Konzole pro uchycení na stěnu </t>
  </si>
  <si>
    <t>-1251508450</t>
  </si>
  <si>
    <t>0700.1041</t>
  </si>
  <si>
    <t>Montáž: Krabice IP54 85x85x40 se svorkovnicí pro připojení senzoru</t>
  </si>
  <si>
    <t>-2020354716</t>
  </si>
  <si>
    <t>0700.1042</t>
  </si>
  <si>
    <t xml:space="preserve">Krabice  IP54 85x85x40 se svorkovnicí pro připojení senzoru</t>
  </si>
  <si>
    <t>896841035</t>
  </si>
  <si>
    <t>0700.1043</t>
  </si>
  <si>
    <t>Montáž: Skříň pro rozvaděč RM2 (600x600x210 )</t>
  </si>
  <si>
    <t>643389501</t>
  </si>
  <si>
    <t>0700.1044</t>
  </si>
  <si>
    <t>Skříň pro rozvaděč RM2 (600x600x210 )</t>
  </si>
  <si>
    <t>503903682</t>
  </si>
  <si>
    <t>0700.1045</t>
  </si>
  <si>
    <t>Montáž: Elektrovýzbroj rozvaděče RM2 (detail v TZ)</t>
  </si>
  <si>
    <t>-1408903809</t>
  </si>
  <si>
    <t>0700.1046</t>
  </si>
  <si>
    <t>Elektrovýzbroj rozvaděče RM2 (detail v TZ)</t>
  </si>
  <si>
    <t>-2071567591</t>
  </si>
  <si>
    <t>0700.1047</t>
  </si>
  <si>
    <t>Montáž: Řídící systém v rozvaděči RM2 (detail v TZ)</t>
  </si>
  <si>
    <t>-2107383000</t>
  </si>
  <si>
    <t>0700.1048</t>
  </si>
  <si>
    <t>Řídící systém v rozvaděči RM2 (detail v TZ)</t>
  </si>
  <si>
    <t>735874045</t>
  </si>
  <si>
    <t>0700.1049</t>
  </si>
  <si>
    <t>Montáž: Čidlo zaplavení</t>
  </si>
  <si>
    <t>-510344002</t>
  </si>
  <si>
    <t>0700.1050</t>
  </si>
  <si>
    <t>Čidlo zaplavení</t>
  </si>
  <si>
    <t>376230000</t>
  </si>
  <si>
    <t>0700.1051</t>
  </si>
  <si>
    <t>Montáž: Magnetický alarmový kontakt 28x14x8mm</t>
  </si>
  <si>
    <t>-1137129560</t>
  </si>
  <si>
    <t>0700.1052</t>
  </si>
  <si>
    <t>Magnetický alarmový kontakt 28x14x8mm</t>
  </si>
  <si>
    <t>1198780783</t>
  </si>
  <si>
    <t>0700.1053</t>
  </si>
  <si>
    <t>Montáž: Přechodová krabice pro magnetický alarmový kontakt 28x14x8mm</t>
  </si>
  <si>
    <t>838732144</t>
  </si>
  <si>
    <t>0700.1054</t>
  </si>
  <si>
    <t>Přechodová krabice pro magnetický alarmový kontakt 28x14x8mm</t>
  </si>
  <si>
    <t>-2071369538</t>
  </si>
  <si>
    <t>0700.1055</t>
  </si>
  <si>
    <t>Montáž: Regulátor teploty+vlhkosti -30 až +80st.C,2x relé 8A/250VAC,stonek 75mm</t>
  </si>
  <si>
    <t>1942851741</t>
  </si>
  <si>
    <t>0700.1056</t>
  </si>
  <si>
    <t>Regulátor teploty+vlhkosti -30 až +80st.C,2x relé 8A/250VAC,stonek 75mm</t>
  </si>
  <si>
    <t>-203696069</t>
  </si>
  <si>
    <t>0700.1057</t>
  </si>
  <si>
    <t>Montáž: Ovládácí skříňka pro ventilátor</t>
  </si>
  <si>
    <t>374304491</t>
  </si>
  <si>
    <t>0700.1058</t>
  </si>
  <si>
    <t>Ovládácí skříňka pro ventilátor</t>
  </si>
  <si>
    <t>-1314983075</t>
  </si>
  <si>
    <t>0700.1059</t>
  </si>
  <si>
    <t>Montáž: Kabel JYTY-O 2x1</t>
  </si>
  <si>
    <t>-1447187165</t>
  </si>
  <si>
    <t>0700.1060</t>
  </si>
  <si>
    <t>Kabel JYTY-O 2x1</t>
  </si>
  <si>
    <t>86770265</t>
  </si>
  <si>
    <t>0700.1061</t>
  </si>
  <si>
    <t>Montáž: Kabel JYTY-O 4x1</t>
  </si>
  <si>
    <t>-1177096812</t>
  </si>
  <si>
    <t>0700.1062</t>
  </si>
  <si>
    <t>Kabel JYTY-O 4x1</t>
  </si>
  <si>
    <t>1814906627</t>
  </si>
  <si>
    <t>0700.1063</t>
  </si>
  <si>
    <t>Montáž: LED průmyslové zářivkové, zavřené, IP 66, 1x LED, 50 W, 6674 lm, Ra 80, 4000K, 1580,00 x 155,00 x 105,00 mm</t>
  </si>
  <si>
    <t>-254942074</t>
  </si>
  <si>
    <t>0700.1064</t>
  </si>
  <si>
    <t>LED průmyslové zářivkové, zavřené, IP 66, 1x LED, 50 W, 6674 lm, Ra 80, 4000K, 1580,00 x 155,00 x 105,00 mm</t>
  </si>
  <si>
    <t>-1831953425</t>
  </si>
  <si>
    <t>0700.1065</t>
  </si>
  <si>
    <t>Montáž: Sada pro montáž na strop</t>
  </si>
  <si>
    <t>-1559016169</t>
  </si>
  <si>
    <t>0700.1066</t>
  </si>
  <si>
    <t>Sada pro montáž na strop</t>
  </si>
  <si>
    <t>-14610362</t>
  </si>
  <si>
    <t>0700.1067</t>
  </si>
  <si>
    <t>Montáž: Vypínač IP44 na zeď vodotěsný, řazení 1</t>
  </si>
  <si>
    <t>37800368</t>
  </si>
  <si>
    <t>0700.1068</t>
  </si>
  <si>
    <t>Vypínač IP44 na zeď vodotěsný, řazení 1</t>
  </si>
  <si>
    <t>1831617858</t>
  </si>
  <si>
    <t>0700.1069</t>
  </si>
  <si>
    <t>Montáž: Kabel CYKY-J 3x1,5</t>
  </si>
  <si>
    <t>-1727180609</t>
  </si>
  <si>
    <t>0700.1070</t>
  </si>
  <si>
    <t>Kabel CYKY-J 3x1,5</t>
  </si>
  <si>
    <t>-1721509921</t>
  </si>
  <si>
    <t>0700.1071</t>
  </si>
  <si>
    <t>Montáž: Kabel CYKY-J 5x4</t>
  </si>
  <si>
    <t>2132329737</t>
  </si>
  <si>
    <t>0700.1072</t>
  </si>
  <si>
    <t>Kabel CYKY-J 5x4</t>
  </si>
  <si>
    <t>-708518311</t>
  </si>
  <si>
    <t>0700.1073</t>
  </si>
  <si>
    <t>Montáž: Kabel CYKY-J 5x6</t>
  </si>
  <si>
    <t>-112812327</t>
  </si>
  <si>
    <t>0700.1074</t>
  </si>
  <si>
    <t>Kabel CYKY-J 5x6</t>
  </si>
  <si>
    <t>-1199425562</t>
  </si>
  <si>
    <t>0700.1075</t>
  </si>
  <si>
    <t>Montáž: Kabel CYKY-J 5x10</t>
  </si>
  <si>
    <t>-1121367549</t>
  </si>
  <si>
    <t>0700.1076</t>
  </si>
  <si>
    <t>Kabel CYKY-J 5x10</t>
  </si>
  <si>
    <t>-1972108409</t>
  </si>
  <si>
    <t>0700.1079</t>
  </si>
  <si>
    <t>Montáž:Těsnění kabelové (dělené těsnění se segmentovými prstenci, materiál polyamid / skelné vlákno, integrované záslepky, těsnost do 2,5 baru, k otvoru 100 mm</t>
  </si>
  <si>
    <t>1221042789</t>
  </si>
  <si>
    <t>0700.1080</t>
  </si>
  <si>
    <t xml:space="preserve">Těsnění kabelové (dělené těsnění se segmentovými prstenci, materiál polyamid / skelné vlákno, integrované záslepky, těsnost do 2,5 baru,  k otvoru 100 mm</t>
  </si>
  <si>
    <t>-582534018</t>
  </si>
  <si>
    <t>0700.1081</t>
  </si>
  <si>
    <t>Montáž:Zásuvková skříň jištěná s chráničem (1x400V/16A, 2x230V16A)</t>
  </si>
  <si>
    <t>1035377966</t>
  </si>
  <si>
    <t>0700.1082</t>
  </si>
  <si>
    <t>Zásuvková skříň jištěná s chráničem (1x400V/16A, 2x230V16A)</t>
  </si>
  <si>
    <t>-706943417</t>
  </si>
  <si>
    <t>0700.1083</t>
  </si>
  <si>
    <t>Montáž: Pás zemnící/pospojovací 30x4mm FeZn</t>
  </si>
  <si>
    <t>935179986</t>
  </si>
  <si>
    <t>0700.1084</t>
  </si>
  <si>
    <t>Pás zemnící/pospojovací 30x4mm FeZn</t>
  </si>
  <si>
    <t>-879098964</t>
  </si>
  <si>
    <t>0700.1085</t>
  </si>
  <si>
    <t>Montáž:Zemnící svorka ke křížovému nebo souběžnému spojení zemnící pásky</t>
  </si>
  <si>
    <t>252736377</t>
  </si>
  <si>
    <t>0700.1086</t>
  </si>
  <si>
    <t>614366997</t>
  </si>
  <si>
    <t>0700.1087</t>
  </si>
  <si>
    <t>Montáž:Podpěra vedení na konstrukce</t>
  </si>
  <si>
    <t>155474624</t>
  </si>
  <si>
    <t>0700.1088</t>
  </si>
  <si>
    <t>Podpěra vedení na konstrukce, včetně uchycení na zeď</t>
  </si>
  <si>
    <t>-1782371335</t>
  </si>
  <si>
    <t>0700.1089</t>
  </si>
  <si>
    <t>Montáž:Ekvipotenciální přípojnice na pásek</t>
  </si>
  <si>
    <t>-67348510</t>
  </si>
  <si>
    <t>0700.1090</t>
  </si>
  <si>
    <t>Ekvipotenciální přípojnice na pásek</t>
  </si>
  <si>
    <t>601282169</t>
  </si>
  <si>
    <t>0700.1091</t>
  </si>
  <si>
    <t>Montáž: CYA 6mm žl/zl</t>
  </si>
  <si>
    <t>1559943664</t>
  </si>
  <si>
    <t>0700.1092</t>
  </si>
  <si>
    <t>CYA 6mm žl/zl</t>
  </si>
  <si>
    <t>480700537</t>
  </si>
  <si>
    <t>0700.1093</t>
  </si>
  <si>
    <t>Montáž: Pomocný materiál pro pospojení (AB svorky, oka, atd.)</t>
  </si>
  <si>
    <t>-1610919154</t>
  </si>
  <si>
    <t>0700.1094</t>
  </si>
  <si>
    <t>Pomocný materiál pro pospojení (AB svorky, oka, atd.)</t>
  </si>
  <si>
    <t>2095991804</t>
  </si>
  <si>
    <t>0700.1095</t>
  </si>
  <si>
    <t>Montáž:Plastová trubka pevná 32mm světle šedá 3m</t>
  </si>
  <si>
    <t>-1678105824</t>
  </si>
  <si>
    <t>0700.1096</t>
  </si>
  <si>
    <t>Plastová trubka pevná 32mm světle šedá 3m</t>
  </si>
  <si>
    <t>1277143388</t>
  </si>
  <si>
    <t>0700.1097</t>
  </si>
  <si>
    <t>Montáž: Příchytka pro trubku 32mm světle šedá, včetně uchycení na zeď)</t>
  </si>
  <si>
    <t>-234075744</t>
  </si>
  <si>
    <t>0700.1098</t>
  </si>
  <si>
    <t>Příchytka pro trubku 32mm světle šedá, včetně uchycení na zeď</t>
  </si>
  <si>
    <t>692054158</t>
  </si>
  <si>
    <t>0700.1099</t>
  </si>
  <si>
    <t>Montáž: Rozvaděč RM1 skříň 1250x1250x312, se stříškou,2 dvéřová, Polyesterová, se podstavcem pro přímé stání</t>
  </si>
  <si>
    <t>724512976</t>
  </si>
  <si>
    <t>0700.1100</t>
  </si>
  <si>
    <t>Rozvaděč RM1 skříň 1250x1250x312, se stříškou,2 dvéřová, Polyesterová, se podstavcem pro přímé stání</t>
  </si>
  <si>
    <t>-514451002</t>
  </si>
  <si>
    <t>0700.1101</t>
  </si>
  <si>
    <t>Montáž: Elektrovýzbroj rozvaděče RM1 (detail v TZ)</t>
  </si>
  <si>
    <t>1673174974</t>
  </si>
  <si>
    <t>0700.1102</t>
  </si>
  <si>
    <t>Elektrovýzbroj rozvaděče RM1 (detail v TZ)</t>
  </si>
  <si>
    <t>564851269</t>
  </si>
  <si>
    <t>127</t>
  </si>
  <si>
    <t>0700.1103</t>
  </si>
  <si>
    <t>Montáž:Ostaní pomocný montážní a označovací materiál (pásky, štítky, výstražné tabulky, svorky, úchyty atd.) pro část MaR</t>
  </si>
  <si>
    <t>902128351</t>
  </si>
  <si>
    <t>0700.1104</t>
  </si>
  <si>
    <t>Ostaní pomocný montážní a označovací materiál (pásky, štítky, výstražné tabulky, svorky, úchyty atd.) pro část MaR</t>
  </si>
  <si>
    <t>873317042</t>
  </si>
  <si>
    <t>0700.3000</t>
  </si>
  <si>
    <t>Dokumentace, zaškolení a tvorba návodu</t>
  </si>
  <si>
    <t>129</t>
  </si>
  <si>
    <t>013294000</t>
  </si>
  <si>
    <t>Ostatní dokumentace stavby - Vytvoření výrobně dílenské dokumentace</t>
  </si>
  <si>
    <t>262144</t>
  </si>
  <si>
    <t>-1779248406</t>
  </si>
  <si>
    <t>https://podminky.urs.cz/item/CS_URS_2025_01/013294000</t>
  </si>
  <si>
    <t>131</t>
  </si>
  <si>
    <t>043203000</t>
  </si>
  <si>
    <t>Měření, monitoring, rozbory - Zkoušky a testy na místě</t>
  </si>
  <si>
    <t>7209964</t>
  </si>
  <si>
    <t>https://podminky.urs.cz/item/CS_URS_2025_01/043203000</t>
  </si>
  <si>
    <t>0432030001</t>
  </si>
  <si>
    <t xml:space="preserve">Programátorské práce PLC </t>
  </si>
  <si>
    <t>-1386040396</t>
  </si>
  <si>
    <t>133</t>
  </si>
  <si>
    <t>044002000</t>
  </si>
  <si>
    <t xml:space="preserve">Revize </t>
  </si>
  <si>
    <t>-793585816</t>
  </si>
  <si>
    <t>https://podminky.urs.cz/item/CS_URS_2025_01/044002000</t>
  </si>
  <si>
    <t>SO 05-2 - Venkovní osvětlení</t>
  </si>
  <si>
    <t xml:space="preserve">      0701.0000 - Trasy</t>
  </si>
  <si>
    <t xml:space="preserve">      0701.1000 - Osvětlení</t>
  </si>
  <si>
    <t>OST - Ostatní</t>
  </si>
  <si>
    <t xml:space="preserve">    0701.2000 - Dokumentace, zaškolení a tvorba návodu</t>
  </si>
  <si>
    <t>0701.0000</t>
  </si>
  <si>
    <t>460171142</t>
  </si>
  <si>
    <t>Hloubení kabelových rýh strojně včetně urovnání dna s přemístěním výkopku do vzdálenosti 3 m od okraje jámy nebo s naložením na dopravní prostředek šířky 35 cm hloubky 50 cm v hornině třídy těžitelnosti I skupiny 3</t>
  </si>
  <si>
    <t>-575517561</t>
  </si>
  <si>
    <t>https://podminky.urs.cz/item/CS_URS_2025_01/460171142</t>
  </si>
  <si>
    <t>-1254527720</t>
  </si>
  <si>
    <t>" ztížené výkopy cca ve 20% trasy " 121,0*0,35*0,5*0,2</t>
  </si>
  <si>
    <t>460451152</t>
  </si>
  <si>
    <t>Zásyp kabelových rýh strojně s přemístěním sypaniny ze vzdálenosti do 10 m, s uložením výkopku ve vrstvách včetně zhutnění a urovnání povrchu šířky 35 cm hloubky 50 cm z horniny třídy těžitelnosti I skupiny 3</t>
  </si>
  <si>
    <t>-457187982</t>
  </si>
  <si>
    <t>https://podminky.urs.cz/item/CS_URS_2025_01/460451152</t>
  </si>
  <si>
    <t>-1286746962</t>
  </si>
  <si>
    <t>" pro dovoz zeminy z meziskládky pro zásyp " 121,0*0,35*(0,5-0,15)</t>
  </si>
  <si>
    <t>1396487492</t>
  </si>
  <si>
    <t>" odvoz zeminy na meziskládku do 3 km " 121,0*0,35*0,5</t>
  </si>
  <si>
    <t>" dovoz zeminy z meziskládky pro zásyp " 121,0*0,35*(0,5-0,15)</t>
  </si>
  <si>
    <t>917977076</t>
  </si>
  <si>
    <t>35,998*2 'Přepočtené koeficientem množství</t>
  </si>
  <si>
    <t>460661112</t>
  </si>
  <si>
    <t>Kabelové lože z písku včetně podsypu, zhutnění a urovnání povrchu pro kabely nn bez zakrytí, šířky přes 35 do 50 cm</t>
  </si>
  <si>
    <t>1499017356</t>
  </si>
  <si>
    <t>https://podminky.urs.cz/item/CS_URS_2025_01/460661112</t>
  </si>
  <si>
    <t>-1507610360</t>
  </si>
  <si>
    <t>"Výstražná fólie - přídavná ochrana " 245,0</t>
  </si>
  <si>
    <t>-787509305</t>
  </si>
  <si>
    <t>"Pásek zemnící 30x4 N FeZn" 405,0</t>
  </si>
  <si>
    <t>1573237374</t>
  </si>
  <si>
    <t>405,0*1,2</t>
  </si>
  <si>
    <t>0701.0015</t>
  </si>
  <si>
    <t>0701.0016</t>
  </si>
  <si>
    <t>741420024</t>
  </si>
  <si>
    <t>Montáž hromosvodného vedení svorek na konstrukce</t>
  </si>
  <si>
    <t>-21462773</t>
  </si>
  <si>
    <t>https://podminky.urs.cz/item/CS_URS_2025_01/741420024</t>
  </si>
  <si>
    <t xml:space="preserve">"Ukončení  30x4 N FeZn na stožáru" 54</t>
  </si>
  <si>
    <t>0701.0018</t>
  </si>
  <si>
    <t xml:space="preserve">Ukončení  30x4 N FeZn na stožáru</t>
  </si>
  <si>
    <t>0701.1000</t>
  </si>
  <si>
    <t>Osvětlení</t>
  </si>
  <si>
    <t>210204011</t>
  </si>
  <si>
    <t>Montáž stožárů osvětlení samostatně stojících ocelových, délky do 12 m</t>
  </si>
  <si>
    <t>-470340676</t>
  </si>
  <si>
    <t>https://podminky.urs.cz/item/CS_URS_2025_01/210204011</t>
  </si>
  <si>
    <t>31674066</t>
  </si>
  <si>
    <t>stožár osvětlovací sadový Pz 133/89/60 v 5,5m</t>
  </si>
  <si>
    <t>1376175133</t>
  </si>
  <si>
    <t>1290540</t>
  </si>
  <si>
    <t>STOZAROVE POUZDRO SP 250/1000</t>
  </si>
  <si>
    <t>1647937895</t>
  </si>
  <si>
    <t>210204201</t>
  </si>
  <si>
    <t>Montáž elektrovýzbroje stožárů osvětlení 1 okruh</t>
  </si>
  <si>
    <t>129695651</t>
  </si>
  <si>
    <t>https://podminky.urs.cz/item/CS_URS_2025_01/210204201</t>
  </si>
  <si>
    <t>31674134</t>
  </si>
  <si>
    <t>výzbroj stožárová SV 9.16.4</t>
  </si>
  <si>
    <t>-1591642651</t>
  </si>
  <si>
    <t>460641113</t>
  </si>
  <si>
    <t>Základové konstrukce při elektromontážích z monolitického betonu tř. C 16/20</t>
  </si>
  <si>
    <t>853176786</t>
  </si>
  <si>
    <t>https://podminky.urs.cz/item/CS_URS_2025_01/460641113</t>
  </si>
  <si>
    <t>"Beton B20 třídy C16/20" 10,5</t>
  </si>
  <si>
    <t>460141112</t>
  </si>
  <si>
    <t>Hloubení jam strojně včetně urovnáním dna s přemístěním výkopku do vzdálenosti 3 m od okraje jámy nebo s naložením na dopravní prostředek v hornině třídy těžitelnosti I skupiny 3</t>
  </si>
  <si>
    <t>-83611854</t>
  </si>
  <si>
    <t>https://podminky.urs.cz/item/CS_URS_2025_01/460141112</t>
  </si>
  <si>
    <t>"Výkop pro základ stožáru" 10,5</t>
  </si>
  <si>
    <t>850508562</t>
  </si>
  <si>
    <t>659430402</t>
  </si>
  <si>
    <t>10,5*14 'Přepočtené koeficientem množství</t>
  </si>
  <si>
    <t>460361121</t>
  </si>
  <si>
    <t>Poplatek (skládkovné) za uložení zeminy na recyklační skládce zatříděné do Katalogu odpadů pod kódem 17 05 04</t>
  </si>
  <si>
    <t>-1087664403</t>
  </si>
  <si>
    <t>https://podminky.urs.cz/item/CS_URS_2025_01/460361121</t>
  </si>
  <si>
    <t>10,5*1,8 'Přepočtené koeficientem množství</t>
  </si>
  <si>
    <t>210203901</t>
  </si>
  <si>
    <t>Montáž svítidel LED se zapojením vodičů průmyslových nebo venkovních na výložník nebo dřík</t>
  </si>
  <si>
    <t>1915518930</t>
  </si>
  <si>
    <t>https://podminky.urs.cz/item/CS_URS_2025_01/210203901</t>
  </si>
  <si>
    <t>0701.1012</t>
  </si>
  <si>
    <t>Svítidla LS/17W/192LED/30+/2200K/3016/CLI/sadové uchycení-dvojité uchycení/kabel 7m-RAL9007</t>
  </si>
  <si>
    <t>0701.1014</t>
  </si>
  <si>
    <t>Svítidla LS/11W/192LED/30+/2200K/3002/CLI/sadové uchycení-dvojité uchycení/kabel 7m-RAL9007</t>
  </si>
  <si>
    <t>0701.1016</t>
  </si>
  <si>
    <t>LS/31W/192LED/30+/2200K/3016/CLI/sadové uchycení-dvojité uchycení/kabel 7m-RAL9007</t>
  </si>
  <si>
    <t>210902011</t>
  </si>
  <si>
    <t>Montáž izolovaných kabelů hliníkových do 1 kV bez ukončení plných nebo laněných kulatých (např. AYKY) uložených volně počtu a průřezu žil 4x16 mm2</t>
  </si>
  <si>
    <t>-73678690</t>
  </si>
  <si>
    <t>https://podminky.urs.cz/item/CS_URS_2025_01/210902011</t>
  </si>
  <si>
    <t>PKB.712222</t>
  </si>
  <si>
    <t>AYKY-J 4x16 RE</t>
  </si>
  <si>
    <t>1643846860</t>
  </si>
  <si>
    <t>1,137*1,15 'Přepočtené koeficientem množství</t>
  </si>
  <si>
    <t>741130041</t>
  </si>
  <si>
    <t>Ukončení vodičů izolovaných s označením a zapojením smršťovací záklopkou nebo páskou bez letování, průřezu žíly do 25 mm2</t>
  </si>
  <si>
    <t>-1987548959</t>
  </si>
  <si>
    <t>https://podminky.urs.cz/item/CS_URS_2025_01/741130041</t>
  </si>
  <si>
    <t xml:space="preserve">"Ukončení  AYKY-J 4x16" 54</t>
  </si>
  <si>
    <t>0701.1022</t>
  </si>
  <si>
    <t>Příplatek za recyklaci svítidel</t>
  </si>
  <si>
    <t>0701.1025</t>
  </si>
  <si>
    <t>Montáž: Bezdrátový venkovní uzel/ bluetooth</t>
  </si>
  <si>
    <t>Poznámka k položce:_x000d_
např. Node - bluetooth</t>
  </si>
  <si>
    <t>0701.1026</t>
  </si>
  <si>
    <t>Bezdrátový venkovní uzel/ bluetooth</t>
  </si>
  <si>
    <t>0701.1028</t>
  </si>
  <si>
    <t>Příplatek za aktivaci funkce CLO</t>
  </si>
  <si>
    <t>0701.1030</t>
  </si>
  <si>
    <t>Příplatek za aktivaci funkce regulace příkonu</t>
  </si>
  <si>
    <t>0701.1031</t>
  </si>
  <si>
    <t xml:space="preserve">Montáž: PIR senzor </t>
  </si>
  <si>
    <t>Poznámka k položce:_x000d_
např. DALI (Zhaga)</t>
  </si>
  <si>
    <t>0701.1032</t>
  </si>
  <si>
    <t>PIR senzor DALI (Zhaga)</t>
  </si>
  <si>
    <t>0701.1023</t>
  </si>
  <si>
    <t>Montáž: Příplatek za 1x řízení + 1x PIR senzor</t>
  </si>
  <si>
    <t>Poznámka k položce:_x000d_
např. ZHAGA SOCKET</t>
  </si>
  <si>
    <t>0701.1033</t>
  </si>
  <si>
    <t>Montáž: Bezdrátový modul pro 4 tlačítka pro vyvolání 4 scén s napaječem sběrnice</t>
  </si>
  <si>
    <t>0701.1034</t>
  </si>
  <si>
    <t>Bezdrátový modul pro 4 tlačítka pro vyvolání 4 scén s napaječem sběrnice</t>
  </si>
  <si>
    <t>0701.1035</t>
  </si>
  <si>
    <t>Montáž: Gateway pro přístup na cloud</t>
  </si>
  <si>
    <t>0701.1036</t>
  </si>
  <si>
    <t>Gateway pro přístup na cloud</t>
  </si>
  <si>
    <t>0701.1037</t>
  </si>
  <si>
    <t>Montáž: Ostatní pomocný, označovací materiál a doplňkový materiál</t>
  </si>
  <si>
    <t>0701.1038</t>
  </si>
  <si>
    <t>Ostatní pomocný, označovací materiál a doplňkový materiál</t>
  </si>
  <si>
    <t>OST</t>
  </si>
  <si>
    <t>Ostatní</t>
  </si>
  <si>
    <t>0701.2000</t>
  </si>
  <si>
    <t>0701.2001</t>
  </si>
  <si>
    <t>Vytvoření výrobně dílenské dokumentace</t>
  </si>
  <si>
    <t>0701.2003</t>
  </si>
  <si>
    <t>SW nastavení, vytvoření sítě, správa uživatelů, inicializace nodů přiřazení svítidel do sítě Svatošské údolí základní nastavení všech světelných míst na místě</t>
  </si>
  <si>
    <t>0701.2004</t>
  </si>
  <si>
    <t>Zkoušky a testy na místě</t>
  </si>
  <si>
    <t>0701.2005</t>
  </si>
  <si>
    <t>Revize</t>
  </si>
  <si>
    <t>SO 05-3 - Telekomunikace</t>
  </si>
  <si>
    <t xml:space="preserve">    742 - Elektroinstalace - slaboproud</t>
  </si>
  <si>
    <t xml:space="preserve">      0909.1000 - Trasy</t>
  </si>
  <si>
    <t xml:space="preserve">      0909.2000 - Připojení k internetu</t>
  </si>
  <si>
    <t xml:space="preserve">    0909.3000 - Dokumentace, zaškolení a tvorba návodu</t>
  </si>
  <si>
    <t>374218661</t>
  </si>
  <si>
    <t>" 4 x vrt dl.350mm " 4*0,35</t>
  </si>
  <si>
    <t>742</t>
  </si>
  <si>
    <t>Elektroinstalace - slaboproud</t>
  </si>
  <si>
    <t>0909.1000</t>
  </si>
  <si>
    <t>0909.1007</t>
  </si>
  <si>
    <t>Montáž: Utěsnění HDPE trubky, k otvoru 100 mm, 5 prostupů, průměr 24–44 mm + 7–12 mm</t>
  </si>
  <si>
    <t>266855675</t>
  </si>
  <si>
    <t xml:space="preserve">Utěsnění  HDPE trubky, k otvoru 100 mm, 5 prostupů, průměr 24–44 mm + 7–12 mm</t>
  </si>
  <si>
    <t>104691831</t>
  </si>
  <si>
    <t>0909.1009</t>
  </si>
  <si>
    <t>Montáž: Vodič F/UTP 5e pro ukládání do země,externí drát Cu PE černá</t>
  </si>
  <si>
    <t>2131104777</t>
  </si>
  <si>
    <t>0909.1010</t>
  </si>
  <si>
    <t>Vodič F/UTP 5e pro ukládání do země,externí drát Cu PE černá</t>
  </si>
  <si>
    <t>911008502</t>
  </si>
  <si>
    <t>0909.1011</t>
  </si>
  <si>
    <t>Montáž: Ukončení kabelu v datové zásuvce</t>
  </si>
  <si>
    <t>1339843881</t>
  </si>
  <si>
    <t>0909.1012</t>
  </si>
  <si>
    <t>Ukončení kabelu v datové zásuvce, včetně zásuvky</t>
  </si>
  <si>
    <t>-830242423</t>
  </si>
  <si>
    <t>0909.1013</t>
  </si>
  <si>
    <t>Montáž: Proměření kabelu a vyhotovení měřicího protokolu</t>
  </si>
  <si>
    <t>-370829252</t>
  </si>
  <si>
    <t>0909.1014</t>
  </si>
  <si>
    <t>-1020719120</t>
  </si>
  <si>
    <t>0909.1016</t>
  </si>
  <si>
    <t>-1830095882</t>
  </si>
  <si>
    <t>0909.1017</t>
  </si>
  <si>
    <t>1560729979</t>
  </si>
  <si>
    <t>0909.1018</t>
  </si>
  <si>
    <t xml:space="preserve"> Příchytka pro trubku 32mm světle šedá, včetně uchycení na zeď)</t>
  </si>
  <si>
    <t>-1049698656</t>
  </si>
  <si>
    <t>742110013</t>
  </si>
  <si>
    <t>Montáž trubek elektroinstalačních plastových tuhých pro vnitřní rozvody pro optická vlákna</t>
  </si>
  <si>
    <t>492579041</t>
  </si>
  <si>
    <t>https://podminky.urs.cz/item/CS_URS_2025_01/742110013</t>
  </si>
  <si>
    <t>"Chránička optického kabelu Optohard modrá 40 mm" 1687,00</t>
  </si>
  <si>
    <t>0909.1002</t>
  </si>
  <si>
    <t>Chránička optického kabelu modrá 40 mm</t>
  </si>
  <si>
    <t>Poznámka k položce:_x000d_
např. Optohard</t>
  </si>
  <si>
    <t>0909.1003</t>
  </si>
  <si>
    <t>Montáž: Koncovka chráničky optického kabelu, HDPE, 40mm</t>
  </si>
  <si>
    <t>0909.1004</t>
  </si>
  <si>
    <t>Koncovka chráničky optického kabelu, HDPE, 40mm</t>
  </si>
  <si>
    <t>0909.1005</t>
  </si>
  <si>
    <t>0909.1006</t>
  </si>
  <si>
    <t>0909.2000</t>
  </si>
  <si>
    <t>Připojení k internetu</t>
  </si>
  <si>
    <t>0909.2001</t>
  </si>
  <si>
    <t>Montáž: Rozvaděč pro připojení internetu (600x600x210)</t>
  </si>
  <si>
    <t>0909.2002</t>
  </si>
  <si>
    <t>Rozvaděč pro připojení internetu (600x600x210)</t>
  </si>
  <si>
    <t>0909.2003</t>
  </si>
  <si>
    <t>Montáž: Elektrovýzbroj rozvaděče dle zvolené technologie připojení</t>
  </si>
  <si>
    <t>0909.2004</t>
  </si>
  <si>
    <t>Elektrovýzbroj rozvaděče dle zvolené technologie připojení</t>
  </si>
  <si>
    <t>0909.2005</t>
  </si>
  <si>
    <t>Montáž: Konstrukce pro uchycení na betonovou desku</t>
  </si>
  <si>
    <t>0909.2006</t>
  </si>
  <si>
    <t>Konstrukce pro uchycení na betonovou desku</t>
  </si>
  <si>
    <t>0909.2007</t>
  </si>
  <si>
    <t>Montáž: Stříška pro rozvaděč</t>
  </si>
  <si>
    <t>0909.2008</t>
  </si>
  <si>
    <t>Stříška pro rozvaděč</t>
  </si>
  <si>
    <t>0909.2009</t>
  </si>
  <si>
    <t>Montáž: Komfortní rukojeť se zámkem</t>
  </si>
  <si>
    <t>0909.2010</t>
  </si>
  <si>
    <t>Komforntní rukojeť se zámkem</t>
  </si>
  <si>
    <t>0909.2011</t>
  </si>
  <si>
    <t>Montáž: Ventilátor + výfuková mřížka + termostat</t>
  </si>
  <si>
    <t>0909.2012</t>
  </si>
  <si>
    <t>Ventilátor + výfuková mřížka + termostat</t>
  </si>
  <si>
    <t>0909.2013</t>
  </si>
  <si>
    <t>Montáž: Topení + termostat</t>
  </si>
  <si>
    <t>0909.2014</t>
  </si>
  <si>
    <t>Topení + termostat</t>
  </si>
  <si>
    <t>0909.2015</t>
  </si>
  <si>
    <t>Montáž: Patch Cord Cat. 6A, U/UTP, 4P, RJ45/u-RJ45/u, 2.0 m (připojení osvětlení)</t>
  </si>
  <si>
    <t>0909.2016</t>
  </si>
  <si>
    <t>Patch Cord Cat. 6A, U/UTP, 4P, RJ45/u-RJ45/u, 2.0 m (připojení osvětlení)</t>
  </si>
  <si>
    <t>0909.2017</t>
  </si>
  <si>
    <t>Montáž: Router pro připojení k internetu (nimimálně 4porty LAN pro vnitřní síť)</t>
  </si>
  <si>
    <t>0909.2018</t>
  </si>
  <si>
    <t>Router pro připojení k internetu (nimimálně 4porty LAN pro vnitřní síť)</t>
  </si>
  <si>
    <t>0909.2019</t>
  </si>
  <si>
    <t>Montáž: Dodatečné příslušenství k routeru (anténa, kabely apod. dle specif. od výrobce routeru)</t>
  </si>
  <si>
    <t>0909.2020</t>
  </si>
  <si>
    <t>Dodatečné příslušenství k routeru (anténa, kabely apod. dle specif. od výrobce routeru)</t>
  </si>
  <si>
    <t>0909.2021</t>
  </si>
  <si>
    <t>Montáž: Ostatní materiál (štítky, pásky, atd.)</t>
  </si>
  <si>
    <t>0909.2022</t>
  </si>
  <si>
    <t>Ostatní materiál (štítky, pásky, atd.)</t>
  </si>
  <si>
    <t>0909.3000</t>
  </si>
  <si>
    <t>0909.3001</t>
  </si>
  <si>
    <t>0909.3003</t>
  </si>
  <si>
    <t>Nastavení připojení k internetu</t>
  </si>
  <si>
    <t>0909.3004</t>
  </si>
  <si>
    <t>Zkoušky a testování</t>
  </si>
  <si>
    <t>VON - Vedlejší a ostatní náklady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</si>
  <si>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</si>
  <si>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</si>
  <si>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</si>
  <si>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</si>
  <si>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VRN7 - Provozní vlivy</t>
  </si>
  <si>
    <t xml:space="preserve">    VRN9 - Ostatní náklady</t>
  </si>
  <si>
    <t>112101101</t>
  </si>
  <si>
    <t>Odstranění stromů s odřezáním kmene a s odvětvením listnatých, průměru kmene přes 100 do 300 mm</t>
  </si>
  <si>
    <t>362574997</t>
  </si>
  <si>
    <t>https://podminky.urs.cz/item/CS_URS_2025_01/112101101</t>
  </si>
  <si>
    <t xml:space="preserve">" dřevina č.3 - vrba jíva pr.250 mm " 1 </t>
  </si>
  <si>
    <t xml:space="preserve">" dřevina č.4 - olše lepkavá pr.270 mm " 1 </t>
  </si>
  <si>
    <t>1893213201</t>
  </si>
  <si>
    <t xml:space="preserve">" dřevina č.1 - olše lepkavá pr.400 mm " 1 </t>
  </si>
  <si>
    <t xml:space="preserve">" dřevina č.2 - vrba jíva pr.360 mm " 1 </t>
  </si>
  <si>
    <t xml:space="preserve">" dřevina č.5 - vrba jíva pr.320 mm " 1 </t>
  </si>
  <si>
    <t xml:space="preserve">" dřevina č.8 - jasan ztepilý pr.340 mm " 1 </t>
  </si>
  <si>
    <t>112101122</t>
  </si>
  <si>
    <t>Odstranění stromů s odřezáním kmene a s odvětvením jehličnatých bez odkornění, průměru kmene přes 300 do 500 mm</t>
  </si>
  <si>
    <t>-223244886</t>
  </si>
  <si>
    <t>https://podminky.urs.cz/item/CS_URS_2025_01/112101122</t>
  </si>
  <si>
    <t xml:space="preserve">" dřevina č.6 - borovice lesní pr.340 mm " 1 </t>
  </si>
  <si>
    <t xml:space="preserve">" dřevina č.7 - borovice lesní pr.350 mm " 1 </t>
  </si>
  <si>
    <t>183101215</t>
  </si>
  <si>
    <t>Hloubení jamek pro vysazování rostlin v zemině skupiny 1 až 4 s výměnou půdy z 50% v rovině nebo na svahu do 1:5, objemu přes 0,125 do 0,40 m3</t>
  </si>
  <si>
    <t>1166871159</t>
  </si>
  <si>
    <t>https://podminky.urs.cz/item/CS_URS_2025_01/183101215</t>
  </si>
  <si>
    <t>" pro výsadbu 16 ks dřevin náhradní výsadby " 16</t>
  </si>
  <si>
    <t>10321100</t>
  </si>
  <si>
    <t>zahradní substrát pro výsadbu VL</t>
  </si>
  <si>
    <t>1235504898</t>
  </si>
  <si>
    <t>16*0,2 'Přepočtené koeficientem množství</t>
  </si>
  <si>
    <t>184102113</t>
  </si>
  <si>
    <t>Výsadba dřeviny s balem do předem vyhloubené jamky se zalitím v rovině nebo na svahu do 1:5, při průměru balu přes 300 do 400 mm</t>
  </si>
  <si>
    <t>-1815813808</t>
  </si>
  <si>
    <t>https://podminky.urs.cz/item/CS_URS_2025_01/184102113</t>
  </si>
  <si>
    <t>02650461R</t>
  </si>
  <si>
    <t>Stromy dle soupisu, obvod kmene 16/18 s balem v.150-200cm se zapěstovanou korunou</t>
  </si>
  <si>
    <t>-1163281506</t>
  </si>
  <si>
    <t>Poznámka k položce:_x000d_
náhradní výsadba za pokácené dřeviny na parcele p.č.402/1 v k.ú. Údolí u Lokte_x000d_
např. javor, lípa, dub buk,olše topol vrba líska a pod</t>
  </si>
  <si>
    <t>184215132</t>
  </si>
  <si>
    <t>Ukotvení dřeviny kůly v rovině nebo na svahu do 1:5 třemi kůly, délky přes 1 do 2 m</t>
  </si>
  <si>
    <t>219522240</t>
  </si>
  <si>
    <t>https://podminky.urs.cz/item/CS_URS_2025_01/184215132</t>
  </si>
  <si>
    <t>60591253</t>
  </si>
  <si>
    <t>kůl vyvazovací dřevěný impregnovaný D 8cm dl 2m</t>
  </si>
  <si>
    <t>147450568</t>
  </si>
  <si>
    <t>16*3 'Přepočtené koeficientem množství</t>
  </si>
  <si>
    <t>184215411</t>
  </si>
  <si>
    <t>Zhotovení závlahové mísy u solitérních dřevin v rovině nebo na svahu do 1:5, o průměru mísy do 0,5 m</t>
  </si>
  <si>
    <t>-669373644</t>
  </si>
  <si>
    <t>https://podminky.urs.cz/item/CS_URS_2025_01/184215411</t>
  </si>
  <si>
    <t>026960111R</t>
  </si>
  <si>
    <t>závlahové vaky</t>
  </si>
  <si>
    <t>1325422563</t>
  </si>
  <si>
    <t>184801121R</t>
  </si>
  <si>
    <t>Ošetřování vysazených dřevin solitérních v rovině a svahu do 1:5 po dobu 5 let</t>
  </si>
  <si>
    <t>-165014651</t>
  </si>
  <si>
    <t>Poznámka k položce:_x000d_
Péče o vysazené dřeviny po dobu 5 let</t>
  </si>
  <si>
    <t>184816111</t>
  </si>
  <si>
    <t>Hnojení sazenic průmyslovými hnojivy v množství do 0,25 kg k jedné sazenici</t>
  </si>
  <si>
    <t>-887492353</t>
  </si>
  <si>
    <t>https://podminky.urs.cz/item/CS_URS_2025_01/184816111</t>
  </si>
  <si>
    <t>25191155</t>
  </si>
  <si>
    <t>hnojivo průmyslové</t>
  </si>
  <si>
    <t>1919155774</t>
  </si>
  <si>
    <t>16*0,25 'Přepočtené koeficientem množství</t>
  </si>
  <si>
    <t>998231311</t>
  </si>
  <si>
    <t>Přesun hmot pro sadovnické a krajinářské úpravy strojně dopravní vzdálenost do 5000 m</t>
  </si>
  <si>
    <t>-1770745984</t>
  </si>
  <si>
    <t>https://podminky.urs.cz/item/CS_URS_2025_01/998231311</t>
  </si>
  <si>
    <t>VRN</t>
  </si>
  <si>
    <t>Vedlejší rozpočtové náklady</t>
  </si>
  <si>
    <t>VRN1</t>
  </si>
  <si>
    <t>Průzkumné, geodetické a projektové práce</t>
  </si>
  <si>
    <t>011002000</t>
  </si>
  <si>
    <t>Průzkumné práce</t>
  </si>
  <si>
    <t>soubor</t>
  </si>
  <si>
    <t>-924877368</t>
  </si>
  <si>
    <t>Poznámka k položce:_x000d_
Zahrnuje geologický a geotechn.průzkum stávajících sítí a dalších podmínem před zahájením stavby</t>
  </si>
  <si>
    <t>012002000</t>
  </si>
  <si>
    <t>Geodetické práce</t>
  </si>
  <si>
    <t>1024</t>
  </si>
  <si>
    <t>13457141</t>
  </si>
  <si>
    <t>https://podminky.urs.cz/item/CS_URS_2025_01/012002000</t>
  </si>
  <si>
    <t xml:space="preserve">Poznámka k položce:_x000d_
vytýčení sítí před výstavbou a v průběhu_x000d_
_x000d_
</t>
  </si>
  <si>
    <t>012414000</t>
  </si>
  <si>
    <t>Geometrický plán</t>
  </si>
  <si>
    <t>-684994440</t>
  </si>
  <si>
    <t>https://podminky.urs.cz/item/CS_URS_2025_01/012414000</t>
  </si>
  <si>
    <t>Poznámka k položce:_x000d_
Zaměření stavby a vložení do KN_x000d_
provedené barevně_x000d_
2 vyhotovení pro provozovatele_x000d_
1x digitální předání na CD_x000d_
Evidencei položení kabelů, pro případnou budoucí údržbu</t>
  </si>
  <si>
    <t>013254000</t>
  </si>
  <si>
    <t>Dokumentace skutečného provedení stavby</t>
  </si>
  <si>
    <t>1515858800</t>
  </si>
  <si>
    <t>https://podminky.urs.cz/item/CS_URS_2025_01/013254000</t>
  </si>
  <si>
    <t>Ostatní dokumentace stavby - výrobní dokumentace dodavatele</t>
  </si>
  <si>
    <t>139352844</t>
  </si>
  <si>
    <t>VRN3</t>
  </si>
  <si>
    <t>Zařízení staveniště</t>
  </si>
  <si>
    <t>030001000</t>
  </si>
  <si>
    <t>288015921</t>
  </si>
  <si>
    <t>https://podminky.urs.cz/item/CS_URS_2025_01/030001000</t>
  </si>
  <si>
    <t>034103000</t>
  </si>
  <si>
    <t>Oplocení staveniště</t>
  </si>
  <si>
    <t>souhrn</t>
  </si>
  <si>
    <t>-274872838</t>
  </si>
  <si>
    <t>https://podminky.urs.cz/item/CS_URS_2025_01/034103000</t>
  </si>
  <si>
    <t>034503000</t>
  </si>
  <si>
    <t>Informační tabule na staveništi</t>
  </si>
  <si>
    <t>soubo</t>
  </si>
  <si>
    <t>1649323192</t>
  </si>
  <si>
    <t>https://podminky.urs.cz/item/CS_URS_2025_01/034503000</t>
  </si>
  <si>
    <t>VRN4</t>
  </si>
  <si>
    <t>Inženýrská činnost</t>
  </si>
  <si>
    <t>041414000</t>
  </si>
  <si>
    <t>Plán BOZP</t>
  </si>
  <si>
    <t>1320283183</t>
  </si>
  <si>
    <t>https://podminky.urs.cz/item/CS_URS_2025_01/041414000</t>
  </si>
  <si>
    <t>041434000</t>
  </si>
  <si>
    <t>Technik BOZP</t>
  </si>
  <si>
    <t>-173286529</t>
  </si>
  <si>
    <t>https://podminky.urs.cz/item/CS_URS_2025_01/041434000</t>
  </si>
  <si>
    <t>043103000</t>
  </si>
  <si>
    <t>Zkoušky hutnění zemin</t>
  </si>
  <si>
    <t>382528650</t>
  </si>
  <si>
    <t>https://podminky.urs.cz/item/CS_URS_2025_01/043103000</t>
  </si>
  <si>
    <t>044960001</t>
  </si>
  <si>
    <t xml:space="preserve">Zpracování havarijního plánu před zahájením výstavby </t>
  </si>
  <si>
    <t>1356504469</t>
  </si>
  <si>
    <t>045002000</t>
  </si>
  <si>
    <t>Kompletační a koordinační činnost</t>
  </si>
  <si>
    <t>-1550426241</t>
  </si>
  <si>
    <t>https://podminky.urs.cz/item/CS_URS_2025_01/045002000</t>
  </si>
  <si>
    <t>VRN7</t>
  </si>
  <si>
    <t>Provozní vlivy</t>
  </si>
  <si>
    <t>071103000</t>
  </si>
  <si>
    <t>Provoz investora</t>
  </si>
  <si>
    <t>-1894283856</t>
  </si>
  <si>
    <t>https://podminky.urs.cz/item/CS_URS_2025_01/071103000</t>
  </si>
  <si>
    <t>072103000</t>
  </si>
  <si>
    <t>Silniční provoz - projednání DIO a zajištění DIR</t>
  </si>
  <si>
    <t>-678903992</t>
  </si>
  <si>
    <t>https://podminky.urs.cz/item/CS_URS_2025_01/072103000</t>
  </si>
  <si>
    <t>072203000</t>
  </si>
  <si>
    <t>Silniční provoz - zajištění DIO (dopravní značení)</t>
  </si>
  <si>
    <t>1850509851</t>
  </si>
  <si>
    <t>https://podminky.urs.cz/item/CS_URS_2025_01/072203000</t>
  </si>
  <si>
    <t>VRN9</t>
  </si>
  <si>
    <t>Ostatní náklady</t>
  </si>
  <si>
    <t>091002000</t>
  </si>
  <si>
    <t>Ostatní náklady související s objektem</t>
  </si>
  <si>
    <t>-1815600918</t>
  </si>
  <si>
    <t>https://podminky.urs.cz/item/CS_URS_2025_01/091002000</t>
  </si>
  <si>
    <t xml:space="preserve">Poznámka k položce:_x000d_
ochrana stromů v trase_x000d_
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</si>
  <si>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</si>
  <si>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</si>
  <si>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</si>
  <si>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</si>
  <si>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</si>
  <si>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</si>
  <si>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</si>
  <si>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</si>
  <si>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</si>
  <si>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</si>
  <si>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</si>
  <si>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</si>
  <si>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</si>
  <si>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</si>
  <si>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</si>
  <si>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</si>
  <si>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Soupis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</si>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</sst>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1" fillId="0" borderId="0" applyNumberFormat="0" applyFill="0" applyBorder="0" applyAlignment="0" applyProtection="0"/>
  </cellStyleXfs>
  <cellXfs count="369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8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8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right"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0" xfId="1" applyFont="1" applyAlignment="1">
      <alignment horizontal="center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9" fillId="0" borderId="20" xfId="0" applyNumberFormat="1" applyFont="1" applyBorder="1" applyAlignment="1" applyProtection="1">
      <alignment vertical="center"/>
    </xf>
    <xf numFmtId="4" fontId="29" fillId="0" borderId="21" xfId="0" applyNumberFormat="1" applyFont="1" applyBorder="1" applyAlignment="1" applyProtection="1">
      <alignment vertical="center"/>
    </xf>
    <xf numFmtId="166" fontId="29" fillId="0" borderId="21" xfId="0" applyNumberFormat="1" applyFont="1" applyBorder="1" applyAlignment="1" applyProtection="1">
      <alignment vertical="center"/>
    </xf>
    <xf numFmtId="4" fontId="29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1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2" fillId="0" borderId="13" xfId="0" applyNumberFormat="1" applyFont="1" applyBorder="1" applyAlignment="1" applyProtection="1"/>
    <xf numFmtId="166" fontId="32" fillId="0" borderId="14" xfId="0" applyNumberFormat="1" applyFont="1" applyBorder="1" applyAlignment="1" applyProtection="1"/>
    <xf numFmtId="4" fontId="33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4" fillId="0" borderId="0" xfId="0" applyFont="1" applyAlignment="1" applyProtection="1">
      <alignment horizontal="left" vertical="center"/>
    </xf>
    <xf numFmtId="0" fontId="35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6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7" fillId="0" borderId="23" xfId="0" applyFont="1" applyBorder="1" applyAlignment="1" applyProtection="1">
      <alignment horizontal="center" vertical="center"/>
    </xf>
    <xf numFmtId="49" fontId="37" fillId="0" borderId="23" xfId="0" applyNumberFormat="1" applyFont="1" applyBorder="1" applyAlignment="1" applyProtection="1">
      <alignment horizontal="left" vertical="center" wrapText="1"/>
    </xf>
    <xf numFmtId="0" fontId="37" fillId="0" borderId="23" xfId="0" applyFont="1" applyBorder="1" applyAlignment="1" applyProtection="1">
      <alignment horizontal="left" vertical="center" wrapText="1"/>
    </xf>
    <xf numFmtId="0" fontId="37" fillId="0" borderId="23" xfId="0" applyFont="1" applyBorder="1" applyAlignment="1" applyProtection="1">
      <alignment horizontal="center" vertical="center" wrapText="1"/>
    </xf>
    <xf numFmtId="167" fontId="37" fillId="0" borderId="23" xfId="0" applyNumberFormat="1" applyFont="1" applyBorder="1" applyAlignment="1" applyProtection="1">
      <alignment vertical="center"/>
    </xf>
    <xf numFmtId="4" fontId="37" fillId="2" borderId="23" xfId="0" applyNumberFormat="1" applyFont="1" applyFill="1" applyBorder="1" applyAlignment="1" applyProtection="1">
      <alignment vertical="center"/>
      <protection locked="0"/>
    </xf>
    <xf numFmtId="4" fontId="37" fillId="0" borderId="23" xfId="0" applyNumberFormat="1" applyFont="1" applyBorder="1" applyAlignment="1" applyProtection="1">
      <alignment vertical="center"/>
    </xf>
    <xf numFmtId="0" fontId="38" fillId="0" borderId="4" xfId="0" applyFont="1" applyBorder="1" applyAlignment="1">
      <alignment vertical="center"/>
    </xf>
    <xf numFmtId="0" fontId="37" fillId="2" borderId="15" xfId="0" applyFont="1" applyFill="1" applyBorder="1" applyAlignment="1" applyProtection="1">
      <alignment horizontal="left" vertical="center"/>
      <protection locked="0"/>
    </xf>
    <xf numFmtId="0" fontId="37" fillId="0" borderId="0" xfId="0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39" fillId="0" borderId="0" xfId="0" applyFont="1" applyAlignment="1" applyProtection="1">
      <alignment vertical="center" wrapText="1"/>
    </xf>
    <xf numFmtId="0" fontId="37" fillId="2" borderId="20" xfId="0" applyFont="1" applyFill="1" applyBorder="1" applyAlignment="1" applyProtection="1">
      <alignment horizontal="left" vertical="center"/>
      <protection locked="0"/>
    </xf>
    <xf numFmtId="0" fontId="37" fillId="0" borderId="21" xfId="0" applyFont="1" applyBorder="1" applyAlignment="1" applyProtection="1">
      <alignment horizontal="center"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0" fontId="0" fillId="0" borderId="0" xfId="0" applyAlignment="1">
      <alignment vertical="top"/>
    </xf>
    <xf numFmtId="0" fontId="40" fillId="0" borderId="24" xfId="0" applyFont="1" applyBorder="1" applyAlignment="1">
      <alignment vertical="center" wrapText="1"/>
    </xf>
    <xf numFmtId="0" fontId="40" fillId="0" borderId="25" xfId="0" applyFont="1" applyBorder="1" applyAlignment="1">
      <alignment vertical="center" wrapText="1"/>
    </xf>
    <xf numFmtId="0" fontId="40" fillId="0" borderId="26" xfId="0" applyFont="1" applyBorder="1" applyAlignment="1">
      <alignment vertical="center" wrapText="1"/>
    </xf>
    <xf numFmtId="0" fontId="40" fillId="0" borderId="27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0" fillId="0" borderId="28" xfId="0" applyFont="1" applyBorder="1" applyAlignment="1">
      <alignment horizontal="center" vertical="center" wrapText="1"/>
    </xf>
    <xf numFmtId="0" fontId="40" fillId="0" borderId="27" xfId="0" applyFont="1" applyBorder="1" applyAlignment="1">
      <alignment vertical="center" wrapText="1"/>
    </xf>
    <xf numFmtId="0" fontId="42" fillId="0" borderId="29" xfId="0" applyFont="1" applyBorder="1" applyAlignment="1">
      <alignment horizontal="left" wrapText="1"/>
    </xf>
    <xf numFmtId="0" fontId="40" fillId="0" borderId="28" xfId="0" applyFont="1" applyBorder="1" applyAlignment="1">
      <alignment vertical="center" wrapText="1"/>
    </xf>
    <xf numFmtId="0" fontId="42" fillId="0" borderId="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center" wrapText="1"/>
    </xf>
    <xf numFmtId="0" fontId="44" fillId="0" borderId="27" xfId="0" applyFont="1" applyBorder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3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vertical="center"/>
    </xf>
    <xf numFmtId="49" fontId="43" fillId="0" borderId="1" xfId="0" applyNumberFormat="1" applyFont="1" applyBorder="1" applyAlignment="1">
      <alignment horizontal="left" vertical="center" wrapText="1"/>
    </xf>
    <xf numFmtId="49" fontId="43" fillId="0" borderId="1" xfId="0" applyNumberFormat="1" applyFont="1" applyBorder="1" applyAlignment="1">
      <alignment vertical="center" wrapText="1"/>
    </xf>
    <xf numFmtId="0" fontId="40" fillId="0" borderId="30" xfId="0" applyFont="1" applyBorder="1" applyAlignment="1">
      <alignment vertical="center" wrapText="1"/>
    </xf>
    <xf numFmtId="0" fontId="45" fillId="0" borderId="29" xfId="0" applyFont="1" applyBorder="1" applyAlignment="1">
      <alignment vertical="center" wrapText="1"/>
    </xf>
    <xf numFmtId="0" fontId="40" fillId="0" borderId="31" xfId="0" applyFont="1" applyBorder="1" applyAlignment="1">
      <alignment vertical="center" wrapText="1"/>
    </xf>
    <xf numFmtId="0" fontId="40" fillId="0" borderId="1" xfId="0" applyFont="1" applyBorder="1" applyAlignment="1">
      <alignment vertical="top"/>
    </xf>
    <xf numFmtId="0" fontId="40" fillId="0" borderId="0" xfId="0" applyFont="1" applyAlignment="1">
      <alignment vertical="top"/>
    </xf>
    <xf numFmtId="0" fontId="40" fillId="0" borderId="24" xfId="0" applyFont="1" applyBorder="1" applyAlignment="1">
      <alignment horizontal="left" vertical="center"/>
    </xf>
    <xf numFmtId="0" fontId="40" fillId="0" borderId="25" xfId="0" applyFont="1" applyBorder="1" applyAlignment="1">
      <alignment horizontal="left" vertical="center"/>
    </xf>
    <xf numFmtId="0" fontId="40" fillId="0" borderId="26" xfId="0" applyFont="1" applyBorder="1" applyAlignment="1">
      <alignment horizontal="left" vertical="center"/>
    </xf>
    <xf numFmtId="0" fontId="40" fillId="0" borderId="27" xfId="0" applyFont="1" applyBorder="1" applyAlignment="1">
      <alignment horizontal="left" vertical="center"/>
    </xf>
    <xf numFmtId="0" fontId="41" fillId="0" borderId="1" xfId="0" applyFont="1" applyBorder="1" applyAlignment="1">
      <alignment horizontal="center" vertical="center"/>
    </xf>
    <xf numFmtId="0" fontId="40" fillId="0" borderId="28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2" fillId="0" borderId="29" xfId="0" applyFont="1" applyBorder="1" applyAlignment="1">
      <alignment horizontal="left" vertical="center"/>
    </xf>
    <xf numFmtId="0" fontId="42" fillId="0" borderId="29" xfId="0" applyFont="1" applyBorder="1" applyAlignment="1">
      <alignment horizontal="center" vertical="center"/>
    </xf>
    <xf numFmtId="0" fontId="46" fillId="0" borderId="29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44" fillId="0" borderId="27" xfId="0" applyFont="1" applyBorder="1" applyAlignment="1">
      <alignment horizontal="left" vertical="center"/>
    </xf>
    <xf numFmtId="0" fontId="43" fillId="0" borderId="1" xfId="0" applyFont="1" applyFill="1" applyBorder="1" applyAlignment="1">
      <alignment horizontal="left" vertical="center"/>
    </xf>
    <xf numFmtId="0" fontId="43" fillId="0" borderId="1" xfId="0" applyFont="1" applyFill="1" applyBorder="1" applyAlignment="1">
      <alignment horizontal="center" vertical="center"/>
    </xf>
    <xf numFmtId="0" fontId="40" fillId="0" borderId="30" xfId="0" applyFont="1" applyBorder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0" fillId="0" borderId="31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0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 wrapText="1"/>
    </xf>
    <xf numFmtId="0" fontId="40" fillId="0" borderId="24" xfId="0" applyFont="1" applyBorder="1" applyAlignment="1">
      <alignment horizontal="left" vertical="center" wrapText="1"/>
    </xf>
    <xf numFmtId="0" fontId="40" fillId="0" borderId="25" xfId="0" applyFont="1" applyBorder="1" applyAlignment="1">
      <alignment horizontal="left" vertical="center" wrapText="1"/>
    </xf>
    <xf numFmtId="0" fontId="40" fillId="0" borderId="26" xfId="0" applyFont="1" applyBorder="1" applyAlignment="1">
      <alignment horizontal="left" vertical="center" wrapText="1"/>
    </xf>
    <xf numFmtId="0" fontId="40" fillId="0" borderId="27" xfId="0" applyFont="1" applyBorder="1" applyAlignment="1">
      <alignment horizontal="left" vertical="center" wrapText="1"/>
    </xf>
    <xf numFmtId="0" fontId="40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 wrapText="1"/>
    </xf>
    <xf numFmtId="0" fontId="44" fillId="0" borderId="27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/>
    </xf>
    <xf numFmtId="0" fontId="44" fillId="0" borderId="28" xfId="0" applyFont="1" applyBorder="1" applyAlignment="1">
      <alignment horizontal="left" vertical="center" wrapText="1"/>
    </xf>
    <xf numFmtId="0" fontId="44" fillId="0" borderId="28" xfId="0" applyFont="1" applyBorder="1" applyAlignment="1">
      <alignment horizontal="left" vertical="center"/>
    </xf>
    <xf numFmtId="0" fontId="44" fillId="0" borderId="30" xfId="0" applyFont="1" applyBorder="1" applyAlignment="1">
      <alignment horizontal="left" vertical="center" wrapText="1"/>
    </xf>
    <xf numFmtId="0" fontId="44" fillId="0" borderId="29" xfId="0" applyFont="1" applyBorder="1" applyAlignment="1">
      <alignment horizontal="left" vertical="center" wrapText="1"/>
    </xf>
    <xf numFmtId="0" fontId="44" fillId="0" borderId="31" xfId="0" applyFont="1" applyBorder="1" applyAlignment="1">
      <alignment horizontal="left" vertical="center" wrapText="1"/>
    </xf>
    <xf numFmtId="0" fontId="43" fillId="0" borderId="1" xfId="0" applyFont="1" applyBorder="1" applyAlignment="1">
      <alignment horizontal="left" vertical="top"/>
    </xf>
    <xf numFmtId="0" fontId="43" fillId="0" borderId="1" xfId="0" applyFont="1" applyBorder="1" applyAlignment="1">
      <alignment horizontal="center" vertical="top"/>
    </xf>
    <xf numFmtId="0" fontId="44" fillId="0" borderId="30" xfId="0" applyFont="1" applyBorder="1" applyAlignment="1">
      <alignment horizontal="left" vertical="center"/>
    </xf>
    <xf numFmtId="0" fontId="44" fillId="0" borderId="31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2" fillId="0" borderId="1" xfId="0" applyFont="1" applyBorder="1" applyAlignment="1">
      <alignment vertical="center"/>
    </xf>
    <xf numFmtId="0" fontId="46" fillId="0" borderId="29" xfId="0" applyFont="1" applyBorder="1" applyAlignment="1">
      <alignment vertical="center"/>
    </xf>
    <xf numFmtId="0" fontId="42" fillId="0" borderId="29" xfId="0" applyFont="1" applyBorder="1" applyAlignment="1">
      <alignment vertical="center"/>
    </xf>
    <xf numFmtId="0" fontId="43" fillId="0" borderId="1" xfId="0" applyFont="1" applyBorder="1" applyAlignment="1">
      <alignment vertical="top"/>
    </xf>
    <xf numFmtId="49" fontId="43" fillId="0" borderId="1" xfId="0" applyNumberFormat="1" applyFont="1" applyBorder="1" applyAlignment="1">
      <alignment horizontal="left" vertical="center"/>
    </xf>
    <xf numFmtId="0" fontId="49" fillId="0" borderId="27" xfId="0" applyFont="1" applyBorder="1" applyAlignment="1" applyProtection="1">
      <alignment horizontal="left" vertical="center"/>
    </xf>
    <xf numFmtId="0" fontId="50" fillId="0" borderId="1" xfId="0" applyFont="1" applyBorder="1" applyAlignment="1" applyProtection="1">
      <alignment vertical="top"/>
    </xf>
    <xf numFmtId="0" fontId="50" fillId="0" borderId="1" xfId="0" applyFont="1" applyBorder="1" applyAlignment="1" applyProtection="1">
      <alignment horizontal="left" vertical="center"/>
    </xf>
    <xf numFmtId="0" fontId="50" fillId="0" borderId="1" xfId="0" applyFont="1" applyBorder="1" applyAlignment="1" applyProtection="1">
      <alignment horizontal="center" vertical="center"/>
    </xf>
    <xf numFmtId="49" fontId="50" fillId="0" borderId="1" xfId="0" applyNumberFormat="1" applyFont="1" applyBorder="1" applyAlignment="1" applyProtection="1">
      <alignment horizontal="left" vertical="center"/>
    </xf>
    <xf numFmtId="0" fontId="49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2" fillId="0" borderId="29" xfId="0" applyFont="1" applyBorder="1" applyAlignment="1">
      <alignment horizontal="left"/>
    </xf>
    <xf numFmtId="0" fontId="46" fillId="0" borderId="29" xfId="0" applyFont="1" applyBorder="1" applyAlignment="1"/>
    <xf numFmtId="0" fontId="40" fillId="0" borderId="27" xfId="0" applyFont="1" applyBorder="1" applyAlignment="1">
      <alignment vertical="top"/>
    </xf>
    <xf numFmtId="0" fontId="40" fillId="0" borderId="28" xfId="0" applyFont="1" applyBorder="1" applyAlignment="1">
      <alignment vertical="top"/>
    </xf>
    <xf numFmtId="0" fontId="40" fillId="0" borderId="30" xfId="0" applyFont="1" applyBorder="1" applyAlignment="1">
      <alignment vertical="top"/>
    </xf>
    <xf numFmtId="0" fontId="40" fillId="0" borderId="29" xfId="0" applyFont="1" applyBorder="1" applyAlignment="1">
      <alignment vertical="top"/>
    </xf>
    <xf numFmtId="0" fontId="40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styles" Target="styles.xml" /><Relationship Id="rId20" Type="http://schemas.openxmlformats.org/officeDocument/2006/relationships/theme" Target="theme/theme1.xml" /><Relationship Id="rId21" Type="http://schemas.openxmlformats.org/officeDocument/2006/relationships/calcChain" Target="calcChain.xml" /><Relationship Id="rId22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59080" cy="25908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9003131" TargetMode="External" /><Relationship Id="rId2" Type="http://schemas.openxmlformats.org/officeDocument/2006/relationships/hyperlink" Target="https://podminky.urs.cz/item/CS_URS_2025_01/119003132" TargetMode="External" /><Relationship Id="rId3" Type="http://schemas.openxmlformats.org/officeDocument/2006/relationships/hyperlink" Target="https://podminky.urs.cz/item/CS_URS_2025_01/119004111" TargetMode="External" /><Relationship Id="rId4" Type="http://schemas.openxmlformats.org/officeDocument/2006/relationships/hyperlink" Target="https://podminky.urs.cz/item/CS_URS_2025_01/119004112" TargetMode="External" /><Relationship Id="rId5" Type="http://schemas.openxmlformats.org/officeDocument/2006/relationships/hyperlink" Target="https://podminky.urs.cz/item/CS_URS_2025_01/121151103" TargetMode="External" /><Relationship Id="rId6" Type="http://schemas.openxmlformats.org/officeDocument/2006/relationships/hyperlink" Target="https://podminky.urs.cz/item/CS_URS_2025_01/132154104" TargetMode="External" /><Relationship Id="rId7" Type="http://schemas.openxmlformats.org/officeDocument/2006/relationships/hyperlink" Target="https://podminky.urs.cz/item/CS_URS_2025_01/132254104" TargetMode="External" /><Relationship Id="rId8" Type="http://schemas.openxmlformats.org/officeDocument/2006/relationships/hyperlink" Target="https://podminky.urs.cz/item/CS_URS_2025_01/132354104" TargetMode="External" /><Relationship Id="rId9" Type="http://schemas.openxmlformats.org/officeDocument/2006/relationships/hyperlink" Target="https://podminky.urs.cz/item/CS_URS_2025_01/132454104" TargetMode="External" /><Relationship Id="rId10" Type="http://schemas.openxmlformats.org/officeDocument/2006/relationships/hyperlink" Target="https://podminky.urs.cz/item/CS_URS_2025_01/139001101" TargetMode="External" /><Relationship Id="rId11" Type="http://schemas.openxmlformats.org/officeDocument/2006/relationships/hyperlink" Target="https://podminky.urs.cz/item/CS_URS_2025_01/151101101" TargetMode="External" /><Relationship Id="rId12" Type="http://schemas.openxmlformats.org/officeDocument/2006/relationships/hyperlink" Target="https://podminky.urs.cz/item/CS_URS_2025_01/151101111" TargetMode="External" /><Relationship Id="rId13" Type="http://schemas.openxmlformats.org/officeDocument/2006/relationships/hyperlink" Target="https://podminky.urs.cz/item/CS_URS_2025_01/162551108" TargetMode="External" /><Relationship Id="rId14" Type="http://schemas.openxmlformats.org/officeDocument/2006/relationships/hyperlink" Target="https://podminky.urs.cz/item/CS_URS_2025_01/162551108" TargetMode="External" /><Relationship Id="rId15" Type="http://schemas.openxmlformats.org/officeDocument/2006/relationships/hyperlink" Target="https://podminky.urs.cz/item/CS_URS_2025_01/162551128" TargetMode="External" /><Relationship Id="rId16" Type="http://schemas.openxmlformats.org/officeDocument/2006/relationships/hyperlink" Target="https://podminky.urs.cz/item/CS_URS_2025_01/162751137" TargetMode="External" /><Relationship Id="rId17" Type="http://schemas.openxmlformats.org/officeDocument/2006/relationships/hyperlink" Target="https://podminky.urs.cz/item/CS_URS_2025_01/162751139" TargetMode="External" /><Relationship Id="rId18" Type="http://schemas.openxmlformats.org/officeDocument/2006/relationships/hyperlink" Target="https://podminky.urs.cz/item/CS_URS_2025_01/171201231" TargetMode="External" /><Relationship Id="rId19" Type="http://schemas.openxmlformats.org/officeDocument/2006/relationships/hyperlink" Target="https://podminky.urs.cz/item/CS_URS_2025_01/167151111" TargetMode="External" /><Relationship Id="rId20" Type="http://schemas.openxmlformats.org/officeDocument/2006/relationships/hyperlink" Target="https://podminky.urs.cz/item/CS_URS_2025_01/171251201" TargetMode="External" /><Relationship Id="rId21" Type="http://schemas.openxmlformats.org/officeDocument/2006/relationships/hyperlink" Target="https://podminky.urs.cz/item/CS_URS_2025_01/174151101" TargetMode="External" /><Relationship Id="rId22" Type="http://schemas.openxmlformats.org/officeDocument/2006/relationships/hyperlink" Target="https://podminky.urs.cz/item/CS_URS_2025_01/175151101" TargetMode="External" /><Relationship Id="rId23" Type="http://schemas.openxmlformats.org/officeDocument/2006/relationships/hyperlink" Target="https://podminky.urs.cz/item/CS_URS_2025_01/175151109" TargetMode="External" /><Relationship Id="rId24" Type="http://schemas.openxmlformats.org/officeDocument/2006/relationships/hyperlink" Target="https://podminky.urs.cz/item/CS_URS_2025_01/181351003" TargetMode="External" /><Relationship Id="rId25" Type="http://schemas.openxmlformats.org/officeDocument/2006/relationships/hyperlink" Target="https://podminky.urs.cz/item/CS_URS_2025_01/181411131" TargetMode="External" /><Relationship Id="rId26" Type="http://schemas.openxmlformats.org/officeDocument/2006/relationships/hyperlink" Target="https://podminky.urs.cz/item/CS_URS_2025_01/181951112" TargetMode="External" /><Relationship Id="rId27" Type="http://schemas.openxmlformats.org/officeDocument/2006/relationships/hyperlink" Target="https://podminky.urs.cz/item/CS_URS_2025_01/185803111" TargetMode="External" /><Relationship Id="rId28" Type="http://schemas.openxmlformats.org/officeDocument/2006/relationships/hyperlink" Target="https://podminky.urs.cz/item/CS_URS_2025_01/451595111" TargetMode="External" /><Relationship Id="rId29" Type="http://schemas.openxmlformats.org/officeDocument/2006/relationships/hyperlink" Target="https://podminky.urs.cz/item/CS_URS_2025_01/871161211" TargetMode="External" /><Relationship Id="rId30" Type="http://schemas.openxmlformats.org/officeDocument/2006/relationships/hyperlink" Target="https://podminky.urs.cz/item/CS_URS_2025_01/877161101" TargetMode="External" /><Relationship Id="rId31" Type="http://schemas.openxmlformats.org/officeDocument/2006/relationships/hyperlink" Target="https://podminky.urs.cz/item/CS_URS_2025_01/877161110" TargetMode="External" /><Relationship Id="rId32" Type="http://schemas.openxmlformats.org/officeDocument/2006/relationships/hyperlink" Target="https://podminky.urs.cz/item/CS_URS_2025_01/877161112" TargetMode="External" /><Relationship Id="rId33" Type="http://schemas.openxmlformats.org/officeDocument/2006/relationships/hyperlink" Target="https://podminky.urs.cz/item/CS_URS_2025_01/892233122" TargetMode="External" /><Relationship Id="rId34" Type="http://schemas.openxmlformats.org/officeDocument/2006/relationships/hyperlink" Target="https://podminky.urs.cz/item/CS_URS_2025_01/892241111" TargetMode="External" /><Relationship Id="rId35" Type="http://schemas.openxmlformats.org/officeDocument/2006/relationships/hyperlink" Target="https://podminky.urs.cz/item/CS_URS_2025_01/892372111" TargetMode="External" /><Relationship Id="rId36" Type="http://schemas.openxmlformats.org/officeDocument/2006/relationships/hyperlink" Target="https://podminky.urs.cz/item/CS_URS_2025_01/899721111" TargetMode="External" /><Relationship Id="rId37" Type="http://schemas.openxmlformats.org/officeDocument/2006/relationships/hyperlink" Target="https://podminky.urs.cz/item/CS_URS_2025_01/899722114" TargetMode="External" /><Relationship Id="rId38" Type="http://schemas.openxmlformats.org/officeDocument/2006/relationships/hyperlink" Target="https://podminky.urs.cz/item/CS_URS_2025_01/998276101" TargetMode="External" /><Relationship Id="rId39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9003131" TargetMode="External" /><Relationship Id="rId2" Type="http://schemas.openxmlformats.org/officeDocument/2006/relationships/hyperlink" Target="https://podminky.urs.cz/item/CS_URS_2025_01/119003132" TargetMode="External" /><Relationship Id="rId3" Type="http://schemas.openxmlformats.org/officeDocument/2006/relationships/hyperlink" Target="https://podminky.urs.cz/item/CS_URS_2025_01/119003141" TargetMode="External" /><Relationship Id="rId4" Type="http://schemas.openxmlformats.org/officeDocument/2006/relationships/hyperlink" Target="https://podminky.urs.cz/item/CS_URS_2025_01/119003142" TargetMode="External" /><Relationship Id="rId5" Type="http://schemas.openxmlformats.org/officeDocument/2006/relationships/hyperlink" Target="https://podminky.urs.cz/item/CS_URS_2025_01/119004111" TargetMode="External" /><Relationship Id="rId6" Type="http://schemas.openxmlformats.org/officeDocument/2006/relationships/hyperlink" Target="https://podminky.urs.cz/item/CS_URS_2025_01/119004112" TargetMode="External" /><Relationship Id="rId7" Type="http://schemas.openxmlformats.org/officeDocument/2006/relationships/hyperlink" Target="https://podminky.urs.cz/item/CS_URS_2025_01/121151103" TargetMode="External" /><Relationship Id="rId8" Type="http://schemas.openxmlformats.org/officeDocument/2006/relationships/hyperlink" Target="https://podminky.urs.cz/item/CS_URS_2025_01/131151343" TargetMode="External" /><Relationship Id="rId9" Type="http://schemas.openxmlformats.org/officeDocument/2006/relationships/hyperlink" Target="https://podminky.urs.cz/item/CS_URS_2025_01/131251102" TargetMode="External" /><Relationship Id="rId10" Type="http://schemas.openxmlformats.org/officeDocument/2006/relationships/hyperlink" Target="https://podminky.urs.cz/item/CS_URS_2025_01/131351102" TargetMode="External" /><Relationship Id="rId11" Type="http://schemas.openxmlformats.org/officeDocument/2006/relationships/hyperlink" Target="https://podminky.urs.cz/item/CS_URS_2025_01/131451102" TargetMode="External" /><Relationship Id="rId12" Type="http://schemas.openxmlformats.org/officeDocument/2006/relationships/hyperlink" Target="https://podminky.urs.cz/item/CS_URS_2025_01/131551102" TargetMode="External" /><Relationship Id="rId13" Type="http://schemas.openxmlformats.org/officeDocument/2006/relationships/hyperlink" Target="https://podminky.urs.cz/item/CS_URS_2025_01/131251203" TargetMode="External" /><Relationship Id="rId14" Type="http://schemas.openxmlformats.org/officeDocument/2006/relationships/hyperlink" Target="https://podminky.urs.cz/item/CS_URS_2025_01/131351203" TargetMode="External" /><Relationship Id="rId15" Type="http://schemas.openxmlformats.org/officeDocument/2006/relationships/hyperlink" Target="https://podminky.urs.cz/item/CS_URS_2025_01/131451203" TargetMode="External" /><Relationship Id="rId16" Type="http://schemas.openxmlformats.org/officeDocument/2006/relationships/hyperlink" Target="https://podminky.urs.cz/item/CS_URS_2025_01/131551203" TargetMode="External" /><Relationship Id="rId17" Type="http://schemas.openxmlformats.org/officeDocument/2006/relationships/hyperlink" Target="https://podminky.urs.cz/item/CS_URS_2025_01/139001101" TargetMode="External" /><Relationship Id="rId18" Type="http://schemas.openxmlformats.org/officeDocument/2006/relationships/hyperlink" Target="https://podminky.urs.cz/item/CS_URS_2025_01/141721212" TargetMode="External" /><Relationship Id="rId19" Type="http://schemas.openxmlformats.org/officeDocument/2006/relationships/hyperlink" Target="https://podminky.urs.cz/item/CS_URS_2025_01/141721252" TargetMode="External" /><Relationship Id="rId20" Type="http://schemas.openxmlformats.org/officeDocument/2006/relationships/hyperlink" Target="https://podminky.urs.cz/item/CS_URS_2025_01/151101201" TargetMode="External" /><Relationship Id="rId21" Type="http://schemas.openxmlformats.org/officeDocument/2006/relationships/hyperlink" Target="https://podminky.urs.cz/item/CS_URS_2025_01/151101211" TargetMode="External" /><Relationship Id="rId22" Type="http://schemas.openxmlformats.org/officeDocument/2006/relationships/hyperlink" Target="https://podminky.urs.cz/item/CS_URS_2025_01/151101401" TargetMode="External" /><Relationship Id="rId23" Type="http://schemas.openxmlformats.org/officeDocument/2006/relationships/hyperlink" Target="https://podminky.urs.cz/item/CS_URS_2025_01/151101411" TargetMode="External" /><Relationship Id="rId24" Type="http://schemas.openxmlformats.org/officeDocument/2006/relationships/hyperlink" Target="https://podminky.urs.cz/item/CS_URS_2025_01/167151111" TargetMode="External" /><Relationship Id="rId25" Type="http://schemas.openxmlformats.org/officeDocument/2006/relationships/hyperlink" Target="https://podminky.urs.cz/item/CS_URS_2025_01/162551108" TargetMode="External" /><Relationship Id="rId26" Type="http://schemas.openxmlformats.org/officeDocument/2006/relationships/hyperlink" Target="https://podminky.urs.cz/item/CS_URS_2025_01/162551128" TargetMode="External" /><Relationship Id="rId27" Type="http://schemas.openxmlformats.org/officeDocument/2006/relationships/hyperlink" Target="https://podminky.urs.cz/item/CS_URS_2025_01/167151112" TargetMode="External" /><Relationship Id="rId28" Type="http://schemas.openxmlformats.org/officeDocument/2006/relationships/hyperlink" Target="https://podminky.urs.cz/item/CS_URS_2025_01/162751137" TargetMode="External" /><Relationship Id="rId29" Type="http://schemas.openxmlformats.org/officeDocument/2006/relationships/hyperlink" Target="https://podminky.urs.cz/item/CS_URS_2025_01/162751139" TargetMode="External" /><Relationship Id="rId30" Type="http://schemas.openxmlformats.org/officeDocument/2006/relationships/hyperlink" Target="https://podminky.urs.cz/item/CS_URS_2025_01/167151113" TargetMode="External" /><Relationship Id="rId31" Type="http://schemas.openxmlformats.org/officeDocument/2006/relationships/hyperlink" Target="https://podminky.urs.cz/item/CS_URS_2025_01/162551148" TargetMode="External" /><Relationship Id="rId32" Type="http://schemas.openxmlformats.org/officeDocument/2006/relationships/hyperlink" Target="https://podminky.urs.cz/item/CS_URS_2025_01/162751157" TargetMode="External" /><Relationship Id="rId33" Type="http://schemas.openxmlformats.org/officeDocument/2006/relationships/hyperlink" Target="https://podminky.urs.cz/item/CS_URS_2025_01/162751159" TargetMode="External" /><Relationship Id="rId34" Type="http://schemas.openxmlformats.org/officeDocument/2006/relationships/hyperlink" Target="https://podminky.urs.cz/item/CS_URS_2025_01/171201231" TargetMode="External" /><Relationship Id="rId35" Type="http://schemas.openxmlformats.org/officeDocument/2006/relationships/hyperlink" Target="https://podminky.urs.cz/item/CS_URS_2025_01/171251201" TargetMode="External" /><Relationship Id="rId36" Type="http://schemas.openxmlformats.org/officeDocument/2006/relationships/hyperlink" Target="https://podminky.urs.cz/item/CS_URS_2025_01/174151101" TargetMode="External" /><Relationship Id="rId37" Type="http://schemas.openxmlformats.org/officeDocument/2006/relationships/hyperlink" Target="https://podminky.urs.cz/item/CS_URS_2025_01/175151101" TargetMode="External" /><Relationship Id="rId38" Type="http://schemas.openxmlformats.org/officeDocument/2006/relationships/hyperlink" Target="https://podminky.urs.cz/item/CS_URS_2025_01/175151109" TargetMode="External" /><Relationship Id="rId39" Type="http://schemas.openxmlformats.org/officeDocument/2006/relationships/hyperlink" Target="https://podminky.urs.cz/item/CS_URS_2025_01/181351003" TargetMode="External" /><Relationship Id="rId40" Type="http://schemas.openxmlformats.org/officeDocument/2006/relationships/hyperlink" Target="https://podminky.urs.cz/item/CS_URS_2025_01/181411131" TargetMode="External" /><Relationship Id="rId41" Type="http://schemas.openxmlformats.org/officeDocument/2006/relationships/hyperlink" Target="https://podminky.urs.cz/item/CS_URS_2025_01/185803111" TargetMode="External" /><Relationship Id="rId42" Type="http://schemas.openxmlformats.org/officeDocument/2006/relationships/hyperlink" Target="https://podminky.urs.cz/item/CS_URS_2025_01/181951112" TargetMode="External" /><Relationship Id="rId43" Type="http://schemas.openxmlformats.org/officeDocument/2006/relationships/hyperlink" Target="https://podminky.urs.cz/item/CS_URS_2025_01/338171123" TargetMode="External" /><Relationship Id="rId44" Type="http://schemas.openxmlformats.org/officeDocument/2006/relationships/hyperlink" Target="https://podminky.urs.cz/item/CS_URS_2025_01/899713111" TargetMode="External" /><Relationship Id="rId45" Type="http://schemas.openxmlformats.org/officeDocument/2006/relationships/hyperlink" Target="https://podminky.urs.cz/item/CS_URS_2025_01/451541111" TargetMode="External" /><Relationship Id="rId46" Type="http://schemas.openxmlformats.org/officeDocument/2006/relationships/hyperlink" Target="https://podminky.urs.cz/item/CS_URS_2025_01/451595111" TargetMode="External" /><Relationship Id="rId47" Type="http://schemas.openxmlformats.org/officeDocument/2006/relationships/hyperlink" Target="https://podminky.urs.cz/item/CS_URS_2025_01/452311131" TargetMode="External" /><Relationship Id="rId48" Type="http://schemas.openxmlformats.org/officeDocument/2006/relationships/hyperlink" Target="https://podminky.urs.cz/item/CS_URS_2025_01/452351111" TargetMode="External" /><Relationship Id="rId49" Type="http://schemas.openxmlformats.org/officeDocument/2006/relationships/hyperlink" Target="https://podminky.urs.cz/item/CS_URS_2025_01/452351112" TargetMode="External" /><Relationship Id="rId50" Type="http://schemas.openxmlformats.org/officeDocument/2006/relationships/hyperlink" Target="https://podminky.urs.cz/item/CS_URS_2025_01/566901132" TargetMode="External" /><Relationship Id="rId51" Type="http://schemas.openxmlformats.org/officeDocument/2006/relationships/hyperlink" Target="https://podminky.urs.cz/item/CS_URS_2025_01/565155101" TargetMode="External" /><Relationship Id="rId52" Type="http://schemas.openxmlformats.org/officeDocument/2006/relationships/hyperlink" Target="https://podminky.urs.cz/item/CS_URS_2025_01/573111112" TargetMode="External" /><Relationship Id="rId53" Type="http://schemas.openxmlformats.org/officeDocument/2006/relationships/hyperlink" Target="https://podminky.urs.cz/item/CS_URS_2025_01/573231108" TargetMode="External" /><Relationship Id="rId54" Type="http://schemas.openxmlformats.org/officeDocument/2006/relationships/hyperlink" Target="https://podminky.urs.cz/item/CS_URS_2025_01/577134111" TargetMode="External" /><Relationship Id="rId55" Type="http://schemas.openxmlformats.org/officeDocument/2006/relationships/hyperlink" Target="https://podminky.urs.cz/item/CS_URS_2025_01/621211021" TargetMode="External" /><Relationship Id="rId56" Type="http://schemas.openxmlformats.org/officeDocument/2006/relationships/hyperlink" Target="https://podminky.urs.cz/item/CS_URS_2025_01/622213021" TargetMode="External" /><Relationship Id="rId57" Type="http://schemas.openxmlformats.org/officeDocument/2006/relationships/hyperlink" Target="https://podminky.urs.cz/item/CS_URS_2025_01/857212122" TargetMode="External" /><Relationship Id="rId58" Type="http://schemas.openxmlformats.org/officeDocument/2006/relationships/hyperlink" Target="https://podminky.urs.cz/item/CS_URS_2025_01/857214122" TargetMode="External" /><Relationship Id="rId59" Type="http://schemas.openxmlformats.org/officeDocument/2006/relationships/hyperlink" Target="https://podminky.urs.cz/item/CS_URS_2025_01/857242122" TargetMode="External" /><Relationship Id="rId60" Type="http://schemas.openxmlformats.org/officeDocument/2006/relationships/hyperlink" Target="https://podminky.urs.cz/item/CS_URS_2025_01/857312122" TargetMode="External" /><Relationship Id="rId61" Type="http://schemas.openxmlformats.org/officeDocument/2006/relationships/hyperlink" Target="https://podminky.urs.cz/item/CS_URS_2025_01/857314122" TargetMode="External" /><Relationship Id="rId62" Type="http://schemas.openxmlformats.org/officeDocument/2006/relationships/hyperlink" Target="https://podminky.urs.cz/item/CS_URS_2025_01/871211211" TargetMode="External" /><Relationship Id="rId63" Type="http://schemas.openxmlformats.org/officeDocument/2006/relationships/hyperlink" Target="https://podminky.urs.cz/item/CS_URS_2025_01/871251211" TargetMode="External" /><Relationship Id="rId64" Type="http://schemas.openxmlformats.org/officeDocument/2006/relationships/hyperlink" Target="https://podminky.urs.cz/item/CS_URS_2025_01/877211101" TargetMode="External" /><Relationship Id="rId65" Type="http://schemas.openxmlformats.org/officeDocument/2006/relationships/hyperlink" Target="https://podminky.urs.cz/item/CS_URS_2025_01/877211110" TargetMode="External" /><Relationship Id="rId66" Type="http://schemas.openxmlformats.org/officeDocument/2006/relationships/hyperlink" Target="https://podminky.urs.cz/item/CS_URS_2025_01/877211113" TargetMode="External" /><Relationship Id="rId67" Type="http://schemas.openxmlformats.org/officeDocument/2006/relationships/hyperlink" Target="https://podminky.urs.cz/item/CS_URS_2025_01/891211222" TargetMode="External" /><Relationship Id="rId68" Type="http://schemas.openxmlformats.org/officeDocument/2006/relationships/hyperlink" Target="https://podminky.urs.cz/item/CS_URS_2025_01/891212312" TargetMode="External" /><Relationship Id="rId69" Type="http://schemas.openxmlformats.org/officeDocument/2006/relationships/hyperlink" Target="https://podminky.urs.cz/item/CS_URS_2025_01/891214121" TargetMode="External" /><Relationship Id="rId70" Type="http://schemas.openxmlformats.org/officeDocument/2006/relationships/hyperlink" Target="https://podminky.urs.cz/item/CS_URS_2025_01/891247112" TargetMode="External" /><Relationship Id="rId71" Type="http://schemas.openxmlformats.org/officeDocument/2006/relationships/hyperlink" Target="https://podminky.urs.cz/item/CS_URS_2025_01/892233122" TargetMode="External" /><Relationship Id="rId72" Type="http://schemas.openxmlformats.org/officeDocument/2006/relationships/hyperlink" Target="https://podminky.urs.cz/item/CS_URS_2025_01/892241111" TargetMode="External" /><Relationship Id="rId73" Type="http://schemas.openxmlformats.org/officeDocument/2006/relationships/hyperlink" Target="https://podminky.urs.cz/item/CS_URS_2025_01/892372111" TargetMode="External" /><Relationship Id="rId74" Type="http://schemas.openxmlformats.org/officeDocument/2006/relationships/hyperlink" Target="https://podminky.urs.cz/item/CS_URS_2025_01/893420101" TargetMode="External" /><Relationship Id="rId75" Type="http://schemas.openxmlformats.org/officeDocument/2006/relationships/hyperlink" Target="https://podminky.urs.cz/item/CS_URS_2025_01/893420103" TargetMode="External" /><Relationship Id="rId76" Type="http://schemas.openxmlformats.org/officeDocument/2006/relationships/hyperlink" Target="https://podminky.urs.cz/item/CS_URS_2025_01/899721111" TargetMode="External" /><Relationship Id="rId77" Type="http://schemas.openxmlformats.org/officeDocument/2006/relationships/hyperlink" Target="https://podminky.urs.cz/item/CS_URS_2025_01/899911216" TargetMode="External" /><Relationship Id="rId78" Type="http://schemas.openxmlformats.org/officeDocument/2006/relationships/hyperlink" Target="https://podminky.urs.cz/item/CS_URS_2025_01/899913133" TargetMode="External" /><Relationship Id="rId79" Type="http://schemas.openxmlformats.org/officeDocument/2006/relationships/hyperlink" Target="https://podminky.urs.cz/item/CS_URS_2025_01/113107442" TargetMode="External" /><Relationship Id="rId80" Type="http://schemas.openxmlformats.org/officeDocument/2006/relationships/hyperlink" Target="https://podminky.urs.cz/item/CS_URS_2025_01/919735112" TargetMode="External" /><Relationship Id="rId81" Type="http://schemas.openxmlformats.org/officeDocument/2006/relationships/hyperlink" Target="https://podminky.urs.cz/item/CS_URS_2025_01/997006002" TargetMode="External" /><Relationship Id="rId82" Type="http://schemas.openxmlformats.org/officeDocument/2006/relationships/hyperlink" Target="https://podminky.urs.cz/item/CS_URS_2025_01/997006005" TargetMode="External" /><Relationship Id="rId83" Type="http://schemas.openxmlformats.org/officeDocument/2006/relationships/hyperlink" Target="https://podminky.urs.cz/item/CS_URS_2025_01/997221571" TargetMode="External" /><Relationship Id="rId84" Type="http://schemas.openxmlformats.org/officeDocument/2006/relationships/hyperlink" Target="https://podminky.urs.cz/item/CS_URS_2025_01/997221579" TargetMode="External" /><Relationship Id="rId85" Type="http://schemas.openxmlformats.org/officeDocument/2006/relationships/hyperlink" Target="https://podminky.urs.cz/item/CS_URS_2025_01/997221875" TargetMode="External" /><Relationship Id="rId86" Type="http://schemas.openxmlformats.org/officeDocument/2006/relationships/hyperlink" Target="https://podminky.urs.cz/item/CS_URS_2025_01/998276101" TargetMode="External" /><Relationship Id="rId87" Type="http://schemas.openxmlformats.org/officeDocument/2006/relationships/hyperlink" Target="https://podminky.urs.cz/item/CS_URS_2025_01/711161212" TargetMode="External" /><Relationship Id="rId88" Type="http://schemas.openxmlformats.org/officeDocument/2006/relationships/hyperlink" Target="https://podminky.urs.cz/item/CS_URS_2025_01/998711101" TargetMode="External" /><Relationship Id="rId89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5101201" TargetMode="External" /><Relationship Id="rId2" Type="http://schemas.openxmlformats.org/officeDocument/2006/relationships/hyperlink" Target="https://podminky.urs.cz/item/CS_URS_2025_01/115101301" TargetMode="External" /><Relationship Id="rId3" Type="http://schemas.openxmlformats.org/officeDocument/2006/relationships/hyperlink" Target="https://podminky.urs.cz/item/CS_URS_2025_01/119003131" TargetMode="External" /><Relationship Id="rId4" Type="http://schemas.openxmlformats.org/officeDocument/2006/relationships/hyperlink" Target="https://podminky.urs.cz/item/CS_URS_2025_01/119003132" TargetMode="External" /><Relationship Id="rId5" Type="http://schemas.openxmlformats.org/officeDocument/2006/relationships/hyperlink" Target="https://podminky.urs.cz/item/CS_URS_2025_01/119004111" TargetMode="External" /><Relationship Id="rId6" Type="http://schemas.openxmlformats.org/officeDocument/2006/relationships/hyperlink" Target="https://podminky.urs.cz/item/CS_URS_2025_01/119004112" TargetMode="External" /><Relationship Id="rId7" Type="http://schemas.openxmlformats.org/officeDocument/2006/relationships/hyperlink" Target="https://podminky.urs.cz/item/CS_URS_2025_01/121151103" TargetMode="External" /><Relationship Id="rId8" Type="http://schemas.openxmlformats.org/officeDocument/2006/relationships/hyperlink" Target="https://podminky.urs.cz/item/CS_URS_2025_01/132212131" TargetMode="External" /><Relationship Id="rId9" Type="http://schemas.openxmlformats.org/officeDocument/2006/relationships/hyperlink" Target="https://podminky.urs.cz/item/CS_URS_2025_01/132154102" TargetMode="External" /><Relationship Id="rId10" Type="http://schemas.openxmlformats.org/officeDocument/2006/relationships/hyperlink" Target="https://podminky.urs.cz/item/CS_URS_2025_01/132254102" TargetMode="External" /><Relationship Id="rId11" Type="http://schemas.openxmlformats.org/officeDocument/2006/relationships/hyperlink" Target="https://podminky.urs.cz/item/CS_URS_2025_01/132354102" TargetMode="External" /><Relationship Id="rId12" Type="http://schemas.openxmlformats.org/officeDocument/2006/relationships/hyperlink" Target="https://podminky.urs.cz/item/CS_URS_2025_01/132454102" TargetMode="External" /><Relationship Id="rId13" Type="http://schemas.openxmlformats.org/officeDocument/2006/relationships/hyperlink" Target="https://podminky.urs.cz/item/CS_URS_2025_01/151101102" TargetMode="External" /><Relationship Id="rId14" Type="http://schemas.openxmlformats.org/officeDocument/2006/relationships/hyperlink" Target="https://podminky.urs.cz/item/CS_URS_2025_01/151101112" TargetMode="External" /><Relationship Id="rId15" Type="http://schemas.openxmlformats.org/officeDocument/2006/relationships/hyperlink" Target="https://podminky.urs.cz/item/CS_URS_2025_01/162551108" TargetMode="External" /><Relationship Id="rId16" Type="http://schemas.openxmlformats.org/officeDocument/2006/relationships/hyperlink" Target="https://podminky.urs.cz/item/CS_URS_2025_01/162551108" TargetMode="External" /><Relationship Id="rId17" Type="http://schemas.openxmlformats.org/officeDocument/2006/relationships/hyperlink" Target="https://podminky.urs.cz/item/CS_URS_2025_01/162551128" TargetMode="External" /><Relationship Id="rId18" Type="http://schemas.openxmlformats.org/officeDocument/2006/relationships/hyperlink" Target="https://podminky.urs.cz/item/CS_URS_2025_01/162751137" TargetMode="External" /><Relationship Id="rId19" Type="http://schemas.openxmlformats.org/officeDocument/2006/relationships/hyperlink" Target="https://podminky.urs.cz/item/CS_URS_2025_01/162751139" TargetMode="External" /><Relationship Id="rId20" Type="http://schemas.openxmlformats.org/officeDocument/2006/relationships/hyperlink" Target="https://podminky.urs.cz/item/CS_URS_2025_01/171201231" TargetMode="External" /><Relationship Id="rId21" Type="http://schemas.openxmlformats.org/officeDocument/2006/relationships/hyperlink" Target="https://podminky.urs.cz/item/CS_URS_2025_01/167151111" TargetMode="External" /><Relationship Id="rId22" Type="http://schemas.openxmlformats.org/officeDocument/2006/relationships/hyperlink" Target="https://podminky.urs.cz/item/CS_URS_2025_01/171251201" TargetMode="External" /><Relationship Id="rId23" Type="http://schemas.openxmlformats.org/officeDocument/2006/relationships/hyperlink" Target="https://podminky.urs.cz/item/CS_URS_2025_01/174151101" TargetMode="External" /><Relationship Id="rId24" Type="http://schemas.openxmlformats.org/officeDocument/2006/relationships/hyperlink" Target="https://podminky.urs.cz/item/CS_URS_2025_01/175151101" TargetMode="External" /><Relationship Id="rId25" Type="http://schemas.openxmlformats.org/officeDocument/2006/relationships/hyperlink" Target="https://podminky.urs.cz/item/CS_URS_2025_01/175151109" TargetMode="External" /><Relationship Id="rId26" Type="http://schemas.openxmlformats.org/officeDocument/2006/relationships/hyperlink" Target="https://podminky.urs.cz/item/CS_URS_2025_01/181351003" TargetMode="External" /><Relationship Id="rId27" Type="http://schemas.openxmlformats.org/officeDocument/2006/relationships/hyperlink" Target="https://podminky.urs.cz/item/CS_URS_2025_01/181411131" TargetMode="External" /><Relationship Id="rId28" Type="http://schemas.openxmlformats.org/officeDocument/2006/relationships/hyperlink" Target="https://podminky.urs.cz/item/CS_URS_2025_01/185803111" TargetMode="External" /><Relationship Id="rId29" Type="http://schemas.openxmlformats.org/officeDocument/2006/relationships/hyperlink" Target="https://podminky.urs.cz/item/CS_URS_2025_01/181951112" TargetMode="External" /><Relationship Id="rId30" Type="http://schemas.openxmlformats.org/officeDocument/2006/relationships/hyperlink" Target="https://podminky.urs.cz/item/CS_URS_2025_01/380316243" TargetMode="External" /><Relationship Id="rId31" Type="http://schemas.openxmlformats.org/officeDocument/2006/relationships/hyperlink" Target="https://podminky.urs.cz/item/CS_URS_2025_01/380326342" TargetMode="External" /><Relationship Id="rId32" Type="http://schemas.openxmlformats.org/officeDocument/2006/relationships/hyperlink" Target="https://podminky.urs.cz/item/CS_URS_2025_01/380326343" TargetMode="External" /><Relationship Id="rId33" Type="http://schemas.openxmlformats.org/officeDocument/2006/relationships/hyperlink" Target="https://podminky.urs.cz/item/CS_URS_2025_01/380356231" TargetMode="External" /><Relationship Id="rId34" Type="http://schemas.openxmlformats.org/officeDocument/2006/relationships/hyperlink" Target="https://podminky.urs.cz/item/CS_URS_2025_01/380356232" TargetMode="External" /><Relationship Id="rId35" Type="http://schemas.openxmlformats.org/officeDocument/2006/relationships/hyperlink" Target="https://podminky.urs.cz/item/CS_URS_2025_01/380361006" TargetMode="External" /><Relationship Id="rId36" Type="http://schemas.openxmlformats.org/officeDocument/2006/relationships/hyperlink" Target="https://podminky.urs.cz/item/CS_URS_2025_01/359901211" TargetMode="External" /><Relationship Id="rId37" Type="http://schemas.openxmlformats.org/officeDocument/2006/relationships/hyperlink" Target="https://podminky.urs.cz/item/CS_URS_2025_01/451595111" TargetMode="External" /><Relationship Id="rId38" Type="http://schemas.openxmlformats.org/officeDocument/2006/relationships/hyperlink" Target="https://podminky.urs.cz/item/CS_URS_2025_01/631311215" TargetMode="External" /><Relationship Id="rId39" Type="http://schemas.openxmlformats.org/officeDocument/2006/relationships/hyperlink" Target="https://podminky.urs.cz/item/CS_URS_2025_01/631319021" TargetMode="External" /><Relationship Id="rId40" Type="http://schemas.openxmlformats.org/officeDocument/2006/relationships/hyperlink" Target="https://podminky.urs.cz/item/CS_URS_2025_01/871251141" TargetMode="External" /><Relationship Id="rId41" Type="http://schemas.openxmlformats.org/officeDocument/2006/relationships/hyperlink" Target="https://podminky.urs.cz/item/CS_URS_2025_01/871313122" TargetMode="External" /><Relationship Id="rId42" Type="http://schemas.openxmlformats.org/officeDocument/2006/relationships/hyperlink" Target="https://podminky.urs.cz/item/CS_URS_2025_01/871321141" TargetMode="External" /><Relationship Id="rId43" Type="http://schemas.openxmlformats.org/officeDocument/2006/relationships/hyperlink" Target="https://podminky.urs.cz/item/CS_URS_2025_01/877310310" TargetMode="External" /><Relationship Id="rId44" Type="http://schemas.openxmlformats.org/officeDocument/2006/relationships/hyperlink" Target="https://podminky.urs.cz/item/CS_URS_2025_01/892271111" TargetMode="External" /><Relationship Id="rId45" Type="http://schemas.openxmlformats.org/officeDocument/2006/relationships/hyperlink" Target="https://podminky.urs.cz/item/CS_URS_2025_01/892351111" TargetMode="External" /><Relationship Id="rId46" Type="http://schemas.openxmlformats.org/officeDocument/2006/relationships/hyperlink" Target="https://podminky.urs.cz/item/CS_URS_2025_01/899721111" TargetMode="External" /><Relationship Id="rId47" Type="http://schemas.openxmlformats.org/officeDocument/2006/relationships/hyperlink" Target="https://podminky.urs.cz/item/CS_URS_2025_01/899722114" TargetMode="External" /><Relationship Id="rId48" Type="http://schemas.openxmlformats.org/officeDocument/2006/relationships/hyperlink" Target="https://podminky.urs.cz/item/CS_URS_2025_01/892372111" TargetMode="External" /><Relationship Id="rId49" Type="http://schemas.openxmlformats.org/officeDocument/2006/relationships/hyperlink" Target="https://podminky.urs.cz/item/CS_URS_2025_01/899911231" TargetMode="External" /><Relationship Id="rId50" Type="http://schemas.openxmlformats.org/officeDocument/2006/relationships/hyperlink" Target="https://podminky.urs.cz/item/CS_URS_2025_01/899913141" TargetMode="External" /><Relationship Id="rId51" Type="http://schemas.openxmlformats.org/officeDocument/2006/relationships/hyperlink" Target="https://podminky.urs.cz/item/CS_URS_2025_01/899104112" TargetMode="External" /><Relationship Id="rId52" Type="http://schemas.openxmlformats.org/officeDocument/2006/relationships/hyperlink" Target="https://podminky.urs.cz/item/CS_URS_2025_01/933901311" TargetMode="External" /><Relationship Id="rId53" Type="http://schemas.openxmlformats.org/officeDocument/2006/relationships/hyperlink" Target="https://podminky.urs.cz/item/CS_URS_2025_01/938901411" TargetMode="External" /><Relationship Id="rId54" Type="http://schemas.openxmlformats.org/officeDocument/2006/relationships/hyperlink" Target="https://podminky.urs.cz/item/CS_URS_2025_01/938902123" TargetMode="External" /><Relationship Id="rId55" Type="http://schemas.openxmlformats.org/officeDocument/2006/relationships/hyperlink" Target="https://podminky.urs.cz/item/CS_URS_2025_01/938902122" TargetMode="External" /><Relationship Id="rId56" Type="http://schemas.openxmlformats.org/officeDocument/2006/relationships/hyperlink" Target="https://podminky.urs.cz/item/CS_URS_2025_01/953333115" TargetMode="External" /><Relationship Id="rId57" Type="http://schemas.openxmlformats.org/officeDocument/2006/relationships/hyperlink" Target="https://podminky.urs.cz/item/CS_URS_2025_01/953334212" TargetMode="External" /><Relationship Id="rId58" Type="http://schemas.openxmlformats.org/officeDocument/2006/relationships/hyperlink" Target="https://podminky.urs.cz/item/CS_URS_2025_01/953731225" TargetMode="External" /><Relationship Id="rId59" Type="http://schemas.openxmlformats.org/officeDocument/2006/relationships/hyperlink" Target="https://podminky.urs.cz/item/CS_URS_2025_01/953731311" TargetMode="External" /><Relationship Id="rId60" Type="http://schemas.openxmlformats.org/officeDocument/2006/relationships/hyperlink" Target="https://podminky.urs.cz/item/CS_URS_2025_01/977151123" TargetMode="External" /><Relationship Id="rId61" Type="http://schemas.openxmlformats.org/officeDocument/2006/relationships/hyperlink" Target="https://podminky.urs.cz/item/CS_URS_2025_01/977151127" TargetMode="External" /><Relationship Id="rId62" Type="http://schemas.openxmlformats.org/officeDocument/2006/relationships/hyperlink" Target="https://podminky.urs.cz/item/CS_URS_2025_01/962052211" TargetMode="External" /><Relationship Id="rId63" Type="http://schemas.openxmlformats.org/officeDocument/2006/relationships/hyperlink" Target="https://podminky.urs.cz/item/CS_URS_2025_01/977151124" TargetMode="External" /><Relationship Id="rId64" Type="http://schemas.openxmlformats.org/officeDocument/2006/relationships/hyperlink" Target="https://podminky.urs.cz/item/CS_URS_2025_01/997013151" TargetMode="External" /><Relationship Id="rId65" Type="http://schemas.openxmlformats.org/officeDocument/2006/relationships/hyperlink" Target="https://podminky.urs.cz/item/CS_URS_2025_01/997013501" TargetMode="External" /><Relationship Id="rId66" Type="http://schemas.openxmlformats.org/officeDocument/2006/relationships/hyperlink" Target="https://podminky.urs.cz/item/CS_URS_2025_01/997013509" TargetMode="External" /><Relationship Id="rId67" Type="http://schemas.openxmlformats.org/officeDocument/2006/relationships/hyperlink" Target="https://podminky.urs.cz/item/CS_URS_2025_01/997013862" TargetMode="External" /><Relationship Id="rId68" Type="http://schemas.openxmlformats.org/officeDocument/2006/relationships/hyperlink" Target="https://podminky.urs.cz/item/CS_URS_2025_01/998142251" TargetMode="External" /><Relationship Id="rId69" Type="http://schemas.openxmlformats.org/officeDocument/2006/relationships/hyperlink" Target="https://podminky.urs.cz/item/CS_URS_2025_01/711161212" TargetMode="External" /><Relationship Id="rId70" Type="http://schemas.openxmlformats.org/officeDocument/2006/relationships/hyperlink" Target="https://podminky.urs.cz/item/CS_URS_2025_01/998711101" TargetMode="External" /><Relationship Id="rId71" Type="http://schemas.openxmlformats.org/officeDocument/2006/relationships/hyperlink" Target="https://podminky.urs.cz/item/CS_URS_2025_01/998722101" TargetMode="External" /><Relationship Id="rId72" Type="http://schemas.openxmlformats.org/officeDocument/2006/relationships/hyperlink" Target="https://podminky.urs.cz/item/CS_URS_2025_01/767591011" TargetMode="External" /><Relationship Id="rId73" Type="http://schemas.openxmlformats.org/officeDocument/2006/relationships/hyperlink" Target="https://podminky.urs.cz/item/CS_URS_2025_01/767591021" TargetMode="External" /><Relationship Id="rId74" Type="http://schemas.openxmlformats.org/officeDocument/2006/relationships/hyperlink" Target="https://podminky.urs.cz/item/CS_URS_2025_01/767831022" TargetMode="External" /><Relationship Id="rId75" Type="http://schemas.openxmlformats.org/officeDocument/2006/relationships/hyperlink" Target="https://podminky.urs.cz/item/CS_URS_2025_01/998767101" TargetMode="External" /><Relationship Id="rId76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2101102" TargetMode="External" /><Relationship Id="rId2" Type="http://schemas.openxmlformats.org/officeDocument/2006/relationships/hyperlink" Target="https://podminky.urs.cz/item/CS_URS_2025_01/112251102" TargetMode="External" /><Relationship Id="rId3" Type="http://schemas.openxmlformats.org/officeDocument/2006/relationships/hyperlink" Target="https://podminky.urs.cz/item/CS_URS_2025_01/113107162" TargetMode="External" /><Relationship Id="rId4" Type="http://schemas.openxmlformats.org/officeDocument/2006/relationships/hyperlink" Target="https://podminky.urs.cz/item/CS_URS_2025_01/113107164" TargetMode="External" /><Relationship Id="rId5" Type="http://schemas.openxmlformats.org/officeDocument/2006/relationships/hyperlink" Target="https://podminky.urs.cz/item/CS_URS_2025_01/113107182" TargetMode="External" /><Relationship Id="rId6" Type="http://schemas.openxmlformats.org/officeDocument/2006/relationships/hyperlink" Target="https://podminky.urs.cz/item/CS_URS_2025_01/113107222" TargetMode="External" /><Relationship Id="rId7" Type="http://schemas.openxmlformats.org/officeDocument/2006/relationships/hyperlink" Target="https://podminky.urs.cz/item/CS_URS_2025_01/113107224" TargetMode="External" /><Relationship Id="rId8" Type="http://schemas.openxmlformats.org/officeDocument/2006/relationships/hyperlink" Target="https://podminky.urs.cz/item/CS_URS_2025_01/113107242" TargetMode="External" /><Relationship Id="rId9" Type="http://schemas.openxmlformats.org/officeDocument/2006/relationships/hyperlink" Target="https://podminky.urs.cz/item/CS_URS_2025_01/113107322" TargetMode="External" /><Relationship Id="rId10" Type="http://schemas.openxmlformats.org/officeDocument/2006/relationships/hyperlink" Target="https://podminky.urs.cz/item/CS_URS_2025_01/121151113" TargetMode="External" /><Relationship Id="rId11" Type="http://schemas.openxmlformats.org/officeDocument/2006/relationships/hyperlink" Target="https://podminky.urs.cz/item/CS_URS_2025_01/122251104" TargetMode="External" /><Relationship Id="rId12" Type="http://schemas.openxmlformats.org/officeDocument/2006/relationships/hyperlink" Target="https://podminky.urs.cz/item/CS_URS_2025_01/131213701" TargetMode="External" /><Relationship Id="rId13" Type="http://schemas.openxmlformats.org/officeDocument/2006/relationships/hyperlink" Target="https://podminky.urs.cz/item/CS_URS_2025_01/132251101" TargetMode="External" /><Relationship Id="rId14" Type="http://schemas.openxmlformats.org/officeDocument/2006/relationships/hyperlink" Target="https://podminky.urs.cz/item/CS_URS_2025_01/162751117" TargetMode="External" /><Relationship Id="rId15" Type="http://schemas.openxmlformats.org/officeDocument/2006/relationships/hyperlink" Target="https://podminky.urs.cz/item/CS_URS_2025_01/162751119" TargetMode="External" /><Relationship Id="rId16" Type="http://schemas.openxmlformats.org/officeDocument/2006/relationships/hyperlink" Target="https://podminky.urs.cz/item/CS_URS_2025_01/167151111" TargetMode="External" /><Relationship Id="rId17" Type="http://schemas.openxmlformats.org/officeDocument/2006/relationships/hyperlink" Target="https://podminky.urs.cz/item/CS_URS_2025_01/171201231" TargetMode="External" /><Relationship Id="rId18" Type="http://schemas.openxmlformats.org/officeDocument/2006/relationships/hyperlink" Target="https://podminky.urs.cz/item/CS_URS_2025_01/171251201" TargetMode="External" /><Relationship Id="rId19" Type="http://schemas.openxmlformats.org/officeDocument/2006/relationships/hyperlink" Target="https://podminky.urs.cz/item/CS_URS_2025_01/181411131" TargetMode="External" /><Relationship Id="rId20" Type="http://schemas.openxmlformats.org/officeDocument/2006/relationships/hyperlink" Target="https://podminky.urs.cz/item/CS_URS_2025_01/181951112" TargetMode="External" /><Relationship Id="rId21" Type="http://schemas.openxmlformats.org/officeDocument/2006/relationships/hyperlink" Target="https://podminky.urs.cz/item/CS_URS_2025_01/182303111" TargetMode="External" /><Relationship Id="rId22" Type="http://schemas.openxmlformats.org/officeDocument/2006/relationships/hyperlink" Target="https://podminky.urs.cz/item/CS_URS_2025_01/211971110" TargetMode="External" /><Relationship Id="rId23" Type="http://schemas.openxmlformats.org/officeDocument/2006/relationships/hyperlink" Target="https://podminky.urs.cz/item/CS_URS_2025_01/212752101" TargetMode="External" /><Relationship Id="rId24" Type="http://schemas.openxmlformats.org/officeDocument/2006/relationships/hyperlink" Target="https://podminky.urs.cz/item/CS_URS_2025_01/561121103" TargetMode="External" /><Relationship Id="rId25" Type="http://schemas.openxmlformats.org/officeDocument/2006/relationships/hyperlink" Target="https://podminky.urs.cz/item/CS_URS_2025_01/564851111" TargetMode="External" /><Relationship Id="rId26" Type="http://schemas.openxmlformats.org/officeDocument/2006/relationships/hyperlink" Target="https://podminky.urs.cz/item/CS_URS_2025_01/565155111" TargetMode="External" /><Relationship Id="rId27" Type="http://schemas.openxmlformats.org/officeDocument/2006/relationships/hyperlink" Target="https://podminky.urs.cz/item/CS_URS_2025_01/573111112" TargetMode="External" /><Relationship Id="rId28" Type="http://schemas.openxmlformats.org/officeDocument/2006/relationships/hyperlink" Target="https://podminky.urs.cz/item/CS_URS_2025_01/573231108" TargetMode="External" /><Relationship Id="rId29" Type="http://schemas.openxmlformats.org/officeDocument/2006/relationships/hyperlink" Target="https://podminky.urs.cz/item/CS_URS_2025_01/577134131" TargetMode="External" /><Relationship Id="rId30" Type="http://schemas.openxmlformats.org/officeDocument/2006/relationships/hyperlink" Target="https://podminky.urs.cz/item/CS_URS_2025_01/596212210" TargetMode="External" /><Relationship Id="rId31" Type="http://schemas.openxmlformats.org/officeDocument/2006/relationships/hyperlink" Target="https://podminky.urs.cz/item/CS_URS_2025_01/596412114" TargetMode="External" /><Relationship Id="rId32" Type="http://schemas.openxmlformats.org/officeDocument/2006/relationships/hyperlink" Target="https://podminky.urs.cz/item/CS_URS_2025_01/914111111" TargetMode="External" /><Relationship Id="rId33" Type="http://schemas.openxmlformats.org/officeDocument/2006/relationships/hyperlink" Target="https://podminky.urs.cz/item/CS_URS_2025_01/914511111" TargetMode="External" /><Relationship Id="rId34" Type="http://schemas.openxmlformats.org/officeDocument/2006/relationships/hyperlink" Target="https://podminky.urs.cz/item/CS_URS_2025_01/916131213" TargetMode="External" /><Relationship Id="rId35" Type="http://schemas.openxmlformats.org/officeDocument/2006/relationships/hyperlink" Target="https://podminky.urs.cz/item/CS_URS_2025_01/916781112" TargetMode="External" /><Relationship Id="rId36" Type="http://schemas.openxmlformats.org/officeDocument/2006/relationships/hyperlink" Target="https://podminky.urs.cz/item/CS_URS_2025_01/916991121" TargetMode="External" /><Relationship Id="rId37" Type="http://schemas.openxmlformats.org/officeDocument/2006/relationships/hyperlink" Target="https://podminky.urs.cz/item/CS_URS_2025_01/919726122" TargetMode="External" /><Relationship Id="rId38" Type="http://schemas.openxmlformats.org/officeDocument/2006/relationships/hyperlink" Target="https://podminky.urs.cz/item/CS_URS_2025_01/919726123" TargetMode="External" /><Relationship Id="rId39" Type="http://schemas.openxmlformats.org/officeDocument/2006/relationships/hyperlink" Target="https://podminky.urs.cz/item/CS_URS_2025_01/997221571" TargetMode="External" /><Relationship Id="rId40" Type="http://schemas.openxmlformats.org/officeDocument/2006/relationships/hyperlink" Target="https://podminky.urs.cz/item/CS_URS_2025_01/997221579" TargetMode="External" /><Relationship Id="rId41" Type="http://schemas.openxmlformats.org/officeDocument/2006/relationships/hyperlink" Target="https://podminky.urs.cz/item/CS_URS_2025_01/997221612" TargetMode="External" /><Relationship Id="rId42" Type="http://schemas.openxmlformats.org/officeDocument/2006/relationships/hyperlink" Target="https://podminky.urs.cz/item/CS_URS_2025_01/997221873" TargetMode="External" /><Relationship Id="rId43" Type="http://schemas.openxmlformats.org/officeDocument/2006/relationships/hyperlink" Target="https://podminky.urs.cz/item/CS_URS_2025_01/997221875" TargetMode="External" /><Relationship Id="rId44" Type="http://schemas.openxmlformats.org/officeDocument/2006/relationships/hyperlink" Target="https://podminky.urs.cz/item/CS_URS_2025_01/998225111" TargetMode="External" /><Relationship Id="rId45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77151118" TargetMode="External" /><Relationship Id="rId2" Type="http://schemas.openxmlformats.org/officeDocument/2006/relationships/hyperlink" Target="https://podminky.urs.cz/item/CS_URS_2025_01/741211851" TargetMode="External" /><Relationship Id="rId3" Type="http://schemas.openxmlformats.org/officeDocument/2006/relationships/hyperlink" Target="https://podminky.urs.cz/item/CS_URS_2025_01/468061112" TargetMode="External" /><Relationship Id="rId4" Type="http://schemas.openxmlformats.org/officeDocument/2006/relationships/hyperlink" Target="https://podminky.urs.cz/item/CS_URS_2025_01/468051121" TargetMode="External" /><Relationship Id="rId5" Type="http://schemas.openxmlformats.org/officeDocument/2006/relationships/hyperlink" Target="https://podminky.urs.cz/item/CS_URS_2025_01/469971111" TargetMode="External" /><Relationship Id="rId6" Type="http://schemas.openxmlformats.org/officeDocument/2006/relationships/hyperlink" Target="https://podminky.urs.cz/item/CS_URS_2025_01/469972111" TargetMode="External" /><Relationship Id="rId7" Type="http://schemas.openxmlformats.org/officeDocument/2006/relationships/hyperlink" Target="https://podminky.urs.cz/item/CS_URS_2025_01/469972121" TargetMode="External" /><Relationship Id="rId8" Type="http://schemas.openxmlformats.org/officeDocument/2006/relationships/hyperlink" Target="https://podminky.urs.cz/item/CS_URS_2025_01/469973116" TargetMode="External" /><Relationship Id="rId9" Type="http://schemas.openxmlformats.org/officeDocument/2006/relationships/hyperlink" Target="https://podminky.urs.cz/item/CS_URS_2025_01/460171452" TargetMode="External" /><Relationship Id="rId10" Type="http://schemas.openxmlformats.org/officeDocument/2006/relationships/hyperlink" Target="https://podminky.urs.cz/item/CS_URS_2025_01/460171453" TargetMode="External" /><Relationship Id="rId11" Type="http://schemas.openxmlformats.org/officeDocument/2006/relationships/hyperlink" Target="https://podminky.urs.cz/item/CS_URS_2025_01/460171454" TargetMode="External" /><Relationship Id="rId12" Type="http://schemas.openxmlformats.org/officeDocument/2006/relationships/hyperlink" Target="https://podminky.urs.cz/item/CS_URS_2025_01/460171455" TargetMode="External" /><Relationship Id="rId13" Type="http://schemas.openxmlformats.org/officeDocument/2006/relationships/hyperlink" Target="https://podminky.urs.cz/item/CS_URS_2025_01/460171482" TargetMode="External" /><Relationship Id="rId14" Type="http://schemas.openxmlformats.org/officeDocument/2006/relationships/hyperlink" Target="https://podminky.urs.cz/item/CS_URS_2025_01/460171483" TargetMode="External" /><Relationship Id="rId15" Type="http://schemas.openxmlformats.org/officeDocument/2006/relationships/hyperlink" Target="https://podminky.urs.cz/item/CS_URS_2025_01/460171484" TargetMode="External" /><Relationship Id="rId16" Type="http://schemas.openxmlformats.org/officeDocument/2006/relationships/hyperlink" Target="https://podminky.urs.cz/item/CS_URS_2025_01/460171485" TargetMode="External" /><Relationship Id="rId17" Type="http://schemas.openxmlformats.org/officeDocument/2006/relationships/hyperlink" Target="https://podminky.urs.cz/item/CS_URS_2025_01/460241111" TargetMode="External" /><Relationship Id="rId18" Type="http://schemas.openxmlformats.org/officeDocument/2006/relationships/hyperlink" Target="https://podminky.urs.cz/item/CS_URS_2025_01/460581131" TargetMode="External" /><Relationship Id="rId19" Type="http://schemas.openxmlformats.org/officeDocument/2006/relationships/hyperlink" Target="https://podminky.urs.cz/item/CS_URS_2025_01/460371121" TargetMode="External" /><Relationship Id="rId20" Type="http://schemas.openxmlformats.org/officeDocument/2006/relationships/hyperlink" Target="https://podminky.urs.cz/item/CS_URS_2025_01/460451472" TargetMode="External" /><Relationship Id="rId21" Type="http://schemas.openxmlformats.org/officeDocument/2006/relationships/hyperlink" Target="https://podminky.urs.cz/item/CS_URS_2025_01/460451512" TargetMode="External" /><Relationship Id="rId22" Type="http://schemas.openxmlformats.org/officeDocument/2006/relationships/hyperlink" Target="https://podminky.urs.cz/item/CS_URS_2025_01/460341113" TargetMode="External" /><Relationship Id="rId23" Type="http://schemas.openxmlformats.org/officeDocument/2006/relationships/hyperlink" Target="https://podminky.urs.cz/item/CS_URS_2025_01/460341121" TargetMode="External" /><Relationship Id="rId24" Type="http://schemas.openxmlformats.org/officeDocument/2006/relationships/hyperlink" Target="https://podminky.urs.cz/item/CS_URS_2025_01/460661113" TargetMode="External" /><Relationship Id="rId25" Type="http://schemas.openxmlformats.org/officeDocument/2006/relationships/hyperlink" Target="https://podminky.urs.cz/item/CS_URS_2025_01/460671113" TargetMode="External" /><Relationship Id="rId26" Type="http://schemas.openxmlformats.org/officeDocument/2006/relationships/hyperlink" Target="https://podminky.urs.cz/item/CS_URS_2025_01/741410041" TargetMode="External" /><Relationship Id="rId27" Type="http://schemas.openxmlformats.org/officeDocument/2006/relationships/hyperlink" Target="https://podminky.urs.cz/item/CS_URS_2025_01/741410021" TargetMode="External" /><Relationship Id="rId28" Type="http://schemas.openxmlformats.org/officeDocument/2006/relationships/hyperlink" Target="https://podminky.urs.cz/item/CS_URS_2025_01/741420020" TargetMode="External" /><Relationship Id="rId29" Type="http://schemas.openxmlformats.org/officeDocument/2006/relationships/hyperlink" Target="https://podminky.urs.cz/item/CS_URS_2025_01/210812031" TargetMode="External" /><Relationship Id="rId30" Type="http://schemas.openxmlformats.org/officeDocument/2006/relationships/hyperlink" Target="https://podminky.urs.cz/item/CS_URS_2025_01/210902047" TargetMode="External" /><Relationship Id="rId31" Type="http://schemas.openxmlformats.org/officeDocument/2006/relationships/hyperlink" Target="https://podminky.urs.cz/item/CS_URS_2025_01/210902045" TargetMode="External" /><Relationship Id="rId32" Type="http://schemas.openxmlformats.org/officeDocument/2006/relationships/hyperlink" Target="https://podminky.urs.cz/item/CS_URS_2025_01/210902015" TargetMode="External" /><Relationship Id="rId33" Type="http://schemas.openxmlformats.org/officeDocument/2006/relationships/hyperlink" Target="https://podminky.urs.cz/item/CS_URS_2025_01/741130001" TargetMode="External" /><Relationship Id="rId34" Type="http://schemas.openxmlformats.org/officeDocument/2006/relationships/hyperlink" Target="https://podminky.urs.cz/item/CS_URS_2025_01/741130014" TargetMode="External" /><Relationship Id="rId35" Type="http://schemas.openxmlformats.org/officeDocument/2006/relationships/hyperlink" Target="https://podminky.urs.cz/item/CS_URS_2025_01/741130013" TargetMode="External" /><Relationship Id="rId36" Type="http://schemas.openxmlformats.org/officeDocument/2006/relationships/hyperlink" Target="https://podminky.urs.cz/item/CS_URS_2025_01/741130012" TargetMode="External" /><Relationship Id="rId37" Type="http://schemas.openxmlformats.org/officeDocument/2006/relationships/hyperlink" Target="https://podminky.urs.cz/item/CS_URS_2025_01/210191531" TargetMode="External" /><Relationship Id="rId38" Type="http://schemas.openxmlformats.org/officeDocument/2006/relationships/hyperlink" Target="https://podminky.urs.cz/item/CS_URS_2025_01/210191531" TargetMode="External" /><Relationship Id="rId39" Type="http://schemas.openxmlformats.org/officeDocument/2006/relationships/hyperlink" Target="https://podminky.urs.cz/item/CS_URS_2025_01/210191533" TargetMode="External" /><Relationship Id="rId40" Type="http://schemas.openxmlformats.org/officeDocument/2006/relationships/hyperlink" Target="https://podminky.urs.cz/item/CS_URS_2025_01/210191534" TargetMode="External" /><Relationship Id="rId41" Type="http://schemas.openxmlformats.org/officeDocument/2006/relationships/hyperlink" Target="https://podminky.urs.cz/item/CS_URS_2025_01/210191534" TargetMode="External" /><Relationship Id="rId42" Type="http://schemas.openxmlformats.org/officeDocument/2006/relationships/hyperlink" Target="https://podminky.urs.cz/item/CS_URS_2025_01/210191534" TargetMode="External" /><Relationship Id="rId43" Type="http://schemas.openxmlformats.org/officeDocument/2006/relationships/hyperlink" Target="https://podminky.urs.cz/item/CS_URS_2025_01/460902116" TargetMode="External" /><Relationship Id="rId44" Type="http://schemas.openxmlformats.org/officeDocument/2006/relationships/hyperlink" Target="https://podminky.urs.cz/item/CS_URS_2025_01/013294000" TargetMode="External" /><Relationship Id="rId45" Type="http://schemas.openxmlformats.org/officeDocument/2006/relationships/hyperlink" Target="https://podminky.urs.cz/item/CS_URS_2025_01/043203000" TargetMode="External" /><Relationship Id="rId46" Type="http://schemas.openxmlformats.org/officeDocument/2006/relationships/hyperlink" Target="https://podminky.urs.cz/item/CS_URS_2025_01/044002000" TargetMode="External" /><Relationship Id="rId47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460171142" TargetMode="External" /><Relationship Id="rId2" Type="http://schemas.openxmlformats.org/officeDocument/2006/relationships/hyperlink" Target="https://podminky.urs.cz/item/CS_URS_2025_01/460241111" TargetMode="External" /><Relationship Id="rId3" Type="http://schemas.openxmlformats.org/officeDocument/2006/relationships/hyperlink" Target="https://podminky.urs.cz/item/CS_URS_2025_01/460451152" TargetMode="External" /><Relationship Id="rId4" Type="http://schemas.openxmlformats.org/officeDocument/2006/relationships/hyperlink" Target="https://podminky.urs.cz/item/CS_URS_2025_01/460371121" TargetMode="External" /><Relationship Id="rId5" Type="http://schemas.openxmlformats.org/officeDocument/2006/relationships/hyperlink" Target="https://podminky.urs.cz/item/CS_URS_2025_01/460341113" TargetMode="External" /><Relationship Id="rId6" Type="http://schemas.openxmlformats.org/officeDocument/2006/relationships/hyperlink" Target="https://podminky.urs.cz/item/CS_URS_2025_01/460341121" TargetMode="External" /><Relationship Id="rId7" Type="http://schemas.openxmlformats.org/officeDocument/2006/relationships/hyperlink" Target="https://podminky.urs.cz/item/CS_URS_2025_01/460661112" TargetMode="External" /><Relationship Id="rId8" Type="http://schemas.openxmlformats.org/officeDocument/2006/relationships/hyperlink" Target="https://podminky.urs.cz/item/CS_URS_2025_01/460671113" TargetMode="External" /><Relationship Id="rId9" Type="http://schemas.openxmlformats.org/officeDocument/2006/relationships/hyperlink" Target="https://podminky.urs.cz/item/CS_URS_2025_01/741410021" TargetMode="External" /><Relationship Id="rId10" Type="http://schemas.openxmlformats.org/officeDocument/2006/relationships/hyperlink" Target="https://podminky.urs.cz/item/CS_URS_2025_01/741420024" TargetMode="External" /><Relationship Id="rId11" Type="http://schemas.openxmlformats.org/officeDocument/2006/relationships/hyperlink" Target="https://podminky.urs.cz/item/CS_URS_2025_01/210204011" TargetMode="External" /><Relationship Id="rId12" Type="http://schemas.openxmlformats.org/officeDocument/2006/relationships/hyperlink" Target="https://podminky.urs.cz/item/CS_URS_2025_01/210204201" TargetMode="External" /><Relationship Id="rId13" Type="http://schemas.openxmlformats.org/officeDocument/2006/relationships/hyperlink" Target="https://podminky.urs.cz/item/CS_URS_2025_01/460641113" TargetMode="External" /><Relationship Id="rId14" Type="http://schemas.openxmlformats.org/officeDocument/2006/relationships/hyperlink" Target="https://podminky.urs.cz/item/CS_URS_2025_01/460141112" TargetMode="External" /><Relationship Id="rId15" Type="http://schemas.openxmlformats.org/officeDocument/2006/relationships/hyperlink" Target="https://podminky.urs.cz/item/CS_URS_2025_01/460341113" TargetMode="External" /><Relationship Id="rId16" Type="http://schemas.openxmlformats.org/officeDocument/2006/relationships/hyperlink" Target="https://podminky.urs.cz/item/CS_URS_2025_01/460341121" TargetMode="External" /><Relationship Id="rId17" Type="http://schemas.openxmlformats.org/officeDocument/2006/relationships/hyperlink" Target="https://podminky.urs.cz/item/CS_URS_2025_01/460361121" TargetMode="External" /><Relationship Id="rId18" Type="http://schemas.openxmlformats.org/officeDocument/2006/relationships/hyperlink" Target="https://podminky.urs.cz/item/CS_URS_2025_01/210203901" TargetMode="External" /><Relationship Id="rId19" Type="http://schemas.openxmlformats.org/officeDocument/2006/relationships/hyperlink" Target="https://podminky.urs.cz/item/CS_URS_2025_01/210902011" TargetMode="External" /><Relationship Id="rId20" Type="http://schemas.openxmlformats.org/officeDocument/2006/relationships/hyperlink" Target="https://podminky.urs.cz/item/CS_URS_2025_01/741130041" TargetMode="External" /><Relationship Id="rId2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977151118" TargetMode="External" /><Relationship Id="rId2" Type="http://schemas.openxmlformats.org/officeDocument/2006/relationships/hyperlink" Target="https://podminky.urs.cz/item/CS_URS_2025_01/742110013" TargetMode="External" /><Relationship Id="rId3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2101101" TargetMode="External" /><Relationship Id="rId2" Type="http://schemas.openxmlformats.org/officeDocument/2006/relationships/hyperlink" Target="https://podminky.urs.cz/item/CS_URS_2025_01/112101102" TargetMode="External" /><Relationship Id="rId3" Type="http://schemas.openxmlformats.org/officeDocument/2006/relationships/hyperlink" Target="https://podminky.urs.cz/item/CS_URS_2025_01/112101122" TargetMode="External" /><Relationship Id="rId4" Type="http://schemas.openxmlformats.org/officeDocument/2006/relationships/hyperlink" Target="https://podminky.urs.cz/item/CS_URS_2025_01/183101215" TargetMode="External" /><Relationship Id="rId5" Type="http://schemas.openxmlformats.org/officeDocument/2006/relationships/hyperlink" Target="https://podminky.urs.cz/item/CS_URS_2025_01/184102113" TargetMode="External" /><Relationship Id="rId6" Type="http://schemas.openxmlformats.org/officeDocument/2006/relationships/hyperlink" Target="https://podminky.urs.cz/item/CS_URS_2025_01/184215132" TargetMode="External" /><Relationship Id="rId7" Type="http://schemas.openxmlformats.org/officeDocument/2006/relationships/hyperlink" Target="https://podminky.urs.cz/item/CS_URS_2025_01/184215411" TargetMode="External" /><Relationship Id="rId8" Type="http://schemas.openxmlformats.org/officeDocument/2006/relationships/hyperlink" Target="https://podminky.urs.cz/item/CS_URS_2025_01/184816111" TargetMode="External" /><Relationship Id="rId9" Type="http://schemas.openxmlformats.org/officeDocument/2006/relationships/hyperlink" Target="https://podminky.urs.cz/item/CS_URS_2025_01/998231311" TargetMode="External" /><Relationship Id="rId10" Type="http://schemas.openxmlformats.org/officeDocument/2006/relationships/hyperlink" Target="https://podminky.urs.cz/item/CS_URS_2025_01/012002000" TargetMode="External" /><Relationship Id="rId11" Type="http://schemas.openxmlformats.org/officeDocument/2006/relationships/hyperlink" Target="https://podminky.urs.cz/item/CS_URS_2025_01/012414000" TargetMode="External" /><Relationship Id="rId12" Type="http://schemas.openxmlformats.org/officeDocument/2006/relationships/hyperlink" Target="https://podminky.urs.cz/item/CS_URS_2025_01/013254000" TargetMode="External" /><Relationship Id="rId13" Type="http://schemas.openxmlformats.org/officeDocument/2006/relationships/hyperlink" Target="https://podminky.urs.cz/item/CS_URS_2025_01/013294000" TargetMode="External" /><Relationship Id="rId14" Type="http://schemas.openxmlformats.org/officeDocument/2006/relationships/hyperlink" Target="https://podminky.urs.cz/item/CS_URS_2025_01/030001000" TargetMode="External" /><Relationship Id="rId15" Type="http://schemas.openxmlformats.org/officeDocument/2006/relationships/hyperlink" Target="https://podminky.urs.cz/item/CS_URS_2025_01/034103000" TargetMode="External" /><Relationship Id="rId16" Type="http://schemas.openxmlformats.org/officeDocument/2006/relationships/hyperlink" Target="https://podminky.urs.cz/item/CS_URS_2025_01/034503000" TargetMode="External" /><Relationship Id="rId17" Type="http://schemas.openxmlformats.org/officeDocument/2006/relationships/hyperlink" Target="https://podminky.urs.cz/item/CS_URS_2025_01/041414000" TargetMode="External" /><Relationship Id="rId18" Type="http://schemas.openxmlformats.org/officeDocument/2006/relationships/hyperlink" Target="https://podminky.urs.cz/item/CS_URS_2025_01/041434000" TargetMode="External" /><Relationship Id="rId19" Type="http://schemas.openxmlformats.org/officeDocument/2006/relationships/hyperlink" Target="https://podminky.urs.cz/item/CS_URS_2025_01/043103000" TargetMode="External" /><Relationship Id="rId20" Type="http://schemas.openxmlformats.org/officeDocument/2006/relationships/hyperlink" Target="https://podminky.urs.cz/item/CS_URS_2025_01/045002000" TargetMode="External" /><Relationship Id="rId21" Type="http://schemas.openxmlformats.org/officeDocument/2006/relationships/hyperlink" Target="https://podminky.urs.cz/item/CS_URS_2025_01/071103000" TargetMode="External" /><Relationship Id="rId22" Type="http://schemas.openxmlformats.org/officeDocument/2006/relationships/hyperlink" Target="https://podminky.urs.cz/item/CS_URS_2025_01/072103000" TargetMode="External" /><Relationship Id="rId23" Type="http://schemas.openxmlformats.org/officeDocument/2006/relationships/hyperlink" Target="https://podminky.urs.cz/item/CS_URS_2025_01/072203000" TargetMode="External" /><Relationship Id="rId24" Type="http://schemas.openxmlformats.org/officeDocument/2006/relationships/hyperlink" Target="https://podminky.urs.cz/item/CS_URS_2025_01/091002000" TargetMode="External" /><Relationship Id="rId25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5101201" TargetMode="External" /><Relationship Id="rId2" Type="http://schemas.openxmlformats.org/officeDocument/2006/relationships/hyperlink" Target="https://podminky.urs.cz/item/CS_URS_2025_01/115101301" TargetMode="External" /><Relationship Id="rId3" Type="http://schemas.openxmlformats.org/officeDocument/2006/relationships/hyperlink" Target="https://podminky.urs.cz/item/CS_URS_2025_01/119003131" TargetMode="External" /><Relationship Id="rId4" Type="http://schemas.openxmlformats.org/officeDocument/2006/relationships/hyperlink" Target="https://podminky.urs.cz/item/CS_URS_2025_01/119003132" TargetMode="External" /><Relationship Id="rId5" Type="http://schemas.openxmlformats.org/officeDocument/2006/relationships/hyperlink" Target="https://podminky.urs.cz/item/CS_URS_2025_01/119003141" TargetMode="External" /><Relationship Id="rId6" Type="http://schemas.openxmlformats.org/officeDocument/2006/relationships/hyperlink" Target="https://podminky.urs.cz/item/CS_URS_2025_01/119003142" TargetMode="External" /><Relationship Id="rId7" Type="http://schemas.openxmlformats.org/officeDocument/2006/relationships/hyperlink" Target="https://podminky.urs.cz/item/CS_URS_2025_01/119004111" TargetMode="External" /><Relationship Id="rId8" Type="http://schemas.openxmlformats.org/officeDocument/2006/relationships/hyperlink" Target="https://podminky.urs.cz/item/CS_URS_2025_01/119004112" TargetMode="External" /><Relationship Id="rId9" Type="http://schemas.openxmlformats.org/officeDocument/2006/relationships/hyperlink" Target="https://podminky.urs.cz/item/CS_URS_2025_01/121151103" TargetMode="External" /><Relationship Id="rId10" Type="http://schemas.openxmlformats.org/officeDocument/2006/relationships/hyperlink" Target="https://podminky.urs.cz/item/CS_URS_2025_01/132154206" TargetMode="External" /><Relationship Id="rId11" Type="http://schemas.openxmlformats.org/officeDocument/2006/relationships/hyperlink" Target="https://podminky.urs.cz/item/CS_URS_2025_01/132254206" TargetMode="External" /><Relationship Id="rId12" Type="http://schemas.openxmlformats.org/officeDocument/2006/relationships/hyperlink" Target="https://podminky.urs.cz/item/CS_URS_2025_01/132354206" TargetMode="External" /><Relationship Id="rId13" Type="http://schemas.openxmlformats.org/officeDocument/2006/relationships/hyperlink" Target="https://podminky.urs.cz/item/CS_URS_2025_01/132454206" TargetMode="External" /><Relationship Id="rId14" Type="http://schemas.openxmlformats.org/officeDocument/2006/relationships/hyperlink" Target="https://podminky.urs.cz/item/CS_URS_2025_01/139001101" TargetMode="External" /><Relationship Id="rId15" Type="http://schemas.openxmlformats.org/officeDocument/2006/relationships/hyperlink" Target="https://podminky.urs.cz/item/CS_URS_2025_01/151101101" TargetMode="External" /><Relationship Id="rId16" Type="http://schemas.openxmlformats.org/officeDocument/2006/relationships/hyperlink" Target="https://podminky.urs.cz/item/CS_URS_2025_01/151101111" TargetMode="External" /><Relationship Id="rId17" Type="http://schemas.openxmlformats.org/officeDocument/2006/relationships/hyperlink" Target="https://podminky.urs.cz/item/CS_URS_2025_01/151101102" TargetMode="External" /><Relationship Id="rId18" Type="http://schemas.openxmlformats.org/officeDocument/2006/relationships/hyperlink" Target="https://podminky.urs.cz/item/CS_URS_2025_01/151101112" TargetMode="External" /><Relationship Id="rId19" Type="http://schemas.openxmlformats.org/officeDocument/2006/relationships/hyperlink" Target="https://podminky.urs.cz/item/CS_URS_2025_01/151101103" TargetMode="External" /><Relationship Id="rId20" Type="http://schemas.openxmlformats.org/officeDocument/2006/relationships/hyperlink" Target="https://podminky.urs.cz/item/CS_URS_2025_01/151101113" TargetMode="External" /><Relationship Id="rId21" Type="http://schemas.openxmlformats.org/officeDocument/2006/relationships/hyperlink" Target="https://podminky.urs.cz/item/CS_URS_2025_01/162551108" TargetMode="External" /><Relationship Id="rId22" Type="http://schemas.openxmlformats.org/officeDocument/2006/relationships/hyperlink" Target="https://podminky.urs.cz/item/CS_URS_2025_01/162551108" TargetMode="External" /><Relationship Id="rId23" Type="http://schemas.openxmlformats.org/officeDocument/2006/relationships/hyperlink" Target="https://podminky.urs.cz/item/CS_URS_2025_01/162551128" TargetMode="External" /><Relationship Id="rId24" Type="http://schemas.openxmlformats.org/officeDocument/2006/relationships/hyperlink" Target="https://podminky.urs.cz/item/CS_URS_2025_01/162751137" TargetMode="External" /><Relationship Id="rId25" Type="http://schemas.openxmlformats.org/officeDocument/2006/relationships/hyperlink" Target="https://podminky.urs.cz/item/CS_URS_2025_01/162751139" TargetMode="External" /><Relationship Id="rId26" Type="http://schemas.openxmlformats.org/officeDocument/2006/relationships/hyperlink" Target="https://podminky.urs.cz/item/CS_URS_2025_01/171201231" TargetMode="External" /><Relationship Id="rId27" Type="http://schemas.openxmlformats.org/officeDocument/2006/relationships/hyperlink" Target="https://podminky.urs.cz/item/CS_URS_2025_01/167151111" TargetMode="External" /><Relationship Id="rId28" Type="http://schemas.openxmlformats.org/officeDocument/2006/relationships/hyperlink" Target="https://podminky.urs.cz/item/CS_URS_2025_01/171251201" TargetMode="External" /><Relationship Id="rId29" Type="http://schemas.openxmlformats.org/officeDocument/2006/relationships/hyperlink" Target="https://podminky.urs.cz/item/CS_URS_2025_01/174151101" TargetMode="External" /><Relationship Id="rId30" Type="http://schemas.openxmlformats.org/officeDocument/2006/relationships/hyperlink" Target="https://podminky.urs.cz/item/CS_URS_2025_01/175151101" TargetMode="External" /><Relationship Id="rId31" Type="http://schemas.openxmlformats.org/officeDocument/2006/relationships/hyperlink" Target="https://podminky.urs.cz/item/CS_URS_2025_01/181951112" TargetMode="External" /><Relationship Id="rId32" Type="http://schemas.openxmlformats.org/officeDocument/2006/relationships/hyperlink" Target="https://podminky.urs.cz/item/CS_URS_2025_01/181351003" TargetMode="External" /><Relationship Id="rId33" Type="http://schemas.openxmlformats.org/officeDocument/2006/relationships/hyperlink" Target="https://podminky.urs.cz/item/CS_URS_2025_01/181411131" TargetMode="External" /><Relationship Id="rId34" Type="http://schemas.openxmlformats.org/officeDocument/2006/relationships/hyperlink" Target="https://podminky.urs.cz/item/CS_URS_2025_01/185803111" TargetMode="External" /><Relationship Id="rId35" Type="http://schemas.openxmlformats.org/officeDocument/2006/relationships/hyperlink" Target="https://podminky.urs.cz/item/CS_URS_2025_01/211531111" TargetMode="External" /><Relationship Id="rId36" Type="http://schemas.openxmlformats.org/officeDocument/2006/relationships/hyperlink" Target="https://podminky.urs.cz/item/CS_URS_2025_01/212755215" TargetMode="External" /><Relationship Id="rId37" Type="http://schemas.openxmlformats.org/officeDocument/2006/relationships/hyperlink" Target="https://podminky.urs.cz/item/CS_URS_2025_01/213141111" TargetMode="External" /><Relationship Id="rId38" Type="http://schemas.openxmlformats.org/officeDocument/2006/relationships/hyperlink" Target="https://podminky.urs.cz/item/CS_URS_2025_01/359901211" TargetMode="External" /><Relationship Id="rId39" Type="http://schemas.openxmlformats.org/officeDocument/2006/relationships/hyperlink" Target="https://podminky.urs.cz/item/CS_URS_2025_01/451573111" TargetMode="External" /><Relationship Id="rId40" Type="http://schemas.openxmlformats.org/officeDocument/2006/relationships/hyperlink" Target="https://podminky.urs.cz/item/CS_URS_2025_01/566901132" TargetMode="External" /><Relationship Id="rId41" Type="http://schemas.openxmlformats.org/officeDocument/2006/relationships/hyperlink" Target="https://podminky.urs.cz/item/CS_URS_2025_01/871360320" TargetMode="External" /><Relationship Id="rId42" Type="http://schemas.openxmlformats.org/officeDocument/2006/relationships/hyperlink" Target="https://podminky.urs.cz/item/CS_URS_2025_01/892372111" TargetMode="External" /><Relationship Id="rId43" Type="http://schemas.openxmlformats.org/officeDocument/2006/relationships/hyperlink" Target="https://podminky.urs.cz/item/CS_URS_2025_01/892381111" TargetMode="External" /><Relationship Id="rId44" Type="http://schemas.openxmlformats.org/officeDocument/2006/relationships/hyperlink" Target="https://podminky.urs.cz/item/CS_URS_2025_01/894411311" TargetMode="External" /><Relationship Id="rId45" Type="http://schemas.openxmlformats.org/officeDocument/2006/relationships/hyperlink" Target="https://podminky.urs.cz/item/CS_URS_2025_01/894412411" TargetMode="External" /><Relationship Id="rId46" Type="http://schemas.openxmlformats.org/officeDocument/2006/relationships/hyperlink" Target="https://podminky.urs.cz/item/CS_URS_2025_01/894414111" TargetMode="External" /><Relationship Id="rId47" Type="http://schemas.openxmlformats.org/officeDocument/2006/relationships/hyperlink" Target="https://podminky.urs.cz/item/CS_URS_2025_01/899104112" TargetMode="External" /><Relationship Id="rId48" Type="http://schemas.openxmlformats.org/officeDocument/2006/relationships/hyperlink" Target="https://podminky.urs.cz/item/CS_URS_2025_01/899722114" TargetMode="External" /><Relationship Id="rId49" Type="http://schemas.openxmlformats.org/officeDocument/2006/relationships/hyperlink" Target="https://podminky.urs.cz/item/CS_URS_2025_01/997006002" TargetMode="External" /><Relationship Id="rId50" Type="http://schemas.openxmlformats.org/officeDocument/2006/relationships/hyperlink" Target="https://podminky.urs.cz/item/CS_URS_2025_01/997006005" TargetMode="External" /><Relationship Id="rId51" Type="http://schemas.openxmlformats.org/officeDocument/2006/relationships/hyperlink" Target="https://podminky.urs.cz/item/CS_URS_2025_01/998276101" TargetMode="External" /><Relationship Id="rId52" Type="http://schemas.openxmlformats.org/officeDocument/2006/relationships/drawing" Target="../drawings/drawing2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9003131" TargetMode="External" /><Relationship Id="rId2" Type="http://schemas.openxmlformats.org/officeDocument/2006/relationships/hyperlink" Target="https://podminky.urs.cz/item/CS_URS_2025_01/119003132" TargetMode="External" /><Relationship Id="rId3" Type="http://schemas.openxmlformats.org/officeDocument/2006/relationships/hyperlink" Target="https://podminky.urs.cz/item/CS_URS_2025_01/119004111" TargetMode="External" /><Relationship Id="rId4" Type="http://schemas.openxmlformats.org/officeDocument/2006/relationships/hyperlink" Target="https://podminky.urs.cz/item/CS_URS_2025_01/119004112" TargetMode="External" /><Relationship Id="rId5" Type="http://schemas.openxmlformats.org/officeDocument/2006/relationships/hyperlink" Target="https://podminky.urs.cz/item/CS_URS_2025_01/121151103" TargetMode="External" /><Relationship Id="rId6" Type="http://schemas.openxmlformats.org/officeDocument/2006/relationships/hyperlink" Target="https://podminky.urs.cz/item/CS_URS_2025_01/132154104" TargetMode="External" /><Relationship Id="rId7" Type="http://schemas.openxmlformats.org/officeDocument/2006/relationships/hyperlink" Target="https://podminky.urs.cz/item/CS_URS_2025_01/132254104" TargetMode="External" /><Relationship Id="rId8" Type="http://schemas.openxmlformats.org/officeDocument/2006/relationships/hyperlink" Target="https://podminky.urs.cz/item/CS_URS_2025_01/132354104" TargetMode="External" /><Relationship Id="rId9" Type="http://schemas.openxmlformats.org/officeDocument/2006/relationships/hyperlink" Target="https://podminky.urs.cz/item/CS_URS_2025_01/132454104" TargetMode="External" /><Relationship Id="rId10" Type="http://schemas.openxmlformats.org/officeDocument/2006/relationships/hyperlink" Target="https://podminky.urs.cz/item/CS_URS_2025_01/151101101" TargetMode="External" /><Relationship Id="rId11" Type="http://schemas.openxmlformats.org/officeDocument/2006/relationships/hyperlink" Target="https://podminky.urs.cz/item/CS_URS_2025_01/151101111" TargetMode="External" /><Relationship Id="rId12" Type="http://schemas.openxmlformats.org/officeDocument/2006/relationships/hyperlink" Target="https://podminky.urs.cz/item/CS_URS_2025_01/151101102" TargetMode="External" /><Relationship Id="rId13" Type="http://schemas.openxmlformats.org/officeDocument/2006/relationships/hyperlink" Target="https://podminky.urs.cz/item/CS_URS_2025_01/151101112" TargetMode="External" /><Relationship Id="rId14" Type="http://schemas.openxmlformats.org/officeDocument/2006/relationships/hyperlink" Target="https://podminky.urs.cz/item/CS_URS_2025_01/162551108" TargetMode="External" /><Relationship Id="rId15" Type="http://schemas.openxmlformats.org/officeDocument/2006/relationships/hyperlink" Target="https://podminky.urs.cz/item/CS_URS_2025_01/162551128" TargetMode="External" /><Relationship Id="rId16" Type="http://schemas.openxmlformats.org/officeDocument/2006/relationships/hyperlink" Target="https://podminky.urs.cz/item/CS_URS_2025_01/162751137" TargetMode="External" /><Relationship Id="rId17" Type="http://schemas.openxmlformats.org/officeDocument/2006/relationships/hyperlink" Target="https://podminky.urs.cz/item/CS_URS_2025_01/162751139" TargetMode="External" /><Relationship Id="rId18" Type="http://schemas.openxmlformats.org/officeDocument/2006/relationships/hyperlink" Target="https://podminky.urs.cz/item/CS_URS_2025_01/171201231" TargetMode="External" /><Relationship Id="rId19" Type="http://schemas.openxmlformats.org/officeDocument/2006/relationships/hyperlink" Target="https://podminky.urs.cz/item/CS_URS_2025_01/167151111" TargetMode="External" /><Relationship Id="rId20" Type="http://schemas.openxmlformats.org/officeDocument/2006/relationships/hyperlink" Target="https://podminky.urs.cz/item/CS_URS_2025_01/162551108" TargetMode="External" /><Relationship Id="rId21" Type="http://schemas.openxmlformats.org/officeDocument/2006/relationships/hyperlink" Target="https://podminky.urs.cz/item/CS_URS_2025_01/171251201" TargetMode="External" /><Relationship Id="rId22" Type="http://schemas.openxmlformats.org/officeDocument/2006/relationships/hyperlink" Target="https://podminky.urs.cz/item/CS_URS_2025_01/174151101" TargetMode="External" /><Relationship Id="rId23" Type="http://schemas.openxmlformats.org/officeDocument/2006/relationships/hyperlink" Target="https://podminky.urs.cz/item/CS_URS_2025_01/175151101" TargetMode="External" /><Relationship Id="rId24" Type="http://schemas.openxmlformats.org/officeDocument/2006/relationships/hyperlink" Target="https://podminky.urs.cz/item/CS_URS_2025_01/175151109" TargetMode="External" /><Relationship Id="rId25" Type="http://schemas.openxmlformats.org/officeDocument/2006/relationships/hyperlink" Target="https://podminky.urs.cz/item/CS_URS_2025_01/181951112" TargetMode="External" /><Relationship Id="rId26" Type="http://schemas.openxmlformats.org/officeDocument/2006/relationships/hyperlink" Target="https://podminky.urs.cz/item/CS_URS_2025_01/181351003" TargetMode="External" /><Relationship Id="rId27" Type="http://schemas.openxmlformats.org/officeDocument/2006/relationships/hyperlink" Target="https://podminky.urs.cz/item/CS_URS_2025_01/181411131" TargetMode="External" /><Relationship Id="rId28" Type="http://schemas.openxmlformats.org/officeDocument/2006/relationships/hyperlink" Target="https://podminky.urs.cz/item/CS_URS_2025_01/185803111" TargetMode="External" /><Relationship Id="rId29" Type="http://schemas.openxmlformats.org/officeDocument/2006/relationships/hyperlink" Target="https://podminky.urs.cz/item/CS_URS_2025_01/359901211" TargetMode="External" /><Relationship Id="rId30" Type="http://schemas.openxmlformats.org/officeDocument/2006/relationships/hyperlink" Target="https://podminky.urs.cz/item/CS_URS_2025_01/451595111" TargetMode="External" /><Relationship Id="rId31" Type="http://schemas.openxmlformats.org/officeDocument/2006/relationships/hyperlink" Target="https://podminky.urs.cz/item/CS_URS_2025_01/566901132" TargetMode="External" /><Relationship Id="rId32" Type="http://schemas.openxmlformats.org/officeDocument/2006/relationships/hyperlink" Target="https://podminky.urs.cz/item/CS_URS_2025_01/565155101" TargetMode="External" /><Relationship Id="rId33" Type="http://schemas.openxmlformats.org/officeDocument/2006/relationships/hyperlink" Target="https://podminky.urs.cz/item/CS_URS_2025_01/573111112" TargetMode="External" /><Relationship Id="rId34" Type="http://schemas.openxmlformats.org/officeDocument/2006/relationships/hyperlink" Target="https://podminky.urs.cz/item/CS_URS_2025_01/573231108" TargetMode="External" /><Relationship Id="rId35" Type="http://schemas.openxmlformats.org/officeDocument/2006/relationships/hyperlink" Target="https://podminky.urs.cz/item/CS_URS_2025_01/577134111" TargetMode="External" /><Relationship Id="rId36" Type="http://schemas.openxmlformats.org/officeDocument/2006/relationships/hyperlink" Target="https://podminky.urs.cz/item/CS_URS_2025_01/596211110" TargetMode="External" /><Relationship Id="rId37" Type="http://schemas.openxmlformats.org/officeDocument/2006/relationships/hyperlink" Target="https://podminky.urs.cz/item/CS_URS_2025_01/871310320" TargetMode="External" /><Relationship Id="rId38" Type="http://schemas.openxmlformats.org/officeDocument/2006/relationships/hyperlink" Target="https://podminky.urs.cz/item/CS_URS_2025_01/877310310" TargetMode="External" /><Relationship Id="rId39" Type="http://schemas.openxmlformats.org/officeDocument/2006/relationships/hyperlink" Target="https://podminky.urs.cz/item/CS_URS_2025_01/877360320" TargetMode="External" /><Relationship Id="rId40" Type="http://schemas.openxmlformats.org/officeDocument/2006/relationships/hyperlink" Target="https://podminky.urs.cz/item/CS_URS_2025_01/892351111" TargetMode="External" /><Relationship Id="rId41" Type="http://schemas.openxmlformats.org/officeDocument/2006/relationships/hyperlink" Target="https://podminky.urs.cz/item/CS_URS_2025_01/892372111" TargetMode="External" /><Relationship Id="rId42" Type="http://schemas.openxmlformats.org/officeDocument/2006/relationships/hyperlink" Target="https://podminky.urs.cz/item/CS_URS_2025_01/894812201" TargetMode="External" /><Relationship Id="rId43" Type="http://schemas.openxmlformats.org/officeDocument/2006/relationships/hyperlink" Target="https://podminky.urs.cz/item/CS_URS_2025_01/894812202" TargetMode="External" /><Relationship Id="rId44" Type="http://schemas.openxmlformats.org/officeDocument/2006/relationships/hyperlink" Target="https://podminky.urs.cz/item/CS_URS_2025_01/894812232" TargetMode="External" /><Relationship Id="rId45" Type="http://schemas.openxmlformats.org/officeDocument/2006/relationships/hyperlink" Target="https://podminky.urs.cz/item/CS_URS_2025_01/894812233" TargetMode="External" /><Relationship Id="rId46" Type="http://schemas.openxmlformats.org/officeDocument/2006/relationships/hyperlink" Target="https://podminky.urs.cz/item/CS_URS_2025_01/894812237" TargetMode="External" /><Relationship Id="rId47" Type="http://schemas.openxmlformats.org/officeDocument/2006/relationships/hyperlink" Target="https://podminky.urs.cz/item/CS_URS_2025_01/894812249" TargetMode="External" /><Relationship Id="rId48" Type="http://schemas.openxmlformats.org/officeDocument/2006/relationships/hyperlink" Target="https://podminky.urs.cz/item/CS_URS_2025_01/894812262" TargetMode="External" /><Relationship Id="rId49" Type="http://schemas.openxmlformats.org/officeDocument/2006/relationships/hyperlink" Target="https://podminky.urs.cz/item/CS_URS_2025_01/899721111" TargetMode="External" /><Relationship Id="rId50" Type="http://schemas.openxmlformats.org/officeDocument/2006/relationships/hyperlink" Target="https://podminky.urs.cz/item/CS_URS_2025_01/899722114" TargetMode="External" /><Relationship Id="rId51" Type="http://schemas.openxmlformats.org/officeDocument/2006/relationships/hyperlink" Target="https://podminky.urs.cz/item/CS_URS_2025_01/916231113" TargetMode="External" /><Relationship Id="rId52" Type="http://schemas.openxmlformats.org/officeDocument/2006/relationships/hyperlink" Target="https://podminky.urs.cz/item/CS_URS_2025_01/916991121" TargetMode="External" /><Relationship Id="rId53" Type="http://schemas.openxmlformats.org/officeDocument/2006/relationships/hyperlink" Target="https://podminky.urs.cz/item/CS_URS_2025_01/113202111" TargetMode="External" /><Relationship Id="rId54" Type="http://schemas.openxmlformats.org/officeDocument/2006/relationships/hyperlink" Target="https://podminky.urs.cz/item/CS_URS_2025_01/979021112" TargetMode="External" /><Relationship Id="rId55" Type="http://schemas.openxmlformats.org/officeDocument/2006/relationships/hyperlink" Target="https://podminky.urs.cz/item/CS_URS_2025_01/919735112" TargetMode="External" /><Relationship Id="rId56" Type="http://schemas.openxmlformats.org/officeDocument/2006/relationships/hyperlink" Target="https://podminky.urs.cz/item/CS_URS_2025_01/113107423" TargetMode="External" /><Relationship Id="rId57" Type="http://schemas.openxmlformats.org/officeDocument/2006/relationships/hyperlink" Target="https://podminky.urs.cz/item/CS_URS_2025_01/113107442" TargetMode="External" /><Relationship Id="rId58" Type="http://schemas.openxmlformats.org/officeDocument/2006/relationships/hyperlink" Target="https://podminky.urs.cz/item/CS_URS_2025_01/113106023" TargetMode="External" /><Relationship Id="rId59" Type="http://schemas.openxmlformats.org/officeDocument/2006/relationships/hyperlink" Target="https://podminky.urs.cz/item/CS_URS_2025_01/979051121" TargetMode="External" /><Relationship Id="rId60" Type="http://schemas.openxmlformats.org/officeDocument/2006/relationships/hyperlink" Target="https://podminky.urs.cz/item/CS_URS_2025_01/997006002" TargetMode="External" /><Relationship Id="rId61" Type="http://schemas.openxmlformats.org/officeDocument/2006/relationships/hyperlink" Target="https://podminky.urs.cz/item/CS_URS_2025_01/997006005" TargetMode="External" /><Relationship Id="rId62" Type="http://schemas.openxmlformats.org/officeDocument/2006/relationships/hyperlink" Target="https://podminky.urs.cz/item/CS_URS_2025_01/997221571" TargetMode="External" /><Relationship Id="rId63" Type="http://schemas.openxmlformats.org/officeDocument/2006/relationships/hyperlink" Target="https://podminky.urs.cz/item/CS_URS_2025_01/997221579" TargetMode="External" /><Relationship Id="rId64" Type="http://schemas.openxmlformats.org/officeDocument/2006/relationships/hyperlink" Target="https://podminky.urs.cz/item/CS_URS_2025_01/997221861" TargetMode="External" /><Relationship Id="rId65" Type="http://schemas.openxmlformats.org/officeDocument/2006/relationships/hyperlink" Target="https://podminky.urs.cz/item/CS_URS_2025_01/997221875" TargetMode="External" /><Relationship Id="rId66" Type="http://schemas.openxmlformats.org/officeDocument/2006/relationships/hyperlink" Target="https://podminky.urs.cz/item/CS_URS_2025_01/998276101" TargetMode="External" /><Relationship Id="rId67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9003131" TargetMode="External" /><Relationship Id="rId2" Type="http://schemas.openxmlformats.org/officeDocument/2006/relationships/hyperlink" Target="https://podminky.urs.cz/item/CS_URS_2025_01/119003132" TargetMode="External" /><Relationship Id="rId3" Type="http://schemas.openxmlformats.org/officeDocument/2006/relationships/hyperlink" Target="https://podminky.urs.cz/item/CS_URS_2025_01/119003141" TargetMode="External" /><Relationship Id="rId4" Type="http://schemas.openxmlformats.org/officeDocument/2006/relationships/hyperlink" Target="https://podminky.urs.cz/item/CS_URS_2025_01/119003142" TargetMode="External" /><Relationship Id="rId5" Type="http://schemas.openxmlformats.org/officeDocument/2006/relationships/hyperlink" Target="https://podminky.urs.cz/item/CS_URS_2025_01/119004111" TargetMode="External" /><Relationship Id="rId6" Type="http://schemas.openxmlformats.org/officeDocument/2006/relationships/hyperlink" Target="https://podminky.urs.cz/item/CS_URS_2025_01/119004112" TargetMode="External" /><Relationship Id="rId7" Type="http://schemas.openxmlformats.org/officeDocument/2006/relationships/hyperlink" Target="https://podminky.urs.cz/item/CS_URS_2025_01/121151103" TargetMode="External" /><Relationship Id="rId8" Type="http://schemas.openxmlformats.org/officeDocument/2006/relationships/hyperlink" Target="https://podminky.urs.cz/item/CS_URS_2025_01/131151343" TargetMode="External" /><Relationship Id="rId9" Type="http://schemas.openxmlformats.org/officeDocument/2006/relationships/hyperlink" Target="https://podminky.urs.cz/item/CS_URS_2025_01/131251203" TargetMode="External" /><Relationship Id="rId10" Type="http://schemas.openxmlformats.org/officeDocument/2006/relationships/hyperlink" Target="https://podminky.urs.cz/item/CS_URS_2025_01/131351203" TargetMode="External" /><Relationship Id="rId11" Type="http://schemas.openxmlformats.org/officeDocument/2006/relationships/hyperlink" Target="https://podminky.urs.cz/item/CS_URS_2025_01/131451203" TargetMode="External" /><Relationship Id="rId12" Type="http://schemas.openxmlformats.org/officeDocument/2006/relationships/hyperlink" Target="https://podminky.urs.cz/item/CS_URS_2025_01/131551203" TargetMode="External" /><Relationship Id="rId13" Type="http://schemas.openxmlformats.org/officeDocument/2006/relationships/hyperlink" Target="https://podminky.urs.cz/item/CS_URS_2025_01/139001101" TargetMode="External" /><Relationship Id="rId14" Type="http://schemas.openxmlformats.org/officeDocument/2006/relationships/hyperlink" Target="https://podminky.urs.cz/item/CS_URS_2025_01/141721211" TargetMode="External" /><Relationship Id="rId15" Type="http://schemas.openxmlformats.org/officeDocument/2006/relationships/hyperlink" Target="https://podminky.urs.cz/item/CS_URS_2025_01/141721251" TargetMode="External" /><Relationship Id="rId16" Type="http://schemas.openxmlformats.org/officeDocument/2006/relationships/hyperlink" Target="https://podminky.urs.cz/item/CS_URS_2025_01/141721212" TargetMode="External" /><Relationship Id="rId17" Type="http://schemas.openxmlformats.org/officeDocument/2006/relationships/hyperlink" Target="https://podminky.urs.cz/item/CS_URS_2025_01/151101201" TargetMode="External" /><Relationship Id="rId18" Type="http://schemas.openxmlformats.org/officeDocument/2006/relationships/hyperlink" Target="https://podminky.urs.cz/item/CS_URS_2025_01/151101211" TargetMode="External" /><Relationship Id="rId19" Type="http://schemas.openxmlformats.org/officeDocument/2006/relationships/hyperlink" Target="https://podminky.urs.cz/item/CS_URS_2025_01/151101401" TargetMode="External" /><Relationship Id="rId20" Type="http://schemas.openxmlformats.org/officeDocument/2006/relationships/hyperlink" Target="https://podminky.urs.cz/item/CS_URS_2025_01/151101411" TargetMode="External" /><Relationship Id="rId21" Type="http://schemas.openxmlformats.org/officeDocument/2006/relationships/hyperlink" Target="https://podminky.urs.cz/item/CS_URS_2025_01/162551108" TargetMode="External" /><Relationship Id="rId22" Type="http://schemas.openxmlformats.org/officeDocument/2006/relationships/hyperlink" Target="https://podminky.urs.cz/item/CS_URS_2025_01/162551128" TargetMode="External" /><Relationship Id="rId23" Type="http://schemas.openxmlformats.org/officeDocument/2006/relationships/hyperlink" Target="https://podminky.urs.cz/item/CS_URS_2025_01/162551148" TargetMode="External" /><Relationship Id="rId24" Type="http://schemas.openxmlformats.org/officeDocument/2006/relationships/hyperlink" Target="https://podminky.urs.cz/item/CS_URS_2025_01/167151111" TargetMode="External" /><Relationship Id="rId25" Type="http://schemas.openxmlformats.org/officeDocument/2006/relationships/hyperlink" Target="https://podminky.urs.cz/item/CS_URS_2025_01/171251201" TargetMode="External" /><Relationship Id="rId26" Type="http://schemas.openxmlformats.org/officeDocument/2006/relationships/hyperlink" Target="https://podminky.urs.cz/item/CS_URS_2025_01/174151101" TargetMode="External" /><Relationship Id="rId27" Type="http://schemas.openxmlformats.org/officeDocument/2006/relationships/hyperlink" Target="https://podminky.urs.cz/item/CS_URS_2025_01/175151101" TargetMode="External" /><Relationship Id="rId28" Type="http://schemas.openxmlformats.org/officeDocument/2006/relationships/hyperlink" Target="https://podminky.urs.cz/item/CS_URS_2025_01/175151109" TargetMode="External" /><Relationship Id="rId29" Type="http://schemas.openxmlformats.org/officeDocument/2006/relationships/hyperlink" Target="https://podminky.urs.cz/item/CS_URS_2025_01/181351003" TargetMode="External" /><Relationship Id="rId30" Type="http://schemas.openxmlformats.org/officeDocument/2006/relationships/hyperlink" Target="https://podminky.urs.cz/item/CS_URS_2025_01/181411131" TargetMode="External" /><Relationship Id="rId31" Type="http://schemas.openxmlformats.org/officeDocument/2006/relationships/hyperlink" Target="https://podminky.urs.cz/item/CS_URS_2025_01/181951112" TargetMode="External" /><Relationship Id="rId32" Type="http://schemas.openxmlformats.org/officeDocument/2006/relationships/hyperlink" Target="https://podminky.urs.cz/item/CS_URS_2025_01/185803111" TargetMode="External" /><Relationship Id="rId33" Type="http://schemas.openxmlformats.org/officeDocument/2006/relationships/hyperlink" Target="https://podminky.urs.cz/item/CS_URS_2025_01/338171123" TargetMode="External" /><Relationship Id="rId34" Type="http://schemas.openxmlformats.org/officeDocument/2006/relationships/hyperlink" Target="https://podminky.urs.cz/item/CS_URS_2025_01/899713111" TargetMode="External" /><Relationship Id="rId35" Type="http://schemas.openxmlformats.org/officeDocument/2006/relationships/hyperlink" Target="https://podminky.urs.cz/item/CS_URS_2025_01/451595111" TargetMode="External" /><Relationship Id="rId36" Type="http://schemas.openxmlformats.org/officeDocument/2006/relationships/hyperlink" Target="https://podminky.urs.cz/item/CS_URS_2025_01/566901132" TargetMode="External" /><Relationship Id="rId37" Type="http://schemas.openxmlformats.org/officeDocument/2006/relationships/hyperlink" Target="https://podminky.urs.cz/item/CS_URS_2025_01/565155101" TargetMode="External" /><Relationship Id="rId38" Type="http://schemas.openxmlformats.org/officeDocument/2006/relationships/hyperlink" Target="https://podminky.urs.cz/item/CS_URS_2025_01/573111112" TargetMode="External" /><Relationship Id="rId39" Type="http://schemas.openxmlformats.org/officeDocument/2006/relationships/hyperlink" Target="https://podminky.urs.cz/item/CS_URS_2025_01/573231108" TargetMode="External" /><Relationship Id="rId40" Type="http://schemas.openxmlformats.org/officeDocument/2006/relationships/hyperlink" Target="https://podminky.urs.cz/item/CS_URS_2025_01/577134111" TargetMode="External" /><Relationship Id="rId41" Type="http://schemas.openxmlformats.org/officeDocument/2006/relationships/hyperlink" Target="https://podminky.urs.cz/item/CS_URS_2025_01/857212122" TargetMode="External" /><Relationship Id="rId42" Type="http://schemas.openxmlformats.org/officeDocument/2006/relationships/hyperlink" Target="https://podminky.urs.cz/item/CS_URS_2025_01/857214122" TargetMode="External" /><Relationship Id="rId43" Type="http://schemas.openxmlformats.org/officeDocument/2006/relationships/hyperlink" Target="https://podminky.urs.cz/item/CS_URS_2025_01/871215201" TargetMode="External" /><Relationship Id="rId44" Type="http://schemas.openxmlformats.org/officeDocument/2006/relationships/hyperlink" Target="https://podminky.urs.cz/item/CS_URS_2025_01/871225201" TargetMode="External" /><Relationship Id="rId45" Type="http://schemas.openxmlformats.org/officeDocument/2006/relationships/hyperlink" Target="https://podminky.urs.cz/item/CS_URS_2025_01/877185201" TargetMode="External" /><Relationship Id="rId46" Type="http://schemas.openxmlformats.org/officeDocument/2006/relationships/hyperlink" Target="https://podminky.urs.cz/item/CS_URS_2025_01/877185210" TargetMode="External" /><Relationship Id="rId47" Type="http://schemas.openxmlformats.org/officeDocument/2006/relationships/hyperlink" Target="https://podminky.urs.cz/item/CS_URS_2025_01/877185218" TargetMode="External" /><Relationship Id="rId48" Type="http://schemas.openxmlformats.org/officeDocument/2006/relationships/hyperlink" Target="https://podminky.urs.cz/item/CS_URS_2025_01/877215201" TargetMode="External" /><Relationship Id="rId49" Type="http://schemas.openxmlformats.org/officeDocument/2006/relationships/hyperlink" Target="https://podminky.urs.cz/item/CS_URS_2025_01/871264201" TargetMode="External" /><Relationship Id="rId50" Type="http://schemas.openxmlformats.org/officeDocument/2006/relationships/hyperlink" Target="https://podminky.urs.cz/item/CS_URS_2025_01/899911216" TargetMode="External" /><Relationship Id="rId51" Type="http://schemas.openxmlformats.org/officeDocument/2006/relationships/hyperlink" Target="https://podminky.urs.cz/item/CS_URS_2025_01/899913133" TargetMode="External" /><Relationship Id="rId52" Type="http://schemas.openxmlformats.org/officeDocument/2006/relationships/hyperlink" Target="https://podminky.urs.cz/item/CS_URS_2025_01/892241111" TargetMode="External" /><Relationship Id="rId53" Type="http://schemas.openxmlformats.org/officeDocument/2006/relationships/hyperlink" Target="https://podminky.urs.cz/item/CS_URS_2025_01/892372111" TargetMode="External" /><Relationship Id="rId54" Type="http://schemas.openxmlformats.org/officeDocument/2006/relationships/hyperlink" Target="https://podminky.urs.cz/item/CS_URS_2025_01/899721111" TargetMode="External" /><Relationship Id="rId55" Type="http://schemas.openxmlformats.org/officeDocument/2006/relationships/hyperlink" Target="https://podminky.urs.cz/item/CS_URS_2025_01/113107442" TargetMode="External" /><Relationship Id="rId56" Type="http://schemas.openxmlformats.org/officeDocument/2006/relationships/hyperlink" Target="https://podminky.urs.cz/item/CS_URS_2025_01/919735112" TargetMode="External" /><Relationship Id="rId57" Type="http://schemas.openxmlformats.org/officeDocument/2006/relationships/hyperlink" Target="https://podminky.urs.cz/item/CS_URS_2025_01/997006002" TargetMode="External" /><Relationship Id="rId58" Type="http://schemas.openxmlformats.org/officeDocument/2006/relationships/hyperlink" Target="https://podminky.urs.cz/item/CS_URS_2025_01/997006005" TargetMode="External" /><Relationship Id="rId59" Type="http://schemas.openxmlformats.org/officeDocument/2006/relationships/hyperlink" Target="https://podminky.urs.cz/item/CS_URS_2025_01/997221571" TargetMode="External" /><Relationship Id="rId60" Type="http://schemas.openxmlformats.org/officeDocument/2006/relationships/hyperlink" Target="https://podminky.urs.cz/item/CS_URS_2025_01/997221579" TargetMode="External" /><Relationship Id="rId61" Type="http://schemas.openxmlformats.org/officeDocument/2006/relationships/hyperlink" Target="https://podminky.urs.cz/item/CS_URS_2025_01/997221875" TargetMode="External" /><Relationship Id="rId62" Type="http://schemas.openxmlformats.org/officeDocument/2006/relationships/hyperlink" Target="https://podminky.urs.cz/item/CS_URS_2025_01/998276101" TargetMode="External" /><Relationship Id="rId63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9003131" TargetMode="External" /><Relationship Id="rId2" Type="http://schemas.openxmlformats.org/officeDocument/2006/relationships/hyperlink" Target="https://podminky.urs.cz/item/CS_URS_2025_01/119003132" TargetMode="External" /><Relationship Id="rId3" Type="http://schemas.openxmlformats.org/officeDocument/2006/relationships/hyperlink" Target="https://podminky.urs.cz/item/CS_URS_2025_01/119003141" TargetMode="External" /><Relationship Id="rId4" Type="http://schemas.openxmlformats.org/officeDocument/2006/relationships/hyperlink" Target="https://podminky.urs.cz/item/CS_URS_2025_01/119003142" TargetMode="External" /><Relationship Id="rId5" Type="http://schemas.openxmlformats.org/officeDocument/2006/relationships/hyperlink" Target="https://podminky.urs.cz/item/CS_URS_2025_01/119004111" TargetMode="External" /><Relationship Id="rId6" Type="http://schemas.openxmlformats.org/officeDocument/2006/relationships/hyperlink" Target="https://podminky.urs.cz/item/CS_URS_2025_01/119004112" TargetMode="External" /><Relationship Id="rId7" Type="http://schemas.openxmlformats.org/officeDocument/2006/relationships/hyperlink" Target="https://podminky.urs.cz/item/CS_URS_2025_01/121151103" TargetMode="External" /><Relationship Id="rId8" Type="http://schemas.openxmlformats.org/officeDocument/2006/relationships/hyperlink" Target="https://podminky.urs.cz/item/CS_URS_2025_01/122251104" TargetMode="External" /><Relationship Id="rId9" Type="http://schemas.openxmlformats.org/officeDocument/2006/relationships/hyperlink" Target="https://podminky.urs.cz/item/CS_URS_2025_01/131151343" TargetMode="External" /><Relationship Id="rId10" Type="http://schemas.openxmlformats.org/officeDocument/2006/relationships/hyperlink" Target="https://podminky.urs.cz/item/CS_URS_2025_01/182151111" TargetMode="External" /><Relationship Id="rId11" Type="http://schemas.openxmlformats.org/officeDocument/2006/relationships/hyperlink" Target="https://podminky.urs.cz/item/CS_URS_2025_01/131251204" TargetMode="External" /><Relationship Id="rId12" Type="http://schemas.openxmlformats.org/officeDocument/2006/relationships/hyperlink" Target="https://podminky.urs.cz/item/CS_URS_2025_01/131351204" TargetMode="External" /><Relationship Id="rId13" Type="http://schemas.openxmlformats.org/officeDocument/2006/relationships/hyperlink" Target="https://podminky.urs.cz/item/CS_URS_2025_01/131451204" TargetMode="External" /><Relationship Id="rId14" Type="http://schemas.openxmlformats.org/officeDocument/2006/relationships/hyperlink" Target="https://podminky.urs.cz/item/CS_URS_2025_01/131551204" TargetMode="External" /><Relationship Id="rId15" Type="http://schemas.openxmlformats.org/officeDocument/2006/relationships/hyperlink" Target="https://podminky.urs.cz/item/CS_URS_2025_01/139001101" TargetMode="External" /><Relationship Id="rId16" Type="http://schemas.openxmlformats.org/officeDocument/2006/relationships/hyperlink" Target="https://podminky.urs.cz/item/CS_URS_2025_01/141721251" TargetMode="External" /><Relationship Id="rId17" Type="http://schemas.openxmlformats.org/officeDocument/2006/relationships/hyperlink" Target="https://podminky.urs.cz/item/CS_URS_2025_01/141721212" TargetMode="External" /><Relationship Id="rId18" Type="http://schemas.openxmlformats.org/officeDocument/2006/relationships/hyperlink" Target="https://podminky.urs.cz/item/CS_URS_2025_01/151101201" TargetMode="External" /><Relationship Id="rId19" Type="http://schemas.openxmlformats.org/officeDocument/2006/relationships/hyperlink" Target="https://podminky.urs.cz/item/CS_URS_2025_01/151101211" TargetMode="External" /><Relationship Id="rId20" Type="http://schemas.openxmlformats.org/officeDocument/2006/relationships/hyperlink" Target="https://podminky.urs.cz/item/CS_URS_2025_01/151101401" TargetMode="External" /><Relationship Id="rId21" Type="http://schemas.openxmlformats.org/officeDocument/2006/relationships/hyperlink" Target="https://podminky.urs.cz/item/CS_URS_2025_01/151101411" TargetMode="External" /><Relationship Id="rId22" Type="http://schemas.openxmlformats.org/officeDocument/2006/relationships/hyperlink" Target="https://podminky.urs.cz/item/CS_URS_2025_01/162551108" TargetMode="External" /><Relationship Id="rId23" Type="http://schemas.openxmlformats.org/officeDocument/2006/relationships/hyperlink" Target="https://podminky.urs.cz/item/CS_URS_2025_01/162551128" TargetMode="External" /><Relationship Id="rId24" Type="http://schemas.openxmlformats.org/officeDocument/2006/relationships/hyperlink" Target="https://podminky.urs.cz/item/CS_URS_2025_01/162551148" TargetMode="External" /><Relationship Id="rId25" Type="http://schemas.openxmlformats.org/officeDocument/2006/relationships/hyperlink" Target="https://podminky.urs.cz/item/CS_URS_2025_01/171251201" TargetMode="External" /><Relationship Id="rId26" Type="http://schemas.openxmlformats.org/officeDocument/2006/relationships/hyperlink" Target="https://podminky.urs.cz/item/CS_URS_2025_01/167151111" TargetMode="External" /><Relationship Id="rId27" Type="http://schemas.openxmlformats.org/officeDocument/2006/relationships/hyperlink" Target="https://podminky.urs.cz/item/CS_URS_2025_01/162751137" TargetMode="External" /><Relationship Id="rId28" Type="http://schemas.openxmlformats.org/officeDocument/2006/relationships/hyperlink" Target="https://podminky.urs.cz/item/CS_URS_2025_01/162751139" TargetMode="External" /><Relationship Id="rId29" Type="http://schemas.openxmlformats.org/officeDocument/2006/relationships/hyperlink" Target="https://podminky.urs.cz/item/CS_URS_2025_01/167151112" TargetMode="External" /><Relationship Id="rId30" Type="http://schemas.openxmlformats.org/officeDocument/2006/relationships/hyperlink" Target="https://podminky.urs.cz/item/CS_URS_2025_01/171201231" TargetMode="External" /><Relationship Id="rId31" Type="http://schemas.openxmlformats.org/officeDocument/2006/relationships/hyperlink" Target="https://podminky.urs.cz/item/CS_URS_2025_01/174151101" TargetMode="External" /><Relationship Id="rId32" Type="http://schemas.openxmlformats.org/officeDocument/2006/relationships/hyperlink" Target="https://podminky.urs.cz/item/CS_URS_2025_01/175151101" TargetMode="External" /><Relationship Id="rId33" Type="http://schemas.openxmlformats.org/officeDocument/2006/relationships/hyperlink" Target="https://podminky.urs.cz/item/CS_URS_2025_01/175151109" TargetMode="External" /><Relationship Id="rId34" Type="http://schemas.openxmlformats.org/officeDocument/2006/relationships/hyperlink" Target="https://podminky.urs.cz/item/CS_URS_2025_01/181351003" TargetMode="External" /><Relationship Id="rId35" Type="http://schemas.openxmlformats.org/officeDocument/2006/relationships/hyperlink" Target="https://podminky.urs.cz/item/CS_URS_2025_01/181411131" TargetMode="External" /><Relationship Id="rId36" Type="http://schemas.openxmlformats.org/officeDocument/2006/relationships/hyperlink" Target="https://podminky.urs.cz/item/CS_URS_2025_01/185803111" TargetMode="External" /><Relationship Id="rId37" Type="http://schemas.openxmlformats.org/officeDocument/2006/relationships/hyperlink" Target="https://podminky.urs.cz/item/CS_URS_2025_01/181951112" TargetMode="External" /><Relationship Id="rId38" Type="http://schemas.openxmlformats.org/officeDocument/2006/relationships/hyperlink" Target="https://podminky.urs.cz/item/CS_URS_2025_01/338171123" TargetMode="External" /><Relationship Id="rId39" Type="http://schemas.openxmlformats.org/officeDocument/2006/relationships/hyperlink" Target="https://podminky.urs.cz/item/CS_URS_2025_01/899713111" TargetMode="External" /><Relationship Id="rId40" Type="http://schemas.openxmlformats.org/officeDocument/2006/relationships/hyperlink" Target="https://podminky.urs.cz/item/CS_URS_2025_01/451595111" TargetMode="External" /><Relationship Id="rId41" Type="http://schemas.openxmlformats.org/officeDocument/2006/relationships/hyperlink" Target="https://podminky.urs.cz/item/CS_URS_2025_01/564661011" TargetMode="External" /><Relationship Id="rId42" Type="http://schemas.openxmlformats.org/officeDocument/2006/relationships/hyperlink" Target="https://podminky.urs.cz/item/CS_URS_2025_01/564762111" TargetMode="External" /><Relationship Id="rId43" Type="http://schemas.openxmlformats.org/officeDocument/2006/relationships/hyperlink" Target="https://podminky.urs.cz/item/CS_URS_2025_01/566901132" TargetMode="External" /><Relationship Id="rId44" Type="http://schemas.openxmlformats.org/officeDocument/2006/relationships/hyperlink" Target="https://podminky.urs.cz/item/CS_URS_2025_01/565155101" TargetMode="External" /><Relationship Id="rId45" Type="http://schemas.openxmlformats.org/officeDocument/2006/relationships/hyperlink" Target="https://podminky.urs.cz/item/CS_URS_2025_01/573111112" TargetMode="External" /><Relationship Id="rId46" Type="http://schemas.openxmlformats.org/officeDocument/2006/relationships/hyperlink" Target="https://podminky.urs.cz/item/CS_URS_2025_01/573231108" TargetMode="External" /><Relationship Id="rId47" Type="http://schemas.openxmlformats.org/officeDocument/2006/relationships/hyperlink" Target="https://podminky.urs.cz/item/CS_URS_2025_01/577134111" TargetMode="External" /><Relationship Id="rId48" Type="http://schemas.openxmlformats.org/officeDocument/2006/relationships/hyperlink" Target="https://podminky.urs.cz/item/CS_URS_2025_01/871255202" TargetMode="External" /><Relationship Id="rId49" Type="http://schemas.openxmlformats.org/officeDocument/2006/relationships/hyperlink" Target="https://podminky.urs.cz/item/CS_URS_2025_01/877245201" TargetMode="External" /><Relationship Id="rId50" Type="http://schemas.openxmlformats.org/officeDocument/2006/relationships/hyperlink" Target="https://podminky.urs.cz/item/CS_URS_2025_01/877245210" TargetMode="External" /><Relationship Id="rId51" Type="http://schemas.openxmlformats.org/officeDocument/2006/relationships/hyperlink" Target="https://podminky.urs.cz/item/CS_URS_2025_01/892271111" TargetMode="External" /><Relationship Id="rId52" Type="http://schemas.openxmlformats.org/officeDocument/2006/relationships/hyperlink" Target="https://podminky.urs.cz/item/CS_URS_2025_01/892372111" TargetMode="External" /><Relationship Id="rId53" Type="http://schemas.openxmlformats.org/officeDocument/2006/relationships/hyperlink" Target="https://podminky.urs.cz/item/CS_URS_2025_01/899104112" TargetMode="External" /><Relationship Id="rId54" Type="http://schemas.openxmlformats.org/officeDocument/2006/relationships/hyperlink" Target="https://podminky.urs.cz/item/CS_URS_2025_01/899721111" TargetMode="External" /><Relationship Id="rId55" Type="http://schemas.openxmlformats.org/officeDocument/2006/relationships/hyperlink" Target="https://podminky.urs.cz/item/CS_URS_2025_01/899722114" TargetMode="External" /><Relationship Id="rId56" Type="http://schemas.openxmlformats.org/officeDocument/2006/relationships/hyperlink" Target="https://podminky.urs.cz/item/CS_URS_2025_01/871324201" TargetMode="External" /><Relationship Id="rId57" Type="http://schemas.openxmlformats.org/officeDocument/2006/relationships/hyperlink" Target="https://podminky.urs.cz/item/CS_URS_2025_01/899911251" TargetMode="External" /><Relationship Id="rId58" Type="http://schemas.openxmlformats.org/officeDocument/2006/relationships/hyperlink" Target="https://podminky.urs.cz/item/CS_URS_2025_01/899913133" TargetMode="External" /><Relationship Id="rId59" Type="http://schemas.openxmlformats.org/officeDocument/2006/relationships/hyperlink" Target="https://podminky.urs.cz/item/CS_URS_2025_01/919541111" TargetMode="External" /><Relationship Id="rId60" Type="http://schemas.openxmlformats.org/officeDocument/2006/relationships/hyperlink" Target="https://podminky.urs.cz/item/CS_URS_2025_01/113107442" TargetMode="External" /><Relationship Id="rId61" Type="http://schemas.openxmlformats.org/officeDocument/2006/relationships/hyperlink" Target="https://podminky.urs.cz/item/CS_URS_2025_01/919735112" TargetMode="External" /><Relationship Id="rId62" Type="http://schemas.openxmlformats.org/officeDocument/2006/relationships/hyperlink" Target="https://podminky.urs.cz/item/CS_URS_2025_01/997006002" TargetMode="External" /><Relationship Id="rId63" Type="http://schemas.openxmlformats.org/officeDocument/2006/relationships/hyperlink" Target="https://podminky.urs.cz/item/CS_URS_2025_01/997006005" TargetMode="External" /><Relationship Id="rId64" Type="http://schemas.openxmlformats.org/officeDocument/2006/relationships/hyperlink" Target="https://podminky.urs.cz/item/CS_URS_2025_01/997221571" TargetMode="External" /><Relationship Id="rId65" Type="http://schemas.openxmlformats.org/officeDocument/2006/relationships/hyperlink" Target="https://podminky.urs.cz/item/CS_URS_2025_01/997221579" TargetMode="External" /><Relationship Id="rId66" Type="http://schemas.openxmlformats.org/officeDocument/2006/relationships/hyperlink" Target="https://podminky.urs.cz/item/CS_URS_2025_01/997221875" TargetMode="External" /><Relationship Id="rId67" Type="http://schemas.openxmlformats.org/officeDocument/2006/relationships/hyperlink" Target="https://podminky.urs.cz/item/CS_URS_2025_01/998276101" TargetMode="External" /><Relationship Id="rId68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5101201" TargetMode="External" /><Relationship Id="rId2" Type="http://schemas.openxmlformats.org/officeDocument/2006/relationships/hyperlink" Target="https://podminky.urs.cz/item/CS_URS_2025_01/115101301" TargetMode="External" /><Relationship Id="rId3" Type="http://schemas.openxmlformats.org/officeDocument/2006/relationships/hyperlink" Target="https://podminky.urs.cz/item/CS_URS_2025_01/121151103" TargetMode="External" /><Relationship Id="rId4" Type="http://schemas.openxmlformats.org/officeDocument/2006/relationships/hyperlink" Target="https://podminky.urs.cz/item/CS_URS_2025_01/131151204" TargetMode="External" /><Relationship Id="rId5" Type="http://schemas.openxmlformats.org/officeDocument/2006/relationships/hyperlink" Target="https://podminky.urs.cz/item/CS_URS_2025_01/131251204" TargetMode="External" /><Relationship Id="rId6" Type="http://schemas.openxmlformats.org/officeDocument/2006/relationships/hyperlink" Target="https://podminky.urs.cz/item/CS_URS_2025_01/131351204" TargetMode="External" /><Relationship Id="rId7" Type="http://schemas.openxmlformats.org/officeDocument/2006/relationships/hyperlink" Target="https://podminky.urs.cz/item/CS_URS_2025_01/131451204" TargetMode="External" /><Relationship Id="rId8" Type="http://schemas.openxmlformats.org/officeDocument/2006/relationships/hyperlink" Target="https://podminky.urs.cz/item/CS_URS_2025_01/153112111" TargetMode="External" /><Relationship Id="rId9" Type="http://schemas.openxmlformats.org/officeDocument/2006/relationships/hyperlink" Target="https://podminky.urs.cz/item/CS_URS_2025_01/153112123" TargetMode="External" /><Relationship Id="rId10" Type="http://schemas.openxmlformats.org/officeDocument/2006/relationships/hyperlink" Target="https://podminky.urs.cz/item/CS_URS_2025_01/153113113" TargetMode="External" /><Relationship Id="rId11" Type="http://schemas.openxmlformats.org/officeDocument/2006/relationships/hyperlink" Target="https://podminky.urs.cz/item/CS_URS_2025_01/153116111" TargetMode="External" /><Relationship Id="rId12" Type="http://schemas.openxmlformats.org/officeDocument/2006/relationships/hyperlink" Target="https://podminky.urs.cz/item/CS_URS_2025_01/153116112" TargetMode="External" /><Relationship Id="rId13" Type="http://schemas.openxmlformats.org/officeDocument/2006/relationships/hyperlink" Target="https://podminky.urs.cz/item/CS_URS_2025_01/153116113" TargetMode="External" /><Relationship Id="rId14" Type="http://schemas.openxmlformats.org/officeDocument/2006/relationships/hyperlink" Target="https://podminky.urs.cz/item/CS_URS_2025_01/162551108" TargetMode="External" /><Relationship Id="rId15" Type="http://schemas.openxmlformats.org/officeDocument/2006/relationships/hyperlink" Target="https://podminky.urs.cz/item/CS_URS_2025_01/162551108" TargetMode="External" /><Relationship Id="rId16" Type="http://schemas.openxmlformats.org/officeDocument/2006/relationships/hyperlink" Target="https://podminky.urs.cz/item/CS_URS_2025_01/162551128" TargetMode="External" /><Relationship Id="rId17" Type="http://schemas.openxmlformats.org/officeDocument/2006/relationships/hyperlink" Target="https://podminky.urs.cz/item/CS_URS_2025_01/162751137" TargetMode="External" /><Relationship Id="rId18" Type="http://schemas.openxmlformats.org/officeDocument/2006/relationships/hyperlink" Target="https://podminky.urs.cz/item/CS_URS_2025_01/162751139" TargetMode="External" /><Relationship Id="rId19" Type="http://schemas.openxmlformats.org/officeDocument/2006/relationships/hyperlink" Target="https://podminky.urs.cz/item/CS_URS_2025_01/167151111" TargetMode="External" /><Relationship Id="rId20" Type="http://schemas.openxmlformats.org/officeDocument/2006/relationships/hyperlink" Target="https://podminky.urs.cz/item/CS_URS_2025_01/171201231" TargetMode="External" /><Relationship Id="rId21" Type="http://schemas.openxmlformats.org/officeDocument/2006/relationships/hyperlink" Target="https://podminky.urs.cz/item/CS_URS_2025_01/171251201" TargetMode="External" /><Relationship Id="rId22" Type="http://schemas.openxmlformats.org/officeDocument/2006/relationships/hyperlink" Target="https://podminky.urs.cz/item/CS_URS_2025_01/174151101" TargetMode="External" /><Relationship Id="rId23" Type="http://schemas.openxmlformats.org/officeDocument/2006/relationships/hyperlink" Target="https://podminky.urs.cz/item/CS_URS_2025_01/181951112" TargetMode="External" /><Relationship Id="rId24" Type="http://schemas.openxmlformats.org/officeDocument/2006/relationships/hyperlink" Target="https://podminky.urs.cz/item/CS_URS_2025_01/181351003" TargetMode="External" /><Relationship Id="rId25" Type="http://schemas.openxmlformats.org/officeDocument/2006/relationships/hyperlink" Target="https://podminky.urs.cz/item/CS_URS_2025_01/181411131" TargetMode="External" /><Relationship Id="rId26" Type="http://schemas.openxmlformats.org/officeDocument/2006/relationships/hyperlink" Target="https://podminky.urs.cz/item/CS_URS_2025_01/185803111" TargetMode="External" /><Relationship Id="rId27" Type="http://schemas.openxmlformats.org/officeDocument/2006/relationships/hyperlink" Target="https://podminky.urs.cz/item/CS_URS_2025_01/273322611" TargetMode="External" /><Relationship Id="rId28" Type="http://schemas.openxmlformats.org/officeDocument/2006/relationships/hyperlink" Target="https://podminky.urs.cz/item/CS_URS_2025_01/273351121" TargetMode="External" /><Relationship Id="rId29" Type="http://schemas.openxmlformats.org/officeDocument/2006/relationships/hyperlink" Target="https://podminky.urs.cz/item/CS_URS_2025_01/273351122" TargetMode="External" /><Relationship Id="rId30" Type="http://schemas.openxmlformats.org/officeDocument/2006/relationships/hyperlink" Target="https://podminky.urs.cz/item/CS_URS_2025_01/273361821" TargetMode="External" /><Relationship Id="rId31" Type="http://schemas.openxmlformats.org/officeDocument/2006/relationships/hyperlink" Target="https://podminky.urs.cz/item/CS_URS_2025_01/279322512" TargetMode="External" /><Relationship Id="rId32" Type="http://schemas.openxmlformats.org/officeDocument/2006/relationships/hyperlink" Target="https://podminky.urs.cz/item/CS_URS_2025_01/279351121" TargetMode="External" /><Relationship Id="rId33" Type="http://schemas.openxmlformats.org/officeDocument/2006/relationships/hyperlink" Target="https://podminky.urs.cz/item/CS_URS_2025_01/279351122" TargetMode="External" /><Relationship Id="rId34" Type="http://schemas.openxmlformats.org/officeDocument/2006/relationships/hyperlink" Target="https://podminky.urs.cz/item/CS_URS_2025_01/279361821" TargetMode="External" /><Relationship Id="rId35" Type="http://schemas.openxmlformats.org/officeDocument/2006/relationships/hyperlink" Target="https://podminky.urs.cz/item/CS_URS_2025_01/279113151" TargetMode="External" /><Relationship Id="rId36" Type="http://schemas.openxmlformats.org/officeDocument/2006/relationships/hyperlink" Target="https://podminky.urs.cz/item/CS_URS_2025_01/411321616" TargetMode="External" /><Relationship Id="rId37" Type="http://schemas.openxmlformats.org/officeDocument/2006/relationships/hyperlink" Target="https://podminky.urs.cz/item/CS_URS_2025_01/411351021" TargetMode="External" /><Relationship Id="rId38" Type="http://schemas.openxmlformats.org/officeDocument/2006/relationships/hyperlink" Target="https://podminky.urs.cz/item/CS_URS_2025_01/411351022" TargetMode="External" /><Relationship Id="rId39" Type="http://schemas.openxmlformats.org/officeDocument/2006/relationships/hyperlink" Target="https://podminky.urs.cz/item/CS_URS_2025_01/411354313" TargetMode="External" /><Relationship Id="rId40" Type="http://schemas.openxmlformats.org/officeDocument/2006/relationships/hyperlink" Target="https://podminky.urs.cz/item/CS_URS_2025_01/411354314" TargetMode="External" /><Relationship Id="rId41" Type="http://schemas.openxmlformats.org/officeDocument/2006/relationships/hyperlink" Target="https://podminky.urs.cz/item/CS_URS_2025_01/411361821" TargetMode="External" /><Relationship Id="rId42" Type="http://schemas.openxmlformats.org/officeDocument/2006/relationships/hyperlink" Target="https://podminky.urs.cz/item/CS_URS_2025_01/899104112" TargetMode="External" /><Relationship Id="rId43" Type="http://schemas.openxmlformats.org/officeDocument/2006/relationships/hyperlink" Target="https://podminky.urs.cz/item/CS_URS_2025_01/899501221" TargetMode="External" /><Relationship Id="rId44" Type="http://schemas.openxmlformats.org/officeDocument/2006/relationships/hyperlink" Target="https://podminky.urs.cz/item/CS_URS_2025_01/953334212" TargetMode="External" /><Relationship Id="rId45" Type="http://schemas.openxmlformats.org/officeDocument/2006/relationships/hyperlink" Target="https://podminky.urs.cz/item/CS_URS_2025_01/953961113" TargetMode="External" /><Relationship Id="rId46" Type="http://schemas.openxmlformats.org/officeDocument/2006/relationships/hyperlink" Target="https://podminky.urs.cz/item/CS_URS_2025_01/977151115" TargetMode="External" /><Relationship Id="rId47" Type="http://schemas.openxmlformats.org/officeDocument/2006/relationships/hyperlink" Target="https://podminky.urs.cz/item/CS_URS_2025_01/977151124" TargetMode="External" /><Relationship Id="rId48" Type="http://schemas.openxmlformats.org/officeDocument/2006/relationships/hyperlink" Target="https://podminky.urs.cz/item/CS_URS_2025_01/977151127" TargetMode="External" /><Relationship Id="rId49" Type="http://schemas.openxmlformats.org/officeDocument/2006/relationships/hyperlink" Target="https://podminky.urs.cz/item/CS_URS_2025_01/977151131" TargetMode="External" /><Relationship Id="rId50" Type="http://schemas.openxmlformats.org/officeDocument/2006/relationships/hyperlink" Target="https://podminky.urs.cz/item/CS_URS_2025_01/998271301" TargetMode="External" /><Relationship Id="rId51" Type="http://schemas.openxmlformats.org/officeDocument/2006/relationships/hyperlink" Target="https://podminky.urs.cz/item/CS_URS_2025_01/767831022" TargetMode="External" /><Relationship Id="rId52" Type="http://schemas.openxmlformats.org/officeDocument/2006/relationships/hyperlink" Target="https://podminky.urs.cz/item/CS_URS_2025_01/998767101" TargetMode="External" /><Relationship Id="rId53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9003131" TargetMode="External" /><Relationship Id="rId2" Type="http://schemas.openxmlformats.org/officeDocument/2006/relationships/hyperlink" Target="https://podminky.urs.cz/item/CS_URS_2025_01/119003132" TargetMode="External" /><Relationship Id="rId3" Type="http://schemas.openxmlformats.org/officeDocument/2006/relationships/hyperlink" Target="https://podminky.urs.cz/item/CS_URS_2025_01/119003141" TargetMode="External" /><Relationship Id="rId4" Type="http://schemas.openxmlformats.org/officeDocument/2006/relationships/hyperlink" Target="https://podminky.urs.cz/item/CS_URS_2025_01/119003142" TargetMode="External" /><Relationship Id="rId5" Type="http://schemas.openxmlformats.org/officeDocument/2006/relationships/hyperlink" Target="https://podminky.urs.cz/item/CS_URS_2025_01/119004111" TargetMode="External" /><Relationship Id="rId6" Type="http://schemas.openxmlformats.org/officeDocument/2006/relationships/hyperlink" Target="https://podminky.urs.cz/item/CS_URS_2025_01/119004112" TargetMode="External" /><Relationship Id="rId7" Type="http://schemas.openxmlformats.org/officeDocument/2006/relationships/hyperlink" Target="https://podminky.urs.cz/item/CS_URS_2025_01/121151103" TargetMode="External" /><Relationship Id="rId8" Type="http://schemas.openxmlformats.org/officeDocument/2006/relationships/hyperlink" Target="https://podminky.urs.cz/item/CS_URS_2025_01/131151100" TargetMode="External" /><Relationship Id="rId9" Type="http://schemas.openxmlformats.org/officeDocument/2006/relationships/hyperlink" Target="https://podminky.urs.cz/item/CS_URS_2025_01/131151102" TargetMode="External" /><Relationship Id="rId10" Type="http://schemas.openxmlformats.org/officeDocument/2006/relationships/hyperlink" Target="https://podminky.urs.cz/item/CS_URS_2025_01/131251100" TargetMode="External" /><Relationship Id="rId11" Type="http://schemas.openxmlformats.org/officeDocument/2006/relationships/hyperlink" Target="https://podminky.urs.cz/item/CS_URS_2025_01/131251102" TargetMode="External" /><Relationship Id="rId12" Type="http://schemas.openxmlformats.org/officeDocument/2006/relationships/hyperlink" Target="https://podminky.urs.cz/item/CS_URS_2025_01/131351100" TargetMode="External" /><Relationship Id="rId13" Type="http://schemas.openxmlformats.org/officeDocument/2006/relationships/hyperlink" Target="https://podminky.urs.cz/item/CS_URS_2025_01/131351102" TargetMode="External" /><Relationship Id="rId14" Type="http://schemas.openxmlformats.org/officeDocument/2006/relationships/hyperlink" Target="https://podminky.urs.cz/item/CS_URS_2025_01/131451100" TargetMode="External" /><Relationship Id="rId15" Type="http://schemas.openxmlformats.org/officeDocument/2006/relationships/hyperlink" Target="https://podminky.urs.cz/item/CS_URS_2025_01/131451102" TargetMode="External" /><Relationship Id="rId16" Type="http://schemas.openxmlformats.org/officeDocument/2006/relationships/hyperlink" Target="https://podminky.urs.cz/item/CS_URS_2025_01/132154206" TargetMode="External" /><Relationship Id="rId17" Type="http://schemas.openxmlformats.org/officeDocument/2006/relationships/hyperlink" Target="https://podminky.urs.cz/item/CS_URS_2025_01/132254206" TargetMode="External" /><Relationship Id="rId18" Type="http://schemas.openxmlformats.org/officeDocument/2006/relationships/hyperlink" Target="https://podminky.urs.cz/item/CS_URS_2025_01/132354206" TargetMode="External" /><Relationship Id="rId19" Type="http://schemas.openxmlformats.org/officeDocument/2006/relationships/hyperlink" Target="https://podminky.urs.cz/item/CS_URS_2025_01/132454206" TargetMode="External" /><Relationship Id="rId20" Type="http://schemas.openxmlformats.org/officeDocument/2006/relationships/hyperlink" Target="https://podminky.urs.cz/item/CS_URS_2025_01/139001101" TargetMode="External" /><Relationship Id="rId21" Type="http://schemas.openxmlformats.org/officeDocument/2006/relationships/hyperlink" Target="https://podminky.urs.cz/item/CS_URS_2025_01/151101101" TargetMode="External" /><Relationship Id="rId22" Type="http://schemas.openxmlformats.org/officeDocument/2006/relationships/hyperlink" Target="https://podminky.urs.cz/item/CS_URS_2025_01/151101111" TargetMode="External" /><Relationship Id="rId23" Type="http://schemas.openxmlformats.org/officeDocument/2006/relationships/hyperlink" Target="https://podminky.urs.cz/item/CS_URS_2025_01/162551108" TargetMode="External" /><Relationship Id="rId24" Type="http://schemas.openxmlformats.org/officeDocument/2006/relationships/hyperlink" Target="https://podminky.urs.cz/item/CS_URS_2025_01/162551108" TargetMode="External" /><Relationship Id="rId25" Type="http://schemas.openxmlformats.org/officeDocument/2006/relationships/hyperlink" Target="https://podminky.urs.cz/item/CS_URS_2025_01/162551128" TargetMode="External" /><Relationship Id="rId26" Type="http://schemas.openxmlformats.org/officeDocument/2006/relationships/hyperlink" Target="https://podminky.urs.cz/item/CS_URS_2025_01/162751137" TargetMode="External" /><Relationship Id="rId27" Type="http://schemas.openxmlformats.org/officeDocument/2006/relationships/hyperlink" Target="https://podminky.urs.cz/item/CS_URS_2025_01/162751139" TargetMode="External" /><Relationship Id="rId28" Type="http://schemas.openxmlformats.org/officeDocument/2006/relationships/hyperlink" Target="https://podminky.urs.cz/item/CS_URS_2025_01/167151111" TargetMode="External" /><Relationship Id="rId29" Type="http://schemas.openxmlformats.org/officeDocument/2006/relationships/hyperlink" Target="https://podminky.urs.cz/item/CS_URS_2025_01/171201231" TargetMode="External" /><Relationship Id="rId30" Type="http://schemas.openxmlformats.org/officeDocument/2006/relationships/hyperlink" Target="https://podminky.urs.cz/item/CS_URS_2025_01/171251201" TargetMode="External" /><Relationship Id="rId31" Type="http://schemas.openxmlformats.org/officeDocument/2006/relationships/hyperlink" Target="https://podminky.urs.cz/item/CS_URS_2025_01/174151101" TargetMode="External" /><Relationship Id="rId32" Type="http://schemas.openxmlformats.org/officeDocument/2006/relationships/hyperlink" Target="https://podminky.urs.cz/item/CS_URS_2025_01/175151101" TargetMode="External" /><Relationship Id="rId33" Type="http://schemas.openxmlformats.org/officeDocument/2006/relationships/hyperlink" Target="https://podminky.urs.cz/item/CS_URS_2025_01/181351003" TargetMode="External" /><Relationship Id="rId34" Type="http://schemas.openxmlformats.org/officeDocument/2006/relationships/hyperlink" Target="https://podminky.urs.cz/item/CS_URS_2025_01/181411131" TargetMode="External" /><Relationship Id="rId35" Type="http://schemas.openxmlformats.org/officeDocument/2006/relationships/hyperlink" Target="https://podminky.urs.cz/item/CS_URS_2025_01/185803111" TargetMode="External" /><Relationship Id="rId36" Type="http://schemas.openxmlformats.org/officeDocument/2006/relationships/hyperlink" Target="https://podminky.urs.cz/item/CS_URS_2025_01/181951112" TargetMode="External" /><Relationship Id="rId37" Type="http://schemas.openxmlformats.org/officeDocument/2006/relationships/hyperlink" Target="https://podminky.urs.cz/item/CS_URS_2025_01/213141111" TargetMode="External" /><Relationship Id="rId38" Type="http://schemas.openxmlformats.org/officeDocument/2006/relationships/hyperlink" Target="https://podminky.urs.cz/item/CS_URS_2025_01/359901211" TargetMode="External" /><Relationship Id="rId39" Type="http://schemas.openxmlformats.org/officeDocument/2006/relationships/hyperlink" Target="https://podminky.urs.cz/item/CS_URS_2025_01/451573111" TargetMode="External" /><Relationship Id="rId40" Type="http://schemas.openxmlformats.org/officeDocument/2006/relationships/hyperlink" Target="https://podminky.urs.cz/item/CS_URS_2025_01/566901132" TargetMode="External" /><Relationship Id="rId41" Type="http://schemas.openxmlformats.org/officeDocument/2006/relationships/hyperlink" Target="https://podminky.urs.cz/item/CS_URS_2025_01/565155101" TargetMode="External" /><Relationship Id="rId42" Type="http://schemas.openxmlformats.org/officeDocument/2006/relationships/hyperlink" Target="https://podminky.urs.cz/item/CS_URS_2025_01/573111112" TargetMode="External" /><Relationship Id="rId43" Type="http://schemas.openxmlformats.org/officeDocument/2006/relationships/hyperlink" Target="https://podminky.urs.cz/item/CS_URS_2025_01/573231108" TargetMode="External" /><Relationship Id="rId44" Type="http://schemas.openxmlformats.org/officeDocument/2006/relationships/hyperlink" Target="https://podminky.urs.cz/item/CS_URS_2025_01/577134111" TargetMode="External" /><Relationship Id="rId45" Type="http://schemas.openxmlformats.org/officeDocument/2006/relationships/hyperlink" Target="https://podminky.urs.cz/item/CS_URS_2025_01/871360320" TargetMode="External" /><Relationship Id="rId46" Type="http://schemas.openxmlformats.org/officeDocument/2006/relationships/hyperlink" Target="https://podminky.urs.cz/item/CS_URS_2025_01/892372111" TargetMode="External" /><Relationship Id="rId47" Type="http://schemas.openxmlformats.org/officeDocument/2006/relationships/hyperlink" Target="https://podminky.urs.cz/item/CS_URS_2025_01/892381111" TargetMode="External" /><Relationship Id="rId48" Type="http://schemas.openxmlformats.org/officeDocument/2006/relationships/hyperlink" Target="https://podminky.urs.cz/item/CS_URS_2025_01/894812321" TargetMode="External" /><Relationship Id="rId49" Type="http://schemas.openxmlformats.org/officeDocument/2006/relationships/hyperlink" Target="https://podminky.urs.cz/item/CS_URS_2025_01/894812322" TargetMode="External" /><Relationship Id="rId50" Type="http://schemas.openxmlformats.org/officeDocument/2006/relationships/hyperlink" Target="https://podminky.urs.cz/item/CS_URS_2025_01/894812323" TargetMode="External" /><Relationship Id="rId51" Type="http://schemas.openxmlformats.org/officeDocument/2006/relationships/hyperlink" Target="https://podminky.urs.cz/item/CS_URS_2025_01/894812331" TargetMode="External" /><Relationship Id="rId52" Type="http://schemas.openxmlformats.org/officeDocument/2006/relationships/hyperlink" Target="https://podminky.urs.cz/item/CS_URS_2025_01/894812332" TargetMode="External" /><Relationship Id="rId53" Type="http://schemas.openxmlformats.org/officeDocument/2006/relationships/hyperlink" Target="https://podminky.urs.cz/item/CS_URS_2025_01/894812333" TargetMode="External" /><Relationship Id="rId54" Type="http://schemas.openxmlformats.org/officeDocument/2006/relationships/hyperlink" Target="https://podminky.urs.cz/item/CS_URS_2025_01/894812339" TargetMode="External" /><Relationship Id="rId55" Type="http://schemas.openxmlformats.org/officeDocument/2006/relationships/hyperlink" Target="https://podminky.urs.cz/item/CS_URS_2025_01/894812356" TargetMode="External" /><Relationship Id="rId56" Type="http://schemas.openxmlformats.org/officeDocument/2006/relationships/hyperlink" Target="https://podminky.urs.cz/item/CS_URS_2025_01/894812376" TargetMode="External" /><Relationship Id="rId57" Type="http://schemas.openxmlformats.org/officeDocument/2006/relationships/hyperlink" Target="https://podminky.urs.cz/item/CS_URS_2025_01/899722114" TargetMode="External" /><Relationship Id="rId58" Type="http://schemas.openxmlformats.org/officeDocument/2006/relationships/hyperlink" Target="https://podminky.urs.cz/item/CS_URS_2025_01/916231113" TargetMode="External" /><Relationship Id="rId59" Type="http://schemas.openxmlformats.org/officeDocument/2006/relationships/hyperlink" Target="https://podminky.urs.cz/item/CS_URS_2025_01/916991121" TargetMode="External" /><Relationship Id="rId60" Type="http://schemas.openxmlformats.org/officeDocument/2006/relationships/hyperlink" Target="https://podminky.urs.cz/item/CS_URS_2025_01/113107442" TargetMode="External" /><Relationship Id="rId61" Type="http://schemas.openxmlformats.org/officeDocument/2006/relationships/hyperlink" Target="https://podminky.urs.cz/item/CS_URS_2025_01/919735112" TargetMode="External" /><Relationship Id="rId62" Type="http://schemas.openxmlformats.org/officeDocument/2006/relationships/hyperlink" Target="https://podminky.urs.cz/item/CS_URS_2025_01/113202111" TargetMode="External" /><Relationship Id="rId63" Type="http://schemas.openxmlformats.org/officeDocument/2006/relationships/hyperlink" Target="https://podminky.urs.cz/item/CS_URS_2025_01/979021112" TargetMode="External" /><Relationship Id="rId64" Type="http://schemas.openxmlformats.org/officeDocument/2006/relationships/hyperlink" Target="https://podminky.urs.cz/item/CS_URS_2025_01/997006002" TargetMode="External" /><Relationship Id="rId65" Type="http://schemas.openxmlformats.org/officeDocument/2006/relationships/hyperlink" Target="https://podminky.urs.cz/item/CS_URS_2025_01/997006005" TargetMode="External" /><Relationship Id="rId66" Type="http://schemas.openxmlformats.org/officeDocument/2006/relationships/hyperlink" Target="https://podminky.urs.cz/item/CS_URS_2025_01/997221571" TargetMode="External" /><Relationship Id="rId67" Type="http://schemas.openxmlformats.org/officeDocument/2006/relationships/hyperlink" Target="https://podminky.urs.cz/item/CS_URS_2025_01/997221579" TargetMode="External" /><Relationship Id="rId68" Type="http://schemas.openxmlformats.org/officeDocument/2006/relationships/hyperlink" Target="https://podminky.urs.cz/item/CS_URS_2025_01/997221861" TargetMode="External" /><Relationship Id="rId69" Type="http://schemas.openxmlformats.org/officeDocument/2006/relationships/hyperlink" Target="https://podminky.urs.cz/item/CS_URS_2025_01/997221875" TargetMode="External" /><Relationship Id="rId70" Type="http://schemas.openxmlformats.org/officeDocument/2006/relationships/hyperlink" Target="https://podminky.urs.cz/item/CS_URS_2025_01/998276101" TargetMode="External" /><Relationship Id="rId7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9003131" TargetMode="External" /><Relationship Id="rId2" Type="http://schemas.openxmlformats.org/officeDocument/2006/relationships/hyperlink" Target="https://podminky.urs.cz/item/CS_URS_2025_01/119003132" TargetMode="External" /><Relationship Id="rId3" Type="http://schemas.openxmlformats.org/officeDocument/2006/relationships/hyperlink" Target="https://podminky.urs.cz/item/CS_URS_2025_01/119004111" TargetMode="External" /><Relationship Id="rId4" Type="http://schemas.openxmlformats.org/officeDocument/2006/relationships/hyperlink" Target="https://podminky.urs.cz/item/CS_URS_2025_01/119004112" TargetMode="External" /><Relationship Id="rId5" Type="http://schemas.openxmlformats.org/officeDocument/2006/relationships/hyperlink" Target="https://podminky.urs.cz/item/CS_URS_2025_01/121151103" TargetMode="External" /><Relationship Id="rId6" Type="http://schemas.openxmlformats.org/officeDocument/2006/relationships/hyperlink" Target="https://podminky.urs.cz/item/CS_URS_2025_01/132154104" TargetMode="External" /><Relationship Id="rId7" Type="http://schemas.openxmlformats.org/officeDocument/2006/relationships/hyperlink" Target="https://podminky.urs.cz/item/CS_URS_2025_01/132254104" TargetMode="External" /><Relationship Id="rId8" Type="http://schemas.openxmlformats.org/officeDocument/2006/relationships/hyperlink" Target="https://podminky.urs.cz/item/CS_URS_2025_01/132354104" TargetMode="External" /><Relationship Id="rId9" Type="http://schemas.openxmlformats.org/officeDocument/2006/relationships/hyperlink" Target="https://podminky.urs.cz/item/CS_URS_2025_01/132454104" TargetMode="External" /><Relationship Id="rId10" Type="http://schemas.openxmlformats.org/officeDocument/2006/relationships/hyperlink" Target="https://podminky.urs.cz/item/CS_URS_2025_01/151101101" TargetMode="External" /><Relationship Id="rId11" Type="http://schemas.openxmlformats.org/officeDocument/2006/relationships/hyperlink" Target="https://podminky.urs.cz/item/CS_URS_2025_01/151101111" TargetMode="External" /><Relationship Id="rId12" Type="http://schemas.openxmlformats.org/officeDocument/2006/relationships/hyperlink" Target="https://podminky.urs.cz/item/CS_URS_2025_01/162551108" TargetMode="External" /><Relationship Id="rId13" Type="http://schemas.openxmlformats.org/officeDocument/2006/relationships/hyperlink" Target="https://podminky.urs.cz/item/CS_URS_2025_01/162551108" TargetMode="External" /><Relationship Id="rId14" Type="http://schemas.openxmlformats.org/officeDocument/2006/relationships/hyperlink" Target="https://podminky.urs.cz/item/CS_URS_2025_01/162551128" TargetMode="External" /><Relationship Id="rId15" Type="http://schemas.openxmlformats.org/officeDocument/2006/relationships/hyperlink" Target="https://podminky.urs.cz/item/CS_URS_2025_01/162751137" TargetMode="External" /><Relationship Id="rId16" Type="http://schemas.openxmlformats.org/officeDocument/2006/relationships/hyperlink" Target="https://podminky.urs.cz/item/CS_URS_2025_01/162751139" TargetMode="External" /><Relationship Id="rId17" Type="http://schemas.openxmlformats.org/officeDocument/2006/relationships/hyperlink" Target="https://podminky.urs.cz/item/CS_URS_2025_01/171201231" TargetMode="External" /><Relationship Id="rId18" Type="http://schemas.openxmlformats.org/officeDocument/2006/relationships/hyperlink" Target="https://podminky.urs.cz/item/CS_URS_2025_01/167151111" TargetMode="External" /><Relationship Id="rId19" Type="http://schemas.openxmlformats.org/officeDocument/2006/relationships/hyperlink" Target="https://podminky.urs.cz/item/CS_URS_2025_01/171251201" TargetMode="External" /><Relationship Id="rId20" Type="http://schemas.openxmlformats.org/officeDocument/2006/relationships/hyperlink" Target="https://podminky.urs.cz/item/CS_URS_2025_01/174151101" TargetMode="External" /><Relationship Id="rId21" Type="http://schemas.openxmlformats.org/officeDocument/2006/relationships/hyperlink" Target="https://podminky.urs.cz/item/CS_URS_2025_01/175151101" TargetMode="External" /><Relationship Id="rId22" Type="http://schemas.openxmlformats.org/officeDocument/2006/relationships/hyperlink" Target="https://podminky.urs.cz/item/CS_URS_2025_01/181351003" TargetMode="External" /><Relationship Id="rId23" Type="http://schemas.openxmlformats.org/officeDocument/2006/relationships/hyperlink" Target="https://podminky.urs.cz/item/CS_URS_2025_01/181411131" TargetMode="External" /><Relationship Id="rId24" Type="http://schemas.openxmlformats.org/officeDocument/2006/relationships/hyperlink" Target="https://podminky.urs.cz/item/CS_URS_2025_01/185803111" TargetMode="External" /><Relationship Id="rId25" Type="http://schemas.openxmlformats.org/officeDocument/2006/relationships/hyperlink" Target="https://podminky.urs.cz/item/CS_URS_2025_01/181951112" TargetMode="External" /><Relationship Id="rId26" Type="http://schemas.openxmlformats.org/officeDocument/2006/relationships/hyperlink" Target="https://podminky.urs.cz/item/CS_URS_2025_01/359901211" TargetMode="External" /><Relationship Id="rId27" Type="http://schemas.openxmlformats.org/officeDocument/2006/relationships/hyperlink" Target="https://podminky.urs.cz/item/CS_URS_2025_01/451573111" TargetMode="External" /><Relationship Id="rId28" Type="http://schemas.openxmlformats.org/officeDocument/2006/relationships/hyperlink" Target="https://podminky.urs.cz/item/CS_URS_2025_01/566901132" TargetMode="External" /><Relationship Id="rId29" Type="http://schemas.openxmlformats.org/officeDocument/2006/relationships/hyperlink" Target="https://podminky.urs.cz/item/CS_URS_2025_01/871310320" TargetMode="External" /><Relationship Id="rId30" Type="http://schemas.openxmlformats.org/officeDocument/2006/relationships/hyperlink" Target="https://podminky.urs.cz/item/CS_URS_2025_01/877260341" TargetMode="External" /><Relationship Id="rId31" Type="http://schemas.openxmlformats.org/officeDocument/2006/relationships/hyperlink" Target="https://podminky.urs.cz/item/CS_URS_2025_01/877310310" TargetMode="External" /><Relationship Id="rId32" Type="http://schemas.openxmlformats.org/officeDocument/2006/relationships/hyperlink" Target="https://podminky.urs.cz/item/CS_URS_2025_01/877360320" TargetMode="External" /><Relationship Id="rId33" Type="http://schemas.openxmlformats.org/officeDocument/2006/relationships/hyperlink" Target="https://podminky.urs.cz/item/CS_URS_2025_01/892351111" TargetMode="External" /><Relationship Id="rId34" Type="http://schemas.openxmlformats.org/officeDocument/2006/relationships/hyperlink" Target="https://podminky.urs.cz/item/CS_URS_2025_01/892372111" TargetMode="External" /><Relationship Id="rId35" Type="http://schemas.openxmlformats.org/officeDocument/2006/relationships/hyperlink" Target="https://podminky.urs.cz/item/CS_URS_2025_01/899721111" TargetMode="External" /><Relationship Id="rId36" Type="http://schemas.openxmlformats.org/officeDocument/2006/relationships/hyperlink" Target="https://podminky.urs.cz/item/CS_URS_2025_01/899722114" TargetMode="External" /><Relationship Id="rId37" Type="http://schemas.openxmlformats.org/officeDocument/2006/relationships/hyperlink" Target="https://podminky.urs.cz/item/CS_URS_2025_01/895941301" TargetMode="External" /><Relationship Id="rId38" Type="http://schemas.openxmlformats.org/officeDocument/2006/relationships/hyperlink" Target="https://podminky.urs.cz/item/CS_URS_2025_01/895941313" TargetMode="External" /><Relationship Id="rId39" Type="http://schemas.openxmlformats.org/officeDocument/2006/relationships/hyperlink" Target="https://podminky.urs.cz/item/CS_URS_2025_01/452112112" TargetMode="External" /><Relationship Id="rId40" Type="http://schemas.openxmlformats.org/officeDocument/2006/relationships/hyperlink" Target="https://podminky.urs.cz/item/CS_URS_2025_01/895941321" TargetMode="External" /><Relationship Id="rId41" Type="http://schemas.openxmlformats.org/officeDocument/2006/relationships/hyperlink" Target="https://podminky.urs.cz/item/CS_URS_2025_01/899204112" TargetMode="External" /><Relationship Id="rId42" Type="http://schemas.openxmlformats.org/officeDocument/2006/relationships/hyperlink" Target="https://podminky.urs.cz/item/CS_URS_2025_01/935112211" TargetMode="External" /><Relationship Id="rId43" Type="http://schemas.openxmlformats.org/officeDocument/2006/relationships/hyperlink" Target="https://podminky.urs.cz/item/CS_URS_2025_01/998276101" TargetMode="External" /><Relationship Id="rId44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1/119003131" TargetMode="External" /><Relationship Id="rId2" Type="http://schemas.openxmlformats.org/officeDocument/2006/relationships/hyperlink" Target="https://podminky.urs.cz/item/CS_URS_2025_01/119003132" TargetMode="External" /><Relationship Id="rId3" Type="http://schemas.openxmlformats.org/officeDocument/2006/relationships/hyperlink" Target="https://podminky.urs.cz/item/CS_URS_2025_01/119004111" TargetMode="External" /><Relationship Id="rId4" Type="http://schemas.openxmlformats.org/officeDocument/2006/relationships/hyperlink" Target="https://podminky.urs.cz/item/CS_URS_2025_01/119004112" TargetMode="External" /><Relationship Id="rId5" Type="http://schemas.openxmlformats.org/officeDocument/2006/relationships/hyperlink" Target="https://podminky.urs.cz/item/CS_URS_2025_01/121151103" TargetMode="External" /><Relationship Id="rId6" Type="http://schemas.openxmlformats.org/officeDocument/2006/relationships/hyperlink" Target="https://podminky.urs.cz/item/CS_URS_2025_01/132154104" TargetMode="External" /><Relationship Id="rId7" Type="http://schemas.openxmlformats.org/officeDocument/2006/relationships/hyperlink" Target="https://podminky.urs.cz/item/CS_URS_2025_01/132254104" TargetMode="External" /><Relationship Id="rId8" Type="http://schemas.openxmlformats.org/officeDocument/2006/relationships/hyperlink" Target="https://podminky.urs.cz/item/CS_URS_2025_01/132354104" TargetMode="External" /><Relationship Id="rId9" Type="http://schemas.openxmlformats.org/officeDocument/2006/relationships/hyperlink" Target="https://podminky.urs.cz/item/CS_URS_2025_01/132454104" TargetMode="External" /><Relationship Id="rId10" Type="http://schemas.openxmlformats.org/officeDocument/2006/relationships/hyperlink" Target="https://podminky.urs.cz/item/CS_URS_2025_01/139001101" TargetMode="External" /><Relationship Id="rId11" Type="http://schemas.openxmlformats.org/officeDocument/2006/relationships/hyperlink" Target="https://podminky.urs.cz/item/CS_URS_2025_01/151101101" TargetMode="External" /><Relationship Id="rId12" Type="http://schemas.openxmlformats.org/officeDocument/2006/relationships/hyperlink" Target="https://podminky.urs.cz/item/CS_URS_2025_01/151101111" TargetMode="External" /><Relationship Id="rId13" Type="http://schemas.openxmlformats.org/officeDocument/2006/relationships/hyperlink" Target="https://podminky.urs.cz/item/CS_URS_2025_01/162551108" TargetMode="External" /><Relationship Id="rId14" Type="http://schemas.openxmlformats.org/officeDocument/2006/relationships/hyperlink" Target="https://podminky.urs.cz/item/CS_URS_2025_01/162551108" TargetMode="External" /><Relationship Id="rId15" Type="http://schemas.openxmlformats.org/officeDocument/2006/relationships/hyperlink" Target="https://podminky.urs.cz/item/CS_URS_2025_01/162551128" TargetMode="External" /><Relationship Id="rId16" Type="http://schemas.openxmlformats.org/officeDocument/2006/relationships/hyperlink" Target="https://podminky.urs.cz/item/CS_URS_2025_01/162751137" TargetMode="External" /><Relationship Id="rId17" Type="http://schemas.openxmlformats.org/officeDocument/2006/relationships/hyperlink" Target="https://podminky.urs.cz/item/CS_URS_2025_01/162751139" TargetMode="External" /><Relationship Id="rId18" Type="http://schemas.openxmlformats.org/officeDocument/2006/relationships/hyperlink" Target="https://podminky.urs.cz/item/CS_URS_2025_01/171201231" TargetMode="External" /><Relationship Id="rId19" Type="http://schemas.openxmlformats.org/officeDocument/2006/relationships/hyperlink" Target="https://podminky.urs.cz/item/CS_URS_2025_01/167151111" TargetMode="External" /><Relationship Id="rId20" Type="http://schemas.openxmlformats.org/officeDocument/2006/relationships/hyperlink" Target="https://podminky.urs.cz/item/CS_URS_2025_01/171251201" TargetMode="External" /><Relationship Id="rId21" Type="http://schemas.openxmlformats.org/officeDocument/2006/relationships/hyperlink" Target="https://podminky.urs.cz/item/CS_URS_2025_01/174151101" TargetMode="External" /><Relationship Id="rId22" Type="http://schemas.openxmlformats.org/officeDocument/2006/relationships/hyperlink" Target="https://podminky.urs.cz/item/CS_URS_2025_01/175151101" TargetMode="External" /><Relationship Id="rId23" Type="http://schemas.openxmlformats.org/officeDocument/2006/relationships/hyperlink" Target="https://podminky.urs.cz/item/CS_URS_2025_01/175151109" TargetMode="External" /><Relationship Id="rId24" Type="http://schemas.openxmlformats.org/officeDocument/2006/relationships/hyperlink" Target="https://podminky.urs.cz/item/CS_URS_2025_01/181351003" TargetMode="External" /><Relationship Id="rId25" Type="http://schemas.openxmlformats.org/officeDocument/2006/relationships/hyperlink" Target="https://podminky.urs.cz/item/CS_URS_2025_01/181411131" TargetMode="External" /><Relationship Id="rId26" Type="http://schemas.openxmlformats.org/officeDocument/2006/relationships/hyperlink" Target="https://podminky.urs.cz/item/CS_URS_2025_01/181951112" TargetMode="External" /><Relationship Id="rId27" Type="http://schemas.openxmlformats.org/officeDocument/2006/relationships/hyperlink" Target="https://podminky.urs.cz/item/CS_URS_2025_01/185803111" TargetMode="External" /><Relationship Id="rId28" Type="http://schemas.openxmlformats.org/officeDocument/2006/relationships/hyperlink" Target="https://podminky.urs.cz/item/CS_URS_2025_01/451595111" TargetMode="External" /><Relationship Id="rId29" Type="http://schemas.openxmlformats.org/officeDocument/2006/relationships/hyperlink" Target="https://podminky.urs.cz/item/CS_URS_2025_01/891212312" TargetMode="External" /><Relationship Id="rId30" Type="http://schemas.openxmlformats.org/officeDocument/2006/relationships/hyperlink" Target="https://podminky.urs.cz/item/CS_URS_2025_01/891214121" TargetMode="External" /><Relationship Id="rId31" Type="http://schemas.openxmlformats.org/officeDocument/2006/relationships/hyperlink" Target="https://podminky.urs.cz/item/CS_URS_2025_01/857212122" TargetMode="External" /><Relationship Id="rId32" Type="http://schemas.openxmlformats.org/officeDocument/2006/relationships/hyperlink" Target="https://podminky.urs.cz/item/CS_URS_2025_01/857214122" TargetMode="External" /><Relationship Id="rId33" Type="http://schemas.openxmlformats.org/officeDocument/2006/relationships/hyperlink" Target="https://podminky.urs.cz/item/CS_URS_2025_01/871211211" TargetMode="External" /><Relationship Id="rId34" Type="http://schemas.openxmlformats.org/officeDocument/2006/relationships/hyperlink" Target="https://podminky.urs.cz/item/CS_URS_2025_01/877161101" TargetMode="External" /><Relationship Id="rId35" Type="http://schemas.openxmlformats.org/officeDocument/2006/relationships/hyperlink" Target="https://podminky.urs.cz/item/CS_URS_2025_01/877211101" TargetMode="External" /><Relationship Id="rId36" Type="http://schemas.openxmlformats.org/officeDocument/2006/relationships/hyperlink" Target="https://podminky.urs.cz/item/CS_URS_2025_01/877211110" TargetMode="External" /><Relationship Id="rId37" Type="http://schemas.openxmlformats.org/officeDocument/2006/relationships/hyperlink" Target="https://podminky.urs.cz/item/CS_URS_2025_01/877211113" TargetMode="External" /><Relationship Id="rId38" Type="http://schemas.openxmlformats.org/officeDocument/2006/relationships/hyperlink" Target="https://podminky.urs.cz/item/CS_URS_2025_01/877211118" TargetMode="External" /><Relationship Id="rId39" Type="http://schemas.openxmlformats.org/officeDocument/2006/relationships/hyperlink" Target="https://podminky.urs.cz/item/CS_URS_2025_01/877211126" TargetMode="External" /><Relationship Id="rId40" Type="http://schemas.openxmlformats.org/officeDocument/2006/relationships/hyperlink" Target="https://podminky.urs.cz/item/CS_URS_2025_01/891211112" TargetMode="External" /><Relationship Id="rId41" Type="http://schemas.openxmlformats.org/officeDocument/2006/relationships/hyperlink" Target="https://podminky.urs.cz/item/CS_URS_2025_01/891211222" TargetMode="External" /><Relationship Id="rId42" Type="http://schemas.openxmlformats.org/officeDocument/2006/relationships/hyperlink" Target="https://podminky.urs.cz/item/CS_URS_2025_01/892233122" TargetMode="External" /><Relationship Id="rId43" Type="http://schemas.openxmlformats.org/officeDocument/2006/relationships/hyperlink" Target="https://podminky.urs.cz/item/CS_URS_2025_01/892241111" TargetMode="External" /><Relationship Id="rId44" Type="http://schemas.openxmlformats.org/officeDocument/2006/relationships/hyperlink" Target="https://podminky.urs.cz/item/CS_URS_2025_01/892372111" TargetMode="External" /><Relationship Id="rId45" Type="http://schemas.openxmlformats.org/officeDocument/2006/relationships/hyperlink" Target="https://podminky.urs.cz/item/CS_URS_2025_01/899401112" TargetMode="External" /><Relationship Id="rId46" Type="http://schemas.openxmlformats.org/officeDocument/2006/relationships/hyperlink" Target="https://podminky.urs.cz/item/CS_URS_2025_01/899712111" TargetMode="External" /><Relationship Id="rId47" Type="http://schemas.openxmlformats.org/officeDocument/2006/relationships/hyperlink" Target="https://podminky.urs.cz/item/CS_URS_2025_01/899722114" TargetMode="External" /><Relationship Id="rId48" Type="http://schemas.openxmlformats.org/officeDocument/2006/relationships/hyperlink" Target="https://podminky.urs.cz/item/CS_URS_2025_01/899721111" TargetMode="External" /><Relationship Id="rId49" Type="http://schemas.openxmlformats.org/officeDocument/2006/relationships/hyperlink" Target="https://podminky.urs.cz/item/CS_URS_2025_01/998276101" TargetMode="External" /><Relationship Id="rId50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851563" style="1" customWidth="1"/>
    <col min="2" max="2" width="1.710938" style="1" customWidth="1"/>
    <col min="3" max="3" width="4.421875" style="1" customWidth="1"/>
    <col min="4" max="4" width="2.851563" style="1" customWidth="1"/>
    <col min="5" max="5" width="2.851563" style="1" customWidth="1"/>
    <col min="6" max="6" width="2.851563" style="1" customWidth="1"/>
    <col min="7" max="7" width="2.851563" style="1" customWidth="1"/>
    <col min="8" max="8" width="2.851563" style="1" customWidth="1"/>
    <col min="9" max="9" width="2.851563" style="1" customWidth="1"/>
    <col min="10" max="10" width="2.851563" style="1" customWidth="1"/>
    <col min="11" max="11" width="2.851563" style="1" customWidth="1"/>
    <col min="12" max="12" width="2.851563" style="1" customWidth="1"/>
    <col min="13" max="13" width="2.851563" style="1" customWidth="1"/>
    <col min="14" max="14" width="2.851563" style="1" customWidth="1"/>
    <col min="15" max="15" width="2.851563" style="1" customWidth="1"/>
    <col min="16" max="16" width="2.851563" style="1" customWidth="1"/>
    <col min="17" max="17" width="2.851563" style="1" customWidth="1"/>
    <col min="18" max="18" width="2.851563" style="1" customWidth="1"/>
    <col min="19" max="19" width="2.851563" style="1" customWidth="1"/>
    <col min="20" max="20" width="2.851563" style="1" customWidth="1"/>
    <col min="21" max="21" width="2.851563" style="1" customWidth="1"/>
    <col min="22" max="22" width="2.851563" style="1" customWidth="1"/>
    <col min="23" max="23" width="2.851563" style="1" customWidth="1"/>
    <col min="24" max="24" width="2.851563" style="1" customWidth="1"/>
    <col min="25" max="25" width="2.851563" style="1" customWidth="1"/>
    <col min="26" max="26" width="2.851563" style="1" customWidth="1"/>
    <col min="27" max="27" width="2.851563" style="1" customWidth="1"/>
    <col min="28" max="28" width="2.851563" style="1" customWidth="1"/>
    <col min="29" max="29" width="2.851563" style="1" customWidth="1"/>
    <col min="30" max="30" width="2.851563" style="1" customWidth="1"/>
    <col min="31" max="31" width="2.851563" style="1" customWidth="1"/>
    <col min="32" max="32" width="2.851563" style="1" customWidth="1"/>
    <col min="33" max="33" width="2.851563" style="1" customWidth="1"/>
    <col min="34" max="34" width="3.574219" style="1" customWidth="1"/>
    <col min="35" max="35" width="42.28125" style="1" customWidth="1"/>
    <col min="36" max="36" width="2.574219" style="1" customWidth="1"/>
    <col min="37" max="37" width="2.574219" style="1" customWidth="1"/>
    <col min="38" max="38" width="8.851563" style="1" customWidth="1"/>
    <col min="39" max="39" width="3.574219" style="1" customWidth="1"/>
    <col min="40" max="40" width="14.28125" style="1" customWidth="1"/>
    <col min="41" max="41" width="8.003906" style="1" customWidth="1"/>
    <col min="42" max="42" width="4.421875" style="1" customWidth="1"/>
    <col min="43" max="43" width="16.71094" style="1" customWidth="1"/>
    <col min="44" max="44" width="14.57422" style="1" customWidth="1"/>
    <col min="45" max="45" width="27.71094" style="1" hidden="1" customWidth="1"/>
    <col min="46" max="46" width="27.71094" style="1" hidden="1" customWidth="1"/>
    <col min="47" max="47" width="27.71094" style="1" hidden="1" customWidth="1"/>
    <col min="48" max="48" width="23.14063" style="1" hidden="1" customWidth="1"/>
    <col min="49" max="49" width="23.14063" style="1" hidden="1" customWidth="1"/>
    <col min="50" max="50" width="26.71094" style="1" hidden="1" customWidth="1"/>
    <col min="51" max="51" width="26.71094" style="1" hidden="1" customWidth="1"/>
    <col min="52" max="52" width="23.14063" style="1" hidden="1" customWidth="1"/>
    <col min="53" max="53" width="20.57422" style="1" hidden="1" customWidth="1"/>
    <col min="54" max="54" width="26.71094" style="1" hidden="1" customWidth="1"/>
    <col min="55" max="55" width="23.14063" style="1" hidden="1" customWidth="1"/>
    <col min="56" max="56" width="20.57422" style="1" hidden="1" customWidth="1"/>
    <col min="57" max="57" width="71.14063" style="1" customWidth="1"/>
    <col min="71" max="71" width="9.140625" style="1" hidden="1"/>
    <col min="72" max="72" width="9.140625" style="1" hidden="1"/>
    <col min="73" max="73" width="9.140625" style="1" hidden="1"/>
    <col min="74" max="74" width="9.140625" style="1" hidden="1"/>
    <col min="75" max="75" width="9.140625" style="1" hidden="1"/>
    <col min="76" max="76" width="9.140625" style="1" hidden="1"/>
    <col min="77" max="77" width="9.140625" style="1" hidden="1"/>
    <col min="78" max="78" width="9.140625" style="1" hidden="1"/>
    <col min="79" max="79" width="9.140625" style="1" hidden="1"/>
    <col min="80" max="80" width="9.140625" style="1" hidden="1"/>
    <col min="81" max="81" width="9.140625" style="1" hidden="1"/>
    <col min="82" max="82" width="9.140625" style="1" hidden="1"/>
    <col min="83" max="83" width="9.140625" style="1" hidden="1"/>
    <col min="84" max="84" width="9.140625" style="1" hidden="1"/>
    <col min="85" max="85" width="9.140625" style="1" hidden="1"/>
    <col min="86" max="86" width="9.140625" style="1" hidden="1"/>
    <col min="87" max="87" width="9.140625" style="1" hidden="1"/>
    <col min="88" max="88" width="9.140625" style="1" hidden="1"/>
    <col min="89" max="89" width="9.140625" style="1" hidden="1"/>
    <col min="90" max="90" width="9.140625" style="1" hidden="1"/>
    <col min="91" max="91" width="9.140625" style="1" hidden="1"/>
  </cols>
  <sheetData>
    <row r="1">
      <c r="A1" s="18" t="s">
        <v>0</v>
      </c>
      <c r="AZ1" s="18" t="s">
        <v>1</v>
      </c>
      <c r="BA1" s="18" t="s">
        <v>2</v>
      </c>
      <c r="BB1" s="18" t="s">
        <v>3</v>
      </c>
      <c r="BT1" s="18" t="s">
        <v>4</v>
      </c>
      <c r="BU1" s="18" t="s">
        <v>4</v>
      </c>
      <c r="BV1" s="18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9" t="s">
        <v>6</v>
      </c>
      <c r="BT2" s="19" t="s">
        <v>7</v>
      </c>
    </row>
    <row r="3" s="1" customFormat="1" ht="6.96" customHeight="1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2"/>
      <c r="BS3" s="19" t="s">
        <v>6</v>
      </c>
      <c r="BT3" s="19" t="s">
        <v>8</v>
      </c>
    </row>
    <row r="4" s="1" customFormat="1" ht="24.96" customHeight="1">
      <c r="B4" s="23"/>
      <c r="C4" s="24"/>
      <c r="D4" s="25" t="s">
        <v>9</v>
      </c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2"/>
      <c r="AS4" s="26" t="s">
        <v>10</v>
      </c>
      <c r="BE4" s="27" t="s">
        <v>11</v>
      </c>
      <c r="BS4" s="19" t="s">
        <v>12</v>
      </c>
    </row>
    <row r="5" s="1" customFormat="1" ht="12" customHeight="1">
      <c r="B5" s="23"/>
      <c r="C5" s="24"/>
      <c r="D5" s="28" t="s">
        <v>13</v>
      </c>
      <c r="E5" s="24"/>
      <c r="F5" s="24"/>
      <c r="G5" s="24"/>
      <c r="H5" s="24"/>
      <c r="I5" s="24"/>
      <c r="J5" s="24"/>
      <c r="K5" s="29" t="s">
        <v>14</v>
      </c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2"/>
      <c r="BE5" s="30" t="s">
        <v>15</v>
      </c>
      <c r="BS5" s="19" t="s">
        <v>6</v>
      </c>
    </row>
    <row r="6" s="1" customFormat="1" ht="36.96" customHeight="1">
      <c r="B6" s="23"/>
      <c r="C6" s="24"/>
      <c r="D6" s="31" t="s">
        <v>16</v>
      </c>
      <c r="E6" s="24"/>
      <c r="F6" s="24"/>
      <c r="G6" s="24"/>
      <c r="H6" s="24"/>
      <c r="I6" s="24"/>
      <c r="J6" s="24"/>
      <c r="K6" s="32" t="s">
        <v>17</v>
      </c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2"/>
      <c r="BE6" s="33"/>
      <c r="BS6" s="19" t="s">
        <v>6</v>
      </c>
    </row>
    <row r="7" s="1" customFormat="1" ht="12" customHeight="1">
      <c r="B7" s="23"/>
      <c r="C7" s="24"/>
      <c r="D7" s="34" t="s">
        <v>18</v>
      </c>
      <c r="E7" s="24"/>
      <c r="F7" s="24"/>
      <c r="G7" s="24"/>
      <c r="H7" s="24"/>
      <c r="I7" s="24"/>
      <c r="J7" s="24"/>
      <c r="K7" s="29" t="s">
        <v>19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34" t="s">
        <v>20</v>
      </c>
      <c r="AL7" s="24"/>
      <c r="AM7" s="24"/>
      <c r="AN7" s="29" t="s">
        <v>19</v>
      </c>
      <c r="AO7" s="24"/>
      <c r="AP7" s="24"/>
      <c r="AQ7" s="24"/>
      <c r="AR7" s="22"/>
      <c r="BE7" s="33"/>
      <c r="BS7" s="19" t="s">
        <v>6</v>
      </c>
    </row>
    <row r="8" s="1" customFormat="1" ht="12" customHeight="1">
      <c r="B8" s="23"/>
      <c r="C8" s="24"/>
      <c r="D8" s="34" t="s">
        <v>21</v>
      </c>
      <c r="E8" s="24"/>
      <c r="F8" s="24"/>
      <c r="G8" s="24"/>
      <c r="H8" s="24"/>
      <c r="I8" s="24"/>
      <c r="J8" s="24"/>
      <c r="K8" s="29" t="s">
        <v>22</v>
      </c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34" t="s">
        <v>23</v>
      </c>
      <c r="AL8" s="24"/>
      <c r="AM8" s="24"/>
      <c r="AN8" s="35" t="s">
        <v>24</v>
      </c>
      <c r="AO8" s="24"/>
      <c r="AP8" s="24"/>
      <c r="AQ8" s="24"/>
      <c r="AR8" s="22"/>
      <c r="BE8" s="33"/>
      <c r="BS8" s="19" t="s">
        <v>6</v>
      </c>
    </row>
    <row r="9" s="1" customFormat="1" ht="14.4" customHeight="1">
      <c r="B9" s="23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2"/>
      <c r="BE9" s="33"/>
      <c r="BS9" s="19" t="s">
        <v>6</v>
      </c>
    </row>
    <row r="10" s="1" customFormat="1" ht="12" customHeight="1">
      <c r="B10" s="23"/>
      <c r="C10" s="24"/>
      <c r="D10" s="34" t="s">
        <v>25</v>
      </c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34" t="s">
        <v>26</v>
      </c>
      <c r="AL10" s="24"/>
      <c r="AM10" s="24"/>
      <c r="AN10" s="29" t="s">
        <v>19</v>
      </c>
      <c r="AO10" s="24"/>
      <c r="AP10" s="24"/>
      <c r="AQ10" s="24"/>
      <c r="AR10" s="22"/>
      <c r="BE10" s="33"/>
      <c r="BS10" s="19" t="s">
        <v>6</v>
      </c>
    </row>
    <row r="11" s="1" customFormat="1" ht="18.48" customHeight="1">
      <c r="B11" s="23"/>
      <c r="C11" s="24"/>
      <c r="D11" s="24"/>
      <c r="E11" s="29" t="s">
        <v>27</v>
      </c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34" t="s">
        <v>28</v>
      </c>
      <c r="AL11" s="24"/>
      <c r="AM11" s="24"/>
      <c r="AN11" s="29" t="s">
        <v>19</v>
      </c>
      <c r="AO11" s="24"/>
      <c r="AP11" s="24"/>
      <c r="AQ11" s="24"/>
      <c r="AR11" s="22"/>
      <c r="BE11" s="33"/>
      <c r="BS11" s="19" t="s">
        <v>6</v>
      </c>
    </row>
    <row r="12" s="1" customFormat="1" ht="6.96" customHeight="1">
      <c r="B12" s="23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2"/>
      <c r="BE12" s="33"/>
      <c r="BS12" s="19" t="s">
        <v>6</v>
      </c>
    </row>
    <row r="13" s="1" customFormat="1" ht="12" customHeight="1">
      <c r="B13" s="23"/>
      <c r="C13" s="24"/>
      <c r="D13" s="34" t="s">
        <v>29</v>
      </c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34" t="s">
        <v>26</v>
      </c>
      <c r="AL13" s="24"/>
      <c r="AM13" s="24"/>
      <c r="AN13" s="36" t="s">
        <v>30</v>
      </c>
      <c r="AO13" s="24"/>
      <c r="AP13" s="24"/>
      <c r="AQ13" s="24"/>
      <c r="AR13" s="22"/>
      <c r="BE13" s="33"/>
      <c r="BS13" s="19" t="s">
        <v>6</v>
      </c>
    </row>
    <row r="14">
      <c r="B14" s="23"/>
      <c r="C14" s="24"/>
      <c r="D14" s="24"/>
      <c r="E14" s="36" t="s">
        <v>30</v>
      </c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4" t="s">
        <v>28</v>
      </c>
      <c r="AL14" s="24"/>
      <c r="AM14" s="24"/>
      <c r="AN14" s="36" t="s">
        <v>30</v>
      </c>
      <c r="AO14" s="24"/>
      <c r="AP14" s="24"/>
      <c r="AQ14" s="24"/>
      <c r="AR14" s="22"/>
      <c r="BE14" s="33"/>
      <c r="BS14" s="19" t="s">
        <v>6</v>
      </c>
    </row>
    <row r="15" s="1" customFormat="1" ht="6.96" customHeight="1">
      <c r="B15" s="23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2"/>
      <c r="BE15" s="33"/>
      <c r="BS15" s="19" t="s">
        <v>4</v>
      </c>
    </row>
    <row r="16" s="1" customFormat="1" ht="12" customHeight="1">
      <c r="B16" s="23"/>
      <c r="C16" s="24"/>
      <c r="D16" s="34" t="s">
        <v>31</v>
      </c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34" t="s">
        <v>26</v>
      </c>
      <c r="AL16" s="24"/>
      <c r="AM16" s="24"/>
      <c r="AN16" s="29" t="s">
        <v>19</v>
      </c>
      <c r="AO16" s="24"/>
      <c r="AP16" s="24"/>
      <c r="AQ16" s="24"/>
      <c r="AR16" s="22"/>
      <c r="BE16" s="33"/>
      <c r="BS16" s="19" t="s">
        <v>4</v>
      </c>
    </row>
    <row r="17" s="1" customFormat="1" ht="18.48" customHeight="1">
      <c r="B17" s="23"/>
      <c r="C17" s="24"/>
      <c r="D17" s="24"/>
      <c r="E17" s="29" t="s">
        <v>32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34" t="s">
        <v>28</v>
      </c>
      <c r="AL17" s="24"/>
      <c r="AM17" s="24"/>
      <c r="AN17" s="29" t="s">
        <v>19</v>
      </c>
      <c r="AO17" s="24"/>
      <c r="AP17" s="24"/>
      <c r="AQ17" s="24"/>
      <c r="AR17" s="22"/>
      <c r="BE17" s="33"/>
      <c r="BS17" s="19" t="s">
        <v>4</v>
      </c>
    </row>
    <row r="18" s="1" customFormat="1" ht="6.96" customHeight="1">
      <c r="B18" s="2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2"/>
      <c r="BE18" s="33"/>
      <c r="BS18" s="19" t="s">
        <v>6</v>
      </c>
    </row>
    <row r="19" s="1" customFormat="1" ht="12" customHeight="1">
      <c r="B19" s="23"/>
      <c r="C19" s="24"/>
      <c r="D19" s="34" t="s">
        <v>33</v>
      </c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34" t="s">
        <v>26</v>
      </c>
      <c r="AL19" s="24"/>
      <c r="AM19" s="24"/>
      <c r="AN19" s="29" t="s">
        <v>19</v>
      </c>
      <c r="AO19" s="24"/>
      <c r="AP19" s="24"/>
      <c r="AQ19" s="24"/>
      <c r="AR19" s="22"/>
      <c r="BE19" s="33"/>
      <c r="BS19" s="19" t="s">
        <v>6</v>
      </c>
    </row>
    <row r="20" s="1" customFormat="1" ht="18.48" customHeight="1">
      <c r="B20" s="23"/>
      <c r="C20" s="24"/>
      <c r="D20" s="24"/>
      <c r="E20" s="29" t="s">
        <v>32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34" t="s">
        <v>28</v>
      </c>
      <c r="AL20" s="24"/>
      <c r="AM20" s="24"/>
      <c r="AN20" s="29" t="s">
        <v>19</v>
      </c>
      <c r="AO20" s="24"/>
      <c r="AP20" s="24"/>
      <c r="AQ20" s="24"/>
      <c r="AR20" s="22"/>
      <c r="BE20" s="33"/>
      <c r="BS20" s="19" t="s">
        <v>4</v>
      </c>
    </row>
    <row r="21" s="1" customFormat="1" ht="6.96" customHeight="1">
      <c r="B21" s="23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2"/>
      <c r="BE21" s="33"/>
    </row>
    <row r="22" s="1" customFormat="1" ht="12" customHeight="1">
      <c r="B22" s="23"/>
      <c r="C22" s="24"/>
      <c r="D22" s="34" t="s">
        <v>34</v>
      </c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2"/>
      <c r="BE22" s="33"/>
    </row>
    <row r="23" s="1" customFormat="1" ht="48" customHeight="1">
      <c r="B23" s="23"/>
      <c r="C23" s="24"/>
      <c r="D23" s="24"/>
      <c r="E23" s="38" t="s">
        <v>35</v>
      </c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24"/>
      <c r="AP23" s="24"/>
      <c r="AQ23" s="24"/>
      <c r="AR23" s="22"/>
      <c r="BE23" s="33"/>
    </row>
    <row r="24" s="1" customFormat="1" ht="6.96" customHeight="1">
      <c r="B24" s="23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2"/>
      <c r="BE24" s="33"/>
    </row>
    <row r="25" s="1" customFormat="1" ht="6.96" customHeight="1">
      <c r="B25" s="23"/>
      <c r="C25" s="24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24"/>
      <c r="AQ25" s="24"/>
      <c r="AR25" s="22"/>
      <c r="BE25" s="33"/>
    </row>
    <row r="26" s="2" customFormat="1" ht="25.92" customHeight="1">
      <c r="A26" s="40"/>
      <c r="B26" s="41"/>
      <c r="C26" s="42"/>
      <c r="D26" s="43" t="s">
        <v>36</v>
      </c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5">
        <f>ROUND(AG54,2)</f>
        <v>0</v>
      </c>
      <c r="AL26" s="44"/>
      <c r="AM26" s="44"/>
      <c r="AN26" s="44"/>
      <c r="AO26" s="44"/>
      <c r="AP26" s="42"/>
      <c r="AQ26" s="42"/>
      <c r="AR26" s="46"/>
      <c r="BE26" s="33"/>
    </row>
    <row r="27" s="2" customFormat="1" ht="6.96" customHeight="1">
      <c r="A27" s="40"/>
      <c r="B27" s="41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6"/>
      <c r="BE27" s="33"/>
    </row>
    <row r="28" s="2" customFormat="1">
      <c r="A28" s="40"/>
      <c r="B28" s="41"/>
      <c r="C28" s="42"/>
      <c r="D28" s="42"/>
      <c r="E28" s="42"/>
      <c r="F28" s="42"/>
      <c r="G28" s="42"/>
      <c r="H28" s="42"/>
      <c r="I28" s="42"/>
      <c r="J28" s="42"/>
      <c r="K28" s="42"/>
      <c r="L28" s="47" t="s">
        <v>37</v>
      </c>
      <c r="M28" s="47"/>
      <c r="N28" s="47"/>
      <c r="O28" s="47"/>
      <c r="P28" s="47"/>
      <c r="Q28" s="42"/>
      <c r="R28" s="42"/>
      <c r="S28" s="42"/>
      <c r="T28" s="42"/>
      <c r="U28" s="42"/>
      <c r="V28" s="42"/>
      <c r="W28" s="47" t="s">
        <v>38</v>
      </c>
      <c r="X28" s="47"/>
      <c r="Y28" s="47"/>
      <c r="Z28" s="47"/>
      <c r="AA28" s="47"/>
      <c r="AB28" s="47"/>
      <c r="AC28" s="47"/>
      <c r="AD28" s="47"/>
      <c r="AE28" s="47"/>
      <c r="AF28" s="42"/>
      <c r="AG28" s="42"/>
      <c r="AH28" s="42"/>
      <c r="AI28" s="42"/>
      <c r="AJ28" s="42"/>
      <c r="AK28" s="47" t="s">
        <v>39</v>
      </c>
      <c r="AL28" s="47"/>
      <c r="AM28" s="47"/>
      <c r="AN28" s="47"/>
      <c r="AO28" s="47"/>
      <c r="AP28" s="42"/>
      <c r="AQ28" s="42"/>
      <c r="AR28" s="46"/>
      <c r="BE28" s="33"/>
    </row>
    <row r="29" s="3" customFormat="1" ht="14.4" customHeight="1">
      <c r="A29" s="3"/>
      <c r="B29" s="48"/>
      <c r="C29" s="49"/>
      <c r="D29" s="34" t="s">
        <v>40</v>
      </c>
      <c r="E29" s="49"/>
      <c r="F29" s="34" t="s">
        <v>41</v>
      </c>
      <c r="G29" s="49"/>
      <c r="H29" s="49"/>
      <c r="I29" s="49"/>
      <c r="J29" s="49"/>
      <c r="K29" s="49"/>
      <c r="L29" s="50">
        <v>0.20999999999999999</v>
      </c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51">
        <f>ROUND(AZ54, 2)</f>
        <v>0</v>
      </c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51">
        <f>ROUND(AV54, 2)</f>
        <v>0</v>
      </c>
      <c r="AL29" s="49"/>
      <c r="AM29" s="49"/>
      <c r="AN29" s="49"/>
      <c r="AO29" s="49"/>
      <c r="AP29" s="49"/>
      <c r="AQ29" s="49"/>
      <c r="AR29" s="52"/>
      <c r="BE29" s="53"/>
    </row>
    <row r="30" s="3" customFormat="1" ht="14.4" customHeight="1">
      <c r="A30" s="3"/>
      <c r="B30" s="48"/>
      <c r="C30" s="49"/>
      <c r="D30" s="49"/>
      <c r="E30" s="49"/>
      <c r="F30" s="34" t="s">
        <v>42</v>
      </c>
      <c r="G30" s="49"/>
      <c r="H30" s="49"/>
      <c r="I30" s="49"/>
      <c r="J30" s="49"/>
      <c r="K30" s="49"/>
      <c r="L30" s="50">
        <v>0.12</v>
      </c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51">
        <f>ROUND(BA54, 2)</f>
        <v>0</v>
      </c>
      <c r="X30" s="49"/>
      <c r="Y30" s="49"/>
      <c r="Z30" s="49"/>
      <c r="AA30" s="49"/>
      <c r="AB30" s="49"/>
      <c r="AC30" s="49"/>
      <c r="AD30" s="49"/>
      <c r="AE30" s="49"/>
      <c r="AF30" s="49"/>
      <c r="AG30" s="49"/>
      <c r="AH30" s="49"/>
      <c r="AI30" s="49"/>
      <c r="AJ30" s="49"/>
      <c r="AK30" s="51">
        <f>ROUND(AW54, 2)</f>
        <v>0</v>
      </c>
      <c r="AL30" s="49"/>
      <c r="AM30" s="49"/>
      <c r="AN30" s="49"/>
      <c r="AO30" s="49"/>
      <c r="AP30" s="49"/>
      <c r="AQ30" s="49"/>
      <c r="AR30" s="52"/>
      <c r="BE30" s="53"/>
    </row>
    <row r="31" hidden="1" s="3" customFormat="1" ht="14.4" customHeight="1">
      <c r="A31" s="3"/>
      <c r="B31" s="48"/>
      <c r="C31" s="49"/>
      <c r="D31" s="49"/>
      <c r="E31" s="49"/>
      <c r="F31" s="34" t="s">
        <v>43</v>
      </c>
      <c r="G31" s="49"/>
      <c r="H31" s="49"/>
      <c r="I31" s="49"/>
      <c r="J31" s="49"/>
      <c r="K31" s="49"/>
      <c r="L31" s="50">
        <v>0.20999999999999999</v>
      </c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51">
        <f>ROUND(BB54, 2)</f>
        <v>0</v>
      </c>
      <c r="X31" s="49"/>
      <c r="Y31" s="49"/>
      <c r="Z31" s="49"/>
      <c r="AA31" s="49"/>
      <c r="AB31" s="49"/>
      <c r="AC31" s="49"/>
      <c r="AD31" s="49"/>
      <c r="AE31" s="49"/>
      <c r="AF31" s="49"/>
      <c r="AG31" s="49"/>
      <c r="AH31" s="49"/>
      <c r="AI31" s="49"/>
      <c r="AJ31" s="49"/>
      <c r="AK31" s="51">
        <v>0</v>
      </c>
      <c r="AL31" s="49"/>
      <c r="AM31" s="49"/>
      <c r="AN31" s="49"/>
      <c r="AO31" s="49"/>
      <c r="AP31" s="49"/>
      <c r="AQ31" s="49"/>
      <c r="AR31" s="52"/>
      <c r="BE31" s="53"/>
    </row>
    <row r="32" hidden="1" s="3" customFormat="1" ht="14.4" customHeight="1">
      <c r="A32" s="3"/>
      <c r="B32" s="48"/>
      <c r="C32" s="49"/>
      <c r="D32" s="49"/>
      <c r="E32" s="49"/>
      <c r="F32" s="34" t="s">
        <v>44</v>
      </c>
      <c r="G32" s="49"/>
      <c r="H32" s="49"/>
      <c r="I32" s="49"/>
      <c r="J32" s="49"/>
      <c r="K32" s="49"/>
      <c r="L32" s="50">
        <v>0.12</v>
      </c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51">
        <f>ROUND(BC54, 2)</f>
        <v>0</v>
      </c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51">
        <v>0</v>
      </c>
      <c r="AL32" s="49"/>
      <c r="AM32" s="49"/>
      <c r="AN32" s="49"/>
      <c r="AO32" s="49"/>
      <c r="AP32" s="49"/>
      <c r="AQ32" s="49"/>
      <c r="AR32" s="52"/>
      <c r="BE32" s="53"/>
    </row>
    <row r="33" hidden="1" s="3" customFormat="1" ht="14.4" customHeight="1">
      <c r="A33" s="3"/>
      <c r="B33" s="48"/>
      <c r="C33" s="49"/>
      <c r="D33" s="49"/>
      <c r="E33" s="49"/>
      <c r="F33" s="34" t="s">
        <v>45</v>
      </c>
      <c r="G33" s="49"/>
      <c r="H33" s="49"/>
      <c r="I33" s="49"/>
      <c r="J33" s="49"/>
      <c r="K33" s="49"/>
      <c r="L33" s="50">
        <v>0</v>
      </c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51">
        <f>ROUND(BD54, 2)</f>
        <v>0</v>
      </c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51">
        <v>0</v>
      </c>
      <c r="AL33" s="49"/>
      <c r="AM33" s="49"/>
      <c r="AN33" s="49"/>
      <c r="AO33" s="49"/>
      <c r="AP33" s="49"/>
      <c r="AQ33" s="49"/>
      <c r="AR33" s="52"/>
      <c r="BE33" s="3"/>
    </row>
    <row r="34" s="2" customFormat="1" ht="6.96" customHeight="1">
      <c r="A34" s="40"/>
      <c r="B34" s="41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6"/>
      <c r="BE34" s="40"/>
    </row>
    <row r="35" s="2" customFormat="1" ht="25.92" customHeight="1">
      <c r="A35" s="40"/>
      <c r="B35" s="41"/>
      <c r="C35" s="54"/>
      <c r="D35" s="55" t="s">
        <v>46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7" t="s">
        <v>47</v>
      </c>
      <c r="U35" s="56"/>
      <c r="V35" s="56"/>
      <c r="W35" s="56"/>
      <c r="X35" s="58" t="s">
        <v>48</v>
      </c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9">
        <f>SUM(AK26:AK33)</f>
        <v>0</v>
      </c>
      <c r="AL35" s="56"/>
      <c r="AM35" s="56"/>
      <c r="AN35" s="56"/>
      <c r="AO35" s="60"/>
      <c r="AP35" s="54"/>
      <c r="AQ35" s="54"/>
      <c r="AR35" s="46"/>
      <c r="BE35" s="40"/>
    </row>
    <row r="36" s="2" customFormat="1" ht="6.96" customHeight="1">
      <c r="A36" s="40"/>
      <c r="B36" s="41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6"/>
      <c r="BE36" s="40"/>
    </row>
    <row r="37" s="2" customFormat="1" ht="6.96" customHeight="1">
      <c r="A37" s="40"/>
      <c r="B37" s="61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46"/>
      <c r="BE37" s="40"/>
    </row>
    <row r="41" s="2" customFormat="1" ht="6.96" customHeight="1">
      <c r="A41" s="40"/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64"/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46"/>
      <c r="BE41" s="40"/>
    </row>
    <row r="42" s="2" customFormat="1" ht="24.96" customHeight="1">
      <c r="A42" s="40"/>
      <c r="B42" s="41"/>
      <c r="C42" s="25" t="s">
        <v>49</v>
      </c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6"/>
      <c r="BE42" s="40"/>
    </row>
    <row r="43" s="2" customFormat="1" ht="6.96" customHeight="1">
      <c r="A43" s="40"/>
      <c r="B43" s="41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6"/>
      <c r="BE43" s="40"/>
    </row>
    <row r="44" s="4" customFormat="1" ht="12" customHeight="1">
      <c r="A44" s="4"/>
      <c r="B44" s="65"/>
      <c r="C44" s="34" t="s">
        <v>13</v>
      </c>
      <c r="D44" s="66"/>
      <c r="E44" s="66"/>
      <c r="F44" s="66"/>
      <c r="G44" s="66"/>
      <c r="H44" s="66"/>
      <c r="I44" s="66"/>
      <c r="J44" s="66"/>
      <c r="K44" s="66"/>
      <c r="L44" s="66" t="str">
        <f>K5</f>
        <v>2025J-037</v>
      </c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66"/>
      <c r="AG44" s="66"/>
      <c r="AH44" s="66"/>
      <c r="AI44" s="66"/>
      <c r="AJ44" s="66"/>
      <c r="AK44" s="66"/>
      <c r="AL44" s="66"/>
      <c r="AM44" s="66"/>
      <c r="AN44" s="66"/>
      <c r="AO44" s="66"/>
      <c r="AP44" s="66"/>
      <c r="AQ44" s="66"/>
      <c r="AR44" s="67"/>
      <c r="BE44" s="4"/>
    </row>
    <row r="45" s="5" customFormat="1" ht="36.96" customHeight="1">
      <c r="A45" s="5"/>
      <c r="B45" s="68"/>
      <c r="C45" s="69" t="s">
        <v>16</v>
      </c>
      <c r="D45" s="70"/>
      <c r="E45" s="70"/>
      <c r="F45" s="70"/>
      <c r="G45" s="70"/>
      <c r="H45" s="70"/>
      <c r="I45" s="70"/>
      <c r="J45" s="70"/>
      <c r="K45" s="70"/>
      <c r="L45" s="71" t="str">
        <f>K6</f>
        <v>Projektové práce 1. etapy revitalizace volnočasového areálu Svatošské údolí II</v>
      </c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2"/>
      <c r="BE45" s="5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6"/>
      <c r="BE46" s="40"/>
    </row>
    <row r="47" s="2" customFormat="1" ht="12" customHeight="1">
      <c r="A47" s="40"/>
      <c r="B47" s="41"/>
      <c r="C47" s="34" t="s">
        <v>21</v>
      </c>
      <c r="D47" s="42"/>
      <c r="E47" s="42"/>
      <c r="F47" s="42"/>
      <c r="G47" s="42"/>
      <c r="H47" s="42"/>
      <c r="I47" s="42"/>
      <c r="J47" s="42"/>
      <c r="K47" s="42"/>
      <c r="L47" s="73" t="str">
        <f>IF(K8="","",K8)</f>
        <v xml:space="preserve">Karlovy Vary - Loket </v>
      </c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34" t="s">
        <v>23</v>
      </c>
      <c r="AJ47" s="42"/>
      <c r="AK47" s="42"/>
      <c r="AL47" s="42"/>
      <c r="AM47" s="74" t="str">
        <f>IF(AN8= "","",AN8)</f>
        <v>13. 3. 2025</v>
      </c>
      <c r="AN47" s="74"/>
      <c r="AO47" s="42"/>
      <c r="AP47" s="42"/>
      <c r="AQ47" s="42"/>
      <c r="AR47" s="46"/>
      <c r="BE47" s="40"/>
    </row>
    <row r="48" s="2" customFormat="1" ht="6.96" customHeight="1">
      <c r="A48" s="40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6"/>
      <c r="BE48" s="40"/>
    </row>
    <row r="49" s="2" customFormat="1" ht="15.6" customHeight="1">
      <c r="A49" s="40"/>
      <c r="B49" s="41"/>
      <c r="C49" s="34" t="s">
        <v>25</v>
      </c>
      <c r="D49" s="42"/>
      <c r="E49" s="42"/>
      <c r="F49" s="42"/>
      <c r="G49" s="42"/>
      <c r="H49" s="42"/>
      <c r="I49" s="42"/>
      <c r="J49" s="42"/>
      <c r="K49" s="42"/>
      <c r="L49" s="66" t="str">
        <f>IF(E11= "","",E11)</f>
        <v xml:space="preserve">Karlovarský kraj </v>
      </c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34" t="s">
        <v>31</v>
      </c>
      <c r="AJ49" s="42"/>
      <c r="AK49" s="42"/>
      <c r="AL49" s="42"/>
      <c r="AM49" s="75" t="str">
        <f>IF(E17="","",E17)</f>
        <v xml:space="preserve"> </v>
      </c>
      <c r="AN49" s="66"/>
      <c r="AO49" s="66"/>
      <c r="AP49" s="66"/>
      <c r="AQ49" s="42"/>
      <c r="AR49" s="46"/>
      <c r="AS49" s="76" t="s">
        <v>50</v>
      </c>
      <c r="AT49" s="77"/>
      <c r="AU49" s="78"/>
      <c r="AV49" s="78"/>
      <c r="AW49" s="78"/>
      <c r="AX49" s="78"/>
      <c r="AY49" s="78"/>
      <c r="AZ49" s="78"/>
      <c r="BA49" s="78"/>
      <c r="BB49" s="78"/>
      <c r="BC49" s="78"/>
      <c r="BD49" s="79"/>
      <c r="BE49" s="40"/>
    </row>
    <row r="50" s="2" customFormat="1" ht="15.6" customHeight="1">
      <c r="A50" s="40"/>
      <c r="B50" s="41"/>
      <c r="C50" s="34" t="s">
        <v>29</v>
      </c>
      <c r="D50" s="42"/>
      <c r="E50" s="42"/>
      <c r="F50" s="42"/>
      <c r="G50" s="42"/>
      <c r="H50" s="42"/>
      <c r="I50" s="42"/>
      <c r="J50" s="42"/>
      <c r="K50" s="42"/>
      <c r="L50" s="66" t="str">
        <f>IF(E14= "Vyplň údaj","",E14)</f>
        <v/>
      </c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34" t="s">
        <v>33</v>
      </c>
      <c r="AJ50" s="42"/>
      <c r="AK50" s="42"/>
      <c r="AL50" s="42"/>
      <c r="AM50" s="75" t="str">
        <f>IF(E20="","",E20)</f>
        <v xml:space="preserve"> </v>
      </c>
      <c r="AN50" s="66"/>
      <c r="AO50" s="66"/>
      <c r="AP50" s="66"/>
      <c r="AQ50" s="42"/>
      <c r="AR50" s="46"/>
      <c r="AS50" s="80"/>
      <c r="AT50" s="81"/>
      <c r="AU50" s="82"/>
      <c r="AV50" s="82"/>
      <c r="AW50" s="82"/>
      <c r="AX50" s="82"/>
      <c r="AY50" s="82"/>
      <c r="AZ50" s="82"/>
      <c r="BA50" s="82"/>
      <c r="BB50" s="82"/>
      <c r="BC50" s="82"/>
      <c r="BD50" s="83"/>
      <c r="BE50" s="40"/>
    </row>
    <row r="51" s="2" customFormat="1" ht="10.8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6"/>
      <c r="AS51" s="84"/>
      <c r="AT51" s="85"/>
      <c r="AU51" s="86"/>
      <c r="AV51" s="86"/>
      <c r="AW51" s="86"/>
      <c r="AX51" s="86"/>
      <c r="AY51" s="86"/>
      <c r="AZ51" s="86"/>
      <c r="BA51" s="86"/>
      <c r="BB51" s="86"/>
      <c r="BC51" s="86"/>
      <c r="BD51" s="87"/>
      <c r="BE51" s="40"/>
    </row>
    <row r="52" s="2" customFormat="1" ht="29.28" customHeight="1">
      <c r="A52" s="40"/>
      <c r="B52" s="41"/>
      <c r="C52" s="88" t="s">
        <v>51</v>
      </c>
      <c r="D52" s="89"/>
      <c r="E52" s="89"/>
      <c r="F52" s="89"/>
      <c r="G52" s="89"/>
      <c r="H52" s="90"/>
      <c r="I52" s="91" t="s">
        <v>52</v>
      </c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92" t="s">
        <v>53</v>
      </c>
      <c r="AH52" s="89"/>
      <c r="AI52" s="89"/>
      <c r="AJ52" s="89"/>
      <c r="AK52" s="89"/>
      <c r="AL52" s="89"/>
      <c r="AM52" s="89"/>
      <c r="AN52" s="91" t="s">
        <v>54</v>
      </c>
      <c r="AO52" s="89"/>
      <c r="AP52" s="89"/>
      <c r="AQ52" s="93" t="s">
        <v>55</v>
      </c>
      <c r="AR52" s="46"/>
      <c r="AS52" s="94" t="s">
        <v>56</v>
      </c>
      <c r="AT52" s="95" t="s">
        <v>57</v>
      </c>
      <c r="AU52" s="95" t="s">
        <v>58</v>
      </c>
      <c r="AV52" s="95" t="s">
        <v>59</v>
      </c>
      <c r="AW52" s="95" t="s">
        <v>60</v>
      </c>
      <c r="AX52" s="95" t="s">
        <v>61</v>
      </c>
      <c r="AY52" s="95" t="s">
        <v>62</v>
      </c>
      <c r="AZ52" s="95" t="s">
        <v>63</v>
      </c>
      <c r="BA52" s="95" t="s">
        <v>64</v>
      </c>
      <c r="BB52" s="95" t="s">
        <v>65</v>
      </c>
      <c r="BC52" s="95" t="s">
        <v>66</v>
      </c>
      <c r="BD52" s="96" t="s">
        <v>67</v>
      </c>
      <c r="BE52" s="40"/>
    </row>
    <row r="53" s="2" customFormat="1" ht="10.8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6"/>
      <c r="AS53" s="97"/>
      <c r="AT53" s="98"/>
      <c r="AU53" s="98"/>
      <c r="AV53" s="98"/>
      <c r="AW53" s="98"/>
      <c r="AX53" s="98"/>
      <c r="AY53" s="98"/>
      <c r="AZ53" s="98"/>
      <c r="BA53" s="98"/>
      <c r="BB53" s="98"/>
      <c r="BC53" s="98"/>
      <c r="BD53" s="99"/>
      <c r="BE53" s="40"/>
    </row>
    <row r="54" s="6" customFormat="1" ht="32.4" customHeight="1">
      <c r="A54" s="6"/>
      <c r="B54" s="100"/>
      <c r="C54" s="101" t="s">
        <v>68</v>
      </c>
      <c r="D54" s="102"/>
      <c r="E54" s="102"/>
      <c r="F54" s="102"/>
      <c r="G54" s="102"/>
      <c r="H54" s="102"/>
      <c r="I54" s="102"/>
      <c r="J54" s="102"/>
      <c r="K54" s="102"/>
      <c r="L54" s="102"/>
      <c r="M54" s="102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3">
        <f>ROUND(SUM(AG55:AG70),2)</f>
        <v>0</v>
      </c>
      <c r="AH54" s="103"/>
      <c r="AI54" s="103"/>
      <c r="AJ54" s="103"/>
      <c r="AK54" s="103"/>
      <c r="AL54" s="103"/>
      <c r="AM54" s="103"/>
      <c r="AN54" s="104">
        <f>SUM(AG54,AT54)</f>
        <v>0</v>
      </c>
      <c r="AO54" s="104"/>
      <c r="AP54" s="104"/>
      <c r="AQ54" s="105" t="s">
        <v>19</v>
      </c>
      <c r="AR54" s="106"/>
      <c r="AS54" s="107">
        <f>ROUND(SUM(AS55:AS70),2)</f>
        <v>0</v>
      </c>
      <c r="AT54" s="108">
        <f>ROUND(SUM(AV54:AW54),2)</f>
        <v>0</v>
      </c>
      <c r="AU54" s="109">
        <f>ROUND(SUM(AU55:AU70),5)</f>
        <v>0</v>
      </c>
      <c r="AV54" s="108">
        <f>ROUND(AZ54*L29,2)</f>
        <v>0</v>
      </c>
      <c r="AW54" s="108">
        <f>ROUND(BA54*L30,2)</f>
        <v>0</v>
      </c>
      <c r="AX54" s="108">
        <f>ROUND(BB54*L29,2)</f>
        <v>0</v>
      </c>
      <c r="AY54" s="108">
        <f>ROUND(BC54*L30,2)</f>
        <v>0</v>
      </c>
      <c r="AZ54" s="108">
        <f>ROUND(SUM(AZ55:AZ70),2)</f>
        <v>0</v>
      </c>
      <c r="BA54" s="108">
        <f>ROUND(SUM(BA55:BA70),2)</f>
        <v>0</v>
      </c>
      <c r="BB54" s="108">
        <f>ROUND(SUM(BB55:BB70),2)</f>
        <v>0</v>
      </c>
      <c r="BC54" s="108">
        <f>ROUND(SUM(BC55:BC70),2)</f>
        <v>0</v>
      </c>
      <c r="BD54" s="110">
        <f>ROUND(SUM(BD55:BD70),2)</f>
        <v>0</v>
      </c>
      <c r="BE54" s="6"/>
      <c r="BS54" s="111" t="s">
        <v>69</v>
      </c>
      <c r="BT54" s="111" t="s">
        <v>70</v>
      </c>
      <c r="BU54" s="112" t="s">
        <v>71</v>
      </c>
      <c r="BV54" s="111" t="s">
        <v>72</v>
      </c>
      <c r="BW54" s="111" t="s">
        <v>5</v>
      </c>
      <c r="BX54" s="111" t="s">
        <v>73</v>
      </c>
      <c r="CL54" s="111" t="s">
        <v>19</v>
      </c>
    </row>
    <row r="55" s="7" customFormat="1" ht="24.6" customHeight="1">
      <c r="A55" s="113" t="s">
        <v>74</v>
      </c>
      <c r="B55" s="114"/>
      <c r="C55" s="115"/>
      <c r="D55" s="116" t="s">
        <v>75</v>
      </c>
      <c r="E55" s="116"/>
      <c r="F55" s="116"/>
      <c r="G55" s="116"/>
      <c r="H55" s="116"/>
      <c r="I55" s="117"/>
      <c r="J55" s="116" t="s">
        <v>76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'SO 01-1 - Splašková kanal...'!J30</f>
        <v>0</v>
      </c>
      <c r="AH55" s="117"/>
      <c r="AI55" s="117"/>
      <c r="AJ55" s="117"/>
      <c r="AK55" s="117"/>
      <c r="AL55" s="117"/>
      <c r="AM55" s="117"/>
      <c r="AN55" s="118">
        <f>SUM(AG55,AT55)</f>
        <v>0</v>
      </c>
      <c r="AO55" s="117"/>
      <c r="AP55" s="117"/>
      <c r="AQ55" s="119" t="s">
        <v>77</v>
      </c>
      <c r="AR55" s="120"/>
      <c r="AS55" s="121">
        <v>0</v>
      </c>
      <c r="AT55" s="122">
        <f>ROUND(SUM(AV55:AW55),2)</f>
        <v>0</v>
      </c>
      <c r="AU55" s="123">
        <f>'SO 01-1 - Splašková kanal...'!P89</f>
        <v>0</v>
      </c>
      <c r="AV55" s="122">
        <f>'SO 01-1 - Splašková kanal...'!J33</f>
        <v>0</v>
      </c>
      <c r="AW55" s="122">
        <f>'SO 01-1 - Splašková kanal...'!J34</f>
        <v>0</v>
      </c>
      <c r="AX55" s="122">
        <f>'SO 01-1 - Splašková kanal...'!J35</f>
        <v>0</v>
      </c>
      <c r="AY55" s="122">
        <f>'SO 01-1 - Splašková kanal...'!J36</f>
        <v>0</v>
      </c>
      <c r="AZ55" s="122">
        <f>'SO 01-1 - Splašková kanal...'!F33</f>
        <v>0</v>
      </c>
      <c r="BA55" s="122">
        <f>'SO 01-1 - Splašková kanal...'!F34</f>
        <v>0</v>
      </c>
      <c r="BB55" s="122">
        <f>'SO 01-1 - Splašková kanal...'!F35</f>
        <v>0</v>
      </c>
      <c r="BC55" s="122">
        <f>'SO 01-1 - Splašková kanal...'!F36</f>
        <v>0</v>
      </c>
      <c r="BD55" s="124">
        <f>'SO 01-1 - Splašková kanal...'!F37</f>
        <v>0</v>
      </c>
      <c r="BE55" s="7"/>
      <c r="BT55" s="125" t="s">
        <v>78</v>
      </c>
      <c r="BV55" s="125" t="s">
        <v>72</v>
      </c>
      <c r="BW55" s="125" t="s">
        <v>79</v>
      </c>
      <c r="BX55" s="125" t="s">
        <v>5</v>
      </c>
      <c r="CL55" s="125" t="s">
        <v>19</v>
      </c>
      <c r="CM55" s="125" t="s">
        <v>80</v>
      </c>
    </row>
    <row r="56" s="7" customFormat="1" ht="24.6" customHeight="1">
      <c r="A56" s="113" t="s">
        <v>74</v>
      </c>
      <c r="B56" s="114"/>
      <c r="C56" s="115"/>
      <c r="D56" s="116" t="s">
        <v>81</v>
      </c>
      <c r="E56" s="116"/>
      <c r="F56" s="116"/>
      <c r="G56" s="116"/>
      <c r="H56" s="116"/>
      <c r="I56" s="117"/>
      <c r="J56" s="116" t="s">
        <v>82</v>
      </c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8">
        <f>'SO 01-2 - Splašková kanal...'!J30</f>
        <v>0</v>
      </c>
      <c r="AH56" s="117"/>
      <c r="AI56" s="117"/>
      <c r="AJ56" s="117"/>
      <c r="AK56" s="117"/>
      <c r="AL56" s="117"/>
      <c r="AM56" s="117"/>
      <c r="AN56" s="118">
        <f>SUM(AG56,AT56)</f>
        <v>0</v>
      </c>
      <c r="AO56" s="117"/>
      <c r="AP56" s="117"/>
      <c r="AQ56" s="119" t="s">
        <v>77</v>
      </c>
      <c r="AR56" s="120"/>
      <c r="AS56" s="121">
        <v>0</v>
      </c>
      <c r="AT56" s="122">
        <f>ROUND(SUM(AV56:AW56),2)</f>
        <v>0</v>
      </c>
      <c r="AU56" s="123">
        <f>'SO 01-2 - Splašková kanal...'!P90</f>
        <v>0</v>
      </c>
      <c r="AV56" s="122">
        <f>'SO 01-2 - Splašková kanal...'!J33</f>
        <v>0</v>
      </c>
      <c r="AW56" s="122">
        <f>'SO 01-2 - Splašková kanal...'!J34</f>
        <v>0</v>
      </c>
      <c r="AX56" s="122">
        <f>'SO 01-2 - Splašková kanal...'!J35</f>
        <v>0</v>
      </c>
      <c r="AY56" s="122">
        <f>'SO 01-2 - Splašková kanal...'!J36</f>
        <v>0</v>
      </c>
      <c r="AZ56" s="122">
        <f>'SO 01-2 - Splašková kanal...'!F33</f>
        <v>0</v>
      </c>
      <c r="BA56" s="122">
        <f>'SO 01-2 - Splašková kanal...'!F34</f>
        <v>0</v>
      </c>
      <c r="BB56" s="122">
        <f>'SO 01-2 - Splašková kanal...'!F35</f>
        <v>0</v>
      </c>
      <c r="BC56" s="122">
        <f>'SO 01-2 - Splašková kanal...'!F36</f>
        <v>0</v>
      </c>
      <c r="BD56" s="124">
        <f>'SO 01-2 - Splašková kanal...'!F37</f>
        <v>0</v>
      </c>
      <c r="BE56" s="7"/>
      <c r="BT56" s="125" t="s">
        <v>78</v>
      </c>
      <c r="BV56" s="125" t="s">
        <v>72</v>
      </c>
      <c r="BW56" s="125" t="s">
        <v>83</v>
      </c>
      <c r="BX56" s="125" t="s">
        <v>5</v>
      </c>
      <c r="CL56" s="125" t="s">
        <v>19</v>
      </c>
      <c r="CM56" s="125" t="s">
        <v>80</v>
      </c>
    </row>
    <row r="57" s="7" customFormat="1" ht="24.6" customHeight="1">
      <c r="A57" s="113" t="s">
        <v>74</v>
      </c>
      <c r="B57" s="114"/>
      <c r="C57" s="115"/>
      <c r="D57" s="116" t="s">
        <v>84</v>
      </c>
      <c r="E57" s="116"/>
      <c r="F57" s="116"/>
      <c r="G57" s="116"/>
      <c r="H57" s="116"/>
      <c r="I57" s="117"/>
      <c r="J57" s="116" t="s">
        <v>85</v>
      </c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8">
        <f>'SO 01-3 - Tlaková kanalizace'!J30</f>
        <v>0</v>
      </c>
      <c r="AH57" s="117"/>
      <c r="AI57" s="117"/>
      <c r="AJ57" s="117"/>
      <c r="AK57" s="117"/>
      <c r="AL57" s="117"/>
      <c r="AM57" s="117"/>
      <c r="AN57" s="118">
        <f>SUM(AG57,AT57)</f>
        <v>0</v>
      </c>
      <c r="AO57" s="117"/>
      <c r="AP57" s="117"/>
      <c r="AQ57" s="119" t="s">
        <v>77</v>
      </c>
      <c r="AR57" s="120"/>
      <c r="AS57" s="121">
        <v>0</v>
      </c>
      <c r="AT57" s="122">
        <f>ROUND(SUM(AV57:AW57),2)</f>
        <v>0</v>
      </c>
      <c r="AU57" s="123">
        <f>'SO 01-3 - Tlaková kanalizace'!P89</f>
        <v>0</v>
      </c>
      <c r="AV57" s="122">
        <f>'SO 01-3 - Tlaková kanalizace'!J33</f>
        <v>0</v>
      </c>
      <c r="AW57" s="122">
        <f>'SO 01-3 - Tlaková kanalizace'!J34</f>
        <v>0</v>
      </c>
      <c r="AX57" s="122">
        <f>'SO 01-3 - Tlaková kanalizace'!J35</f>
        <v>0</v>
      </c>
      <c r="AY57" s="122">
        <f>'SO 01-3 - Tlaková kanalizace'!J36</f>
        <v>0</v>
      </c>
      <c r="AZ57" s="122">
        <f>'SO 01-3 - Tlaková kanalizace'!F33</f>
        <v>0</v>
      </c>
      <c r="BA57" s="122">
        <f>'SO 01-3 - Tlaková kanalizace'!F34</f>
        <v>0</v>
      </c>
      <c r="BB57" s="122">
        <f>'SO 01-3 - Tlaková kanalizace'!F35</f>
        <v>0</v>
      </c>
      <c r="BC57" s="122">
        <f>'SO 01-3 - Tlaková kanalizace'!F36</f>
        <v>0</v>
      </c>
      <c r="BD57" s="124">
        <f>'SO 01-3 - Tlaková kanalizace'!F37</f>
        <v>0</v>
      </c>
      <c r="BE57" s="7"/>
      <c r="BT57" s="125" t="s">
        <v>78</v>
      </c>
      <c r="BV57" s="125" t="s">
        <v>72</v>
      </c>
      <c r="BW57" s="125" t="s">
        <v>86</v>
      </c>
      <c r="BX57" s="125" t="s">
        <v>5</v>
      </c>
      <c r="CL57" s="125" t="s">
        <v>19</v>
      </c>
      <c r="CM57" s="125" t="s">
        <v>80</v>
      </c>
    </row>
    <row r="58" s="7" customFormat="1" ht="24.6" customHeight="1">
      <c r="A58" s="113" t="s">
        <v>74</v>
      </c>
      <c r="B58" s="114"/>
      <c r="C58" s="115"/>
      <c r="D58" s="116" t="s">
        <v>87</v>
      </c>
      <c r="E58" s="116"/>
      <c r="F58" s="116"/>
      <c r="G58" s="116"/>
      <c r="H58" s="116"/>
      <c r="I58" s="117"/>
      <c r="J58" s="116" t="s">
        <v>88</v>
      </c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8">
        <f>'SO 01-4 - Tlaková přípojk...'!J30</f>
        <v>0</v>
      </c>
      <c r="AH58" s="117"/>
      <c r="AI58" s="117"/>
      <c r="AJ58" s="117"/>
      <c r="AK58" s="117"/>
      <c r="AL58" s="117"/>
      <c r="AM58" s="117"/>
      <c r="AN58" s="118">
        <f>SUM(AG58,AT58)</f>
        <v>0</v>
      </c>
      <c r="AO58" s="117"/>
      <c r="AP58" s="117"/>
      <c r="AQ58" s="119" t="s">
        <v>77</v>
      </c>
      <c r="AR58" s="120"/>
      <c r="AS58" s="121">
        <v>0</v>
      </c>
      <c r="AT58" s="122">
        <f>ROUND(SUM(AV58:AW58),2)</f>
        <v>0</v>
      </c>
      <c r="AU58" s="123">
        <f>'SO 01-4 - Tlaková přípojk...'!P90</f>
        <v>0</v>
      </c>
      <c r="AV58" s="122">
        <f>'SO 01-4 - Tlaková přípojk...'!J33</f>
        <v>0</v>
      </c>
      <c r="AW58" s="122">
        <f>'SO 01-4 - Tlaková přípojk...'!J34</f>
        <v>0</v>
      </c>
      <c r="AX58" s="122">
        <f>'SO 01-4 - Tlaková přípojk...'!J35</f>
        <v>0</v>
      </c>
      <c r="AY58" s="122">
        <f>'SO 01-4 - Tlaková přípojk...'!J36</f>
        <v>0</v>
      </c>
      <c r="AZ58" s="122">
        <f>'SO 01-4 - Tlaková přípojk...'!F33</f>
        <v>0</v>
      </c>
      <c r="BA58" s="122">
        <f>'SO 01-4 - Tlaková přípojk...'!F34</f>
        <v>0</v>
      </c>
      <c r="BB58" s="122">
        <f>'SO 01-4 - Tlaková přípojk...'!F35</f>
        <v>0</v>
      </c>
      <c r="BC58" s="122">
        <f>'SO 01-4 - Tlaková přípojk...'!F36</f>
        <v>0</v>
      </c>
      <c r="BD58" s="124">
        <f>'SO 01-4 - Tlaková přípojk...'!F37</f>
        <v>0</v>
      </c>
      <c r="BE58" s="7"/>
      <c r="BT58" s="125" t="s">
        <v>78</v>
      </c>
      <c r="BV58" s="125" t="s">
        <v>72</v>
      </c>
      <c r="BW58" s="125" t="s">
        <v>89</v>
      </c>
      <c r="BX58" s="125" t="s">
        <v>5</v>
      </c>
      <c r="CL58" s="125" t="s">
        <v>19</v>
      </c>
      <c r="CM58" s="125" t="s">
        <v>80</v>
      </c>
    </row>
    <row r="59" s="7" customFormat="1" ht="24.6" customHeight="1">
      <c r="A59" s="113" t="s">
        <v>74</v>
      </c>
      <c r="B59" s="114"/>
      <c r="C59" s="115"/>
      <c r="D59" s="116" t="s">
        <v>90</v>
      </c>
      <c r="E59" s="116"/>
      <c r="F59" s="116"/>
      <c r="G59" s="116"/>
      <c r="H59" s="116"/>
      <c r="I59" s="117"/>
      <c r="J59" s="116" t="s">
        <v>91</v>
      </c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8">
        <f>'SO 01-5 - Pneumatická čer...'!J30</f>
        <v>0</v>
      </c>
      <c r="AH59" s="117"/>
      <c r="AI59" s="117"/>
      <c r="AJ59" s="117"/>
      <c r="AK59" s="117"/>
      <c r="AL59" s="117"/>
      <c r="AM59" s="117"/>
      <c r="AN59" s="118">
        <f>SUM(AG59,AT59)</f>
        <v>0</v>
      </c>
      <c r="AO59" s="117"/>
      <c r="AP59" s="117"/>
      <c r="AQ59" s="119" t="s">
        <v>77</v>
      </c>
      <c r="AR59" s="120"/>
      <c r="AS59" s="121">
        <v>0</v>
      </c>
      <c r="AT59" s="122">
        <f>ROUND(SUM(AV59:AW59),2)</f>
        <v>0</v>
      </c>
      <c r="AU59" s="123">
        <f>'SO 01-5 - Pneumatická čer...'!P91</f>
        <v>0</v>
      </c>
      <c r="AV59" s="122">
        <f>'SO 01-5 - Pneumatická čer...'!J33</f>
        <v>0</v>
      </c>
      <c r="AW59" s="122">
        <f>'SO 01-5 - Pneumatická čer...'!J34</f>
        <v>0</v>
      </c>
      <c r="AX59" s="122">
        <f>'SO 01-5 - Pneumatická čer...'!J35</f>
        <v>0</v>
      </c>
      <c r="AY59" s="122">
        <f>'SO 01-5 - Pneumatická čer...'!J36</f>
        <v>0</v>
      </c>
      <c r="AZ59" s="122">
        <f>'SO 01-5 - Pneumatická čer...'!F33</f>
        <v>0</v>
      </c>
      <c r="BA59" s="122">
        <f>'SO 01-5 - Pneumatická čer...'!F34</f>
        <v>0</v>
      </c>
      <c r="BB59" s="122">
        <f>'SO 01-5 - Pneumatická čer...'!F35</f>
        <v>0</v>
      </c>
      <c r="BC59" s="122">
        <f>'SO 01-5 - Pneumatická čer...'!F36</f>
        <v>0</v>
      </c>
      <c r="BD59" s="124">
        <f>'SO 01-5 - Pneumatická čer...'!F37</f>
        <v>0</v>
      </c>
      <c r="BE59" s="7"/>
      <c r="BT59" s="125" t="s">
        <v>78</v>
      </c>
      <c r="BV59" s="125" t="s">
        <v>72</v>
      </c>
      <c r="BW59" s="125" t="s">
        <v>92</v>
      </c>
      <c r="BX59" s="125" t="s">
        <v>5</v>
      </c>
      <c r="CL59" s="125" t="s">
        <v>19</v>
      </c>
      <c r="CM59" s="125" t="s">
        <v>80</v>
      </c>
    </row>
    <row r="60" s="7" customFormat="1" ht="24.6" customHeight="1">
      <c r="A60" s="113" t="s">
        <v>74</v>
      </c>
      <c r="B60" s="114"/>
      <c r="C60" s="115"/>
      <c r="D60" s="116" t="s">
        <v>93</v>
      </c>
      <c r="E60" s="116"/>
      <c r="F60" s="116"/>
      <c r="G60" s="116"/>
      <c r="H60" s="116"/>
      <c r="I60" s="117"/>
      <c r="J60" s="116" t="s">
        <v>94</v>
      </c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8">
        <f>'SO 02-1 - Dešťová kanaliz...'!J30</f>
        <v>0</v>
      </c>
      <c r="AH60" s="117"/>
      <c r="AI60" s="117"/>
      <c r="AJ60" s="117"/>
      <c r="AK60" s="117"/>
      <c r="AL60" s="117"/>
      <c r="AM60" s="117"/>
      <c r="AN60" s="118">
        <f>SUM(AG60,AT60)</f>
        <v>0</v>
      </c>
      <c r="AO60" s="117"/>
      <c r="AP60" s="117"/>
      <c r="AQ60" s="119" t="s">
        <v>77</v>
      </c>
      <c r="AR60" s="120"/>
      <c r="AS60" s="121">
        <v>0</v>
      </c>
      <c r="AT60" s="122">
        <f>ROUND(SUM(AV60:AW60),2)</f>
        <v>0</v>
      </c>
      <c r="AU60" s="123">
        <f>'SO 02-1 - Dešťová kanaliz...'!P91</f>
        <v>0</v>
      </c>
      <c r="AV60" s="122">
        <f>'SO 02-1 - Dešťová kanaliz...'!J33</f>
        <v>0</v>
      </c>
      <c r="AW60" s="122">
        <f>'SO 02-1 - Dešťová kanaliz...'!J34</f>
        <v>0</v>
      </c>
      <c r="AX60" s="122">
        <f>'SO 02-1 - Dešťová kanaliz...'!J35</f>
        <v>0</v>
      </c>
      <c r="AY60" s="122">
        <f>'SO 02-1 - Dešťová kanaliz...'!J36</f>
        <v>0</v>
      </c>
      <c r="AZ60" s="122">
        <f>'SO 02-1 - Dešťová kanaliz...'!F33</f>
        <v>0</v>
      </c>
      <c r="BA60" s="122">
        <f>'SO 02-1 - Dešťová kanaliz...'!F34</f>
        <v>0</v>
      </c>
      <c r="BB60" s="122">
        <f>'SO 02-1 - Dešťová kanaliz...'!F35</f>
        <v>0</v>
      </c>
      <c r="BC60" s="122">
        <f>'SO 02-1 - Dešťová kanaliz...'!F36</f>
        <v>0</v>
      </c>
      <c r="BD60" s="124">
        <f>'SO 02-1 - Dešťová kanaliz...'!F37</f>
        <v>0</v>
      </c>
      <c r="BE60" s="7"/>
      <c r="BT60" s="125" t="s">
        <v>78</v>
      </c>
      <c r="BV60" s="125" t="s">
        <v>72</v>
      </c>
      <c r="BW60" s="125" t="s">
        <v>95</v>
      </c>
      <c r="BX60" s="125" t="s">
        <v>5</v>
      </c>
      <c r="CL60" s="125" t="s">
        <v>19</v>
      </c>
      <c r="CM60" s="125" t="s">
        <v>80</v>
      </c>
    </row>
    <row r="61" s="7" customFormat="1" ht="24.6" customHeight="1">
      <c r="A61" s="113" t="s">
        <v>74</v>
      </c>
      <c r="B61" s="114"/>
      <c r="C61" s="115"/>
      <c r="D61" s="116" t="s">
        <v>96</v>
      </c>
      <c r="E61" s="116"/>
      <c r="F61" s="116"/>
      <c r="G61" s="116"/>
      <c r="H61" s="116"/>
      <c r="I61" s="117"/>
      <c r="J61" s="116" t="s">
        <v>97</v>
      </c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8">
        <f>'SO 02-2 - Dešťová kanaliz...'!J30</f>
        <v>0</v>
      </c>
      <c r="AH61" s="117"/>
      <c r="AI61" s="117"/>
      <c r="AJ61" s="117"/>
      <c r="AK61" s="117"/>
      <c r="AL61" s="117"/>
      <c r="AM61" s="117"/>
      <c r="AN61" s="118">
        <f>SUM(AG61,AT61)</f>
        <v>0</v>
      </c>
      <c r="AO61" s="117"/>
      <c r="AP61" s="117"/>
      <c r="AQ61" s="119" t="s">
        <v>77</v>
      </c>
      <c r="AR61" s="120"/>
      <c r="AS61" s="121">
        <v>0</v>
      </c>
      <c r="AT61" s="122">
        <f>ROUND(SUM(AV61:AW61),2)</f>
        <v>0</v>
      </c>
      <c r="AU61" s="123">
        <f>'SO 02-2 - Dešťová kanaliz...'!P87</f>
        <v>0</v>
      </c>
      <c r="AV61" s="122">
        <f>'SO 02-2 - Dešťová kanaliz...'!J33</f>
        <v>0</v>
      </c>
      <c r="AW61" s="122">
        <f>'SO 02-2 - Dešťová kanaliz...'!J34</f>
        <v>0</v>
      </c>
      <c r="AX61" s="122">
        <f>'SO 02-2 - Dešťová kanaliz...'!J35</f>
        <v>0</v>
      </c>
      <c r="AY61" s="122">
        <f>'SO 02-2 - Dešťová kanaliz...'!J36</f>
        <v>0</v>
      </c>
      <c r="AZ61" s="122">
        <f>'SO 02-2 - Dešťová kanaliz...'!F33</f>
        <v>0</v>
      </c>
      <c r="BA61" s="122">
        <f>'SO 02-2 - Dešťová kanaliz...'!F34</f>
        <v>0</v>
      </c>
      <c r="BB61" s="122">
        <f>'SO 02-2 - Dešťová kanaliz...'!F35</f>
        <v>0</v>
      </c>
      <c r="BC61" s="122">
        <f>'SO 02-2 - Dešťová kanaliz...'!F36</f>
        <v>0</v>
      </c>
      <c r="BD61" s="124">
        <f>'SO 02-2 - Dešťová kanaliz...'!F37</f>
        <v>0</v>
      </c>
      <c r="BE61" s="7"/>
      <c r="BT61" s="125" t="s">
        <v>78</v>
      </c>
      <c r="BV61" s="125" t="s">
        <v>72</v>
      </c>
      <c r="BW61" s="125" t="s">
        <v>98</v>
      </c>
      <c r="BX61" s="125" t="s">
        <v>5</v>
      </c>
      <c r="CL61" s="125" t="s">
        <v>19</v>
      </c>
      <c r="CM61" s="125" t="s">
        <v>80</v>
      </c>
    </row>
    <row r="62" s="7" customFormat="1" ht="24.6" customHeight="1">
      <c r="A62" s="113" t="s">
        <v>74</v>
      </c>
      <c r="B62" s="114"/>
      <c r="C62" s="115"/>
      <c r="D62" s="116" t="s">
        <v>99</v>
      </c>
      <c r="E62" s="116"/>
      <c r="F62" s="116"/>
      <c r="G62" s="116"/>
      <c r="H62" s="116"/>
      <c r="I62" s="117"/>
      <c r="J62" s="116" t="s">
        <v>100</v>
      </c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8">
        <f>'SO 03-1 - Vodovodní rozvo...'!J30</f>
        <v>0</v>
      </c>
      <c r="AH62" s="117"/>
      <c r="AI62" s="117"/>
      <c r="AJ62" s="117"/>
      <c r="AK62" s="117"/>
      <c r="AL62" s="117"/>
      <c r="AM62" s="117"/>
      <c r="AN62" s="118">
        <f>SUM(AG62,AT62)</f>
        <v>0</v>
      </c>
      <c r="AO62" s="117"/>
      <c r="AP62" s="117"/>
      <c r="AQ62" s="119" t="s">
        <v>77</v>
      </c>
      <c r="AR62" s="120"/>
      <c r="AS62" s="121">
        <v>0</v>
      </c>
      <c r="AT62" s="122">
        <f>ROUND(SUM(AV62:AW62),2)</f>
        <v>0</v>
      </c>
      <c r="AU62" s="123">
        <f>'SO 03-1 - Vodovodní rozvo...'!P84</f>
        <v>0</v>
      </c>
      <c r="AV62" s="122">
        <f>'SO 03-1 - Vodovodní rozvo...'!J33</f>
        <v>0</v>
      </c>
      <c r="AW62" s="122">
        <f>'SO 03-1 - Vodovodní rozvo...'!J34</f>
        <v>0</v>
      </c>
      <c r="AX62" s="122">
        <f>'SO 03-1 - Vodovodní rozvo...'!J35</f>
        <v>0</v>
      </c>
      <c r="AY62" s="122">
        <f>'SO 03-1 - Vodovodní rozvo...'!J36</f>
        <v>0</v>
      </c>
      <c r="AZ62" s="122">
        <f>'SO 03-1 - Vodovodní rozvo...'!F33</f>
        <v>0</v>
      </c>
      <c r="BA62" s="122">
        <f>'SO 03-1 - Vodovodní rozvo...'!F34</f>
        <v>0</v>
      </c>
      <c r="BB62" s="122">
        <f>'SO 03-1 - Vodovodní rozvo...'!F35</f>
        <v>0</v>
      </c>
      <c r="BC62" s="122">
        <f>'SO 03-1 - Vodovodní rozvo...'!F36</f>
        <v>0</v>
      </c>
      <c r="BD62" s="124">
        <f>'SO 03-1 - Vodovodní rozvo...'!F37</f>
        <v>0</v>
      </c>
      <c r="BE62" s="7"/>
      <c r="BT62" s="125" t="s">
        <v>78</v>
      </c>
      <c r="BV62" s="125" t="s">
        <v>72</v>
      </c>
      <c r="BW62" s="125" t="s">
        <v>101</v>
      </c>
      <c r="BX62" s="125" t="s">
        <v>5</v>
      </c>
      <c r="CL62" s="125" t="s">
        <v>19</v>
      </c>
      <c r="CM62" s="125" t="s">
        <v>80</v>
      </c>
    </row>
    <row r="63" s="7" customFormat="1" ht="24.6" customHeight="1">
      <c r="A63" s="113" t="s">
        <v>74</v>
      </c>
      <c r="B63" s="114"/>
      <c r="C63" s="115"/>
      <c r="D63" s="116" t="s">
        <v>102</v>
      </c>
      <c r="E63" s="116"/>
      <c r="F63" s="116"/>
      <c r="G63" s="116"/>
      <c r="H63" s="116"/>
      <c r="I63" s="117"/>
      <c r="J63" s="116" t="s">
        <v>103</v>
      </c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8">
        <f>'SO 03-2 - Vodovodní přípo...'!J30</f>
        <v>0</v>
      </c>
      <c r="AH63" s="117"/>
      <c r="AI63" s="117"/>
      <c r="AJ63" s="117"/>
      <c r="AK63" s="117"/>
      <c r="AL63" s="117"/>
      <c r="AM63" s="117"/>
      <c r="AN63" s="118">
        <f>SUM(AG63,AT63)</f>
        <v>0</v>
      </c>
      <c r="AO63" s="117"/>
      <c r="AP63" s="117"/>
      <c r="AQ63" s="119" t="s">
        <v>77</v>
      </c>
      <c r="AR63" s="120"/>
      <c r="AS63" s="121">
        <v>0</v>
      </c>
      <c r="AT63" s="122">
        <f>ROUND(SUM(AV63:AW63),2)</f>
        <v>0</v>
      </c>
      <c r="AU63" s="123">
        <f>'SO 03-2 - Vodovodní přípo...'!P84</f>
        <v>0</v>
      </c>
      <c r="AV63" s="122">
        <f>'SO 03-2 - Vodovodní přípo...'!J33</f>
        <v>0</v>
      </c>
      <c r="AW63" s="122">
        <f>'SO 03-2 - Vodovodní přípo...'!J34</f>
        <v>0</v>
      </c>
      <c r="AX63" s="122">
        <f>'SO 03-2 - Vodovodní přípo...'!J35</f>
        <v>0</v>
      </c>
      <c r="AY63" s="122">
        <f>'SO 03-2 - Vodovodní přípo...'!J36</f>
        <v>0</v>
      </c>
      <c r="AZ63" s="122">
        <f>'SO 03-2 - Vodovodní přípo...'!F33</f>
        <v>0</v>
      </c>
      <c r="BA63" s="122">
        <f>'SO 03-2 - Vodovodní přípo...'!F34</f>
        <v>0</v>
      </c>
      <c r="BB63" s="122">
        <f>'SO 03-2 - Vodovodní přípo...'!F35</f>
        <v>0</v>
      </c>
      <c r="BC63" s="122">
        <f>'SO 03-2 - Vodovodní přípo...'!F36</f>
        <v>0</v>
      </c>
      <c r="BD63" s="124">
        <f>'SO 03-2 - Vodovodní přípo...'!F37</f>
        <v>0</v>
      </c>
      <c r="BE63" s="7"/>
      <c r="BT63" s="125" t="s">
        <v>78</v>
      </c>
      <c r="BV63" s="125" t="s">
        <v>72</v>
      </c>
      <c r="BW63" s="125" t="s">
        <v>104</v>
      </c>
      <c r="BX63" s="125" t="s">
        <v>5</v>
      </c>
      <c r="CL63" s="125" t="s">
        <v>19</v>
      </c>
      <c r="CM63" s="125" t="s">
        <v>80</v>
      </c>
    </row>
    <row r="64" s="7" customFormat="1" ht="24.6" customHeight="1">
      <c r="A64" s="113" t="s">
        <v>74</v>
      </c>
      <c r="B64" s="114"/>
      <c r="C64" s="115"/>
      <c r="D64" s="116" t="s">
        <v>105</v>
      </c>
      <c r="E64" s="116"/>
      <c r="F64" s="116"/>
      <c r="G64" s="116"/>
      <c r="H64" s="116"/>
      <c r="I64" s="117"/>
      <c r="J64" s="116" t="s">
        <v>106</v>
      </c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8">
        <f>'SO 03-3 - Vodovodní přípo...'!J30</f>
        <v>0</v>
      </c>
      <c r="AH64" s="117"/>
      <c r="AI64" s="117"/>
      <c r="AJ64" s="117"/>
      <c r="AK64" s="117"/>
      <c r="AL64" s="117"/>
      <c r="AM64" s="117"/>
      <c r="AN64" s="118">
        <f>SUM(AG64,AT64)</f>
        <v>0</v>
      </c>
      <c r="AO64" s="117"/>
      <c r="AP64" s="117"/>
      <c r="AQ64" s="119" t="s">
        <v>77</v>
      </c>
      <c r="AR64" s="120"/>
      <c r="AS64" s="121">
        <v>0</v>
      </c>
      <c r="AT64" s="122">
        <f>ROUND(SUM(AV64:AW64),2)</f>
        <v>0</v>
      </c>
      <c r="AU64" s="123">
        <f>'SO 03-3 - Vodovodní přípo...'!P92</f>
        <v>0</v>
      </c>
      <c r="AV64" s="122">
        <f>'SO 03-3 - Vodovodní přípo...'!J33</f>
        <v>0</v>
      </c>
      <c r="AW64" s="122">
        <f>'SO 03-3 - Vodovodní přípo...'!J34</f>
        <v>0</v>
      </c>
      <c r="AX64" s="122">
        <f>'SO 03-3 - Vodovodní přípo...'!J35</f>
        <v>0</v>
      </c>
      <c r="AY64" s="122">
        <f>'SO 03-3 - Vodovodní přípo...'!J36</f>
        <v>0</v>
      </c>
      <c r="AZ64" s="122">
        <f>'SO 03-3 - Vodovodní přípo...'!F33</f>
        <v>0</v>
      </c>
      <c r="BA64" s="122">
        <f>'SO 03-3 - Vodovodní přípo...'!F34</f>
        <v>0</v>
      </c>
      <c r="BB64" s="122">
        <f>'SO 03-3 - Vodovodní přípo...'!F35</f>
        <v>0</v>
      </c>
      <c r="BC64" s="122">
        <f>'SO 03-3 - Vodovodní přípo...'!F36</f>
        <v>0</v>
      </c>
      <c r="BD64" s="124">
        <f>'SO 03-3 - Vodovodní přípo...'!F37</f>
        <v>0</v>
      </c>
      <c r="BE64" s="7"/>
      <c r="BT64" s="125" t="s">
        <v>78</v>
      </c>
      <c r="BV64" s="125" t="s">
        <v>72</v>
      </c>
      <c r="BW64" s="125" t="s">
        <v>107</v>
      </c>
      <c r="BX64" s="125" t="s">
        <v>5</v>
      </c>
      <c r="CL64" s="125" t="s">
        <v>19</v>
      </c>
      <c r="CM64" s="125" t="s">
        <v>80</v>
      </c>
    </row>
    <row r="65" s="7" customFormat="1" ht="24.6" customHeight="1">
      <c r="A65" s="113" t="s">
        <v>74</v>
      </c>
      <c r="B65" s="114"/>
      <c r="C65" s="115"/>
      <c r="D65" s="116" t="s">
        <v>108</v>
      </c>
      <c r="E65" s="116"/>
      <c r="F65" s="116"/>
      <c r="G65" s="116"/>
      <c r="H65" s="116"/>
      <c r="I65" s="117"/>
      <c r="J65" s="116" t="s">
        <v>109</v>
      </c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8">
        <f>'SO 03-4 - Vodojem Svatošs...'!J30</f>
        <v>0</v>
      </c>
      <c r="AH65" s="117"/>
      <c r="AI65" s="117"/>
      <c r="AJ65" s="117"/>
      <c r="AK65" s="117"/>
      <c r="AL65" s="117"/>
      <c r="AM65" s="117"/>
      <c r="AN65" s="118">
        <f>SUM(AG65,AT65)</f>
        <v>0</v>
      </c>
      <c r="AO65" s="117"/>
      <c r="AP65" s="117"/>
      <c r="AQ65" s="119" t="s">
        <v>77</v>
      </c>
      <c r="AR65" s="120"/>
      <c r="AS65" s="121">
        <v>0</v>
      </c>
      <c r="AT65" s="122">
        <f>ROUND(SUM(AV65:AW65),2)</f>
        <v>0</v>
      </c>
      <c r="AU65" s="123">
        <f>'SO 03-4 - Vodojem Svatošs...'!P95</f>
        <v>0</v>
      </c>
      <c r="AV65" s="122">
        <f>'SO 03-4 - Vodojem Svatošs...'!J33</f>
        <v>0</v>
      </c>
      <c r="AW65" s="122">
        <f>'SO 03-4 - Vodojem Svatošs...'!J34</f>
        <v>0</v>
      </c>
      <c r="AX65" s="122">
        <f>'SO 03-4 - Vodojem Svatošs...'!J35</f>
        <v>0</v>
      </c>
      <c r="AY65" s="122">
        <f>'SO 03-4 - Vodojem Svatošs...'!J36</f>
        <v>0</v>
      </c>
      <c r="AZ65" s="122">
        <f>'SO 03-4 - Vodojem Svatošs...'!F33</f>
        <v>0</v>
      </c>
      <c r="BA65" s="122">
        <f>'SO 03-4 - Vodojem Svatošs...'!F34</f>
        <v>0</v>
      </c>
      <c r="BB65" s="122">
        <f>'SO 03-4 - Vodojem Svatošs...'!F35</f>
        <v>0</v>
      </c>
      <c r="BC65" s="122">
        <f>'SO 03-4 - Vodojem Svatošs...'!F36</f>
        <v>0</v>
      </c>
      <c r="BD65" s="124">
        <f>'SO 03-4 - Vodojem Svatošs...'!F37</f>
        <v>0</v>
      </c>
      <c r="BE65" s="7"/>
      <c r="BT65" s="125" t="s">
        <v>78</v>
      </c>
      <c r="BV65" s="125" t="s">
        <v>72</v>
      </c>
      <c r="BW65" s="125" t="s">
        <v>110</v>
      </c>
      <c r="BX65" s="125" t="s">
        <v>5</v>
      </c>
      <c r="CL65" s="125" t="s">
        <v>19</v>
      </c>
      <c r="CM65" s="125" t="s">
        <v>80</v>
      </c>
    </row>
    <row r="66" s="7" customFormat="1" ht="14.4" customHeight="1">
      <c r="A66" s="113" t="s">
        <v>74</v>
      </c>
      <c r="B66" s="114"/>
      <c r="C66" s="115"/>
      <c r="D66" s="116" t="s">
        <v>111</v>
      </c>
      <c r="E66" s="116"/>
      <c r="F66" s="116"/>
      <c r="G66" s="116"/>
      <c r="H66" s="116"/>
      <c r="I66" s="117"/>
      <c r="J66" s="116" t="s">
        <v>112</v>
      </c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8">
        <f>'SO 04 - Komunikace'!J30</f>
        <v>0</v>
      </c>
      <c r="AH66" s="117"/>
      <c r="AI66" s="117"/>
      <c r="AJ66" s="117"/>
      <c r="AK66" s="117"/>
      <c r="AL66" s="117"/>
      <c r="AM66" s="117"/>
      <c r="AN66" s="118">
        <f>SUM(AG66,AT66)</f>
        <v>0</v>
      </c>
      <c r="AO66" s="117"/>
      <c r="AP66" s="117"/>
      <c r="AQ66" s="119" t="s">
        <v>77</v>
      </c>
      <c r="AR66" s="120"/>
      <c r="AS66" s="121">
        <v>0</v>
      </c>
      <c r="AT66" s="122">
        <f>ROUND(SUM(AV66:AW66),2)</f>
        <v>0</v>
      </c>
      <c r="AU66" s="123">
        <f>'SO 04 - Komunikace'!P86</f>
        <v>0</v>
      </c>
      <c r="AV66" s="122">
        <f>'SO 04 - Komunikace'!J33</f>
        <v>0</v>
      </c>
      <c r="AW66" s="122">
        <f>'SO 04 - Komunikace'!J34</f>
        <v>0</v>
      </c>
      <c r="AX66" s="122">
        <f>'SO 04 - Komunikace'!J35</f>
        <v>0</v>
      </c>
      <c r="AY66" s="122">
        <f>'SO 04 - Komunikace'!J36</f>
        <v>0</v>
      </c>
      <c r="AZ66" s="122">
        <f>'SO 04 - Komunikace'!F33</f>
        <v>0</v>
      </c>
      <c r="BA66" s="122">
        <f>'SO 04 - Komunikace'!F34</f>
        <v>0</v>
      </c>
      <c r="BB66" s="122">
        <f>'SO 04 - Komunikace'!F35</f>
        <v>0</v>
      </c>
      <c r="BC66" s="122">
        <f>'SO 04 - Komunikace'!F36</f>
        <v>0</v>
      </c>
      <c r="BD66" s="124">
        <f>'SO 04 - Komunikace'!F37</f>
        <v>0</v>
      </c>
      <c r="BE66" s="7"/>
      <c r="BT66" s="125" t="s">
        <v>78</v>
      </c>
      <c r="BV66" s="125" t="s">
        <v>72</v>
      </c>
      <c r="BW66" s="125" t="s">
        <v>113</v>
      </c>
      <c r="BX66" s="125" t="s">
        <v>5</v>
      </c>
      <c r="CL66" s="125" t="s">
        <v>19</v>
      </c>
      <c r="CM66" s="125" t="s">
        <v>80</v>
      </c>
    </row>
    <row r="67" s="7" customFormat="1" ht="24.6" customHeight="1">
      <c r="A67" s="113" t="s">
        <v>74</v>
      </c>
      <c r="B67" s="114"/>
      <c r="C67" s="115"/>
      <c r="D67" s="116" t="s">
        <v>114</v>
      </c>
      <c r="E67" s="116"/>
      <c r="F67" s="116"/>
      <c r="G67" s="116"/>
      <c r="H67" s="116"/>
      <c r="I67" s="117"/>
      <c r="J67" s="116" t="s">
        <v>115</v>
      </c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8">
        <f>'SO 05-1 - Trasy, montáž a...'!J30</f>
        <v>0</v>
      </c>
      <c r="AH67" s="117"/>
      <c r="AI67" s="117"/>
      <c r="AJ67" s="117"/>
      <c r="AK67" s="117"/>
      <c r="AL67" s="117"/>
      <c r="AM67" s="117"/>
      <c r="AN67" s="118">
        <f>SUM(AG67,AT67)</f>
        <v>0</v>
      </c>
      <c r="AO67" s="117"/>
      <c r="AP67" s="117"/>
      <c r="AQ67" s="119" t="s">
        <v>77</v>
      </c>
      <c r="AR67" s="120"/>
      <c r="AS67" s="121">
        <v>0</v>
      </c>
      <c r="AT67" s="122">
        <f>ROUND(SUM(AV67:AW67),2)</f>
        <v>0</v>
      </c>
      <c r="AU67" s="123">
        <f>'SO 05-1 - Trasy, montáž a...'!P87</f>
        <v>0</v>
      </c>
      <c r="AV67" s="122">
        <f>'SO 05-1 - Trasy, montáž a...'!J33</f>
        <v>0</v>
      </c>
      <c r="AW67" s="122">
        <f>'SO 05-1 - Trasy, montáž a...'!J34</f>
        <v>0</v>
      </c>
      <c r="AX67" s="122">
        <f>'SO 05-1 - Trasy, montáž a...'!J35</f>
        <v>0</v>
      </c>
      <c r="AY67" s="122">
        <f>'SO 05-1 - Trasy, montáž a...'!J36</f>
        <v>0</v>
      </c>
      <c r="AZ67" s="122">
        <f>'SO 05-1 - Trasy, montáž a...'!F33</f>
        <v>0</v>
      </c>
      <c r="BA67" s="122">
        <f>'SO 05-1 - Trasy, montáž a...'!F34</f>
        <v>0</v>
      </c>
      <c r="BB67" s="122">
        <f>'SO 05-1 - Trasy, montáž a...'!F35</f>
        <v>0</v>
      </c>
      <c r="BC67" s="122">
        <f>'SO 05-1 - Trasy, montáž a...'!F36</f>
        <v>0</v>
      </c>
      <c r="BD67" s="124">
        <f>'SO 05-1 - Trasy, montáž a...'!F37</f>
        <v>0</v>
      </c>
      <c r="BE67" s="7"/>
      <c r="BT67" s="125" t="s">
        <v>78</v>
      </c>
      <c r="BV67" s="125" t="s">
        <v>72</v>
      </c>
      <c r="BW67" s="125" t="s">
        <v>116</v>
      </c>
      <c r="BX67" s="125" t="s">
        <v>5</v>
      </c>
      <c r="CL67" s="125" t="s">
        <v>19</v>
      </c>
      <c r="CM67" s="125" t="s">
        <v>80</v>
      </c>
    </row>
    <row r="68" s="7" customFormat="1" ht="24.6" customHeight="1">
      <c r="A68" s="113" t="s">
        <v>74</v>
      </c>
      <c r="B68" s="114"/>
      <c r="C68" s="115"/>
      <c r="D68" s="116" t="s">
        <v>117</v>
      </c>
      <c r="E68" s="116"/>
      <c r="F68" s="116"/>
      <c r="G68" s="116"/>
      <c r="H68" s="116"/>
      <c r="I68" s="117"/>
      <c r="J68" s="116" t="s">
        <v>118</v>
      </c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8">
        <f>'SO 05-2 - Venkovní osvětlení'!J30</f>
        <v>0</v>
      </c>
      <c r="AH68" s="117"/>
      <c r="AI68" s="117"/>
      <c r="AJ68" s="117"/>
      <c r="AK68" s="117"/>
      <c r="AL68" s="117"/>
      <c r="AM68" s="117"/>
      <c r="AN68" s="118">
        <f>SUM(AG68,AT68)</f>
        <v>0</v>
      </c>
      <c r="AO68" s="117"/>
      <c r="AP68" s="117"/>
      <c r="AQ68" s="119" t="s">
        <v>77</v>
      </c>
      <c r="AR68" s="120"/>
      <c r="AS68" s="121">
        <v>0</v>
      </c>
      <c r="AT68" s="122">
        <f>ROUND(SUM(AV68:AW68),2)</f>
        <v>0</v>
      </c>
      <c r="AU68" s="123">
        <f>'SO 05-2 - Venkovní osvětlení'!P85</f>
        <v>0</v>
      </c>
      <c r="AV68" s="122">
        <f>'SO 05-2 - Venkovní osvětlení'!J33</f>
        <v>0</v>
      </c>
      <c r="AW68" s="122">
        <f>'SO 05-2 - Venkovní osvětlení'!J34</f>
        <v>0</v>
      </c>
      <c r="AX68" s="122">
        <f>'SO 05-2 - Venkovní osvětlení'!J35</f>
        <v>0</v>
      </c>
      <c r="AY68" s="122">
        <f>'SO 05-2 - Venkovní osvětlení'!J36</f>
        <v>0</v>
      </c>
      <c r="AZ68" s="122">
        <f>'SO 05-2 - Venkovní osvětlení'!F33</f>
        <v>0</v>
      </c>
      <c r="BA68" s="122">
        <f>'SO 05-2 - Venkovní osvětlení'!F34</f>
        <v>0</v>
      </c>
      <c r="BB68" s="122">
        <f>'SO 05-2 - Venkovní osvětlení'!F35</f>
        <v>0</v>
      </c>
      <c r="BC68" s="122">
        <f>'SO 05-2 - Venkovní osvětlení'!F36</f>
        <v>0</v>
      </c>
      <c r="BD68" s="124">
        <f>'SO 05-2 - Venkovní osvětlení'!F37</f>
        <v>0</v>
      </c>
      <c r="BE68" s="7"/>
      <c r="BT68" s="125" t="s">
        <v>78</v>
      </c>
      <c r="BV68" s="125" t="s">
        <v>72</v>
      </c>
      <c r="BW68" s="125" t="s">
        <v>119</v>
      </c>
      <c r="BX68" s="125" t="s">
        <v>5</v>
      </c>
      <c r="CL68" s="125" t="s">
        <v>19</v>
      </c>
      <c r="CM68" s="125" t="s">
        <v>80</v>
      </c>
    </row>
    <row r="69" s="7" customFormat="1" ht="24.6" customHeight="1">
      <c r="A69" s="113" t="s">
        <v>74</v>
      </c>
      <c r="B69" s="114"/>
      <c r="C69" s="115"/>
      <c r="D69" s="116" t="s">
        <v>120</v>
      </c>
      <c r="E69" s="116"/>
      <c r="F69" s="116"/>
      <c r="G69" s="116"/>
      <c r="H69" s="116"/>
      <c r="I69" s="117"/>
      <c r="J69" s="116" t="s">
        <v>121</v>
      </c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8">
        <f>'SO 05-3 - Telekomunikace'!J30</f>
        <v>0</v>
      </c>
      <c r="AH69" s="117"/>
      <c r="AI69" s="117"/>
      <c r="AJ69" s="117"/>
      <c r="AK69" s="117"/>
      <c r="AL69" s="117"/>
      <c r="AM69" s="117"/>
      <c r="AN69" s="118">
        <f>SUM(AG69,AT69)</f>
        <v>0</v>
      </c>
      <c r="AO69" s="117"/>
      <c r="AP69" s="117"/>
      <c r="AQ69" s="119" t="s">
        <v>77</v>
      </c>
      <c r="AR69" s="120"/>
      <c r="AS69" s="121">
        <v>0</v>
      </c>
      <c r="AT69" s="122">
        <f>ROUND(SUM(AV69:AW69),2)</f>
        <v>0</v>
      </c>
      <c r="AU69" s="123">
        <f>'SO 05-3 - Telekomunikace'!P87</f>
        <v>0</v>
      </c>
      <c r="AV69" s="122">
        <f>'SO 05-3 - Telekomunikace'!J33</f>
        <v>0</v>
      </c>
      <c r="AW69" s="122">
        <f>'SO 05-3 - Telekomunikace'!J34</f>
        <v>0</v>
      </c>
      <c r="AX69" s="122">
        <f>'SO 05-3 - Telekomunikace'!J35</f>
        <v>0</v>
      </c>
      <c r="AY69" s="122">
        <f>'SO 05-3 - Telekomunikace'!J36</f>
        <v>0</v>
      </c>
      <c r="AZ69" s="122">
        <f>'SO 05-3 - Telekomunikace'!F33</f>
        <v>0</v>
      </c>
      <c r="BA69" s="122">
        <f>'SO 05-3 - Telekomunikace'!F34</f>
        <v>0</v>
      </c>
      <c r="BB69" s="122">
        <f>'SO 05-3 - Telekomunikace'!F35</f>
        <v>0</v>
      </c>
      <c r="BC69" s="122">
        <f>'SO 05-3 - Telekomunikace'!F36</f>
        <v>0</v>
      </c>
      <c r="BD69" s="124">
        <f>'SO 05-3 - Telekomunikace'!F37</f>
        <v>0</v>
      </c>
      <c r="BE69" s="7"/>
      <c r="BT69" s="125" t="s">
        <v>78</v>
      </c>
      <c r="BV69" s="125" t="s">
        <v>72</v>
      </c>
      <c r="BW69" s="125" t="s">
        <v>122</v>
      </c>
      <c r="BX69" s="125" t="s">
        <v>5</v>
      </c>
      <c r="CL69" s="125" t="s">
        <v>19</v>
      </c>
      <c r="CM69" s="125" t="s">
        <v>80</v>
      </c>
    </row>
    <row r="70" s="7" customFormat="1" ht="14.4" customHeight="1">
      <c r="A70" s="113" t="s">
        <v>74</v>
      </c>
      <c r="B70" s="114"/>
      <c r="C70" s="115"/>
      <c r="D70" s="116" t="s">
        <v>123</v>
      </c>
      <c r="E70" s="116"/>
      <c r="F70" s="116"/>
      <c r="G70" s="116"/>
      <c r="H70" s="116"/>
      <c r="I70" s="117"/>
      <c r="J70" s="116" t="s">
        <v>124</v>
      </c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8">
        <f>'VON - Vedlejší a ostatní ...'!J30</f>
        <v>0</v>
      </c>
      <c r="AH70" s="117"/>
      <c r="AI70" s="117"/>
      <c r="AJ70" s="117"/>
      <c r="AK70" s="117"/>
      <c r="AL70" s="117"/>
      <c r="AM70" s="117"/>
      <c r="AN70" s="118">
        <f>SUM(AG70,AT70)</f>
        <v>0</v>
      </c>
      <c r="AO70" s="117"/>
      <c r="AP70" s="117"/>
      <c r="AQ70" s="119" t="s">
        <v>77</v>
      </c>
      <c r="AR70" s="120"/>
      <c r="AS70" s="126">
        <v>0</v>
      </c>
      <c r="AT70" s="127">
        <f>ROUND(SUM(AV70:AW70),2)</f>
        <v>0</v>
      </c>
      <c r="AU70" s="128">
        <f>'VON - Vedlejší a ostatní ...'!P88</f>
        <v>0</v>
      </c>
      <c r="AV70" s="127">
        <f>'VON - Vedlejší a ostatní ...'!J33</f>
        <v>0</v>
      </c>
      <c r="AW70" s="127">
        <f>'VON - Vedlejší a ostatní ...'!J34</f>
        <v>0</v>
      </c>
      <c r="AX70" s="127">
        <f>'VON - Vedlejší a ostatní ...'!J35</f>
        <v>0</v>
      </c>
      <c r="AY70" s="127">
        <f>'VON - Vedlejší a ostatní ...'!J36</f>
        <v>0</v>
      </c>
      <c r="AZ70" s="127">
        <f>'VON - Vedlejší a ostatní ...'!F33</f>
        <v>0</v>
      </c>
      <c r="BA70" s="127">
        <f>'VON - Vedlejší a ostatní ...'!F34</f>
        <v>0</v>
      </c>
      <c r="BB70" s="127">
        <f>'VON - Vedlejší a ostatní ...'!F35</f>
        <v>0</v>
      </c>
      <c r="BC70" s="127">
        <f>'VON - Vedlejší a ostatní ...'!F36</f>
        <v>0</v>
      </c>
      <c r="BD70" s="129">
        <f>'VON - Vedlejší a ostatní ...'!F37</f>
        <v>0</v>
      </c>
      <c r="BE70" s="7"/>
      <c r="BT70" s="125" t="s">
        <v>78</v>
      </c>
      <c r="BV70" s="125" t="s">
        <v>72</v>
      </c>
      <c r="BW70" s="125" t="s">
        <v>125</v>
      </c>
      <c r="BX70" s="125" t="s">
        <v>5</v>
      </c>
      <c r="CL70" s="125" t="s">
        <v>19</v>
      </c>
      <c r="CM70" s="125" t="s">
        <v>80</v>
      </c>
    </row>
    <row r="71" s="2" customFormat="1" ht="30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6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46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</row>
  </sheetData>
  <sheetProtection sheet="1" formatColumns="0" formatRows="0" objects="1" scenarios="1" spinCount="100000" saltValue="CHDzNF+5Agsk8vN9cOqqCV/dz4+vCJx829uw2Z5pYFB5x5BgE2QxN9ZGLv+bCiDOPdNkW1fdpz05/kXF/F2LpA==" hashValue="D7GErSKkZIMYad7XFr3bFKKyS+8zKyov5BO70JCQVCpbVCVStHQ9xXzxrqNJq2o6YZ/PnnkZIjuyj+7mMhgUqQ==" algorithmName="SHA-512" password="CC35"/>
  <mergeCells count="102">
    <mergeCell ref="C52:G52"/>
    <mergeCell ref="D61:H61"/>
    <mergeCell ref="D58:H58"/>
    <mergeCell ref="D55:H55"/>
    <mergeCell ref="D59:H59"/>
    <mergeCell ref="D60:H60"/>
    <mergeCell ref="D56:H56"/>
    <mergeCell ref="D57:H57"/>
    <mergeCell ref="D62:H62"/>
    <mergeCell ref="D63:H63"/>
    <mergeCell ref="D64:H64"/>
    <mergeCell ref="I52:AF52"/>
    <mergeCell ref="J61:AF61"/>
    <mergeCell ref="J60:AF60"/>
    <mergeCell ref="J62:AF62"/>
    <mergeCell ref="J63:AF63"/>
    <mergeCell ref="J59:AF59"/>
    <mergeCell ref="J57:AF57"/>
    <mergeCell ref="J58:AF58"/>
    <mergeCell ref="J64:AF64"/>
    <mergeCell ref="J56:AF56"/>
    <mergeCell ref="J55:AF55"/>
    <mergeCell ref="L45:AO45"/>
    <mergeCell ref="D65:H65"/>
    <mergeCell ref="J65:AF65"/>
    <mergeCell ref="D66:H66"/>
    <mergeCell ref="J66:AF66"/>
    <mergeCell ref="D67:H67"/>
    <mergeCell ref="J67:AF67"/>
    <mergeCell ref="D68:H68"/>
    <mergeCell ref="J68:AF68"/>
    <mergeCell ref="D69:H69"/>
    <mergeCell ref="J69:AF69"/>
    <mergeCell ref="D70:H70"/>
    <mergeCell ref="J70:AF70"/>
    <mergeCell ref="AG54:AM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W29:AE29"/>
    <mergeCell ref="L29:P29"/>
    <mergeCell ref="AK29:AO29"/>
    <mergeCell ref="AK30:AO30"/>
    <mergeCell ref="L30:P30"/>
    <mergeCell ref="W30:AE30"/>
    <mergeCell ref="L31:P31"/>
    <mergeCell ref="W31:AE31"/>
    <mergeCell ref="AK31:AO31"/>
    <mergeCell ref="AK32:AO32"/>
    <mergeCell ref="L32:P32"/>
    <mergeCell ref="W32:AE32"/>
    <mergeCell ref="AK33:AO33"/>
    <mergeCell ref="L33:P33"/>
    <mergeCell ref="W33:AE33"/>
    <mergeCell ref="AK35:AO35"/>
    <mergeCell ref="X35:AB35"/>
    <mergeCell ref="AR2:BE2"/>
    <mergeCell ref="AG63:AM63"/>
    <mergeCell ref="AG62:AM62"/>
    <mergeCell ref="AG52:AM52"/>
    <mergeCell ref="AG60:AM60"/>
    <mergeCell ref="AG55:AM55"/>
    <mergeCell ref="AG59:AM59"/>
    <mergeCell ref="AG61:AM61"/>
    <mergeCell ref="AG57:AM57"/>
    <mergeCell ref="AG64:AM64"/>
    <mergeCell ref="AG56:AM56"/>
    <mergeCell ref="AG58:AM58"/>
    <mergeCell ref="AM47:AN47"/>
    <mergeCell ref="AM49:AP49"/>
    <mergeCell ref="AM50:AP50"/>
    <mergeCell ref="AN64:AP64"/>
    <mergeCell ref="AN63:AP63"/>
    <mergeCell ref="AN57:AP57"/>
    <mergeCell ref="AN52:AP52"/>
    <mergeCell ref="AN62:AP62"/>
    <mergeCell ref="AN61:AP61"/>
    <mergeCell ref="AN56:AP56"/>
    <mergeCell ref="AN60:AP60"/>
    <mergeCell ref="AN58:AP58"/>
    <mergeCell ref="AN59:AP59"/>
    <mergeCell ref="AN55:AP55"/>
    <mergeCell ref="AS49:AT51"/>
    <mergeCell ref="AN65:AP65"/>
    <mergeCell ref="AG65:AM65"/>
    <mergeCell ref="AN66:AP66"/>
    <mergeCell ref="AG66:AM66"/>
    <mergeCell ref="AN67:AP67"/>
    <mergeCell ref="AG67:AM67"/>
    <mergeCell ref="AN68:AP68"/>
    <mergeCell ref="AG68:AM68"/>
    <mergeCell ref="AN69:AP69"/>
    <mergeCell ref="AG69:AM69"/>
    <mergeCell ref="AN70:AP70"/>
    <mergeCell ref="AG70:AM70"/>
    <mergeCell ref="AN54:AP54"/>
  </mergeCells>
  <hyperlinks>
    <hyperlink ref="A55" location="'SO 01-1 - Splašková kanal...'!C2" display="/"/>
    <hyperlink ref="A56" location="'SO 01-2 - Splašková kanal...'!C2" display="/"/>
    <hyperlink ref="A57" location="'SO 01-3 - Tlaková kanalizace'!C2" display="/"/>
    <hyperlink ref="A58" location="'SO 01-4 - Tlaková přípojk...'!C2" display="/"/>
    <hyperlink ref="A59" location="'SO 01-5 - Pneumatická čer...'!C2" display="/"/>
    <hyperlink ref="A60" location="'SO 02-1 - Dešťová kanaliz...'!C2" display="/"/>
    <hyperlink ref="A61" location="'SO 02-2 - Dešťová kanaliz...'!C2" display="/"/>
    <hyperlink ref="A62" location="'SO 03-1 - Vodovodní rozvo...'!C2" display="/"/>
    <hyperlink ref="A63" location="'SO 03-2 - Vodovodní přípo...'!C2" display="/"/>
    <hyperlink ref="A64" location="'SO 03-3 - Vodovodní přípo...'!C2" display="/"/>
    <hyperlink ref="A65" location="'SO 03-4 - Vodojem Svatošs...'!C2" display="/"/>
    <hyperlink ref="A66" location="'SO 04 - Komunikace'!C2" display="/"/>
    <hyperlink ref="A67" location="'SO 05-1 - Trasy, montáž a...'!C2" display="/"/>
    <hyperlink ref="A68" location="'SO 05-2 - Venkovní osvětlení'!C2" display="/"/>
    <hyperlink ref="A69" location="'SO 05-3 - Telekomunikace'!C2" display="/"/>
    <hyperlink ref="A70" location="'VON - Vedlejší a ostatní 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104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126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Projektové práce 1. etapy revitalizace volnočasového areálu Svatošské údolí II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127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2680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13. 3. 2025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33</v>
      </c>
      <c r="E23" s="40"/>
      <c r="F23" s="40"/>
      <c r="G23" s="40"/>
      <c r="H23" s="40"/>
      <c r="I23" s="134" t="s">
        <v>26</v>
      </c>
      <c r="J23" s="138" t="s">
        <v>19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32</v>
      </c>
      <c r="F24" s="40"/>
      <c r="G24" s="40"/>
      <c r="H24" s="40"/>
      <c r="I24" s="134" t="s">
        <v>28</v>
      </c>
      <c r="J24" s="138" t="s">
        <v>19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34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35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146">
        <f>ROUND(J84,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38</v>
      </c>
      <c r="G32" s="40"/>
      <c r="H32" s="40"/>
      <c r="I32" s="147" t="s">
        <v>37</v>
      </c>
      <c r="J32" s="147" t="s">
        <v>39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40</v>
      </c>
      <c r="E33" s="134" t="s">
        <v>41</v>
      </c>
      <c r="F33" s="149">
        <f>ROUND((SUM(BE84:BE273)),  2)</f>
        <v>0</v>
      </c>
      <c r="G33" s="40"/>
      <c r="H33" s="40"/>
      <c r="I33" s="150">
        <v>0.20999999999999999</v>
      </c>
      <c r="J33" s="149">
        <f>ROUND(((SUM(BE84:BE273))*I33),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42</v>
      </c>
      <c r="F34" s="149">
        <f>ROUND((SUM(BF84:BF273)),  2)</f>
        <v>0</v>
      </c>
      <c r="G34" s="40"/>
      <c r="H34" s="40"/>
      <c r="I34" s="150">
        <v>0.12</v>
      </c>
      <c r="J34" s="149">
        <f>ROUND(((SUM(BF84:BF273))*I34),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43</v>
      </c>
      <c r="F35" s="149">
        <f>ROUND((SUM(BG84:BG273)),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44</v>
      </c>
      <c r="F36" s="149">
        <f>ROUND((SUM(BH84:BH273)),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45</v>
      </c>
      <c r="F37" s="149">
        <f>ROUND((SUM(BI84:BI273)),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46</v>
      </c>
      <c r="E39" s="153"/>
      <c r="F39" s="153"/>
      <c r="G39" s="154" t="s">
        <v>47</v>
      </c>
      <c r="H39" s="155" t="s">
        <v>48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129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Projektové práce 1. etapy revitalizace volnočasového areálu Svatošské údolí II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127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SO 03-2 - Vodovodní přípojky v areálu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Karlovy Vary - Loket </v>
      </c>
      <c r="G52" s="42"/>
      <c r="H52" s="42"/>
      <c r="I52" s="34" t="s">
        <v>23</v>
      </c>
      <c r="J52" s="74" t="str">
        <f>IF(J12="","",J12)</f>
        <v>13. 3. 2025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 xml:space="preserve">Karlovarský kraj </v>
      </c>
      <c r="G54" s="42"/>
      <c r="H54" s="42"/>
      <c r="I54" s="34" t="s">
        <v>31</v>
      </c>
      <c r="J54" s="38" t="str">
        <f>E21</f>
        <v xml:space="preserve"> 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33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130</v>
      </c>
      <c r="D57" s="164"/>
      <c r="E57" s="164"/>
      <c r="F57" s="164"/>
      <c r="G57" s="164"/>
      <c r="H57" s="164"/>
      <c r="I57" s="164"/>
      <c r="J57" s="165" t="s">
        <v>131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68</v>
      </c>
      <c r="D59" s="42"/>
      <c r="E59" s="42"/>
      <c r="F59" s="42"/>
      <c r="G59" s="42"/>
      <c r="H59" s="42"/>
      <c r="I59" s="42"/>
      <c r="J59" s="104">
        <f>J84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132</v>
      </c>
    </row>
    <row r="60" s="9" customFormat="1" ht="24.96" customHeight="1">
      <c r="A60" s="9"/>
      <c r="B60" s="167"/>
      <c r="C60" s="168"/>
      <c r="D60" s="169" t="s">
        <v>133</v>
      </c>
      <c r="E60" s="170"/>
      <c r="F60" s="170"/>
      <c r="G60" s="170"/>
      <c r="H60" s="170"/>
      <c r="I60" s="170"/>
      <c r="J60" s="171">
        <f>J85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134</v>
      </c>
      <c r="E61" s="176"/>
      <c r="F61" s="176"/>
      <c r="G61" s="176"/>
      <c r="H61" s="176"/>
      <c r="I61" s="176"/>
      <c r="J61" s="177">
        <f>J86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137</v>
      </c>
      <c r="E62" s="176"/>
      <c r="F62" s="176"/>
      <c r="G62" s="176"/>
      <c r="H62" s="176"/>
      <c r="I62" s="176"/>
      <c r="J62" s="177">
        <f>J203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139</v>
      </c>
      <c r="E63" s="176"/>
      <c r="F63" s="176"/>
      <c r="G63" s="176"/>
      <c r="H63" s="176"/>
      <c r="I63" s="176"/>
      <c r="J63" s="177">
        <f>J208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142</v>
      </c>
      <c r="E64" s="176"/>
      <c r="F64" s="176"/>
      <c r="G64" s="176"/>
      <c r="H64" s="176"/>
      <c r="I64" s="176"/>
      <c r="J64" s="177">
        <f>J271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2" customFormat="1" ht="21.84" customHeight="1">
      <c r="A65" s="40"/>
      <c r="B65" s="41"/>
      <c r="C65" s="42"/>
      <c r="D65" s="42"/>
      <c r="E65" s="42"/>
      <c r="F65" s="42"/>
      <c r="G65" s="42"/>
      <c r="H65" s="42"/>
      <c r="I65" s="42"/>
      <c r="J65" s="42"/>
      <c r="K65" s="42"/>
      <c r="L65" s="136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6.96" customHeight="1">
      <c r="A66" s="40"/>
      <c r="B66" s="61"/>
      <c r="C66" s="62"/>
      <c r="D66" s="62"/>
      <c r="E66" s="62"/>
      <c r="F66" s="62"/>
      <c r="G66" s="62"/>
      <c r="H66" s="62"/>
      <c r="I66" s="62"/>
      <c r="J66" s="62"/>
      <c r="K66" s="62"/>
      <c r="L66" s="136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70" s="2" customFormat="1" ht="6.96" customHeight="1">
      <c r="A70" s="40"/>
      <c r="B70" s="63"/>
      <c r="C70" s="64"/>
      <c r="D70" s="64"/>
      <c r="E70" s="64"/>
      <c r="F70" s="64"/>
      <c r="G70" s="64"/>
      <c r="H70" s="64"/>
      <c r="I70" s="64"/>
      <c r="J70" s="64"/>
      <c r="K70" s="64"/>
      <c r="L70" s="13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24.96" customHeight="1">
      <c r="A71" s="40"/>
      <c r="B71" s="41"/>
      <c r="C71" s="25" t="s">
        <v>143</v>
      </c>
      <c r="D71" s="42"/>
      <c r="E71" s="42"/>
      <c r="F71" s="42"/>
      <c r="G71" s="42"/>
      <c r="H71" s="42"/>
      <c r="I71" s="42"/>
      <c r="J71" s="42"/>
      <c r="K71" s="42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2" customHeight="1">
      <c r="A73" s="40"/>
      <c r="B73" s="41"/>
      <c r="C73" s="34" t="s">
        <v>16</v>
      </c>
      <c r="D73" s="42"/>
      <c r="E73" s="42"/>
      <c r="F73" s="42"/>
      <c r="G73" s="42"/>
      <c r="H73" s="42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4.4" customHeight="1">
      <c r="A74" s="40"/>
      <c r="B74" s="41"/>
      <c r="C74" s="42"/>
      <c r="D74" s="42"/>
      <c r="E74" s="162" t="str">
        <f>E7</f>
        <v>Projektové práce 1. etapy revitalizace volnočasového areálu Svatošské údolí II</v>
      </c>
      <c r="F74" s="34"/>
      <c r="G74" s="34"/>
      <c r="H74" s="34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2" customHeight="1">
      <c r="A75" s="40"/>
      <c r="B75" s="41"/>
      <c r="C75" s="34" t="s">
        <v>127</v>
      </c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5.6" customHeight="1">
      <c r="A76" s="40"/>
      <c r="B76" s="41"/>
      <c r="C76" s="42"/>
      <c r="D76" s="42"/>
      <c r="E76" s="71" t="str">
        <f>E9</f>
        <v>SO 03-2 - Vodovodní přípojky v areálu</v>
      </c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21</v>
      </c>
      <c r="D78" s="42"/>
      <c r="E78" s="42"/>
      <c r="F78" s="29" t="str">
        <f>F12</f>
        <v xml:space="preserve">Karlovy Vary - Loket </v>
      </c>
      <c r="G78" s="42"/>
      <c r="H78" s="42"/>
      <c r="I78" s="34" t="s">
        <v>23</v>
      </c>
      <c r="J78" s="74" t="str">
        <f>IF(J12="","",J12)</f>
        <v>13. 3. 2025</v>
      </c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5.6" customHeight="1">
      <c r="A80" s="40"/>
      <c r="B80" s="41"/>
      <c r="C80" s="34" t="s">
        <v>25</v>
      </c>
      <c r="D80" s="42"/>
      <c r="E80" s="42"/>
      <c r="F80" s="29" t="str">
        <f>E15</f>
        <v xml:space="preserve">Karlovarský kraj </v>
      </c>
      <c r="G80" s="42"/>
      <c r="H80" s="42"/>
      <c r="I80" s="34" t="s">
        <v>31</v>
      </c>
      <c r="J80" s="38" t="str">
        <f>E21</f>
        <v xml:space="preserve"> </v>
      </c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5.6" customHeight="1">
      <c r="A81" s="40"/>
      <c r="B81" s="41"/>
      <c r="C81" s="34" t="s">
        <v>29</v>
      </c>
      <c r="D81" s="42"/>
      <c r="E81" s="42"/>
      <c r="F81" s="29" t="str">
        <f>IF(E18="","",E18)</f>
        <v>Vyplň údaj</v>
      </c>
      <c r="G81" s="42"/>
      <c r="H81" s="42"/>
      <c r="I81" s="34" t="s">
        <v>33</v>
      </c>
      <c r="J81" s="38" t="str">
        <f>E24</f>
        <v xml:space="preserve"> </v>
      </c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0.32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11" customFormat="1" ht="29.28" customHeight="1">
      <c r="A83" s="179"/>
      <c r="B83" s="180"/>
      <c r="C83" s="181" t="s">
        <v>144</v>
      </c>
      <c r="D83" s="182" t="s">
        <v>55</v>
      </c>
      <c r="E83" s="182" t="s">
        <v>51</v>
      </c>
      <c r="F83" s="182" t="s">
        <v>52</v>
      </c>
      <c r="G83" s="182" t="s">
        <v>145</v>
      </c>
      <c r="H83" s="182" t="s">
        <v>146</v>
      </c>
      <c r="I83" s="182" t="s">
        <v>147</v>
      </c>
      <c r="J83" s="182" t="s">
        <v>131</v>
      </c>
      <c r="K83" s="183" t="s">
        <v>148</v>
      </c>
      <c r="L83" s="184"/>
      <c r="M83" s="94" t="s">
        <v>19</v>
      </c>
      <c r="N83" s="95" t="s">
        <v>40</v>
      </c>
      <c r="O83" s="95" t="s">
        <v>149</v>
      </c>
      <c r="P83" s="95" t="s">
        <v>150</v>
      </c>
      <c r="Q83" s="95" t="s">
        <v>151</v>
      </c>
      <c r="R83" s="95" t="s">
        <v>152</v>
      </c>
      <c r="S83" s="95" t="s">
        <v>153</v>
      </c>
      <c r="T83" s="96" t="s">
        <v>154</v>
      </c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</row>
    <row r="84" s="2" customFormat="1" ht="22.8" customHeight="1">
      <c r="A84" s="40"/>
      <c r="B84" s="41"/>
      <c r="C84" s="101" t="s">
        <v>155</v>
      </c>
      <c r="D84" s="42"/>
      <c r="E84" s="42"/>
      <c r="F84" s="42"/>
      <c r="G84" s="42"/>
      <c r="H84" s="42"/>
      <c r="I84" s="42"/>
      <c r="J84" s="185">
        <f>BK84</f>
        <v>0</v>
      </c>
      <c r="K84" s="42"/>
      <c r="L84" s="46"/>
      <c r="M84" s="97"/>
      <c r="N84" s="186"/>
      <c r="O84" s="98"/>
      <c r="P84" s="187">
        <f>P85</f>
        <v>0</v>
      </c>
      <c r="Q84" s="98"/>
      <c r="R84" s="187">
        <f>R85</f>
        <v>3.0027336699999996</v>
      </c>
      <c r="S84" s="98"/>
      <c r="T84" s="188">
        <f>T85</f>
        <v>0</v>
      </c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T84" s="19" t="s">
        <v>69</v>
      </c>
      <c r="AU84" s="19" t="s">
        <v>132</v>
      </c>
      <c r="BK84" s="189">
        <f>BK85</f>
        <v>0</v>
      </c>
    </row>
    <row r="85" s="12" customFormat="1" ht="25.92" customHeight="1">
      <c r="A85" s="12"/>
      <c r="B85" s="190"/>
      <c r="C85" s="191"/>
      <c r="D85" s="192" t="s">
        <v>69</v>
      </c>
      <c r="E85" s="193" t="s">
        <v>156</v>
      </c>
      <c r="F85" s="193" t="s">
        <v>157</v>
      </c>
      <c r="G85" s="191"/>
      <c r="H85" s="191"/>
      <c r="I85" s="194"/>
      <c r="J85" s="195">
        <f>BK85</f>
        <v>0</v>
      </c>
      <c r="K85" s="191"/>
      <c r="L85" s="196"/>
      <c r="M85" s="197"/>
      <c r="N85" s="198"/>
      <c r="O85" s="198"/>
      <c r="P85" s="199">
        <f>P86+P203+P208+P271</f>
        <v>0</v>
      </c>
      <c r="Q85" s="198"/>
      <c r="R85" s="199">
        <f>R86+R203+R208+R271</f>
        <v>3.0027336699999996</v>
      </c>
      <c r="S85" s="198"/>
      <c r="T85" s="200">
        <f>T86+T203+T208+T271</f>
        <v>0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R85" s="201" t="s">
        <v>78</v>
      </c>
      <c r="AT85" s="202" t="s">
        <v>69</v>
      </c>
      <c r="AU85" s="202" t="s">
        <v>70</v>
      </c>
      <c r="AY85" s="201" t="s">
        <v>158</v>
      </c>
      <c r="BK85" s="203">
        <f>BK86+BK203+BK208+BK271</f>
        <v>0</v>
      </c>
    </row>
    <row r="86" s="12" customFormat="1" ht="22.8" customHeight="1">
      <c r="A86" s="12"/>
      <c r="B86" s="190"/>
      <c r="C86" s="191"/>
      <c r="D86" s="192" t="s">
        <v>69</v>
      </c>
      <c r="E86" s="204" t="s">
        <v>78</v>
      </c>
      <c r="F86" s="204" t="s">
        <v>159</v>
      </c>
      <c r="G86" s="191"/>
      <c r="H86" s="191"/>
      <c r="I86" s="194"/>
      <c r="J86" s="205">
        <f>BK86</f>
        <v>0</v>
      </c>
      <c r="K86" s="191"/>
      <c r="L86" s="196"/>
      <c r="M86" s="197"/>
      <c r="N86" s="198"/>
      <c r="O86" s="198"/>
      <c r="P86" s="199">
        <f>SUM(P87:P202)</f>
        <v>0</v>
      </c>
      <c r="Q86" s="198"/>
      <c r="R86" s="199">
        <f>SUM(R87:R202)</f>
        <v>0.99046560000000006</v>
      </c>
      <c r="S86" s="198"/>
      <c r="T86" s="200">
        <f>SUM(T87:T202)</f>
        <v>0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01" t="s">
        <v>78</v>
      </c>
      <c r="AT86" s="202" t="s">
        <v>69</v>
      </c>
      <c r="AU86" s="202" t="s">
        <v>78</v>
      </c>
      <c r="AY86" s="201" t="s">
        <v>158</v>
      </c>
      <c r="BK86" s="203">
        <f>SUM(BK87:BK202)</f>
        <v>0</v>
      </c>
    </row>
    <row r="87" s="2" customFormat="1" ht="14.4" customHeight="1">
      <c r="A87" s="40"/>
      <c r="B87" s="41"/>
      <c r="C87" s="206" t="s">
        <v>78</v>
      </c>
      <c r="D87" s="206" t="s">
        <v>160</v>
      </c>
      <c r="E87" s="207" t="s">
        <v>179</v>
      </c>
      <c r="F87" s="208" t="s">
        <v>180</v>
      </c>
      <c r="G87" s="209" t="s">
        <v>181</v>
      </c>
      <c r="H87" s="210">
        <v>597.79999999999995</v>
      </c>
      <c r="I87" s="211"/>
      <c r="J87" s="212">
        <f>ROUND(I87*H87,2)</f>
        <v>0</v>
      </c>
      <c r="K87" s="208" t="s">
        <v>164</v>
      </c>
      <c r="L87" s="46"/>
      <c r="M87" s="213" t="s">
        <v>19</v>
      </c>
      <c r="N87" s="214" t="s">
        <v>41</v>
      </c>
      <c r="O87" s="86"/>
      <c r="P87" s="215">
        <f>O87*H87</f>
        <v>0</v>
      </c>
      <c r="Q87" s="215">
        <v>0.00055999999999999995</v>
      </c>
      <c r="R87" s="215">
        <f>Q87*H87</f>
        <v>0.33476799999999995</v>
      </c>
      <c r="S87" s="215">
        <v>0</v>
      </c>
      <c r="T87" s="216">
        <f>S87*H87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R87" s="217" t="s">
        <v>165</v>
      </c>
      <c r="AT87" s="217" t="s">
        <v>160</v>
      </c>
      <c r="AU87" s="217" t="s">
        <v>80</v>
      </c>
      <c r="AY87" s="19" t="s">
        <v>158</v>
      </c>
      <c r="BE87" s="218">
        <f>IF(N87="základní",J87,0)</f>
        <v>0</v>
      </c>
      <c r="BF87" s="218">
        <f>IF(N87="snížená",J87,0)</f>
        <v>0</v>
      </c>
      <c r="BG87" s="218">
        <f>IF(N87="zákl. přenesená",J87,0)</f>
        <v>0</v>
      </c>
      <c r="BH87" s="218">
        <f>IF(N87="sníž. přenesená",J87,0)</f>
        <v>0</v>
      </c>
      <c r="BI87" s="218">
        <f>IF(N87="nulová",J87,0)</f>
        <v>0</v>
      </c>
      <c r="BJ87" s="19" t="s">
        <v>78</v>
      </c>
      <c r="BK87" s="218">
        <f>ROUND(I87*H87,2)</f>
        <v>0</v>
      </c>
      <c r="BL87" s="19" t="s">
        <v>165</v>
      </c>
      <c r="BM87" s="217" t="s">
        <v>2681</v>
      </c>
    </row>
    <row r="88" s="2" customFormat="1">
      <c r="A88" s="40"/>
      <c r="B88" s="41"/>
      <c r="C88" s="42"/>
      <c r="D88" s="219" t="s">
        <v>167</v>
      </c>
      <c r="E88" s="42"/>
      <c r="F88" s="220" t="s">
        <v>183</v>
      </c>
      <c r="G88" s="42"/>
      <c r="H88" s="42"/>
      <c r="I88" s="221"/>
      <c r="J88" s="42"/>
      <c r="K88" s="42"/>
      <c r="L88" s="46"/>
      <c r="M88" s="222"/>
      <c r="N88" s="223"/>
      <c r="O88" s="86"/>
      <c r="P88" s="86"/>
      <c r="Q88" s="86"/>
      <c r="R88" s="86"/>
      <c r="S88" s="86"/>
      <c r="T88" s="87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T88" s="19" t="s">
        <v>167</v>
      </c>
      <c r="AU88" s="19" t="s">
        <v>80</v>
      </c>
    </row>
    <row r="89" s="13" customFormat="1">
      <c r="A89" s="13"/>
      <c r="B89" s="224"/>
      <c r="C89" s="225"/>
      <c r="D89" s="226" t="s">
        <v>169</v>
      </c>
      <c r="E89" s="227" t="s">
        <v>19</v>
      </c>
      <c r="F89" s="228" t="s">
        <v>184</v>
      </c>
      <c r="G89" s="225"/>
      <c r="H89" s="227" t="s">
        <v>19</v>
      </c>
      <c r="I89" s="229"/>
      <c r="J89" s="225"/>
      <c r="K89" s="225"/>
      <c r="L89" s="230"/>
      <c r="M89" s="231"/>
      <c r="N89" s="232"/>
      <c r="O89" s="232"/>
      <c r="P89" s="232"/>
      <c r="Q89" s="232"/>
      <c r="R89" s="232"/>
      <c r="S89" s="232"/>
      <c r="T89" s="23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T89" s="234" t="s">
        <v>169</v>
      </c>
      <c r="AU89" s="234" t="s">
        <v>80</v>
      </c>
      <c r="AV89" s="13" t="s">
        <v>78</v>
      </c>
      <c r="AW89" s="13" t="s">
        <v>171</v>
      </c>
      <c r="AX89" s="13" t="s">
        <v>70</v>
      </c>
      <c r="AY89" s="234" t="s">
        <v>158</v>
      </c>
    </row>
    <row r="90" s="14" customFormat="1">
      <c r="A90" s="14"/>
      <c r="B90" s="235"/>
      <c r="C90" s="236"/>
      <c r="D90" s="226" t="s">
        <v>169</v>
      </c>
      <c r="E90" s="237" t="s">
        <v>19</v>
      </c>
      <c r="F90" s="238" t="s">
        <v>2682</v>
      </c>
      <c r="G90" s="236"/>
      <c r="H90" s="239">
        <v>597.79999999999995</v>
      </c>
      <c r="I90" s="240"/>
      <c r="J90" s="236"/>
      <c r="K90" s="236"/>
      <c r="L90" s="241"/>
      <c r="M90" s="242"/>
      <c r="N90" s="243"/>
      <c r="O90" s="243"/>
      <c r="P90" s="243"/>
      <c r="Q90" s="243"/>
      <c r="R90" s="243"/>
      <c r="S90" s="243"/>
      <c r="T90" s="24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T90" s="245" t="s">
        <v>169</v>
      </c>
      <c r="AU90" s="245" t="s">
        <v>80</v>
      </c>
      <c r="AV90" s="14" t="s">
        <v>80</v>
      </c>
      <c r="AW90" s="14" t="s">
        <v>171</v>
      </c>
      <c r="AX90" s="14" t="s">
        <v>70</v>
      </c>
      <c r="AY90" s="245" t="s">
        <v>158</v>
      </c>
    </row>
    <row r="91" s="2" customFormat="1" ht="14.4" customHeight="1">
      <c r="A91" s="40"/>
      <c r="B91" s="41"/>
      <c r="C91" s="206" t="s">
        <v>80</v>
      </c>
      <c r="D91" s="206" t="s">
        <v>160</v>
      </c>
      <c r="E91" s="207" t="s">
        <v>193</v>
      </c>
      <c r="F91" s="208" t="s">
        <v>194</v>
      </c>
      <c r="G91" s="209" t="s">
        <v>181</v>
      </c>
      <c r="H91" s="210">
        <v>597.79999999999995</v>
      </c>
      <c r="I91" s="211"/>
      <c r="J91" s="212">
        <f>ROUND(I91*H91,2)</f>
        <v>0</v>
      </c>
      <c r="K91" s="208" t="s">
        <v>164</v>
      </c>
      <c r="L91" s="46"/>
      <c r="M91" s="213" t="s">
        <v>19</v>
      </c>
      <c r="N91" s="214" t="s">
        <v>41</v>
      </c>
      <c r="O91" s="86"/>
      <c r="P91" s="215">
        <f>O91*H91</f>
        <v>0</v>
      </c>
      <c r="Q91" s="215">
        <v>0</v>
      </c>
      <c r="R91" s="215">
        <f>Q91*H91</f>
        <v>0</v>
      </c>
      <c r="S91" s="215">
        <v>0</v>
      </c>
      <c r="T91" s="216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17" t="s">
        <v>165</v>
      </c>
      <c r="AT91" s="217" t="s">
        <v>160</v>
      </c>
      <c r="AU91" s="217" t="s">
        <v>80</v>
      </c>
      <c r="AY91" s="19" t="s">
        <v>158</v>
      </c>
      <c r="BE91" s="218">
        <f>IF(N91="základní",J91,0)</f>
        <v>0</v>
      </c>
      <c r="BF91" s="218">
        <f>IF(N91="snížená",J91,0)</f>
        <v>0</v>
      </c>
      <c r="BG91" s="218">
        <f>IF(N91="zákl. přenesená",J91,0)</f>
        <v>0</v>
      </c>
      <c r="BH91" s="218">
        <f>IF(N91="sníž. přenesená",J91,0)</f>
        <v>0</v>
      </c>
      <c r="BI91" s="218">
        <f>IF(N91="nulová",J91,0)</f>
        <v>0</v>
      </c>
      <c r="BJ91" s="19" t="s">
        <v>78</v>
      </c>
      <c r="BK91" s="218">
        <f>ROUND(I91*H91,2)</f>
        <v>0</v>
      </c>
      <c r="BL91" s="19" t="s">
        <v>165</v>
      </c>
      <c r="BM91" s="217" t="s">
        <v>2683</v>
      </c>
    </row>
    <row r="92" s="2" customFormat="1">
      <c r="A92" s="40"/>
      <c r="B92" s="41"/>
      <c r="C92" s="42"/>
      <c r="D92" s="219" t="s">
        <v>167</v>
      </c>
      <c r="E92" s="42"/>
      <c r="F92" s="220" t="s">
        <v>196</v>
      </c>
      <c r="G92" s="42"/>
      <c r="H92" s="42"/>
      <c r="I92" s="221"/>
      <c r="J92" s="42"/>
      <c r="K92" s="42"/>
      <c r="L92" s="46"/>
      <c r="M92" s="222"/>
      <c r="N92" s="223"/>
      <c r="O92" s="86"/>
      <c r="P92" s="86"/>
      <c r="Q92" s="86"/>
      <c r="R92" s="86"/>
      <c r="S92" s="86"/>
      <c r="T92" s="87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167</v>
      </c>
      <c r="AU92" s="19" t="s">
        <v>80</v>
      </c>
    </row>
    <row r="93" s="2" customFormat="1" ht="14.4" customHeight="1">
      <c r="A93" s="40"/>
      <c r="B93" s="41"/>
      <c r="C93" s="206" t="s">
        <v>178</v>
      </c>
      <c r="D93" s="206" t="s">
        <v>160</v>
      </c>
      <c r="E93" s="207" t="s">
        <v>210</v>
      </c>
      <c r="F93" s="208" t="s">
        <v>211</v>
      </c>
      <c r="G93" s="209" t="s">
        <v>181</v>
      </c>
      <c r="H93" s="210">
        <v>38</v>
      </c>
      <c r="I93" s="211"/>
      <c r="J93" s="212">
        <f>ROUND(I93*H93,2)</f>
        <v>0</v>
      </c>
      <c r="K93" s="208" t="s">
        <v>164</v>
      </c>
      <c r="L93" s="46"/>
      <c r="M93" s="213" t="s">
        <v>19</v>
      </c>
      <c r="N93" s="214" t="s">
        <v>41</v>
      </c>
      <c r="O93" s="86"/>
      <c r="P93" s="215">
        <f>O93*H93</f>
        <v>0</v>
      </c>
      <c r="Q93" s="215">
        <v>0.00046999999999999999</v>
      </c>
      <c r="R93" s="215">
        <f>Q93*H93</f>
        <v>0.017860000000000001</v>
      </c>
      <c r="S93" s="215">
        <v>0</v>
      </c>
      <c r="T93" s="216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17" t="s">
        <v>165</v>
      </c>
      <c r="AT93" s="217" t="s">
        <v>160</v>
      </c>
      <c r="AU93" s="217" t="s">
        <v>80</v>
      </c>
      <c r="AY93" s="19" t="s">
        <v>158</v>
      </c>
      <c r="BE93" s="218">
        <f>IF(N93="základní",J93,0)</f>
        <v>0</v>
      </c>
      <c r="BF93" s="218">
        <f>IF(N93="snížená",J93,0)</f>
        <v>0</v>
      </c>
      <c r="BG93" s="218">
        <f>IF(N93="zákl. přenesená",J93,0)</f>
        <v>0</v>
      </c>
      <c r="BH93" s="218">
        <f>IF(N93="sníž. přenesená",J93,0)</f>
        <v>0</v>
      </c>
      <c r="BI93" s="218">
        <f>IF(N93="nulová",J93,0)</f>
        <v>0</v>
      </c>
      <c r="BJ93" s="19" t="s">
        <v>78</v>
      </c>
      <c r="BK93" s="218">
        <f>ROUND(I93*H93,2)</f>
        <v>0</v>
      </c>
      <c r="BL93" s="19" t="s">
        <v>165</v>
      </c>
      <c r="BM93" s="217" t="s">
        <v>2684</v>
      </c>
    </row>
    <row r="94" s="2" customFormat="1">
      <c r="A94" s="40"/>
      <c r="B94" s="41"/>
      <c r="C94" s="42"/>
      <c r="D94" s="219" t="s">
        <v>167</v>
      </c>
      <c r="E94" s="42"/>
      <c r="F94" s="220" t="s">
        <v>213</v>
      </c>
      <c r="G94" s="42"/>
      <c r="H94" s="42"/>
      <c r="I94" s="221"/>
      <c r="J94" s="42"/>
      <c r="K94" s="42"/>
      <c r="L94" s="46"/>
      <c r="M94" s="222"/>
      <c r="N94" s="223"/>
      <c r="O94" s="86"/>
      <c r="P94" s="86"/>
      <c r="Q94" s="86"/>
      <c r="R94" s="86"/>
      <c r="S94" s="86"/>
      <c r="T94" s="87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167</v>
      </c>
      <c r="AU94" s="19" t="s">
        <v>80</v>
      </c>
    </row>
    <row r="95" s="13" customFormat="1">
      <c r="A95" s="13"/>
      <c r="B95" s="224"/>
      <c r="C95" s="225"/>
      <c r="D95" s="226" t="s">
        <v>169</v>
      </c>
      <c r="E95" s="227" t="s">
        <v>19</v>
      </c>
      <c r="F95" s="228" t="s">
        <v>2685</v>
      </c>
      <c r="G95" s="225"/>
      <c r="H95" s="227" t="s">
        <v>19</v>
      </c>
      <c r="I95" s="229"/>
      <c r="J95" s="225"/>
      <c r="K95" s="225"/>
      <c r="L95" s="230"/>
      <c r="M95" s="231"/>
      <c r="N95" s="232"/>
      <c r="O95" s="232"/>
      <c r="P95" s="232"/>
      <c r="Q95" s="232"/>
      <c r="R95" s="232"/>
      <c r="S95" s="232"/>
      <c r="T95" s="23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34" t="s">
        <v>169</v>
      </c>
      <c r="AU95" s="234" t="s">
        <v>80</v>
      </c>
      <c r="AV95" s="13" t="s">
        <v>78</v>
      </c>
      <c r="AW95" s="13" t="s">
        <v>171</v>
      </c>
      <c r="AX95" s="13" t="s">
        <v>70</v>
      </c>
      <c r="AY95" s="234" t="s">
        <v>158</v>
      </c>
    </row>
    <row r="96" s="14" customFormat="1">
      <c r="A96" s="14"/>
      <c r="B96" s="235"/>
      <c r="C96" s="236"/>
      <c r="D96" s="226" t="s">
        <v>169</v>
      </c>
      <c r="E96" s="237" t="s">
        <v>19</v>
      </c>
      <c r="F96" s="238" t="s">
        <v>2686</v>
      </c>
      <c r="G96" s="236"/>
      <c r="H96" s="239">
        <v>38</v>
      </c>
      <c r="I96" s="240"/>
      <c r="J96" s="236"/>
      <c r="K96" s="236"/>
      <c r="L96" s="241"/>
      <c r="M96" s="242"/>
      <c r="N96" s="243"/>
      <c r="O96" s="243"/>
      <c r="P96" s="243"/>
      <c r="Q96" s="243"/>
      <c r="R96" s="243"/>
      <c r="S96" s="243"/>
      <c r="T96" s="24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45" t="s">
        <v>169</v>
      </c>
      <c r="AU96" s="245" t="s">
        <v>80</v>
      </c>
      <c r="AV96" s="14" t="s">
        <v>80</v>
      </c>
      <c r="AW96" s="14" t="s">
        <v>171</v>
      </c>
      <c r="AX96" s="14" t="s">
        <v>70</v>
      </c>
      <c r="AY96" s="245" t="s">
        <v>158</v>
      </c>
    </row>
    <row r="97" s="2" customFormat="1" ht="14.4" customHeight="1">
      <c r="A97" s="40"/>
      <c r="B97" s="41"/>
      <c r="C97" s="206" t="s">
        <v>165</v>
      </c>
      <c r="D97" s="206" t="s">
        <v>160</v>
      </c>
      <c r="E97" s="207" t="s">
        <v>216</v>
      </c>
      <c r="F97" s="208" t="s">
        <v>217</v>
      </c>
      <c r="G97" s="209" t="s">
        <v>181</v>
      </c>
      <c r="H97" s="210">
        <v>38</v>
      </c>
      <c r="I97" s="211"/>
      <c r="J97" s="212">
        <f>ROUND(I97*H97,2)</f>
        <v>0</v>
      </c>
      <c r="K97" s="208" t="s">
        <v>164</v>
      </c>
      <c r="L97" s="46"/>
      <c r="M97" s="213" t="s">
        <v>19</v>
      </c>
      <c r="N97" s="214" t="s">
        <v>41</v>
      </c>
      <c r="O97" s="86"/>
      <c r="P97" s="215">
        <f>O97*H97</f>
        <v>0</v>
      </c>
      <c r="Q97" s="215">
        <v>0</v>
      </c>
      <c r="R97" s="215">
        <f>Q97*H97</f>
        <v>0</v>
      </c>
      <c r="S97" s="215">
        <v>0</v>
      </c>
      <c r="T97" s="216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17" t="s">
        <v>165</v>
      </c>
      <c r="AT97" s="217" t="s">
        <v>160</v>
      </c>
      <c r="AU97" s="217" t="s">
        <v>80</v>
      </c>
      <c r="AY97" s="19" t="s">
        <v>158</v>
      </c>
      <c r="BE97" s="218">
        <f>IF(N97="základní",J97,0)</f>
        <v>0</v>
      </c>
      <c r="BF97" s="218">
        <f>IF(N97="snížená",J97,0)</f>
        <v>0</v>
      </c>
      <c r="BG97" s="218">
        <f>IF(N97="zákl. přenesená",J97,0)</f>
        <v>0</v>
      </c>
      <c r="BH97" s="218">
        <f>IF(N97="sníž. přenesená",J97,0)</f>
        <v>0</v>
      </c>
      <c r="BI97" s="218">
        <f>IF(N97="nulová",J97,0)</f>
        <v>0</v>
      </c>
      <c r="BJ97" s="19" t="s">
        <v>78</v>
      </c>
      <c r="BK97" s="218">
        <f>ROUND(I97*H97,2)</f>
        <v>0</v>
      </c>
      <c r="BL97" s="19" t="s">
        <v>165</v>
      </c>
      <c r="BM97" s="217" t="s">
        <v>2687</v>
      </c>
    </row>
    <row r="98" s="2" customFormat="1">
      <c r="A98" s="40"/>
      <c r="B98" s="41"/>
      <c r="C98" s="42"/>
      <c r="D98" s="219" t="s">
        <v>167</v>
      </c>
      <c r="E98" s="42"/>
      <c r="F98" s="220" t="s">
        <v>219</v>
      </c>
      <c r="G98" s="42"/>
      <c r="H98" s="42"/>
      <c r="I98" s="221"/>
      <c r="J98" s="42"/>
      <c r="K98" s="42"/>
      <c r="L98" s="46"/>
      <c r="M98" s="222"/>
      <c r="N98" s="223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167</v>
      </c>
      <c r="AU98" s="19" t="s">
        <v>80</v>
      </c>
    </row>
    <row r="99" s="2" customFormat="1" ht="14.4" customHeight="1">
      <c r="A99" s="40"/>
      <c r="B99" s="41"/>
      <c r="C99" s="206" t="s">
        <v>197</v>
      </c>
      <c r="D99" s="206" t="s">
        <v>160</v>
      </c>
      <c r="E99" s="207" t="s">
        <v>221</v>
      </c>
      <c r="F99" s="208" t="s">
        <v>222</v>
      </c>
      <c r="G99" s="209" t="s">
        <v>223</v>
      </c>
      <c r="H99" s="210">
        <v>289.39999999999998</v>
      </c>
      <c r="I99" s="211"/>
      <c r="J99" s="212">
        <f>ROUND(I99*H99,2)</f>
        <v>0</v>
      </c>
      <c r="K99" s="208" t="s">
        <v>164</v>
      </c>
      <c r="L99" s="46"/>
      <c r="M99" s="213" t="s">
        <v>19</v>
      </c>
      <c r="N99" s="214" t="s">
        <v>41</v>
      </c>
      <c r="O99" s="86"/>
      <c r="P99" s="215">
        <f>O99*H99</f>
        <v>0</v>
      </c>
      <c r="Q99" s="215">
        <v>0</v>
      </c>
      <c r="R99" s="215">
        <f>Q99*H99</f>
        <v>0</v>
      </c>
      <c r="S99" s="215">
        <v>0</v>
      </c>
      <c r="T99" s="216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17" t="s">
        <v>165</v>
      </c>
      <c r="AT99" s="217" t="s">
        <v>160</v>
      </c>
      <c r="AU99" s="217" t="s">
        <v>80</v>
      </c>
      <c r="AY99" s="19" t="s">
        <v>158</v>
      </c>
      <c r="BE99" s="218">
        <f>IF(N99="základní",J99,0)</f>
        <v>0</v>
      </c>
      <c r="BF99" s="218">
        <f>IF(N99="snížená",J99,0)</f>
        <v>0</v>
      </c>
      <c r="BG99" s="218">
        <f>IF(N99="zákl. přenesená",J99,0)</f>
        <v>0</v>
      </c>
      <c r="BH99" s="218">
        <f>IF(N99="sníž. přenesená",J99,0)</f>
        <v>0</v>
      </c>
      <c r="BI99" s="218">
        <f>IF(N99="nulová",J99,0)</f>
        <v>0</v>
      </c>
      <c r="BJ99" s="19" t="s">
        <v>78</v>
      </c>
      <c r="BK99" s="218">
        <f>ROUND(I99*H99,2)</f>
        <v>0</v>
      </c>
      <c r="BL99" s="19" t="s">
        <v>165</v>
      </c>
      <c r="BM99" s="217" t="s">
        <v>2688</v>
      </c>
    </row>
    <row r="100" s="2" customFormat="1">
      <c r="A100" s="40"/>
      <c r="B100" s="41"/>
      <c r="C100" s="42"/>
      <c r="D100" s="219" t="s">
        <v>167</v>
      </c>
      <c r="E100" s="42"/>
      <c r="F100" s="220" t="s">
        <v>225</v>
      </c>
      <c r="G100" s="42"/>
      <c r="H100" s="42"/>
      <c r="I100" s="221"/>
      <c r="J100" s="42"/>
      <c r="K100" s="42"/>
      <c r="L100" s="46"/>
      <c r="M100" s="222"/>
      <c r="N100" s="223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167</v>
      </c>
      <c r="AU100" s="19" t="s">
        <v>80</v>
      </c>
    </row>
    <row r="101" s="13" customFormat="1">
      <c r="A101" s="13"/>
      <c r="B101" s="224"/>
      <c r="C101" s="225"/>
      <c r="D101" s="226" t="s">
        <v>169</v>
      </c>
      <c r="E101" s="227" t="s">
        <v>19</v>
      </c>
      <c r="F101" s="228" t="s">
        <v>226</v>
      </c>
      <c r="G101" s="225"/>
      <c r="H101" s="227" t="s">
        <v>19</v>
      </c>
      <c r="I101" s="229"/>
      <c r="J101" s="225"/>
      <c r="K101" s="225"/>
      <c r="L101" s="230"/>
      <c r="M101" s="231"/>
      <c r="N101" s="232"/>
      <c r="O101" s="232"/>
      <c r="P101" s="232"/>
      <c r="Q101" s="232"/>
      <c r="R101" s="232"/>
      <c r="S101" s="232"/>
      <c r="T101" s="23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34" t="s">
        <v>169</v>
      </c>
      <c r="AU101" s="234" t="s">
        <v>80</v>
      </c>
      <c r="AV101" s="13" t="s">
        <v>78</v>
      </c>
      <c r="AW101" s="13" t="s">
        <v>171</v>
      </c>
      <c r="AX101" s="13" t="s">
        <v>70</v>
      </c>
      <c r="AY101" s="234" t="s">
        <v>158</v>
      </c>
    </row>
    <row r="102" s="14" customFormat="1">
      <c r="A102" s="14"/>
      <c r="B102" s="235"/>
      <c r="C102" s="236"/>
      <c r="D102" s="226" t="s">
        <v>169</v>
      </c>
      <c r="E102" s="237" t="s">
        <v>19</v>
      </c>
      <c r="F102" s="238" t="s">
        <v>2689</v>
      </c>
      <c r="G102" s="236"/>
      <c r="H102" s="239">
        <v>289.39999999999998</v>
      </c>
      <c r="I102" s="240"/>
      <c r="J102" s="236"/>
      <c r="K102" s="236"/>
      <c r="L102" s="241"/>
      <c r="M102" s="242"/>
      <c r="N102" s="243"/>
      <c r="O102" s="243"/>
      <c r="P102" s="243"/>
      <c r="Q102" s="243"/>
      <c r="R102" s="243"/>
      <c r="S102" s="243"/>
      <c r="T102" s="24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45" t="s">
        <v>169</v>
      </c>
      <c r="AU102" s="245" t="s">
        <v>80</v>
      </c>
      <c r="AV102" s="14" t="s">
        <v>80</v>
      </c>
      <c r="AW102" s="14" t="s">
        <v>171</v>
      </c>
      <c r="AX102" s="14" t="s">
        <v>70</v>
      </c>
      <c r="AY102" s="245" t="s">
        <v>158</v>
      </c>
    </row>
    <row r="103" s="2" customFormat="1" ht="22.2" customHeight="1">
      <c r="A103" s="40"/>
      <c r="B103" s="41"/>
      <c r="C103" s="206" t="s">
        <v>204</v>
      </c>
      <c r="D103" s="206" t="s">
        <v>160</v>
      </c>
      <c r="E103" s="207" t="s">
        <v>651</v>
      </c>
      <c r="F103" s="208" t="s">
        <v>652</v>
      </c>
      <c r="G103" s="209" t="s">
        <v>234</v>
      </c>
      <c r="H103" s="210">
        <v>56.433</v>
      </c>
      <c r="I103" s="211"/>
      <c r="J103" s="212">
        <f>ROUND(I103*H103,2)</f>
        <v>0</v>
      </c>
      <c r="K103" s="208" t="s">
        <v>164</v>
      </c>
      <c r="L103" s="46"/>
      <c r="M103" s="213" t="s">
        <v>19</v>
      </c>
      <c r="N103" s="214" t="s">
        <v>41</v>
      </c>
      <c r="O103" s="86"/>
      <c r="P103" s="215">
        <f>O103*H103</f>
        <v>0</v>
      </c>
      <c r="Q103" s="215">
        <v>0</v>
      </c>
      <c r="R103" s="215">
        <f>Q103*H103</f>
        <v>0</v>
      </c>
      <c r="S103" s="215">
        <v>0</v>
      </c>
      <c r="T103" s="21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7" t="s">
        <v>165</v>
      </c>
      <c r="AT103" s="217" t="s">
        <v>160</v>
      </c>
      <c r="AU103" s="217" t="s">
        <v>80</v>
      </c>
      <c r="AY103" s="19" t="s">
        <v>158</v>
      </c>
      <c r="BE103" s="218">
        <f>IF(N103="základní",J103,0)</f>
        <v>0</v>
      </c>
      <c r="BF103" s="218">
        <f>IF(N103="snížená",J103,0)</f>
        <v>0</v>
      </c>
      <c r="BG103" s="218">
        <f>IF(N103="zákl. přenesená",J103,0)</f>
        <v>0</v>
      </c>
      <c r="BH103" s="218">
        <f>IF(N103="sníž. přenesená",J103,0)</f>
        <v>0</v>
      </c>
      <c r="BI103" s="218">
        <f>IF(N103="nulová",J103,0)</f>
        <v>0</v>
      </c>
      <c r="BJ103" s="19" t="s">
        <v>78</v>
      </c>
      <c r="BK103" s="218">
        <f>ROUND(I103*H103,2)</f>
        <v>0</v>
      </c>
      <c r="BL103" s="19" t="s">
        <v>165</v>
      </c>
      <c r="BM103" s="217" t="s">
        <v>2690</v>
      </c>
    </row>
    <row r="104" s="2" customFormat="1">
      <c r="A104" s="40"/>
      <c r="B104" s="41"/>
      <c r="C104" s="42"/>
      <c r="D104" s="219" t="s">
        <v>167</v>
      </c>
      <c r="E104" s="42"/>
      <c r="F104" s="220" t="s">
        <v>654</v>
      </c>
      <c r="G104" s="42"/>
      <c r="H104" s="42"/>
      <c r="I104" s="221"/>
      <c r="J104" s="42"/>
      <c r="K104" s="42"/>
      <c r="L104" s="46"/>
      <c r="M104" s="222"/>
      <c r="N104" s="22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167</v>
      </c>
      <c r="AU104" s="19" t="s">
        <v>80</v>
      </c>
    </row>
    <row r="105" s="13" customFormat="1">
      <c r="A105" s="13"/>
      <c r="B105" s="224"/>
      <c r="C105" s="225"/>
      <c r="D105" s="226" t="s">
        <v>169</v>
      </c>
      <c r="E105" s="227" t="s">
        <v>19</v>
      </c>
      <c r="F105" s="228" t="s">
        <v>237</v>
      </c>
      <c r="G105" s="225"/>
      <c r="H105" s="227" t="s">
        <v>19</v>
      </c>
      <c r="I105" s="229"/>
      <c r="J105" s="225"/>
      <c r="K105" s="225"/>
      <c r="L105" s="230"/>
      <c r="M105" s="231"/>
      <c r="N105" s="232"/>
      <c r="O105" s="232"/>
      <c r="P105" s="232"/>
      <c r="Q105" s="232"/>
      <c r="R105" s="232"/>
      <c r="S105" s="232"/>
      <c r="T105" s="23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34" t="s">
        <v>169</v>
      </c>
      <c r="AU105" s="234" t="s">
        <v>80</v>
      </c>
      <c r="AV105" s="13" t="s">
        <v>78</v>
      </c>
      <c r="AW105" s="13" t="s">
        <v>171</v>
      </c>
      <c r="AX105" s="13" t="s">
        <v>70</v>
      </c>
      <c r="AY105" s="234" t="s">
        <v>158</v>
      </c>
    </row>
    <row r="106" s="14" customFormat="1">
      <c r="A106" s="14"/>
      <c r="B106" s="235"/>
      <c r="C106" s="236"/>
      <c r="D106" s="226" t="s">
        <v>169</v>
      </c>
      <c r="E106" s="237" t="s">
        <v>19</v>
      </c>
      <c r="F106" s="238" t="s">
        <v>2691</v>
      </c>
      <c r="G106" s="236"/>
      <c r="H106" s="239">
        <v>225.732</v>
      </c>
      <c r="I106" s="240"/>
      <c r="J106" s="236"/>
      <c r="K106" s="236"/>
      <c r="L106" s="241"/>
      <c r="M106" s="242"/>
      <c r="N106" s="243"/>
      <c r="O106" s="243"/>
      <c r="P106" s="243"/>
      <c r="Q106" s="243"/>
      <c r="R106" s="243"/>
      <c r="S106" s="243"/>
      <c r="T106" s="24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45" t="s">
        <v>169</v>
      </c>
      <c r="AU106" s="245" t="s">
        <v>80</v>
      </c>
      <c r="AV106" s="14" t="s">
        <v>80</v>
      </c>
      <c r="AW106" s="14" t="s">
        <v>171</v>
      </c>
      <c r="AX106" s="14" t="s">
        <v>70</v>
      </c>
      <c r="AY106" s="245" t="s">
        <v>158</v>
      </c>
    </row>
    <row r="107" s="14" customFormat="1">
      <c r="A107" s="14"/>
      <c r="B107" s="235"/>
      <c r="C107" s="236"/>
      <c r="D107" s="226" t="s">
        <v>169</v>
      </c>
      <c r="E107" s="236"/>
      <c r="F107" s="238" t="s">
        <v>2692</v>
      </c>
      <c r="G107" s="236"/>
      <c r="H107" s="239">
        <v>56.433</v>
      </c>
      <c r="I107" s="240"/>
      <c r="J107" s="236"/>
      <c r="K107" s="236"/>
      <c r="L107" s="241"/>
      <c r="M107" s="242"/>
      <c r="N107" s="243"/>
      <c r="O107" s="243"/>
      <c r="P107" s="243"/>
      <c r="Q107" s="243"/>
      <c r="R107" s="243"/>
      <c r="S107" s="243"/>
      <c r="T107" s="24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45" t="s">
        <v>169</v>
      </c>
      <c r="AU107" s="245" t="s">
        <v>80</v>
      </c>
      <c r="AV107" s="14" t="s">
        <v>80</v>
      </c>
      <c r="AW107" s="14" t="s">
        <v>4</v>
      </c>
      <c r="AX107" s="14" t="s">
        <v>78</v>
      </c>
      <c r="AY107" s="245" t="s">
        <v>158</v>
      </c>
    </row>
    <row r="108" s="2" customFormat="1" ht="22.2" customHeight="1">
      <c r="A108" s="40"/>
      <c r="B108" s="41"/>
      <c r="C108" s="206" t="s">
        <v>209</v>
      </c>
      <c r="D108" s="206" t="s">
        <v>160</v>
      </c>
      <c r="E108" s="207" t="s">
        <v>676</v>
      </c>
      <c r="F108" s="208" t="s">
        <v>677</v>
      </c>
      <c r="G108" s="209" t="s">
        <v>234</v>
      </c>
      <c r="H108" s="210">
        <v>90.293000000000006</v>
      </c>
      <c r="I108" s="211"/>
      <c r="J108" s="212">
        <f>ROUND(I108*H108,2)</f>
        <v>0</v>
      </c>
      <c r="K108" s="208" t="s">
        <v>164</v>
      </c>
      <c r="L108" s="46"/>
      <c r="M108" s="213" t="s">
        <v>19</v>
      </c>
      <c r="N108" s="214" t="s">
        <v>41</v>
      </c>
      <c r="O108" s="86"/>
      <c r="P108" s="215">
        <f>O108*H108</f>
        <v>0</v>
      </c>
      <c r="Q108" s="215">
        <v>0</v>
      </c>
      <c r="R108" s="215">
        <f>Q108*H108</f>
        <v>0</v>
      </c>
      <c r="S108" s="215">
        <v>0</v>
      </c>
      <c r="T108" s="21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17" t="s">
        <v>165</v>
      </c>
      <c r="AT108" s="217" t="s">
        <v>160</v>
      </c>
      <c r="AU108" s="217" t="s">
        <v>80</v>
      </c>
      <c r="AY108" s="19" t="s">
        <v>158</v>
      </c>
      <c r="BE108" s="218">
        <f>IF(N108="základní",J108,0)</f>
        <v>0</v>
      </c>
      <c r="BF108" s="218">
        <f>IF(N108="snížená",J108,0)</f>
        <v>0</v>
      </c>
      <c r="BG108" s="218">
        <f>IF(N108="zákl. přenesená",J108,0)</f>
        <v>0</v>
      </c>
      <c r="BH108" s="218">
        <f>IF(N108="sníž. přenesená",J108,0)</f>
        <v>0</v>
      </c>
      <c r="BI108" s="218">
        <f>IF(N108="nulová",J108,0)</f>
        <v>0</v>
      </c>
      <c r="BJ108" s="19" t="s">
        <v>78</v>
      </c>
      <c r="BK108" s="218">
        <f>ROUND(I108*H108,2)</f>
        <v>0</v>
      </c>
      <c r="BL108" s="19" t="s">
        <v>165</v>
      </c>
      <c r="BM108" s="217" t="s">
        <v>2693</v>
      </c>
    </row>
    <row r="109" s="2" customFormat="1">
      <c r="A109" s="40"/>
      <c r="B109" s="41"/>
      <c r="C109" s="42"/>
      <c r="D109" s="219" t="s">
        <v>167</v>
      </c>
      <c r="E109" s="42"/>
      <c r="F109" s="220" t="s">
        <v>679</v>
      </c>
      <c r="G109" s="42"/>
      <c r="H109" s="42"/>
      <c r="I109" s="221"/>
      <c r="J109" s="42"/>
      <c r="K109" s="42"/>
      <c r="L109" s="46"/>
      <c r="M109" s="222"/>
      <c r="N109" s="223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167</v>
      </c>
      <c r="AU109" s="19" t="s">
        <v>80</v>
      </c>
    </row>
    <row r="110" s="13" customFormat="1">
      <c r="A110" s="13"/>
      <c r="B110" s="224"/>
      <c r="C110" s="225"/>
      <c r="D110" s="226" t="s">
        <v>169</v>
      </c>
      <c r="E110" s="227" t="s">
        <v>19</v>
      </c>
      <c r="F110" s="228" t="s">
        <v>249</v>
      </c>
      <c r="G110" s="225"/>
      <c r="H110" s="227" t="s">
        <v>19</v>
      </c>
      <c r="I110" s="229"/>
      <c r="J110" s="225"/>
      <c r="K110" s="225"/>
      <c r="L110" s="230"/>
      <c r="M110" s="231"/>
      <c r="N110" s="232"/>
      <c r="O110" s="232"/>
      <c r="P110" s="232"/>
      <c r="Q110" s="232"/>
      <c r="R110" s="232"/>
      <c r="S110" s="232"/>
      <c r="T110" s="23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34" t="s">
        <v>169</v>
      </c>
      <c r="AU110" s="234" t="s">
        <v>80</v>
      </c>
      <c r="AV110" s="13" t="s">
        <v>78</v>
      </c>
      <c r="AW110" s="13" t="s">
        <v>171</v>
      </c>
      <c r="AX110" s="13" t="s">
        <v>70</v>
      </c>
      <c r="AY110" s="234" t="s">
        <v>158</v>
      </c>
    </row>
    <row r="111" s="14" customFormat="1">
      <c r="A111" s="14"/>
      <c r="B111" s="235"/>
      <c r="C111" s="236"/>
      <c r="D111" s="226" t="s">
        <v>169</v>
      </c>
      <c r="E111" s="237" t="s">
        <v>19</v>
      </c>
      <c r="F111" s="238" t="s">
        <v>2691</v>
      </c>
      <c r="G111" s="236"/>
      <c r="H111" s="239">
        <v>225.732</v>
      </c>
      <c r="I111" s="240"/>
      <c r="J111" s="236"/>
      <c r="K111" s="236"/>
      <c r="L111" s="241"/>
      <c r="M111" s="242"/>
      <c r="N111" s="243"/>
      <c r="O111" s="243"/>
      <c r="P111" s="243"/>
      <c r="Q111" s="243"/>
      <c r="R111" s="243"/>
      <c r="S111" s="243"/>
      <c r="T111" s="24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45" t="s">
        <v>169</v>
      </c>
      <c r="AU111" s="245" t="s">
        <v>80</v>
      </c>
      <c r="AV111" s="14" t="s">
        <v>80</v>
      </c>
      <c r="AW111" s="14" t="s">
        <v>171</v>
      </c>
      <c r="AX111" s="14" t="s">
        <v>70</v>
      </c>
      <c r="AY111" s="245" t="s">
        <v>158</v>
      </c>
    </row>
    <row r="112" s="14" customFormat="1">
      <c r="A112" s="14"/>
      <c r="B112" s="235"/>
      <c r="C112" s="236"/>
      <c r="D112" s="226" t="s">
        <v>169</v>
      </c>
      <c r="E112" s="236"/>
      <c r="F112" s="238" t="s">
        <v>2694</v>
      </c>
      <c r="G112" s="236"/>
      <c r="H112" s="239">
        <v>90.293000000000006</v>
      </c>
      <c r="I112" s="240"/>
      <c r="J112" s="236"/>
      <c r="K112" s="236"/>
      <c r="L112" s="241"/>
      <c r="M112" s="242"/>
      <c r="N112" s="243"/>
      <c r="O112" s="243"/>
      <c r="P112" s="243"/>
      <c r="Q112" s="243"/>
      <c r="R112" s="243"/>
      <c r="S112" s="243"/>
      <c r="T112" s="24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45" t="s">
        <v>169</v>
      </c>
      <c r="AU112" s="245" t="s">
        <v>80</v>
      </c>
      <c r="AV112" s="14" t="s">
        <v>80</v>
      </c>
      <c r="AW112" s="14" t="s">
        <v>4</v>
      </c>
      <c r="AX112" s="14" t="s">
        <v>78</v>
      </c>
      <c r="AY112" s="245" t="s">
        <v>158</v>
      </c>
    </row>
    <row r="113" s="2" customFormat="1" ht="22.2" customHeight="1">
      <c r="A113" s="40"/>
      <c r="B113" s="41"/>
      <c r="C113" s="206" t="s">
        <v>215</v>
      </c>
      <c r="D113" s="206" t="s">
        <v>160</v>
      </c>
      <c r="E113" s="207" t="s">
        <v>681</v>
      </c>
      <c r="F113" s="208" t="s">
        <v>682</v>
      </c>
      <c r="G113" s="209" t="s">
        <v>234</v>
      </c>
      <c r="H113" s="210">
        <v>67.719999999999999</v>
      </c>
      <c r="I113" s="211"/>
      <c r="J113" s="212">
        <f>ROUND(I113*H113,2)</f>
        <v>0</v>
      </c>
      <c r="K113" s="208" t="s">
        <v>164</v>
      </c>
      <c r="L113" s="46"/>
      <c r="M113" s="213" t="s">
        <v>19</v>
      </c>
      <c r="N113" s="214" t="s">
        <v>41</v>
      </c>
      <c r="O113" s="86"/>
      <c r="P113" s="215">
        <f>O113*H113</f>
        <v>0</v>
      </c>
      <c r="Q113" s="215">
        <v>0</v>
      </c>
      <c r="R113" s="215">
        <f>Q113*H113</f>
        <v>0</v>
      </c>
      <c r="S113" s="215">
        <v>0</v>
      </c>
      <c r="T113" s="21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17" t="s">
        <v>165</v>
      </c>
      <c r="AT113" s="217" t="s">
        <v>160</v>
      </c>
      <c r="AU113" s="217" t="s">
        <v>80</v>
      </c>
      <c r="AY113" s="19" t="s">
        <v>158</v>
      </c>
      <c r="BE113" s="218">
        <f>IF(N113="základní",J113,0)</f>
        <v>0</v>
      </c>
      <c r="BF113" s="218">
        <f>IF(N113="snížená",J113,0)</f>
        <v>0</v>
      </c>
      <c r="BG113" s="218">
        <f>IF(N113="zákl. přenesená",J113,0)</f>
        <v>0</v>
      </c>
      <c r="BH113" s="218">
        <f>IF(N113="sníž. přenesená",J113,0)</f>
        <v>0</v>
      </c>
      <c r="BI113" s="218">
        <f>IF(N113="nulová",J113,0)</f>
        <v>0</v>
      </c>
      <c r="BJ113" s="19" t="s">
        <v>78</v>
      </c>
      <c r="BK113" s="218">
        <f>ROUND(I113*H113,2)</f>
        <v>0</v>
      </c>
      <c r="BL113" s="19" t="s">
        <v>165</v>
      </c>
      <c r="BM113" s="217" t="s">
        <v>2695</v>
      </c>
    </row>
    <row r="114" s="2" customFormat="1">
      <c r="A114" s="40"/>
      <c r="B114" s="41"/>
      <c r="C114" s="42"/>
      <c r="D114" s="219" t="s">
        <v>167</v>
      </c>
      <c r="E114" s="42"/>
      <c r="F114" s="220" t="s">
        <v>684</v>
      </c>
      <c r="G114" s="42"/>
      <c r="H114" s="42"/>
      <c r="I114" s="221"/>
      <c r="J114" s="42"/>
      <c r="K114" s="42"/>
      <c r="L114" s="46"/>
      <c r="M114" s="222"/>
      <c r="N114" s="22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167</v>
      </c>
      <c r="AU114" s="19" t="s">
        <v>80</v>
      </c>
    </row>
    <row r="115" s="13" customFormat="1">
      <c r="A115" s="13"/>
      <c r="B115" s="224"/>
      <c r="C115" s="225"/>
      <c r="D115" s="226" t="s">
        <v>169</v>
      </c>
      <c r="E115" s="227" t="s">
        <v>19</v>
      </c>
      <c r="F115" s="228" t="s">
        <v>255</v>
      </c>
      <c r="G115" s="225"/>
      <c r="H115" s="227" t="s">
        <v>19</v>
      </c>
      <c r="I115" s="229"/>
      <c r="J115" s="225"/>
      <c r="K115" s="225"/>
      <c r="L115" s="230"/>
      <c r="M115" s="231"/>
      <c r="N115" s="232"/>
      <c r="O115" s="232"/>
      <c r="P115" s="232"/>
      <c r="Q115" s="232"/>
      <c r="R115" s="232"/>
      <c r="S115" s="232"/>
      <c r="T115" s="23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34" t="s">
        <v>169</v>
      </c>
      <c r="AU115" s="234" t="s">
        <v>80</v>
      </c>
      <c r="AV115" s="13" t="s">
        <v>78</v>
      </c>
      <c r="AW115" s="13" t="s">
        <v>171</v>
      </c>
      <c r="AX115" s="13" t="s">
        <v>70</v>
      </c>
      <c r="AY115" s="234" t="s">
        <v>158</v>
      </c>
    </row>
    <row r="116" s="14" customFormat="1">
      <c r="A116" s="14"/>
      <c r="B116" s="235"/>
      <c r="C116" s="236"/>
      <c r="D116" s="226" t="s">
        <v>169</v>
      </c>
      <c r="E116" s="237" t="s">
        <v>19</v>
      </c>
      <c r="F116" s="238" t="s">
        <v>2691</v>
      </c>
      <c r="G116" s="236"/>
      <c r="H116" s="239">
        <v>225.732</v>
      </c>
      <c r="I116" s="240"/>
      <c r="J116" s="236"/>
      <c r="K116" s="236"/>
      <c r="L116" s="241"/>
      <c r="M116" s="242"/>
      <c r="N116" s="243"/>
      <c r="O116" s="243"/>
      <c r="P116" s="243"/>
      <c r="Q116" s="243"/>
      <c r="R116" s="243"/>
      <c r="S116" s="243"/>
      <c r="T116" s="24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45" t="s">
        <v>169</v>
      </c>
      <c r="AU116" s="245" t="s">
        <v>80</v>
      </c>
      <c r="AV116" s="14" t="s">
        <v>80</v>
      </c>
      <c r="AW116" s="14" t="s">
        <v>171</v>
      </c>
      <c r="AX116" s="14" t="s">
        <v>70</v>
      </c>
      <c r="AY116" s="245" t="s">
        <v>158</v>
      </c>
    </row>
    <row r="117" s="14" customFormat="1">
      <c r="A117" s="14"/>
      <c r="B117" s="235"/>
      <c r="C117" s="236"/>
      <c r="D117" s="226" t="s">
        <v>169</v>
      </c>
      <c r="E117" s="236"/>
      <c r="F117" s="238" t="s">
        <v>2696</v>
      </c>
      <c r="G117" s="236"/>
      <c r="H117" s="239">
        <v>67.719999999999999</v>
      </c>
      <c r="I117" s="240"/>
      <c r="J117" s="236"/>
      <c r="K117" s="236"/>
      <c r="L117" s="241"/>
      <c r="M117" s="242"/>
      <c r="N117" s="243"/>
      <c r="O117" s="243"/>
      <c r="P117" s="243"/>
      <c r="Q117" s="243"/>
      <c r="R117" s="243"/>
      <c r="S117" s="243"/>
      <c r="T117" s="24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45" t="s">
        <v>169</v>
      </c>
      <c r="AU117" s="245" t="s">
        <v>80</v>
      </c>
      <c r="AV117" s="14" t="s">
        <v>80</v>
      </c>
      <c r="AW117" s="14" t="s">
        <v>4</v>
      </c>
      <c r="AX117" s="14" t="s">
        <v>78</v>
      </c>
      <c r="AY117" s="245" t="s">
        <v>158</v>
      </c>
    </row>
    <row r="118" s="2" customFormat="1" ht="22.2" customHeight="1">
      <c r="A118" s="40"/>
      <c r="B118" s="41"/>
      <c r="C118" s="206" t="s">
        <v>220</v>
      </c>
      <c r="D118" s="206" t="s">
        <v>160</v>
      </c>
      <c r="E118" s="207" t="s">
        <v>686</v>
      </c>
      <c r="F118" s="208" t="s">
        <v>687</v>
      </c>
      <c r="G118" s="209" t="s">
        <v>234</v>
      </c>
      <c r="H118" s="210">
        <v>11.287000000000001</v>
      </c>
      <c r="I118" s="211"/>
      <c r="J118" s="212">
        <f>ROUND(I118*H118,2)</f>
        <v>0</v>
      </c>
      <c r="K118" s="208" t="s">
        <v>164</v>
      </c>
      <c r="L118" s="46"/>
      <c r="M118" s="213" t="s">
        <v>19</v>
      </c>
      <c r="N118" s="214" t="s">
        <v>41</v>
      </c>
      <c r="O118" s="86"/>
      <c r="P118" s="215">
        <f>O118*H118</f>
        <v>0</v>
      </c>
      <c r="Q118" s="215">
        <v>0</v>
      </c>
      <c r="R118" s="215">
        <f>Q118*H118</f>
        <v>0</v>
      </c>
      <c r="S118" s="215">
        <v>0</v>
      </c>
      <c r="T118" s="216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17" t="s">
        <v>165</v>
      </c>
      <c r="AT118" s="217" t="s">
        <v>160</v>
      </c>
      <c r="AU118" s="217" t="s">
        <v>80</v>
      </c>
      <c r="AY118" s="19" t="s">
        <v>158</v>
      </c>
      <c r="BE118" s="218">
        <f>IF(N118="základní",J118,0)</f>
        <v>0</v>
      </c>
      <c r="BF118" s="218">
        <f>IF(N118="snížená",J118,0)</f>
        <v>0</v>
      </c>
      <c r="BG118" s="218">
        <f>IF(N118="zákl. přenesená",J118,0)</f>
        <v>0</v>
      </c>
      <c r="BH118" s="218">
        <f>IF(N118="sníž. přenesená",J118,0)</f>
        <v>0</v>
      </c>
      <c r="BI118" s="218">
        <f>IF(N118="nulová",J118,0)</f>
        <v>0</v>
      </c>
      <c r="BJ118" s="19" t="s">
        <v>78</v>
      </c>
      <c r="BK118" s="218">
        <f>ROUND(I118*H118,2)</f>
        <v>0</v>
      </c>
      <c r="BL118" s="19" t="s">
        <v>165</v>
      </c>
      <c r="BM118" s="217" t="s">
        <v>2697</v>
      </c>
    </row>
    <row r="119" s="2" customFormat="1">
      <c r="A119" s="40"/>
      <c r="B119" s="41"/>
      <c r="C119" s="42"/>
      <c r="D119" s="219" t="s">
        <v>167</v>
      </c>
      <c r="E119" s="42"/>
      <c r="F119" s="220" t="s">
        <v>689</v>
      </c>
      <c r="G119" s="42"/>
      <c r="H119" s="42"/>
      <c r="I119" s="221"/>
      <c r="J119" s="42"/>
      <c r="K119" s="42"/>
      <c r="L119" s="46"/>
      <c r="M119" s="222"/>
      <c r="N119" s="223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167</v>
      </c>
      <c r="AU119" s="19" t="s">
        <v>80</v>
      </c>
    </row>
    <row r="120" s="13" customFormat="1">
      <c r="A120" s="13"/>
      <c r="B120" s="224"/>
      <c r="C120" s="225"/>
      <c r="D120" s="226" t="s">
        <v>169</v>
      </c>
      <c r="E120" s="227" t="s">
        <v>19</v>
      </c>
      <c r="F120" s="228" t="s">
        <v>262</v>
      </c>
      <c r="G120" s="225"/>
      <c r="H120" s="227" t="s">
        <v>19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34" t="s">
        <v>169</v>
      </c>
      <c r="AU120" s="234" t="s">
        <v>80</v>
      </c>
      <c r="AV120" s="13" t="s">
        <v>78</v>
      </c>
      <c r="AW120" s="13" t="s">
        <v>171</v>
      </c>
      <c r="AX120" s="13" t="s">
        <v>70</v>
      </c>
      <c r="AY120" s="234" t="s">
        <v>158</v>
      </c>
    </row>
    <row r="121" s="14" customFormat="1">
      <c r="A121" s="14"/>
      <c r="B121" s="235"/>
      <c r="C121" s="236"/>
      <c r="D121" s="226" t="s">
        <v>169</v>
      </c>
      <c r="E121" s="237" t="s">
        <v>19</v>
      </c>
      <c r="F121" s="238" t="s">
        <v>2691</v>
      </c>
      <c r="G121" s="236"/>
      <c r="H121" s="239">
        <v>225.732</v>
      </c>
      <c r="I121" s="240"/>
      <c r="J121" s="236"/>
      <c r="K121" s="236"/>
      <c r="L121" s="241"/>
      <c r="M121" s="242"/>
      <c r="N121" s="243"/>
      <c r="O121" s="243"/>
      <c r="P121" s="243"/>
      <c r="Q121" s="243"/>
      <c r="R121" s="243"/>
      <c r="S121" s="243"/>
      <c r="T121" s="24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45" t="s">
        <v>169</v>
      </c>
      <c r="AU121" s="245" t="s">
        <v>80</v>
      </c>
      <c r="AV121" s="14" t="s">
        <v>80</v>
      </c>
      <c r="AW121" s="14" t="s">
        <v>171</v>
      </c>
      <c r="AX121" s="14" t="s">
        <v>70</v>
      </c>
      <c r="AY121" s="245" t="s">
        <v>158</v>
      </c>
    </row>
    <row r="122" s="14" customFormat="1">
      <c r="A122" s="14"/>
      <c r="B122" s="235"/>
      <c r="C122" s="236"/>
      <c r="D122" s="226" t="s">
        <v>169</v>
      </c>
      <c r="E122" s="236"/>
      <c r="F122" s="238" t="s">
        <v>2698</v>
      </c>
      <c r="G122" s="236"/>
      <c r="H122" s="239">
        <v>11.287000000000001</v>
      </c>
      <c r="I122" s="240"/>
      <c r="J122" s="236"/>
      <c r="K122" s="236"/>
      <c r="L122" s="241"/>
      <c r="M122" s="242"/>
      <c r="N122" s="243"/>
      <c r="O122" s="243"/>
      <c r="P122" s="243"/>
      <c r="Q122" s="243"/>
      <c r="R122" s="243"/>
      <c r="S122" s="243"/>
      <c r="T122" s="24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45" t="s">
        <v>169</v>
      </c>
      <c r="AU122" s="245" t="s">
        <v>80</v>
      </c>
      <c r="AV122" s="14" t="s">
        <v>80</v>
      </c>
      <c r="AW122" s="14" t="s">
        <v>4</v>
      </c>
      <c r="AX122" s="14" t="s">
        <v>78</v>
      </c>
      <c r="AY122" s="245" t="s">
        <v>158</v>
      </c>
    </row>
    <row r="123" s="2" customFormat="1" ht="22.2" customHeight="1">
      <c r="A123" s="40"/>
      <c r="B123" s="41"/>
      <c r="C123" s="206" t="s">
        <v>231</v>
      </c>
      <c r="D123" s="206" t="s">
        <v>160</v>
      </c>
      <c r="E123" s="207" t="s">
        <v>270</v>
      </c>
      <c r="F123" s="208" t="s">
        <v>271</v>
      </c>
      <c r="G123" s="209" t="s">
        <v>234</v>
      </c>
      <c r="H123" s="210">
        <v>56.433</v>
      </c>
      <c r="I123" s="211"/>
      <c r="J123" s="212">
        <f>ROUND(I123*H123,2)</f>
        <v>0</v>
      </c>
      <c r="K123" s="208" t="s">
        <v>164</v>
      </c>
      <c r="L123" s="46"/>
      <c r="M123" s="213" t="s">
        <v>19</v>
      </c>
      <c r="N123" s="214" t="s">
        <v>41</v>
      </c>
      <c r="O123" s="86"/>
      <c r="P123" s="215">
        <f>O123*H123</f>
        <v>0</v>
      </c>
      <c r="Q123" s="215">
        <v>0</v>
      </c>
      <c r="R123" s="215">
        <f>Q123*H123</f>
        <v>0</v>
      </c>
      <c r="S123" s="215">
        <v>0</v>
      </c>
      <c r="T123" s="21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7" t="s">
        <v>165</v>
      </c>
      <c r="AT123" s="217" t="s">
        <v>160</v>
      </c>
      <c r="AU123" s="217" t="s">
        <v>80</v>
      </c>
      <c r="AY123" s="19" t="s">
        <v>158</v>
      </c>
      <c r="BE123" s="218">
        <f>IF(N123="základní",J123,0)</f>
        <v>0</v>
      </c>
      <c r="BF123" s="218">
        <f>IF(N123="snížená",J123,0)</f>
        <v>0</v>
      </c>
      <c r="BG123" s="218">
        <f>IF(N123="zákl. přenesená",J123,0)</f>
        <v>0</v>
      </c>
      <c r="BH123" s="218">
        <f>IF(N123="sníž. přenesená",J123,0)</f>
        <v>0</v>
      </c>
      <c r="BI123" s="218">
        <f>IF(N123="nulová",J123,0)</f>
        <v>0</v>
      </c>
      <c r="BJ123" s="19" t="s">
        <v>78</v>
      </c>
      <c r="BK123" s="218">
        <f>ROUND(I123*H123,2)</f>
        <v>0</v>
      </c>
      <c r="BL123" s="19" t="s">
        <v>165</v>
      </c>
      <c r="BM123" s="217" t="s">
        <v>2699</v>
      </c>
    </row>
    <row r="124" s="2" customFormat="1">
      <c r="A124" s="40"/>
      <c r="B124" s="41"/>
      <c r="C124" s="42"/>
      <c r="D124" s="219" t="s">
        <v>167</v>
      </c>
      <c r="E124" s="42"/>
      <c r="F124" s="220" t="s">
        <v>273</v>
      </c>
      <c r="G124" s="42"/>
      <c r="H124" s="42"/>
      <c r="I124" s="221"/>
      <c r="J124" s="42"/>
      <c r="K124" s="42"/>
      <c r="L124" s="46"/>
      <c r="M124" s="222"/>
      <c r="N124" s="22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167</v>
      </c>
      <c r="AU124" s="19" t="s">
        <v>80</v>
      </c>
    </row>
    <row r="125" s="13" customFormat="1">
      <c r="A125" s="13"/>
      <c r="B125" s="224"/>
      <c r="C125" s="225"/>
      <c r="D125" s="226" t="s">
        <v>169</v>
      </c>
      <c r="E125" s="227" t="s">
        <v>19</v>
      </c>
      <c r="F125" s="228" t="s">
        <v>2455</v>
      </c>
      <c r="G125" s="225"/>
      <c r="H125" s="227" t="s">
        <v>19</v>
      </c>
      <c r="I125" s="229"/>
      <c r="J125" s="225"/>
      <c r="K125" s="225"/>
      <c r="L125" s="230"/>
      <c r="M125" s="231"/>
      <c r="N125" s="232"/>
      <c r="O125" s="232"/>
      <c r="P125" s="232"/>
      <c r="Q125" s="232"/>
      <c r="R125" s="232"/>
      <c r="S125" s="232"/>
      <c r="T125" s="23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34" t="s">
        <v>169</v>
      </c>
      <c r="AU125" s="234" t="s">
        <v>80</v>
      </c>
      <c r="AV125" s="13" t="s">
        <v>78</v>
      </c>
      <c r="AW125" s="13" t="s">
        <v>171</v>
      </c>
      <c r="AX125" s="13" t="s">
        <v>70</v>
      </c>
      <c r="AY125" s="234" t="s">
        <v>158</v>
      </c>
    </row>
    <row r="126" s="14" customFormat="1">
      <c r="A126" s="14"/>
      <c r="B126" s="235"/>
      <c r="C126" s="236"/>
      <c r="D126" s="226" t="s">
        <v>169</v>
      </c>
      <c r="E126" s="237" t="s">
        <v>19</v>
      </c>
      <c r="F126" s="238" t="s">
        <v>2700</v>
      </c>
      <c r="G126" s="236"/>
      <c r="H126" s="239">
        <v>56.433</v>
      </c>
      <c r="I126" s="240"/>
      <c r="J126" s="236"/>
      <c r="K126" s="236"/>
      <c r="L126" s="241"/>
      <c r="M126" s="242"/>
      <c r="N126" s="243"/>
      <c r="O126" s="243"/>
      <c r="P126" s="243"/>
      <c r="Q126" s="243"/>
      <c r="R126" s="243"/>
      <c r="S126" s="243"/>
      <c r="T126" s="24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45" t="s">
        <v>169</v>
      </c>
      <c r="AU126" s="245" t="s">
        <v>80</v>
      </c>
      <c r="AV126" s="14" t="s">
        <v>80</v>
      </c>
      <c r="AW126" s="14" t="s">
        <v>171</v>
      </c>
      <c r="AX126" s="14" t="s">
        <v>70</v>
      </c>
      <c r="AY126" s="245" t="s">
        <v>158</v>
      </c>
    </row>
    <row r="127" s="2" customFormat="1" ht="19.8" customHeight="1">
      <c r="A127" s="40"/>
      <c r="B127" s="41"/>
      <c r="C127" s="206" t="s">
        <v>244</v>
      </c>
      <c r="D127" s="206" t="s">
        <v>160</v>
      </c>
      <c r="E127" s="207" t="s">
        <v>280</v>
      </c>
      <c r="F127" s="208" t="s">
        <v>281</v>
      </c>
      <c r="G127" s="209" t="s">
        <v>223</v>
      </c>
      <c r="H127" s="210">
        <v>752.44000000000005</v>
      </c>
      <c r="I127" s="211"/>
      <c r="J127" s="212">
        <f>ROUND(I127*H127,2)</f>
        <v>0</v>
      </c>
      <c r="K127" s="208" t="s">
        <v>164</v>
      </c>
      <c r="L127" s="46"/>
      <c r="M127" s="213" t="s">
        <v>19</v>
      </c>
      <c r="N127" s="214" t="s">
        <v>41</v>
      </c>
      <c r="O127" s="86"/>
      <c r="P127" s="215">
        <f>O127*H127</f>
        <v>0</v>
      </c>
      <c r="Q127" s="215">
        <v>0.00084000000000000003</v>
      </c>
      <c r="R127" s="215">
        <f>Q127*H127</f>
        <v>0.6320496000000001</v>
      </c>
      <c r="S127" s="215">
        <v>0</v>
      </c>
      <c r="T127" s="21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17" t="s">
        <v>165</v>
      </c>
      <c r="AT127" s="217" t="s">
        <v>160</v>
      </c>
      <c r="AU127" s="217" t="s">
        <v>80</v>
      </c>
      <c r="AY127" s="19" t="s">
        <v>158</v>
      </c>
      <c r="BE127" s="218">
        <f>IF(N127="základní",J127,0)</f>
        <v>0</v>
      </c>
      <c r="BF127" s="218">
        <f>IF(N127="snížená",J127,0)</f>
        <v>0</v>
      </c>
      <c r="BG127" s="218">
        <f>IF(N127="zákl. přenesená",J127,0)</f>
        <v>0</v>
      </c>
      <c r="BH127" s="218">
        <f>IF(N127="sníž. přenesená",J127,0)</f>
        <v>0</v>
      </c>
      <c r="BI127" s="218">
        <f>IF(N127="nulová",J127,0)</f>
        <v>0</v>
      </c>
      <c r="BJ127" s="19" t="s">
        <v>78</v>
      </c>
      <c r="BK127" s="218">
        <f>ROUND(I127*H127,2)</f>
        <v>0</v>
      </c>
      <c r="BL127" s="19" t="s">
        <v>165</v>
      </c>
      <c r="BM127" s="217" t="s">
        <v>2701</v>
      </c>
    </row>
    <row r="128" s="2" customFormat="1">
      <c r="A128" s="40"/>
      <c r="B128" s="41"/>
      <c r="C128" s="42"/>
      <c r="D128" s="219" t="s">
        <v>167</v>
      </c>
      <c r="E128" s="42"/>
      <c r="F128" s="220" t="s">
        <v>283</v>
      </c>
      <c r="G128" s="42"/>
      <c r="H128" s="42"/>
      <c r="I128" s="221"/>
      <c r="J128" s="42"/>
      <c r="K128" s="42"/>
      <c r="L128" s="46"/>
      <c r="M128" s="222"/>
      <c r="N128" s="22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167</v>
      </c>
      <c r="AU128" s="19" t="s">
        <v>80</v>
      </c>
    </row>
    <row r="129" s="14" customFormat="1">
      <c r="A129" s="14"/>
      <c r="B129" s="235"/>
      <c r="C129" s="236"/>
      <c r="D129" s="226" t="s">
        <v>169</v>
      </c>
      <c r="E129" s="237" t="s">
        <v>19</v>
      </c>
      <c r="F129" s="238" t="s">
        <v>2702</v>
      </c>
      <c r="G129" s="236"/>
      <c r="H129" s="239">
        <v>752.43999999999994</v>
      </c>
      <c r="I129" s="240"/>
      <c r="J129" s="236"/>
      <c r="K129" s="236"/>
      <c r="L129" s="241"/>
      <c r="M129" s="242"/>
      <c r="N129" s="243"/>
      <c r="O129" s="243"/>
      <c r="P129" s="243"/>
      <c r="Q129" s="243"/>
      <c r="R129" s="243"/>
      <c r="S129" s="243"/>
      <c r="T129" s="24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45" t="s">
        <v>169</v>
      </c>
      <c r="AU129" s="245" t="s">
        <v>80</v>
      </c>
      <c r="AV129" s="14" t="s">
        <v>80</v>
      </c>
      <c r="AW129" s="14" t="s">
        <v>171</v>
      </c>
      <c r="AX129" s="14" t="s">
        <v>70</v>
      </c>
      <c r="AY129" s="245" t="s">
        <v>158</v>
      </c>
    </row>
    <row r="130" s="2" customFormat="1" ht="22.2" customHeight="1">
      <c r="A130" s="40"/>
      <c r="B130" s="41"/>
      <c r="C130" s="206" t="s">
        <v>8</v>
      </c>
      <c r="D130" s="206" t="s">
        <v>160</v>
      </c>
      <c r="E130" s="207" t="s">
        <v>286</v>
      </c>
      <c r="F130" s="208" t="s">
        <v>287</v>
      </c>
      <c r="G130" s="209" t="s">
        <v>223</v>
      </c>
      <c r="H130" s="210">
        <v>752.44000000000005</v>
      </c>
      <c r="I130" s="211"/>
      <c r="J130" s="212">
        <f>ROUND(I130*H130,2)</f>
        <v>0</v>
      </c>
      <c r="K130" s="208" t="s">
        <v>164</v>
      </c>
      <c r="L130" s="46"/>
      <c r="M130" s="213" t="s">
        <v>19</v>
      </c>
      <c r="N130" s="214" t="s">
        <v>41</v>
      </c>
      <c r="O130" s="86"/>
      <c r="P130" s="215">
        <f>O130*H130</f>
        <v>0</v>
      </c>
      <c r="Q130" s="215">
        <v>0</v>
      </c>
      <c r="R130" s="215">
        <f>Q130*H130</f>
        <v>0</v>
      </c>
      <c r="S130" s="215">
        <v>0</v>
      </c>
      <c r="T130" s="216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17" t="s">
        <v>165</v>
      </c>
      <c r="AT130" s="217" t="s">
        <v>160</v>
      </c>
      <c r="AU130" s="217" t="s">
        <v>80</v>
      </c>
      <c r="AY130" s="19" t="s">
        <v>158</v>
      </c>
      <c r="BE130" s="218">
        <f>IF(N130="základní",J130,0)</f>
        <v>0</v>
      </c>
      <c r="BF130" s="218">
        <f>IF(N130="snížená",J130,0)</f>
        <v>0</v>
      </c>
      <c r="BG130" s="218">
        <f>IF(N130="zákl. přenesená",J130,0)</f>
        <v>0</v>
      </c>
      <c r="BH130" s="218">
        <f>IF(N130="sníž. přenesená",J130,0)</f>
        <v>0</v>
      </c>
      <c r="BI130" s="218">
        <f>IF(N130="nulová",J130,0)</f>
        <v>0</v>
      </c>
      <c r="BJ130" s="19" t="s">
        <v>78</v>
      </c>
      <c r="BK130" s="218">
        <f>ROUND(I130*H130,2)</f>
        <v>0</v>
      </c>
      <c r="BL130" s="19" t="s">
        <v>165</v>
      </c>
      <c r="BM130" s="217" t="s">
        <v>2703</v>
      </c>
    </row>
    <row r="131" s="2" customFormat="1">
      <c r="A131" s="40"/>
      <c r="B131" s="41"/>
      <c r="C131" s="42"/>
      <c r="D131" s="219" t="s">
        <v>167</v>
      </c>
      <c r="E131" s="42"/>
      <c r="F131" s="220" t="s">
        <v>289</v>
      </c>
      <c r="G131" s="42"/>
      <c r="H131" s="42"/>
      <c r="I131" s="221"/>
      <c r="J131" s="42"/>
      <c r="K131" s="42"/>
      <c r="L131" s="46"/>
      <c r="M131" s="222"/>
      <c r="N131" s="223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167</v>
      </c>
      <c r="AU131" s="19" t="s">
        <v>80</v>
      </c>
    </row>
    <row r="132" s="2" customFormat="1" ht="30" customHeight="1">
      <c r="A132" s="40"/>
      <c r="B132" s="41"/>
      <c r="C132" s="206" t="s">
        <v>257</v>
      </c>
      <c r="D132" s="206" t="s">
        <v>160</v>
      </c>
      <c r="E132" s="207" t="s">
        <v>316</v>
      </c>
      <c r="F132" s="208" t="s">
        <v>317</v>
      </c>
      <c r="G132" s="209" t="s">
        <v>234</v>
      </c>
      <c r="H132" s="210">
        <v>146.726</v>
      </c>
      <c r="I132" s="211"/>
      <c r="J132" s="212">
        <f>ROUND(I132*H132,2)</f>
        <v>0</v>
      </c>
      <c r="K132" s="208" t="s">
        <v>164</v>
      </c>
      <c r="L132" s="46"/>
      <c r="M132" s="213" t="s">
        <v>19</v>
      </c>
      <c r="N132" s="214" t="s">
        <v>41</v>
      </c>
      <c r="O132" s="86"/>
      <c r="P132" s="215">
        <f>O132*H132</f>
        <v>0</v>
      </c>
      <c r="Q132" s="215">
        <v>0</v>
      </c>
      <c r="R132" s="215">
        <f>Q132*H132</f>
        <v>0</v>
      </c>
      <c r="S132" s="215">
        <v>0</v>
      </c>
      <c r="T132" s="216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17" t="s">
        <v>165</v>
      </c>
      <c r="AT132" s="217" t="s">
        <v>160</v>
      </c>
      <c r="AU132" s="217" t="s">
        <v>80</v>
      </c>
      <c r="AY132" s="19" t="s">
        <v>158</v>
      </c>
      <c r="BE132" s="218">
        <f>IF(N132="základní",J132,0)</f>
        <v>0</v>
      </c>
      <c r="BF132" s="218">
        <f>IF(N132="snížená",J132,0)</f>
        <v>0</v>
      </c>
      <c r="BG132" s="218">
        <f>IF(N132="zákl. přenesená",J132,0)</f>
        <v>0</v>
      </c>
      <c r="BH132" s="218">
        <f>IF(N132="sníž. přenesená",J132,0)</f>
        <v>0</v>
      </c>
      <c r="BI132" s="218">
        <f>IF(N132="nulová",J132,0)</f>
        <v>0</v>
      </c>
      <c r="BJ132" s="19" t="s">
        <v>78</v>
      </c>
      <c r="BK132" s="218">
        <f>ROUND(I132*H132,2)</f>
        <v>0</v>
      </c>
      <c r="BL132" s="19" t="s">
        <v>165</v>
      </c>
      <c r="BM132" s="217" t="s">
        <v>2704</v>
      </c>
    </row>
    <row r="133" s="2" customFormat="1">
      <c r="A133" s="40"/>
      <c r="B133" s="41"/>
      <c r="C133" s="42"/>
      <c r="D133" s="219" t="s">
        <v>167</v>
      </c>
      <c r="E133" s="42"/>
      <c r="F133" s="220" t="s">
        <v>319</v>
      </c>
      <c r="G133" s="42"/>
      <c r="H133" s="42"/>
      <c r="I133" s="221"/>
      <c r="J133" s="42"/>
      <c r="K133" s="42"/>
      <c r="L133" s="46"/>
      <c r="M133" s="222"/>
      <c r="N133" s="223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167</v>
      </c>
      <c r="AU133" s="19" t="s">
        <v>80</v>
      </c>
    </row>
    <row r="134" s="13" customFormat="1">
      <c r="A134" s="13"/>
      <c r="B134" s="224"/>
      <c r="C134" s="225"/>
      <c r="D134" s="226" t="s">
        <v>169</v>
      </c>
      <c r="E134" s="227" t="s">
        <v>19</v>
      </c>
      <c r="F134" s="228" t="s">
        <v>320</v>
      </c>
      <c r="G134" s="225"/>
      <c r="H134" s="227" t="s">
        <v>19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34" t="s">
        <v>169</v>
      </c>
      <c r="AU134" s="234" t="s">
        <v>80</v>
      </c>
      <c r="AV134" s="13" t="s">
        <v>78</v>
      </c>
      <c r="AW134" s="13" t="s">
        <v>171</v>
      </c>
      <c r="AX134" s="13" t="s">
        <v>70</v>
      </c>
      <c r="AY134" s="234" t="s">
        <v>158</v>
      </c>
    </row>
    <row r="135" s="14" customFormat="1">
      <c r="A135" s="14"/>
      <c r="B135" s="235"/>
      <c r="C135" s="236"/>
      <c r="D135" s="226" t="s">
        <v>169</v>
      </c>
      <c r="E135" s="237" t="s">
        <v>19</v>
      </c>
      <c r="F135" s="238" t="s">
        <v>2691</v>
      </c>
      <c r="G135" s="236"/>
      <c r="H135" s="239">
        <v>225.732</v>
      </c>
      <c r="I135" s="240"/>
      <c r="J135" s="236"/>
      <c r="K135" s="236"/>
      <c r="L135" s="241"/>
      <c r="M135" s="242"/>
      <c r="N135" s="243"/>
      <c r="O135" s="243"/>
      <c r="P135" s="243"/>
      <c r="Q135" s="243"/>
      <c r="R135" s="243"/>
      <c r="S135" s="243"/>
      <c r="T135" s="24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45" t="s">
        <v>169</v>
      </c>
      <c r="AU135" s="245" t="s">
        <v>80</v>
      </c>
      <c r="AV135" s="14" t="s">
        <v>80</v>
      </c>
      <c r="AW135" s="14" t="s">
        <v>171</v>
      </c>
      <c r="AX135" s="14" t="s">
        <v>70</v>
      </c>
      <c r="AY135" s="245" t="s">
        <v>158</v>
      </c>
    </row>
    <row r="136" s="14" customFormat="1">
      <c r="A136" s="14"/>
      <c r="B136" s="235"/>
      <c r="C136" s="236"/>
      <c r="D136" s="226" t="s">
        <v>169</v>
      </c>
      <c r="E136" s="236"/>
      <c r="F136" s="238" t="s">
        <v>2705</v>
      </c>
      <c r="G136" s="236"/>
      <c r="H136" s="239">
        <v>146.726</v>
      </c>
      <c r="I136" s="240"/>
      <c r="J136" s="236"/>
      <c r="K136" s="236"/>
      <c r="L136" s="241"/>
      <c r="M136" s="242"/>
      <c r="N136" s="243"/>
      <c r="O136" s="243"/>
      <c r="P136" s="243"/>
      <c r="Q136" s="243"/>
      <c r="R136" s="243"/>
      <c r="S136" s="243"/>
      <c r="T136" s="24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45" t="s">
        <v>169</v>
      </c>
      <c r="AU136" s="245" t="s">
        <v>80</v>
      </c>
      <c r="AV136" s="14" t="s">
        <v>80</v>
      </c>
      <c r="AW136" s="14" t="s">
        <v>4</v>
      </c>
      <c r="AX136" s="14" t="s">
        <v>78</v>
      </c>
      <c r="AY136" s="245" t="s">
        <v>158</v>
      </c>
    </row>
    <row r="137" s="2" customFormat="1" ht="30" customHeight="1">
      <c r="A137" s="40"/>
      <c r="B137" s="41"/>
      <c r="C137" s="206" t="s">
        <v>269</v>
      </c>
      <c r="D137" s="206" t="s">
        <v>160</v>
      </c>
      <c r="E137" s="207" t="s">
        <v>316</v>
      </c>
      <c r="F137" s="208" t="s">
        <v>317</v>
      </c>
      <c r="G137" s="209" t="s">
        <v>234</v>
      </c>
      <c r="H137" s="210">
        <v>283.61200000000002</v>
      </c>
      <c r="I137" s="211"/>
      <c r="J137" s="212">
        <f>ROUND(I137*H137,2)</f>
        <v>0</v>
      </c>
      <c r="K137" s="208" t="s">
        <v>164</v>
      </c>
      <c r="L137" s="46"/>
      <c r="M137" s="213" t="s">
        <v>19</v>
      </c>
      <c r="N137" s="214" t="s">
        <v>41</v>
      </c>
      <c r="O137" s="86"/>
      <c r="P137" s="215">
        <f>O137*H137</f>
        <v>0</v>
      </c>
      <c r="Q137" s="215">
        <v>0</v>
      </c>
      <c r="R137" s="215">
        <f>Q137*H137</f>
        <v>0</v>
      </c>
      <c r="S137" s="215">
        <v>0</v>
      </c>
      <c r="T137" s="21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7" t="s">
        <v>165</v>
      </c>
      <c r="AT137" s="217" t="s">
        <v>160</v>
      </c>
      <c r="AU137" s="217" t="s">
        <v>80</v>
      </c>
      <c r="AY137" s="19" t="s">
        <v>158</v>
      </c>
      <c r="BE137" s="218">
        <f>IF(N137="základní",J137,0)</f>
        <v>0</v>
      </c>
      <c r="BF137" s="218">
        <f>IF(N137="snížená",J137,0)</f>
        <v>0</v>
      </c>
      <c r="BG137" s="218">
        <f>IF(N137="zákl. přenesená",J137,0)</f>
        <v>0</v>
      </c>
      <c r="BH137" s="218">
        <f>IF(N137="sníž. přenesená",J137,0)</f>
        <v>0</v>
      </c>
      <c r="BI137" s="218">
        <f>IF(N137="nulová",J137,0)</f>
        <v>0</v>
      </c>
      <c r="BJ137" s="19" t="s">
        <v>78</v>
      </c>
      <c r="BK137" s="218">
        <f>ROUND(I137*H137,2)</f>
        <v>0</v>
      </c>
      <c r="BL137" s="19" t="s">
        <v>165</v>
      </c>
      <c r="BM137" s="217" t="s">
        <v>2706</v>
      </c>
    </row>
    <row r="138" s="2" customFormat="1">
      <c r="A138" s="40"/>
      <c r="B138" s="41"/>
      <c r="C138" s="42"/>
      <c r="D138" s="219" t="s">
        <v>167</v>
      </c>
      <c r="E138" s="42"/>
      <c r="F138" s="220" t="s">
        <v>319</v>
      </c>
      <c r="G138" s="42"/>
      <c r="H138" s="42"/>
      <c r="I138" s="221"/>
      <c r="J138" s="42"/>
      <c r="K138" s="42"/>
      <c r="L138" s="46"/>
      <c r="M138" s="222"/>
      <c r="N138" s="22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167</v>
      </c>
      <c r="AU138" s="19" t="s">
        <v>80</v>
      </c>
    </row>
    <row r="139" s="13" customFormat="1">
      <c r="A139" s="13"/>
      <c r="B139" s="224"/>
      <c r="C139" s="225"/>
      <c r="D139" s="226" t="s">
        <v>169</v>
      </c>
      <c r="E139" s="227" t="s">
        <v>19</v>
      </c>
      <c r="F139" s="228" t="s">
        <v>324</v>
      </c>
      <c r="G139" s="225"/>
      <c r="H139" s="227" t="s">
        <v>19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34" t="s">
        <v>169</v>
      </c>
      <c r="AU139" s="234" t="s">
        <v>80</v>
      </c>
      <c r="AV139" s="13" t="s">
        <v>78</v>
      </c>
      <c r="AW139" s="13" t="s">
        <v>171</v>
      </c>
      <c r="AX139" s="13" t="s">
        <v>70</v>
      </c>
      <c r="AY139" s="234" t="s">
        <v>158</v>
      </c>
    </row>
    <row r="140" s="14" customFormat="1">
      <c r="A140" s="14"/>
      <c r="B140" s="235"/>
      <c r="C140" s="236"/>
      <c r="D140" s="226" t="s">
        <v>169</v>
      </c>
      <c r="E140" s="237" t="s">
        <v>19</v>
      </c>
      <c r="F140" s="238" t="s">
        <v>2707</v>
      </c>
      <c r="G140" s="236"/>
      <c r="H140" s="239">
        <v>156.27600000000001</v>
      </c>
      <c r="I140" s="240"/>
      <c r="J140" s="236"/>
      <c r="K140" s="236"/>
      <c r="L140" s="241"/>
      <c r="M140" s="242"/>
      <c r="N140" s="243"/>
      <c r="O140" s="243"/>
      <c r="P140" s="243"/>
      <c r="Q140" s="243"/>
      <c r="R140" s="243"/>
      <c r="S140" s="243"/>
      <c r="T140" s="24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45" t="s">
        <v>169</v>
      </c>
      <c r="AU140" s="245" t="s">
        <v>80</v>
      </c>
      <c r="AV140" s="14" t="s">
        <v>80</v>
      </c>
      <c r="AW140" s="14" t="s">
        <v>171</v>
      </c>
      <c r="AX140" s="14" t="s">
        <v>70</v>
      </c>
      <c r="AY140" s="245" t="s">
        <v>158</v>
      </c>
    </row>
    <row r="141" s="14" customFormat="1">
      <c r="A141" s="14"/>
      <c r="B141" s="235"/>
      <c r="C141" s="236"/>
      <c r="D141" s="226" t="s">
        <v>169</v>
      </c>
      <c r="E141" s="237" t="s">
        <v>19</v>
      </c>
      <c r="F141" s="238" t="s">
        <v>2708</v>
      </c>
      <c r="G141" s="236"/>
      <c r="H141" s="239">
        <v>17.364000000000001</v>
      </c>
      <c r="I141" s="240"/>
      <c r="J141" s="236"/>
      <c r="K141" s="236"/>
      <c r="L141" s="241"/>
      <c r="M141" s="242"/>
      <c r="N141" s="243"/>
      <c r="O141" s="243"/>
      <c r="P141" s="243"/>
      <c r="Q141" s="243"/>
      <c r="R141" s="243"/>
      <c r="S141" s="243"/>
      <c r="T141" s="24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45" t="s">
        <v>169</v>
      </c>
      <c r="AU141" s="245" t="s">
        <v>80</v>
      </c>
      <c r="AV141" s="14" t="s">
        <v>80</v>
      </c>
      <c r="AW141" s="14" t="s">
        <v>171</v>
      </c>
      <c r="AX141" s="14" t="s">
        <v>70</v>
      </c>
      <c r="AY141" s="245" t="s">
        <v>158</v>
      </c>
    </row>
    <row r="142" s="14" customFormat="1">
      <c r="A142" s="14"/>
      <c r="B142" s="235"/>
      <c r="C142" s="236"/>
      <c r="D142" s="226" t="s">
        <v>169</v>
      </c>
      <c r="E142" s="237" t="s">
        <v>19</v>
      </c>
      <c r="F142" s="238" t="s">
        <v>2709</v>
      </c>
      <c r="G142" s="236"/>
      <c r="H142" s="239">
        <v>52.091999999999999</v>
      </c>
      <c r="I142" s="240"/>
      <c r="J142" s="236"/>
      <c r="K142" s="236"/>
      <c r="L142" s="241"/>
      <c r="M142" s="242"/>
      <c r="N142" s="243"/>
      <c r="O142" s="243"/>
      <c r="P142" s="243"/>
      <c r="Q142" s="243"/>
      <c r="R142" s="243"/>
      <c r="S142" s="243"/>
      <c r="T142" s="24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45" t="s">
        <v>169</v>
      </c>
      <c r="AU142" s="245" t="s">
        <v>80</v>
      </c>
      <c r="AV142" s="14" t="s">
        <v>80</v>
      </c>
      <c r="AW142" s="14" t="s">
        <v>171</v>
      </c>
      <c r="AX142" s="14" t="s">
        <v>70</v>
      </c>
      <c r="AY142" s="245" t="s">
        <v>158</v>
      </c>
    </row>
    <row r="143" s="13" customFormat="1">
      <c r="A143" s="13"/>
      <c r="B143" s="224"/>
      <c r="C143" s="225"/>
      <c r="D143" s="226" t="s">
        <v>169</v>
      </c>
      <c r="E143" s="227" t="s">
        <v>19</v>
      </c>
      <c r="F143" s="228" t="s">
        <v>326</v>
      </c>
      <c r="G143" s="225"/>
      <c r="H143" s="227" t="s">
        <v>19</v>
      </c>
      <c r="I143" s="229"/>
      <c r="J143" s="225"/>
      <c r="K143" s="225"/>
      <c r="L143" s="230"/>
      <c r="M143" s="231"/>
      <c r="N143" s="232"/>
      <c r="O143" s="232"/>
      <c r="P143" s="232"/>
      <c r="Q143" s="232"/>
      <c r="R143" s="232"/>
      <c r="S143" s="232"/>
      <c r="T143" s="23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34" t="s">
        <v>169</v>
      </c>
      <c r="AU143" s="234" t="s">
        <v>80</v>
      </c>
      <c r="AV143" s="13" t="s">
        <v>78</v>
      </c>
      <c r="AW143" s="13" t="s">
        <v>171</v>
      </c>
      <c r="AX143" s="13" t="s">
        <v>70</v>
      </c>
      <c r="AY143" s="234" t="s">
        <v>158</v>
      </c>
    </row>
    <row r="144" s="14" customFormat="1">
      <c r="A144" s="14"/>
      <c r="B144" s="235"/>
      <c r="C144" s="236"/>
      <c r="D144" s="226" t="s">
        <v>169</v>
      </c>
      <c r="E144" s="237" t="s">
        <v>19</v>
      </c>
      <c r="F144" s="238" t="s">
        <v>2710</v>
      </c>
      <c r="G144" s="236"/>
      <c r="H144" s="239">
        <v>57.879999999999995</v>
      </c>
      <c r="I144" s="240"/>
      <c r="J144" s="236"/>
      <c r="K144" s="236"/>
      <c r="L144" s="241"/>
      <c r="M144" s="242"/>
      <c r="N144" s="243"/>
      <c r="O144" s="243"/>
      <c r="P144" s="243"/>
      <c r="Q144" s="243"/>
      <c r="R144" s="243"/>
      <c r="S144" s="243"/>
      <c r="T144" s="24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45" t="s">
        <v>169</v>
      </c>
      <c r="AU144" s="245" t="s">
        <v>80</v>
      </c>
      <c r="AV144" s="14" t="s">
        <v>80</v>
      </c>
      <c r="AW144" s="14" t="s">
        <v>171</v>
      </c>
      <c r="AX144" s="14" t="s">
        <v>70</v>
      </c>
      <c r="AY144" s="245" t="s">
        <v>158</v>
      </c>
    </row>
    <row r="145" s="2" customFormat="1" ht="30" customHeight="1">
      <c r="A145" s="40"/>
      <c r="B145" s="41"/>
      <c r="C145" s="206" t="s">
        <v>279</v>
      </c>
      <c r="D145" s="206" t="s">
        <v>160</v>
      </c>
      <c r="E145" s="207" t="s">
        <v>329</v>
      </c>
      <c r="F145" s="208" t="s">
        <v>330</v>
      </c>
      <c r="G145" s="209" t="s">
        <v>234</v>
      </c>
      <c r="H145" s="210">
        <v>79.006</v>
      </c>
      <c r="I145" s="211"/>
      <c r="J145" s="212">
        <f>ROUND(I145*H145,2)</f>
        <v>0</v>
      </c>
      <c r="K145" s="208" t="s">
        <v>164</v>
      </c>
      <c r="L145" s="46"/>
      <c r="M145" s="213" t="s">
        <v>19</v>
      </c>
      <c r="N145" s="214" t="s">
        <v>41</v>
      </c>
      <c r="O145" s="86"/>
      <c r="P145" s="215">
        <f>O145*H145</f>
        <v>0</v>
      </c>
      <c r="Q145" s="215">
        <v>0</v>
      </c>
      <c r="R145" s="215">
        <f>Q145*H145</f>
        <v>0</v>
      </c>
      <c r="S145" s="215">
        <v>0</v>
      </c>
      <c r="T145" s="216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7" t="s">
        <v>165</v>
      </c>
      <c r="AT145" s="217" t="s">
        <v>160</v>
      </c>
      <c r="AU145" s="217" t="s">
        <v>80</v>
      </c>
      <c r="AY145" s="19" t="s">
        <v>158</v>
      </c>
      <c r="BE145" s="218">
        <f>IF(N145="základní",J145,0)</f>
        <v>0</v>
      </c>
      <c r="BF145" s="218">
        <f>IF(N145="snížená",J145,0)</f>
        <v>0</v>
      </c>
      <c r="BG145" s="218">
        <f>IF(N145="zákl. přenesená",J145,0)</f>
        <v>0</v>
      </c>
      <c r="BH145" s="218">
        <f>IF(N145="sníž. přenesená",J145,0)</f>
        <v>0</v>
      </c>
      <c r="BI145" s="218">
        <f>IF(N145="nulová",J145,0)</f>
        <v>0</v>
      </c>
      <c r="BJ145" s="19" t="s">
        <v>78</v>
      </c>
      <c r="BK145" s="218">
        <f>ROUND(I145*H145,2)</f>
        <v>0</v>
      </c>
      <c r="BL145" s="19" t="s">
        <v>165</v>
      </c>
      <c r="BM145" s="217" t="s">
        <v>2711</v>
      </c>
    </row>
    <row r="146" s="2" customFormat="1">
      <c r="A146" s="40"/>
      <c r="B146" s="41"/>
      <c r="C146" s="42"/>
      <c r="D146" s="219" t="s">
        <v>167</v>
      </c>
      <c r="E146" s="42"/>
      <c r="F146" s="220" t="s">
        <v>332</v>
      </c>
      <c r="G146" s="42"/>
      <c r="H146" s="42"/>
      <c r="I146" s="221"/>
      <c r="J146" s="42"/>
      <c r="K146" s="42"/>
      <c r="L146" s="46"/>
      <c r="M146" s="222"/>
      <c r="N146" s="22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167</v>
      </c>
      <c r="AU146" s="19" t="s">
        <v>80</v>
      </c>
    </row>
    <row r="147" s="13" customFormat="1">
      <c r="A147" s="13"/>
      <c r="B147" s="224"/>
      <c r="C147" s="225"/>
      <c r="D147" s="226" t="s">
        <v>169</v>
      </c>
      <c r="E147" s="227" t="s">
        <v>19</v>
      </c>
      <c r="F147" s="228" t="s">
        <v>333</v>
      </c>
      <c r="G147" s="225"/>
      <c r="H147" s="227" t="s">
        <v>19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34" t="s">
        <v>169</v>
      </c>
      <c r="AU147" s="234" t="s">
        <v>80</v>
      </c>
      <c r="AV147" s="13" t="s">
        <v>78</v>
      </c>
      <c r="AW147" s="13" t="s">
        <v>171</v>
      </c>
      <c r="AX147" s="13" t="s">
        <v>70</v>
      </c>
      <c r="AY147" s="234" t="s">
        <v>158</v>
      </c>
    </row>
    <row r="148" s="14" customFormat="1">
      <c r="A148" s="14"/>
      <c r="B148" s="235"/>
      <c r="C148" s="236"/>
      <c r="D148" s="226" t="s">
        <v>169</v>
      </c>
      <c r="E148" s="237" t="s">
        <v>19</v>
      </c>
      <c r="F148" s="238" t="s">
        <v>2691</v>
      </c>
      <c r="G148" s="236"/>
      <c r="H148" s="239">
        <v>225.732</v>
      </c>
      <c r="I148" s="240"/>
      <c r="J148" s="236"/>
      <c r="K148" s="236"/>
      <c r="L148" s="241"/>
      <c r="M148" s="242"/>
      <c r="N148" s="243"/>
      <c r="O148" s="243"/>
      <c r="P148" s="243"/>
      <c r="Q148" s="243"/>
      <c r="R148" s="243"/>
      <c r="S148" s="243"/>
      <c r="T148" s="24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45" t="s">
        <v>169</v>
      </c>
      <c r="AU148" s="245" t="s">
        <v>80</v>
      </c>
      <c r="AV148" s="14" t="s">
        <v>80</v>
      </c>
      <c r="AW148" s="14" t="s">
        <v>171</v>
      </c>
      <c r="AX148" s="14" t="s">
        <v>70</v>
      </c>
      <c r="AY148" s="245" t="s">
        <v>158</v>
      </c>
    </row>
    <row r="149" s="14" customFormat="1">
      <c r="A149" s="14"/>
      <c r="B149" s="235"/>
      <c r="C149" s="236"/>
      <c r="D149" s="226" t="s">
        <v>169</v>
      </c>
      <c r="E149" s="236"/>
      <c r="F149" s="238" t="s">
        <v>2712</v>
      </c>
      <c r="G149" s="236"/>
      <c r="H149" s="239">
        <v>79.006</v>
      </c>
      <c r="I149" s="240"/>
      <c r="J149" s="236"/>
      <c r="K149" s="236"/>
      <c r="L149" s="241"/>
      <c r="M149" s="242"/>
      <c r="N149" s="243"/>
      <c r="O149" s="243"/>
      <c r="P149" s="243"/>
      <c r="Q149" s="243"/>
      <c r="R149" s="243"/>
      <c r="S149" s="243"/>
      <c r="T149" s="24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45" t="s">
        <v>169</v>
      </c>
      <c r="AU149" s="245" t="s">
        <v>80</v>
      </c>
      <c r="AV149" s="14" t="s">
        <v>80</v>
      </c>
      <c r="AW149" s="14" t="s">
        <v>4</v>
      </c>
      <c r="AX149" s="14" t="s">
        <v>78</v>
      </c>
      <c r="AY149" s="245" t="s">
        <v>158</v>
      </c>
    </row>
    <row r="150" s="2" customFormat="1" ht="30" customHeight="1">
      <c r="A150" s="40"/>
      <c r="B150" s="41"/>
      <c r="C150" s="206" t="s">
        <v>285</v>
      </c>
      <c r="D150" s="206" t="s">
        <v>160</v>
      </c>
      <c r="E150" s="207" t="s">
        <v>340</v>
      </c>
      <c r="F150" s="208" t="s">
        <v>341</v>
      </c>
      <c r="G150" s="209" t="s">
        <v>234</v>
      </c>
      <c r="H150" s="210">
        <v>69.456000000000003</v>
      </c>
      <c r="I150" s="211"/>
      <c r="J150" s="212">
        <f>ROUND(I150*H150,2)</f>
        <v>0</v>
      </c>
      <c r="K150" s="208" t="s">
        <v>164</v>
      </c>
      <c r="L150" s="46"/>
      <c r="M150" s="213" t="s">
        <v>19</v>
      </c>
      <c r="N150" s="214" t="s">
        <v>41</v>
      </c>
      <c r="O150" s="86"/>
      <c r="P150" s="215">
        <f>O150*H150</f>
        <v>0</v>
      </c>
      <c r="Q150" s="215">
        <v>0</v>
      </c>
      <c r="R150" s="215">
        <f>Q150*H150</f>
        <v>0</v>
      </c>
      <c r="S150" s="215">
        <v>0</v>
      </c>
      <c r="T150" s="21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17" t="s">
        <v>165</v>
      </c>
      <c r="AT150" s="217" t="s">
        <v>160</v>
      </c>
      <c r="AU150" s="217" t="s">
        <v>80</v>
      </c>
      <c r="AY150" s="19" t="s">
        <v>158</v>
      </c>
      <c r="BE150" s="218">
        <f>IF(N150="základní",J150,0)</f>
        <v>0</v>
      </c>
      <c r="BF150" s="218">
        <f>IF(N150="snížená",J150,0)</f>
        <v>0</v>
      </c>
      <c r="BG150" s="218">
        <f>IF(N150="zákl. přenesená",J150,0)</f>
        <v>0</v>
      </c>
      <c r="BH150" s="218">
        <f>IF(N150="sníž. přenesená",J150,0)</f>
        <v>0</v>
      </c>
      <c r="BI150" s="218">
        <f>IF(N150="nulová",J150,0)</f>
        <v>0</v>
      </c>
      <c r="BJ150" s="19" t="s">
        <v>78</v>
      </c>
      <c r="BK150" s="218">
        <f>ROUND(I150*H150,2)</f>
        <v>0</v>
      </c>
      <c r="BL150" s="19" t="s">
        <v>165</v>
      </c>
      <c r="BM150" s="217" t="s">
        <v>2713</v>
      </c>
    </row>
    <row r="151" s="2" customFormat="1">
      <c r="A151" s="40"/>
      <c r="B151" s="41"/>
      <c r="C151" s="42"/>
      <c r="D151" s="219" t="s">
        <v>167</v>
      </c>
      <c r="E151" s="42"/>
      <c r="F151" s="220" t="s">
        <v>343</v>
      </c>
      <c r="G151" s="42"/>
      <c r="H151" s="42"/>
      <c r="I151" s="221"/>
      <c r="J151" s="42"/>
      <c r="K151" s="42"/>
      <c r="L151" s="46"/>
      <c r="M151" s="222"/>
      <c r="N151" s="22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167</v>
      </c>
      <c r="AU151" s="19" t="s">
        <v>80</v>
      </c>
    </row>
    <row r="152" s="13" customFormat="1">
      <c r="A152" s="13"/>
      <c r="B152" s="224"/>
      <c r="C152" s="225"/>
      <c r="D152" s="226" t="s">
        <v>169</v>
      </c>
      <c r="E152" s="227" t="s">
        <v>19</v>
      </c>
      <c r="F152" s="228" t="s">
        <v>2319</v>
      </c>
      <c r="G152" s="225"/>
      <c r="H152" s="227" t="s">
        <v>19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34" t="s">
        <v>169</v>
      </c>
      <c r="AU152" s="234" t="s">
        <v>80</v>
      </c>
      <c r="AV152" s="13" t="s">
        <v>78</v>
      </c>
      <c r="AW152" s="13" t="s">
        <v>171</v>
      </c>
      <c r="AX152" s="13" t="s">
        <v>70</v>
      </c>
      <c r="AY152" s="234" t="s">
        <v>158</v>
      </c>
    </row>
    <row r="153" s="13" customFormat="1">
      <c r="A153" s="13"/>
      <c r="B153" s="224"/>
      <c r="C153" s="225"/>
      <c r="D153" s="226" t="s">
        <v>169</v>
      </c>
      <c r="E153" s="227" t="s">
        <v>19</v>
      </c>
      <c r="F153" s="228" t="s">
        <v>2474</v>
      </c>
      <c r="G153" s="225"/>
      <c r="H153" s="227" t="s">
        <v>19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34" t="s">
        <v>169</v>
      </c>
      <c r="AU153" s="234" t="s">
        <v>80</v>
      </c>
      <c r="AV153" s="13" t="s">
        <v>78</v>
      </c>
      <c r="AW153" s="13" t="s">
        <v>171</v>
      </c>
      <c r="AX153" s="13" t="s">
        <v>70</v>
      </c>
      <c r="AY153" s="234" t="s">
        <v>158</v>
      </c>
    </row>
    <row r="154" s="14" customFormat="1">
      <c r="A154" s="14"/>
      <c r="B154" s="235"/>
      <c r="C154" s="236"/>
      <c r="D154" s="226" t="s">
        <v>169</v>
      </c>
      <c r="E154" s="237" t="s">
        <v>19</v>
      </c>
      <c r="F154" s="238" t="s">
        <v>2714</v>
      </c>
      <c r="G154" s="236"/>
      <c r="H154" s="239">
        <v>17.364000000000001</v>
      </c>
      <c r="I154" s="240"/>
      <c r="J154" s="236"/>
      <c r="K154" s="236"/>
      <c r="L154" s="241"/>
      <c r="M154" s="242"/>
      <c r="N154" s="243"/>
      <c r="O154" s="243"/>
      <c r="P154" s="243"/>
      <c r="Q154" s="243"/>
      <c r="R154" s="243"/>
      <c r="S154" s="243"/>
      <c r="T154" s="24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45" t="s">
        <v>169</v>
      </c>
      <c r="AU154" s="245" t="s">
        <v>80</v>
      </c>
      <c r="AV154" s="14" t="s">
        <v>80</v>
      </c>
      <c r="AW154" s="14" t="s">
        <v>171</v>
      </c>
      <c r="AX154" s="14" t="s">
        <v>70</v>
      </c>
      <c r="AY154" s="245" t="s">
        <v>158</v>
      </c>
    </row>
    <row r="155" s="13" customFormat="1">
      <c r="A155" s="13"/>
      <c r="B155" s="224"/>
      <c r="C155" s="225"/>
      <c r="D155" s="226" t="s">
        <v>169</v>
      </c>
      <c r="E155" s="227" t="s">
        <v>19</v>
      </c>
      <c r="F155" s="228" t="s">
        <v>2502</v>
      </c>
      <c r="G155" s="225"/>
      <c r="H155" s="227" t="s">
        <v>19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34" t="s">
        <v>169</v>
      </c>
      <c r="AU155" s="234" t="s">
        <v>80</v>
      </c>
      <c r="AV155" s="13" t="s">
        <v>78</v>
      </c>
      <c r="AW155" s="13" t="s">
        <v>171</v>
      </c>
      <c r="AX155" s="13" t="s">
        <v>70</v>
      </c>
      <c r="AY155" s="234" t="s">
        <v>158</v>
      </c>
    </row>
    <row r="156" s="14" customFormat="1">
      <c r="A156" s="14"/>
      <c r="B156" s="235"/>
      <c r="C156" s="236"/>
      <c r="D156" s="226" t="s">
        <v>169</v>
      </c>
      <c r="E156" s="237" t="s">
        <v>19</v>
      </c>
      <c r="F156" s="238" t="s">
        <v>2715</v>
      </c>
      <c r="G156" s="236"/>
      <c r="H156" s="239">
        <v>52.091999999999992</v>
      </c>
      <c r="I156" s="240"/>
      <c r="J156" s="236"/>
      <c r="K156" s="236"/>
      <c r="L156" s="241"/>
      <c r="M156" s="242"/>
      <c r="N156" s="243"/>
      <c r="O156" s="243"/>
      <c r="P156" s="243"/>
      <c r="Q156" s="243"/>
      <c r="R156" s="243"/>
      <c r="S156" s="243"/>
      <c r="T156" s="24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45" t="s">
        <v>169</v>
      </c>
      <c r="AU156" s="245" t="s">
        <v>80</v>
      </c>
      <c r="AV156" s="14" t="s">
        <v>80</v>
      </c>
      <c r="AW156" s="14" t="s">
        <v>171</v>
      </c>
      <c r="AX156" s="14" t="s">
        <v>70</v>
      </c>
      <c r="AY156" s="245" t="s">
        <v>158</v>
      </c>
    </row>
    <row r="157" s="2" customFormat="1" ht="34.8" customHeight="1">
      <c r="A157" s="40"/>
      <c r="B157" s="41"/>
      <c r="C157" s="206" t="s">
        <v>290</v>
      </c>
      <c r="D157" s="206" t="s">
        <v>160</v>
      </c>
      <c r="E157" s="207" t="s">
        <v>348</v>
      </c>
      <c r="F157" s="208" t="s">
        <v>349</v>
      </c>
      <c r="G157" s="209" t="s">
        <v>234</v>
      </c>
      <c r="H157" s="210">
        <v>347.27999999999997</v>
      </c>
      <c r="I157" s="211"/>
      <c r="J157" s="212">
        <f>ROUND(I157*H157,2)</f>
        <v>0</v>
      </c>
      <c r="K157" s="208" t="s">
        <v>164</v>
      </c>
      <c r="L157" s="46"/>
      <c r="M157" s="213" t="s">
        <v>19</v>
      </c>
      <c r="N157" s="214" t="s">
        <v>41</v>
      </c>
      <c r="O157" s="86"/>
      <c r="P157" s="215">
        <f>O157*H157</f>
        <v>0</v>
      </c>
      <c r="Q157" s="215">
        <v>0</v>
      </c>
      <c r="R157" s="215">
        <f>Q157*H157</f>
        <v>0</v>
      </c>
      <c r="S157" s="215">
        <v>0</v>
      </c>
      <c r="T157" s="216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17" t="s">
        <v>165</v>
      </c>
      <c r="AT157" s="217" t="s">
        <v>160</v>
      </c>
      <c r="AU157" s="217" t="s">
        <v>80</v>
      </c>
      <c r="AY157" s="19" t="s">
        <v>158</v>
      </c>
      <c r="BE157" s="218">
        <f>IF(N157="základní",J157,0)</f>
        <v>0</v>
      </c>
      <c r="BF157" s="218">
        <f>IF(N157="snížená",J157,0)</f>
        <v>0</v>
      </c>
      <c r="BG157" s="218">
        <f>IF(N157="zákl. přenesená",J157,0)</f>
        <v>0</v>
      </c>
      <c r="BH157" s="218">
        <f>IF(N157="sníž. přenesená",J157,0)</f>
        <v>0</v>
      </c>
      <c r="BI157" s="218">
        <f>IF(N157="nulová",J157,0)</f>
        <v>0</v>
      </c>
      <c r="BJ157" s="19" t="s">
        <v>78</v>
      </c>
      <c r="BK157" s="218">
        <f>ROUND(I157*H157,2)</f>
        <v>0</v>
      </c>
      <c r="BL157" s="19" t="s">
        <v>165</v>
      </c>
      <c r="BM157" s="217" t="s">
        <v>2716</v>
      </c>
    </row>
    <row r="158" s="2" customFormat="1">
      <c r="A158" s="40"/>
      <c r="B158" s="41"/>
      <c r="C158" s="42"/>
      <c r="D158" s="219" t="s">
        <v>167</v>
      </c>
      <c r="E158" s="42"/>
      <c r="F158" s="220" t="s">
        <v>351</v>
      </c>
      <c r="G158" s="42"/>
      <c r="H158" s="42"/>
      <c r="I158" s="221"/>
      <c r="J158" s="42"/>
      <c r="K158" s="42"/>
      <c r="L158" s="46"/>
      <c r="M158" s="222"/>
      <c r="N158" s="223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167</v>
      </c>
      <c r="AU158" s="19" t="s">
        <v>80</v>
      </c>
    </row>
    <row r="159" s="14" customFormat="1">
      <c r="A159" s="14"/>
      <c r="B159" s="235"/>
      <c r="C159" s="236"/>
      <c r="D159" s="226" t="s">
        <v>169</v>
      </c>
      <c r="E159" s="236"/>
      <c r="F159" s="238" t="s">
        <v>2717</v>
      </c>
      <c r="G159" s="236"/>
      <c r="H159" s="239">
        <v>347.27999999999997</v>
      </c>
      <c r="I159" s="240"/>
      <c r="J159" s="236"/>
      <c r="K159" s="236"/>
      <c r="L159" s="241"/>
      <c r="M159" s="242"/>
      <c r="N159" s="243"/>
      <c r="O159" s="243"/>
      <c r="P159" s="243"/>
      <c r="Q159" s="243"/>
      <c r="R159" s="243"/>
      <c r="S159" s="243"/>
      <c r="T159" s="24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45" t="s">
        <v>169</v>
      </c>
      <c r="AU159" s="245" t="s">
        <v>80</v>
      </c>
      <c r="AV159" s="14" t="s">
        <v>80</v>
      </c>
      <c r="AW159" s="14" t="s">
        <v>4</v>
      </c>
      <c r="AX159" s="14" t="s">
        <v>78</v>
      </c>
      <c r="AY159" s="245" t="s">
        <v>158</v>
      </c>
    </row>
    <row r="160" s="2" customFormat="1" ht="22.2" customHeight="1">
      <c r="A160" s="40"/>
      <c r="B160" s="41"/>
      <c r="C160" s="206" t="s">
        <v>299</v>
      </c>
      <c r="D160" s="206" t="s">
        <v>160</v>
      </c>
      <c r="E160" s="207" t="s">
        <v>354</v>
      </c>
      <c r="F160" s="208" t="s">
        <v>355</v>
      </c>
      <c r="G160" s="209" t="s">
        <v>356</v>
      </c>
      <c r="H160" s="210">
        <v>125.021</v>
      </c>
      <c r="I160" s="211"/>
      <c r="J160" s="212">
        <f>ROUND(I160*H160,2)</f>
        <v>0</v>
      </c>
      <c r="K160" s="208" t="s">
        <v>164</v>
      </c>
      <c r="L160" s="46"/>
      <c r="M160" s="213" t="s">
        <v>19</v>
      </c>
      <c r="N160" s="214" t="s">
        <v>41</v>
      </c>
      <c r="O160" s="86"/>
      <c r="P160" s="215">
        <f>O160*H160</f>
        <v>0</v>
      </c>
      <c r="Q160" s="215">
        <v>0</v>
      </c>
      <c r="R160" s="215">
        <f>Q160*H160</f>
        <v>0</v>
      </c>
      <c r="S160" s="215">
        <v>0</v>
      </c>
      <c r="T160" s="216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17" t="s">
        <v>165</v>
      </c>
      <c r="AT160" s="217" t="s">
        <v>160</v>
      </c>
      <c r="AU160" s="217" t="s">
        <v>80</v>
      </c>
      <c r="AY160" s="19" t="s">
        <v>158</v>
      </c>
      <c r="BE160" s="218">
        <f>IF(N160="základní",J160,0)</f>
        <v>0</v>
      </c>
      <c r="BF160" s="218">
        <f>IF(N160="snížená",J160,0)</f>
        <v>0</v>
      </c>
      <c r="BG160" s="218">
        <f>IF(N160="zákl. přenesená",J160,0)</f>
        <v>0</v>
      </c>
      <c r="BH160" s="218">
        <f>IF(N160="sníž. přenesená",J160,0)</f>
        <v>0</v>
      </c>
      <c r="BI160" s="218">
        <f>IF(N160="nulová",J160,0)</f>
        <v>0</v>
      </c>
      <c r="BJ160" s="19" t="s">
        <v>78</v>
      </c>
      <c r="BK160" s="218">
        <f>ROUND(I160*H160,2)</f>
        <v>0</v>
      </c>
      <c r="BL160" s="19" t="s">
        <v>165</v>
      </c>
      <c r="BM160" s="217" t="s">
        <v>2718</v>
      </c>
    </row>
    <row r="161" s="2" customFormat="1">
      <c r="A161" s="40"/>
      <c r="B161" s="41"/>
      <c r="C161" s="42"/>
      <c r="D161" s="219" t="s">
        <v>167</v>
      </c>
      <c r="E161" s="42"/>
      <c r="F161" s="220" t="s">
        <v>358</v>
      </c>
      <c r="G161" s="42"/>
      <c r="H161" s="42"/>
      <c r="I161" s="221"/>
      <c r="J161" s="42"/>
      <c r="K161" s="42"/>
      <c r="L161" s="46"/>
      <c r="M161" s="222"/>
      <c r="N161" s="223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167</v>
      </c>
      <c r="AU161" s="19" t="s">
        <v>80</v>
      </c>
    </row>
    <row r="162" s="14" customFormat="1">
      <c r="A162" s="14"/>
      <c r="B162" s="235"/>
      <c r="C162" s="236"/>
      <c r="D162" s="226" t="s">
        <v>169</v>
      </c>
      <c r="E162" s="236"/>
      <c r="F162" s="238" t="s">
        <v>2719</v>
      </c>
      <c r="G162" s="236"/>
      <c r="H162" s="239">
        <v>125.021</v>
      </c>
      <c r="I162" s="240"/>
      <c r="J162" s="236"/>
      <c r="K162" s="236"/>
      <c r="L162" s="241"/>
      <c r="M162" s="242"/>
      <c r="N162" s="243"/>
      <c r="O162" s="243"/>
      <c r="P162" s="243"/>
      <c r="Q162" s="243"/>
      <c r="R162" s="243"/>
      <c r="S162" s="243"/>
      <c r="T162" s="24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45" t="s">
        <v>169</v>
      </c>
      <c r="AU162" s="245" t="s">
        <v>80</v>
      </c>
      <c r="AV162" s="14" t="s">
        <v>80</v>
      </c>
      <c r="AW162" s="14" t="s">
        <v>4</v>
      </c>
      <c r="AX162" s="14" t="s">
        <v>78</v>
      </c>
      <c r="AY162" s="245" t="s">
        <v>158</v>
      </c>
    </row>
    <row r="163" s="2" customFormat="1" ht="22.2" customHeight="1">
      <c r="A163" s="40"/>
      <c r="B163" s="41"/>
      <c r="C163" s="206" t="s">
        <v>304</v>
      </c>
      <c r="D163" s="206" t="s">
        <v>160</v>
      </c>
      <c r="E163" s="207" t="s">
        <v>361</v>
      </c>
      <c r="F163" s="208" t="s">
        <v>362</v>
      </c>
      <c r="G163" s="209" t="s">
        <v>234</v>
      </c>
      <c r="H163" s="210">
        <v>353.06799999999998</v>
      </c>
      <c r="I163" s="211"/>
      <c r="J163" s="212">
        <f>ROUND(I163*H163,2)</f>
        <v>0</v>
      </c>
      <c r="K163" s="208" t="s">
        <v>164</v>
      </c>
      <c r="L163" s="46"/>
      <c r="M163" s="213" t="s">
        <v>19</v>
      </c>
      <c r="N163" s="214" t="s">
        <v>41</v>
      </c>
      <c r="O163" s="86"/>
      <c r="P163" s="215">
        <f>O163*H163</f>
        <v>0</v>
      </c>
      <c r="Q163" s="215">
        <v>0</v>
      </c>
      <c r="R163" s="215">
        <f>Q163*H163</f>
        <v>0</v>
      </c>
      <c r="S163" s="215">
        <v>0</v>
      </c>
      <c r="T163" s="21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17" t="s">
        <v>165</v>
      </c>
      <c r="AT163" s="217" t="s">
        <v>160</v>
      </c>
      <c r="AU163" s="217" t="s">
        <v>80</v>
      </c>
      <c r="AY163" s="19" t="s">
        <v>158</v>
      </c>
      <c r="BE163" s="218">
        <f>IF(N163="základní",J163,0)</f>
        <v>0</v>
      </c>
      <c r="BF163" s="218">
        <f>IF(N163="snížená",J163,0)</f>
        <v>0</v>
      </c>
      <c r="BG163" s="218">
        <f>IF(N163="zákl. přenesená",J163,0)</f>
        <v>0</v>
      </c>
      <c r="BH163" s="218">
        <f>IF(N163="sníž. přenesená",J163,0)</f>
        <v>0</v>
      </c>
      <c r="BI163" s="218">
        <f>IF(N163="nulová",J163,0)</f>
        <v>0</v>
      </c>
      <c r="BJ163" s="19" t="s">
        <v>78</v>
      </c>
      <c r="BK163" s="218">
        <f>ROUND(I163*H163,2)</f>
        <v>0</v>
      </c>
      <c r="BL163" s="19" t="s">
        <v>165</v>
      </c>
      <c r="BM163" s="217" t="s">
        <v>2720</v>
      </c>
    </row>
    <row r="164" s="2" customFormat="1">
      <c r="A164" s="40"/>
      <c r="B164" s="41"/>
      <c r="C164" s="42"/>
      <c r="D164" s="219" t="s">
        <v>167</v>
      </c>
      <c r="E164" s="42"/>
      <c r="F164" s="220" t="s">
        <v>364</v>
      </c>
      <c r="G164" s="42"/>
      <c r="H164" s="42"/>
      <c r="I164" s="221"/>
      <c r="J164" s="42"/>
      <c r="K164" s="42"/>
      <c r="L164" s="46"/>
      <c r="M164" s="222"/>
      <c r="N164" s="223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167</v>
      </c>
      <c r="AU164" s="19" t="s">
        <v>80</v>
      </c>
    </row>
    <row r="165" s="13" customFormat="1">
      <c r="A165" s="13"/>
      <c r="B165" s="224"/>
      <c r="C165" s="225"/>
      <c r="D165" s="226" t="s">
        <v>169</v>
      </c>
      <c r="E165" s="227" t="s">
        <v>19</v>
      </c>
      <c r="F165" s="228" t="s">
        <v>365</v>
      </c>
      <c r="G165" s="225"/>
      <c r="H165" s="227" t="s">
        <v>19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34" t="s">
        <v>169</v>
      </c>
      <c r="AU165" s="234" t="s">
        <v>80</v>
      </c>
      <c r="AV165" s="13" t="s">
        <v>78</v>
      </c>
      <c r="AW165" s="13" t="s">
        <v>171</v>
      </c>
      <c r="AX165" s="13" t="s">
        <v>70</v>
      </c>
      <c r="AY165" s="234" t="s">
        <v>158</v>
      </c>
    </row>
    <row r="166" s="14" customFormat="1">
      <c r="A166" s="14"/>
      <c r="B166" s="235"/>
      <c r="C166" s="236"/>
      <c r="D166" s="226" t="s">
        <v>169</v>
      </c>
      <c r="E166" s="237" t="s">
        <v>19</v>
      </c>
      <c r="F166" s="238" t="s">
        <v>2721</v>
      </c>
      <c r="G166" s="236"/>
      <c r="H166" s="239">
        <v>156.27600000000001</v>
      </c>
      <c r="I166" s="240"/>
      <c r="J166" s="236"/>
      <c r="K166" s="236"/>
      <c r="L166" s="241"/>
      <c r="M166" s="242"/>
      <c r="N166" s="243"/>
      <c r="O166" s="243"/>
      <c r="P166" s="243"/>
      <c r="Q166" s="243"/>
      <c r="R166" s="243"/>
      <c r="S166" s="243"/>
      <c r="T166" s="24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45" t="s">
        <v>169</v>
      </c>
      <c r="AU166" s="245" t="s">
        <v>80</v>
      </c>
      <c r="AV166" s="14" t="s">
        <v>80</v>
      </c>
      <c r="AW166" s="14" t="s">
        <v>171</v>
      </c>
      <c r="AX166" s="14" t="s">
        <v>70</v>
      </c>
      <c r="AY166" s="245" t="s">
        <v>158</v>
      </c>
    </row>
    <row r="167" s="14" customFormat="1">
      <c r="A167" s="14"/>
      <c r="B167" s="235"/>
      <c r="C167" s="236"/>
      <c r="D167" s="226" t="s">
        <v>169</v>
      </c>
      <c r="E167" s="237" t="s">
        <v>19</v>
      </c>
      <c r="F167" s="238" t="s">
        <v>2708</v>
      </c>
      <c r="G167" s="236"/>
      <c r="H167" s="239">
        <v>17.364000000000001</v>
      </c>
      <c r="I167" s="240"/>
      <c r="J167" s="236"/>
      <c r="K167" s="236"/>
      <c r="L167" s="241"/>
      <c r="M167" s="242"/>
      <c r="N167" s="243"/>
      <c r="O167" s="243"/>
      <c r="P167" s="243"/>
      <c r="Q167" s="243"/>
      <c r="R167" s="243"/>
      <c r="S167" s="243"/>
      <c r="T167" s="24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45" t="s">
        <v>169</v>
      </c>
      <c r="AU167" s="245" t="s">
        <v>80</v>
      </c>
      <c r="AV167" s="14" t="s">
        <v>80</v>
      </c>
      <c r="AW167" s="14" t="s">
        <v>171</v>
      </c>
      <c r="AX167" s="14" t="s">
        <v>70</v>
      </c>
      <c r="AY167" s="245" t="s">
        <v>158</v>
      </c>
    </row>
    <row r="168" s="14" customFormat="1">
      <c r="A168" s="14"/>
      <c r="B168" s="235"/>
      <c r="C168" s="236"/>
      <c r="D168" s="226" t="s">
        <v>169</v>
      </c>
      <c r="E168" s="237" t="s">
        <v>19</v>
      </c>
      <c r="F168" s="238" t="s">
        <v>2709</v>
      </c>
      <c r="G168" s="236"/>
      <c r="H168" s="239">
        <v>52.091999999999999</v>
      </c>
      <c r="I168" s="240"/>
      <c r="J168" s="236"/>
      <c r="K168" s="236"/>
      <c r="L168" s="241"/>
      <c r="M168" s="242"/>
      <c r="N168" s="243"/>
      <c r="O168" s="243"/>
      <c r="P168" s="243"/>
      <c r="Q168" s="243"/>
      <c r="R168" s="243"/>
      <c r="S168" s="243"/>
      <c r="T168" s="24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45" t="s">
        <v>169</v>
      </c>
      <c r="AU168" s="245" t="s">
        <v>80</v>
      </c>
      <c r="AV168" s="14" t="s">
        <v>80</v>
      </c>
      <c r="AW168" s="14" t="s">
        <v>171</v>
      </c>
      <c r="AX168" s="14" t="s">
        <v>70</v>
      </c>
      <c r="AY168" s="245" t="s">
        <v>158</v>
      </c>
    </row>
    <row r="169" s="13" customFormat="1">
      <c r="A169" s="13"/>
      <c r="B169" s="224"/>
      <c r="C169" s="225"/>
      <c r="D169" s="226" t="s">
        <v>169</v>
      </c>
      <c r="E169" s="227" t="s">
        <v>19</v>
      </c>
      <c r="F169" s="228" t="s">
        <v>367</v>
      </c>
      <c r="G169" s="225"/>
      <c r="H169" s="227" t="s">
        <v>19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34" t="s">
        <v>169</v>
      </c>
      <c r="AU169" s="234" t="s">
        <v>80</v>
      </c>
      <c r="AV169" s="13" t="s">
        <v>78</v>
      </c>
      <c r="AW169" s="13" t="s">
        <v>171</v>
      </c>
      <c r="AX169" s="13" t="s">
        <v>70</v>
      </c>
      <c r="AY169" s="234" t="s">
        <v>158</v>
      </c>
    </row>
    <row r="170" s="14" customFormat="1">
      <c r="A170" s="14"/>
      <c r="B170" s="235"/>
      <c r="C170" s="236"/>
      <c r="D170" s="226" t="s">
        <v>169</v>
      </c>
      <c r="E170" s="237" t="s">
        <v>19</v>
      </c>
      <c r="F170" s="238" t="s">
        <v>2710</v>
      </c>
      <c r="G170" s="236"/>
      <c r="H170" s="239">
        <v>57.879999999999995</v>
      </c>
      <c r="I170" s="240"/>
      <c r="J170" s="236"/>
      <c r="K170" s="236"/>
      <c r="L170" s="241"/>
      <c r="M170" s="242"/>
      <c r="N170" s="243"/>
      <c r="O170" s="243"/>
      <c r="P170" s="243"/>
      <c r="Q170" s="243"/>
      <c r="R170" s="243"/>
      <c r="S170" s="243"/>
      <c r="T170" s="24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45" t="s">
        <v>169</v>
      </c>
      <c r="AU170" s="245" t="s">
        <v>80</v>
      </c>
      <c r="AV170" s="14" t="s">
        <v>80</v>
      </c>
      <c r="AW170" s="14" t="s">
        <v>171</v>
      </c>
      <c r="AX170" s="14" t="s">
        <v>70</v>
      </c>
      <c r="AY170" s="245" t="s">
        <v>158</v>
      </c>
    </row>
    <row r="171" s="13" customFormat="1">
      <c r="A171" s="13"/>
      <c r="B171" s="224"/>
      <c r="C171" s="225"/>
      <c r="D171" s="226" t="s">
        <v>169</v>
      </c>
      <c r="E171" s="227" t="s">
        <v>19</v>
      </c>
      <c r="F171" s="228" t="s">
        <v>2492</v>
      </c>
      <c r="G171" s="225"/>
      <c r="H171" s="227" t="s">
        <v>19</v>
      </c>
      <c r="I171" s="229"/>
      <c r="J171" s="225"/>
      <c r="K171" s="225"/>
      <c r="L171" s="230"/>
      <c r="M171" s="231"/>
      <c r="N171" s="232"/>
      <c r="O171" s="232"/>
      <c r="P171" s="232"/>
      <c r="Q171" s="232"/>
      <c r="R171" s="232"/>
      <c r="S171" s="232"/>
      <c r="T171" s="23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34" t="s">
        <v>169</v>
      </c>
      <c r="AU171" s="234" t="s">
        <v>80</v>
      </c>
      <c r="AV171" s="13" t="s">
        <v>78</v>
      </c>
      <c r="AW171" s="13" t="s">
        <v>171</v>
      </c>
      <c r="AX171" s="13" t="s">
        <v>70</v>
      </c>
      <c r="AY171" s="234" t="s">
        <v>158</v>
      </c>
    </row>
    <row r="172" s="14" customFormat="1">
      <c r="A172" s="14"/>
      <c r="B172" s="235"/>
      <c r="C172" s="236"/>
      <c r="D172" s="226" t="s">
        <v>169</v>
      </c>
      <c r="E172" s="237" t="s">
        <v>19</v>
      </c>
      <c r="F172" s="238" t="s">
        <v>2708</v>
      </c>
      <c r="G172" s="236"/>
      <c r="H172" s="239">
        <v>17.364000000000001</v>
      </c>
      <c r="I172" s="240"/>
      <c r="J172" s="236"/>
      <c r="K172" s="236"/>
      <c r="L172" s="241"/>
      <c r="M172" s="242"/>
      <c r="N172" s="243"/>
      <c r="O172" s="243"/>
      <c r="P172" s="243"/>
      <c r="Q172" s="243"/>
      <c r="R172" s="243"/>
      <c r="S172" s="243"/>
      <c r="T172" s="24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45" t="s">
        <v>169</v>
      </c>
      <c r="AU172" s="245" t="s">
        <v>80</v>
      </c>
      <c r="AV172" s="14" t="s">
        <v>80</v>
      </c>
      <c r="AW172" s="14" t="s">
        <v>171</v>
      </c>
      <c r="AX172" s="14" t="s">
        <v>70</v>
      </c>
      <c r="AY172" s="245" t="s">
        <v>158</v>
      </c>
    </row>
    <row r="173" s="14" customFormat="1">
      <c r="A173" s="14"/>
      <c r="B173" s="235"/>
      <c r="C173" s="236"/>
      <c r="D173" s="226" t="s">
        <v>169</v>
      </c>
      <c r="E173" s="237" t="s">
        <v>19</v>
      </c>
      <c r="F173" s="238" t="s">
        <v>2722</v>
      </c>
      <c r="G173" s="236"/>
      <c r="H173" s="239">
        <v>52.091999999999999</v>
      </c>
      <c r="I173" s="240"/>
      <c r="J173" s="236"/>
      <c r="K173" s="236"/>
      <c r="L173" s="241"/>
      <c r="M173" s="242"/>
      <c r="N173" s="243"/>
      <c r="O173" s="243"/>
      <c r="P173" s="243"/>
      <c r="Q173" s="243"/>
      <c r="R173" s="243"/>
      <c r="S173" s="243"/>
      <c r="T173" s="24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45" t="s">
        <v>169</v>
      </c>
      <c r="AU173" s="245" t="s">
        <v>80</v>
      </c>
      <c r="AV173" s="14" t="s">
        <v>80</v>
      </c>
      <c r="AW173" s="14" t="s">
        <v>171</v>
      </c>
      <c r="AX173" s="14" t="s">
        <v>70</v>
      </c>
      <c r="AY173" s="245" t="s">
        <v>158</v>
      </c>
    </row>
    <row r="174" s="2" customFormat="1" ht="19.8" customHeight="1">
      <c r="A174" s="40"/>
      <c r="B174" s="41"/>
      <c r="C174" s="206" t="s">
        <v>311</v>
      </c>
      <c r="D174" s="206" t="s">
        <v>160</v>
      </c>
      <c r="E174" s="207" t="s">
        <v>371</v>
      </c>
      <c r="F174" s="208" t="s">
        <v>372</v>
      </c>
      <c r="G174" s="209" t="s">
        <v>234</v>
      </c>
      <c r="H174" s="210">
        <v>295.18799999999999</v>
      </c>
      <c r="I174" s="211"/>
      <c r="J174" s="212">
        <f>ROUND(I174*H174,2)</f>
        <v>0</v>
      </c>
      <c r="K174" s="208" t="s">
        <v>164</v>
      </c>
      <c r="L174" s="46"/>
      <c r="M174" s="213" t="s">
        <v>19</v>
      </c>
      <c r="N174" s="214" t="s">
        <v>41</v>
      </c>
      <c r="O174" s="86"/>
      <c r="P174" s="215">
        <f>O174*H174</f>
        <v>0</v>
      </c>
      <c r="Q174" s="215">
        <v>0</v>
      </c>
      <c r="R174" s="215">
        <f>Q174*H174</f>
        <v>0</v>
      </c>
      <c r="S174" s="215">
        <v>0</v>
      </c>
      <c r="T174" s="216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17" t="s">
        <v>165</v>
      </c>
      <c r="AT174" s="217" t="s">
        <v>160</v>
      </c>
      <c r="AU174" s="217" t="s">
        <v>80</v>
      </c>
      <c r="AY174" s="19" t="s">
        <v>158</v>
      </c>
      <c r="BE174" s="218">
        <f>IF(N174="základní",J174,0)</f>
        <v>0</v>
      </c>
      <c r="BF174" s="218">
        <f>IF(N174="snížená",J174,0)</f>
        <v>0</v>
      </c>
      <c r="BG174" s="218">
        <f>IF(N174="zákl. přenesená",J174,0)</f>
        <v>0</v>
      </c>
      <c r="BH174" s="218">
        <f>IF(N174="sníž. přenesená",J174,0)</f>
        <v>0</v>
      </c>
      <c r="BI174" s="218">
        <f>IF(N174="nulová",J174,0)</f>
        <v>0</v>
      </c>
      <c r="BJ174" s="19" t="s">
        <v>78</v>
      </c>
      <c r="BK174" s="218">
        <f>ROUND(I174*H174,2)</f>
        <v>0</v>
      </c>
      <c r="BL174" s="19" t="s">
        <v>165</v>
      </c>
      <c r="BM174" s="217" t="s">
        <v>2723</v>
      </c>
    </row>
    <row r="175" s="2" customFormat="1">
      <c r="A175" s="40"/>
      <c r="B175" s="41"/>
      <c r="C175" s="42"/>
      <c r="D175" s="219" t="s">
        <v>167</v>
      </c>
      <c r="E175" s="42"/>
      <c r="F175" s="220" t="s">
        <v>374</v>
      </c>
      <c r="G175" s="42"/>
      <c r="H175" s="42"/>
      <c r="I175" s="221"/>
      <c r="J175" s="42"/>
      <c r="K175" s="42"/>
      <c r="L175" s="46"/>
      <c r="M175" s="222"/>
      <c r="N175" s="223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167</v>
      </c>
      <c r="AU175" s="19" t="s">
        <v>80</v>
      </c>
    </row>
    <row r="176" s="13" customFormat="1">
      <c r="A176" s="13"/>
      <c r="B176" s="224"/>
      <c r="C176" s="225"/>
      <c r="D176" s="226" t="s">
        <v>169</v>
      </c>
      <c r="E176" s="227" t="s">
        <v>19</v>
      </c>
      <c r="F176" s="228" t="s">
        <v>2495</v>
      </c>
      <c r="G176" s="225"/>
      <c r="H176" s="227" t="s">
        <v>19</v>
      </c>
      <c r="I176" s="229"/>
      <c r="J176" s="225"/>
      <c r="K176" s="225"/>
      <c r="L176" s="230"/>
      <c r="M176" s="231"/>
      <c r="N176" s="232"/>
      <c r="O176" s="232"/>
      <c r="P176" s="232"/>
      <c r="Q176" s="232"/>
      <c r="R176" s="232"/>
      <c r="S176" s="232"/>
      <c r="T176" s="23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34" t="s">
        <v>169</v>
      </c>
      <c r="AU176" s="234" t="s">
        <v>80</v>
      </c>
      <c r="AV176" s="13" t="s">
        <v>78</v>
      </c>
      <c r="AW176" s="13" t="s">
        <v>171</v>
      </c>
      <c r="AX176" s="13" t="s">
        <v>70</v>
      </c>
      <c r="AY176" s="234" t="s">
        <v>158</v>
      </c>
    </row>
    <row r="177" s="14" customFormat="1">
      <c r="A177" s="14"/>
      <c r="B177" s="235"/>
      <c r="C177" s="236"/>
      <c r="D177" s="226" t="s">
        <v>169</v>
      </c>
      <c r="E177" s="237" t="s">
        <v>19</v>
      </c>
      <c r="F177" s="238" t="s">
        <v>2724</v>
      </c>
      <c r="G177" s="236"/>
      <c r="H177" s="239">
        <v>225.732</v>
      </c>
      <c r="I177" s="240"/>
      <c r="J177" s="236"/>
      <c r="K177" s="236"/>
      <c r="L177" s="241"/>
      <c r="M177" s="242"/>
      <c r="N177" s="243"/>
      <c r="O177" s="243"/>
      <c r="P177" s="243"/>
      <c r="Q177" s="243"/>
      <c r="R177" s="243"/>
      <c r="S177" s="243"/>
      <c r="T177" s="24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45" t="s">
        <v>169</v>
      </c>
      <c r="AU177" s="245" t="s">
        <v>80</v>
      </c>
      <c r="AV177" s="14" t="s">
        <v>80</v>
      </c>
      <c r="AW177" s="14" t="s">
        <v>171</v>
      </c>
      <c r="AX177" s="14" t="s">
        <v>70</v>
      </c>
      <c r="AY177" s="245" t="s">
        <v>158</v>
      </c>
    </row>
    <row r="178" s="14" customFormat="1">
      <c r="A178" s="14"/>
      <c r="B178" s="235"/>
      <c r="C178" s="236"/>
      <c r="D178" s="226" t="s">
        <v>169</v>
      </c>
      <c r="E178" s="237" t="s">
        <v>19</v>
      </c>
      <c r="F178" s="238" t="s">
        <v>2725</v>
      </c>
      <c r="G178" s="236"/>
      <c r="H178" s="239">
        <v>69.456000000000003</v>
      </c>
      <c r="I178" s="240"/>
      <c r="J178" s="236"/>
      <c r="K178" s="236"/>
      <c r="L178" s="241"/>
      <c r="M178" s="242"/>
      <c r="N178" s="243"/>
      <c r="O178" s="243"/>
      <c r="P178" s="243"/>
      <c r="Q178" s="243"/>
      <c r="R178" s="243"/>
      <c r="S178" s="243"/>
      <c r="T178" s="24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45" t="s">
        <v>169</v>
      </c>
      <c r="AU178" s="245" t="s">
        <v>80</v>
      </c>
      <c r="AV178" s="14" t="s">
        <v>80</v>
      </c>
      <c r="AW178" s="14" t="s">
        <v>171</v>
      </c>
      <c r="AX178" s="14" t="s">
        <v>70</v>
      </c>
      <c r="AY178" s="245" t="s">
        <v>158</v>
      </c>
    </row>
    <row r="179" s="2" customFormat="1" ht="22.2" customHeight="1">
      <c r="A179" s="40"/>
      <c r="B179" s="41"/>
      <c r="C179" s="206" t="s">
        <v>7</v>
      </c>
      <c r="D179" s="206" t="s">
        <v>160</v>
      </c>
      <c r="E179" s="207" t="s">
        <v>379</v>
      </c>
      <c r="F179" s="208" t="s">
        <v>380</v>
      </c>
      <c r="G179" s="209" t="s">
        <v>234</v>
      </c>
      <c r="H179" s="210">
        <v>156.27600000000001</v>
      </c>
      <c r="I179" s="211"/>
      <c r="J179" s="212">
        <f>ROUND(I179*H179,2)</f>
        <v>0</v>
      </c>
      <c r="K179" s="208" t="s">
        <v>164</v>
      </c>
      <c r="L179" s="46"/>
      <c r="M179" s="213" t="s">
        <v>19</v>
      </c>
      <c r="N179" s="214" t="s">
        <v>41</v>
      </c>
      <c r="O179" s="86"/>
      <c r="P179" s="215">
        <f>O179*H179</f>
        <v>0</v>
      </c>
      <c r="Q179" s="215">
        <v>0</v>
      </c>
      <c r="R179" s="215">
        <f>Q179*H179</f>
        <v>0</v>
      </c>
      <c r="S179" s="215">
        <v>0</v>
      </c>
      <c r="T179" s="21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17" t="s">
        <v>165</v>
      </c>
      <c r="AT179" s="217" t="s">
        <v>160</v>
      </c>
      <c r="AU179" s="217" t="s">
        <v>80</v>
      </c>
      <c r="AY179" s="19" t="s">
        <v>158</v>
      </c>
      <c r="BE179" s="218">
        <f>IF(N179="základní",J179,0)</f>
        <v>0</v>
      </c>
      <c r="BF179" s="218">
        <f>IF(N179="snížená",J179,0)</f>
        <v>0</v>
      </c>
      <c r="BG179" s="218">
        <f>IF(N179="zákl. přenesená",J179,0)</f>
        <v>0</v>
      </c>
      <c r="BH179" s="218">
        <f>IF(N179="sníž. přenesená",J179,0)</f>
        <v>0</v>
      </c>
      <c r="BI179" s="218">
        <f>IF(N179="nulová",J179,0)</f>
        <v>0</v>
      </c>
      <c r="BJ179" s="19" t="s">
        <v>78</v>
      </c>
      <c r="BK179" s="218">
        <f>ROUND(I179*H179,2)</f>
        <v>0</v>
      </c>
      <c r="BL179" s="19" t="s">
        <v>165</v>
      </c>
      <c r="BM179" s="217" t="s">
        <v>2726</v>
      </c>
    </row>
    <row r="180" s="2" customFormat="1">
      <c r="A180" s="40"/>
      <c r="B180" s="41"/>
      <c r="C180" s="42"/>
      <c r="D180" s="219" t="s">
        <v>167</v>
      </c>
      <c r="E180" s="42"/>
      <c r="F180" s="220" t="s">
        <v>382</v>
      </c>
      <c r="G180" s="42"/>
      <c r="H180" s="42"/>
      <c r="I180" s="221"/>
      <c r="J180" s="42"/>
      <c r="K180" s="42"/>
      <c r="L180" s="46"/>
      <c r="M180" s="222"/>
      <c r="N180" s="223"/>
      <c r="O180" s="86"/>
      <c r="P180" s="86"/>
      <c r="Q180" s="86"/>
      <c r="R180" s="86"/>
      <c r="S180" s="86"/>
      <c r="T180" s="87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T180" s="19" t="s">
        <v>167</v>
      </c>
      <c r="AU180" s="19" t="s">
        <v>80</v>
      </c>
    </row>
    <row r="181" s="14" customFormat="1">
      <c r="A181" s="14"/>
      <c r="B181" s="235"/>
      <c r="C181" s="236"/>
      <c r="D181" s="226" t="s">
        <v>169</v>
      </c>
      <c r="E181" s="237" t="s">
        <v>19</v>
      </c>
      <c r="F181" s="238" t="s">
        <v>2727</v>
      </c>
      <c r="G181" s="236"/>
      <c r="H181" s="239">
        <v>225.732</v>
      </c>
      <c r="I181" s="240"/>
      <c r="J181" s="236"/>
      <c r="K181" s="236"/>
      <c r="L181" s="241"/>
      <c r="M181" s="242"/>
      <c r="N181" s="243"/>
      <c r="O181" s="243"/>
      <c r="P181" s="243"/>
      <c r="Q181" s="243"/>
      <c r="R181" s="243"/>
      <c r="S181" s="243"/>
      <c r="T181" s="24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45" t="s">
        <v>169</v>
      </c>
      <c r="AU181" s="245" t="s">
        <v>80</v>
      </c>
      <c r="AV181" s="14" t="s">
        <v>80</v>
      </c>
      <c r="AW181" s="14" t="s">
        <v>171</v>
      </c>
      <c r="AX181" s="14" t="s">
        <v>70</v>
      </c>
      <c r="AY181" s="245" t="s">
        <v>158</v>
      </c>
    </row>
    <row r="182" s="13" customFormat="1">
      <c r="A182" s="13"/>
      <c r="B182" s="224"/>
      <c r="C182" s="225"/>
      <c r="D182" s="226" t="s">
        <v>169</v>
      </c>
      <c r="E182" s="227" t="s">
        <v>19</v>
      </c>
      <c r="F182" s="228" t="s">
        <v>384</v>
      </c>
      <c r="G182" s="225"/>
      <c r="H182" s="227" t="s">
        <v>19</v>
      </c>
      <c r="I182" s="229"/>
      <c r="J182" s="225"/>
      <c r="K182" s="225"/>
      <c r="L182" s="230"/>
      <c r="M182" s="231"/>
      <c r="N182" s="232"/>
      <c r="O182" s="232"/>
      <c r="P182" s="232"/>
      <c r="Q182" s="232"/>
      <c r="R182" s="232"/>
      <c r="S182" s="232"/>
      <c r="T182" s="23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34" t="s">
        <v>169</v>
      </c>
      <c r="AU182" s="234" t="s">
        <v>80</v>
      </c>
      <c r="AV182" s="13" t="s">
        <v>78</v>
      </c>
      <c r="AW182" s="13" t="s">
        <v>171</v>
      </c>
      <c r="AX182" s="13" t="s">
        <v>70</v>
      </c>
      <c r="AY182" s="234" t="s">
        <v>158</v>
      </c>
    </row>
    <row r="183" s="14" customFormat="1">
      <c r="A183" s="14"/>
      <c r="B183" s="235"/>
      <c r="C183" s="236"/>
      <c r="D183" s="226" t="s">
        <v>169</v>
      </c>
      <c r="E183" s="237" t="s">
        <v>19</v>
      </c>
      <c r="F183" s="238" t="s">
        <v>2728</v>
      </c>
      <c r="G183" s="236"/>
      <c r="H183" s="239">
        <v>-17.364000000000001</v>
      </c>
      <c r="I183" s="240"/>
      <c r="J183" s="236"/>
      <c r="K183" s="236"/>
      <c r="L183" s="241"/>
      <c r="M183" s="242"/>
      <c r="N183" s="243"/>
      <c r="O183" s="243"/>
      <c r="P183" s="243"/>
      <c r="Q183" s="243"/>
      <c r="R183" s="243"/>
      <c r="S183" s="243"/>
      <c r="T183" s="24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45" t="s">
        <v>169</v>
      </c>
      <c r="AU183" s="245" t="s">
        <v>80</v>
      </c>
      <c r="AV183" s="14" t="s">
        <v>80</v>
      </c>
      <c r="AW183" s="14" t="s">
        <v>171</v>
      </c>
      <c r="AX183" s="14" t="s">
        <v>70</v>
      </c>
      <c r="AY183" s="245" t="s">
        <v>158</v>
      </c>
    </row>
    <row r="184" s="14" customFormat="1">
      <c r="A184" s="14"/>
      <c r="B184" s="235"/>
      <c r="C184" s="236"/>
      <c r="D184" s="226" t="s">
        <v>169</v>
      </c>
      <c r="E184" s="237" t="s">
        <v>19</v>
      </c>
      <c r="F184" s="238" t="s">
        <v>2729</v>
      </c>
      <c r="G184" s="236"/>
      <c r="H184" s="239">
        <v>-52.091999999999999</v>
      </c>
      <c r="I184" s="240"/>
      <c r="J184" s="236"/>
      <c r="K184" s="236"/>
      <c r="L184" s="241"/>
      <c r="M184" s="242"/>
      <c r="N184" s="243"/>
      <c r="O184" s="243"/>
      <c r="P184" s="243"/>
      <c r="Q184" s="243"/>
      <c r="R184" s="243"/>
      <c r="S184" s="243"/>
      <c r="T184" s="24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45" t="s">
        <v>169</v>
      </c>
      <c r="AU184" s="245" t="s">
        <v>80</v>
      </c>
      <c r="AV184" s="14" t="s">
        <v>80</v>
      </c>
      <c r="AW184" s="14" t="s">
        <v>171</v>
      </c>
      <c r="AX184" s="14" t="s">
        <v>70</v>
      </c>
      <c r="AY184" s="245" t="s">
        <v>158</v>
      </c>
    </row>
    <row r="185" s="2" customFormat="1" ht="34.8" customHeight="1">
      <c r="A185" s="40"/>
      <c r="B185" s="41"/>
      <c r="C185" s="206" t="s">
        <v>322</v>
      </c>
      <c r="D185" s="206" t="s">
        <v>160</v>
      </c>
      <c r="E185" s="207" t="s">
        <v>389</v>
      </c>
      <c r="F185" s="208" t="s">
        <v>390</v>
      </c>
      <c r="G185" s="209" t="s">
        <v>234</v>
      </c>
      <c r="H185" s="210">
        <v>52.091999999999999</v>
      </c>
      <c r="I185" s="211"/>
      <c r="J185" s="212">
        <f>ROUND(I185*H185,2)</f>
        <v>0</v>
      </c>
      <c r="K185" s="208" t="s">
        <v>164</v>
      </c>
      <c r="L185" s="46"/>
      <c r="M185" s="213" t="s">
        <v>19</v>
      </c>
      <c r="N185" s="214" t="s">
        <v>41</v>
      </c>
      <c r="O185" s="86"/>
      <c r="P185" s="215">
        <f>O185*H185</f>
        <v>0</v>
      </c>
      <c r="Q185" s="215">
        <v>0</v>
      </c>
      <c r="R185" s="215">
        <f>Q185*H185</f>
        <v>0</v>
      </c>
      <c r="S185" s="215">
        <v>0</v>
      </c>
      <c r="T185" s="216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17" t="s">
        <v>165</v>
      </c>
      <c r="AT185" s="217" t="s">
        <v>160</v>
      </c>
      <c r="AU185" s="217" t="s">
        <v>80</v>
      </c>
      <c r="AY185" s="19" t="s">
        <v>158</v>
      </c>
      <c r="BE185" s="218">
        <f>IF(N185="základní",J185,0)</f>
        <v>0</v>
      </c>
      <c r="BF185" s="218">
        <f>IF(N185="snížená",J185,0)</f>
        <v>0</v>
      </c>
      <c r="BG185" s="218">
        <f>IF(N185="zákl. přenesená",J185,0)</f>
        <v>0</v>
      </c>
      <c r="BH185" s="218">
        <f>IF(N185="sníž. přenesená",J185,0)</f>
        <v>0</v>
      </c>
      <c r="BI185" s="218">
        <f>IF(N185="nulová",J185,0)</f>
        <v>0</v>
      </c>
      <c r="BJ185" s="19" t="s">
        <v>78</v>
      </c>
      <c r="BK185" s="218">
        <f>ROUND(I185*H185,2)</f>
        <v>0</v>
      </c>
      <c r="BL185" s="19" t="s">
        <v>165</v>
      </c>
      <c r="BM185" s="217" t="s">
        <v>2730</v>
      </c>
    </row>
    <row r="186" s="2" customFormat="1">
      <c r="A186" s="40"/>
      <c r="B186" s="41"/>
      <c r="C186" s="42"/>
      <c r="D186" s="219" t="s">
        <v>167</v>
      </c>
      <c r="E186" s="42"/>
      <c r="F186" s="220" t="s">
        <v>392</v>
      </c>
      <c r="G186" s="42"/>
      <c r="H186" s="42"/>
      <c r="I186" s="221"/>
      <c r="J186" s="42"/>
      <c r="K186" s="42"/>
      <c r="L186" s="46"/>
      <c r="M186" s="222"/>
      <c r="N186" s="22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167</v>
      </c>
      <c r="AU186" s="19" t="s">
        <v>80</v>
      </c>
    </row>
    <row r="187" s="13" customFormat="1">
      <c r="A187" s="13"/>
      <c r="B187" s="224"/>
      <c r="C187" s="225"/>
      <c r="D187" s="226" t="s">
        <v>169</v>
      </c>
      <c r="E187" s="227" t="s">
        <v>19</v>
      </c>
      <c r="F187" s="228" t="s">
        <v>2502</v>
      </c>
      <c r="G187" s="225"/>
      <c r="H187" s="227" t="s">
        <v>19</v>
      </c>
      <c r="I187" s="229"/>
      <c r="J187" s="225"/>
      <c r="K187" s="225"/>
      <c r="L187" s="230"/>
      <c r="M187" s="231"/>
      <c r="N187" s="232"/>
      <c r="O187" s="232"/>
      <c r="P187" s="232"/>
      <c r="Q187" s="232"/>
      <c r="R187" s="232"/>
      <c r="S187" s="232"/>
      <c r="T187" s="23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34" t="s">
        <v>169</v>
      </c>
      <c r="AU187" s="234" t="s">
        <v>80</v>
      </c>
      <c r="AV187" s="13" t="s">
        <v>78</v>
      </c>
      <c r="AW187" s="13" t="s">
        <v>171</v>
      </c>
      <c r="AX187" s="13" t="s">
        <v>70</v>
      </c>
      <c r="AY187" s="234" t="s">
        <v>158</v>
      </c>
    </row>
    <row r="188" s="14" customFormat="1">
      <c r="A188" s="14"/>
      <c r="B188" s="235"/>
      <c r="C188" s="236"/>
      <c r="D188" s="226" t="s">
        <v>169</v>
      </c>
      <c r="E188" s="237" t="s">
        <v>19</v>
      </c>
      <c r="F188" s="238" t="s">
        <v>2715</v>
      </c>
      <c r="G188" s="236"/>
      <c r="H188" s="239">
        <v>52.091999999999992</v>
      </c>
      <c r="I188" s="240"/>
      <c r="J188" s="236"/>
      <c r="K188" s="236"/>
      <c r="L188" s="241"/>
      <c r="M188" s="242"/>
      <c r="N188" s="243"/>
      <c r="O188" s="243"/>
      <c r="P188" s="243"/>
      <c r="Q188" s="243"/>
      <c r="R188" s="243"/>
      <c r="S188" s="243"/>
      <c r="T188" s="24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45" t="s">
        <v>169</v>
      </c>
      <c r="AU188" s="245" t="s">
        <v>80</v>
      </c>
      <c r="AV188" s="14" t="s">
        <v>80</v>
      </c>
      <c r="AW188" s="14" t="s">
        <v>171</v>
      </c>
      <c r="AX188" s="14" t="s">
        <v>70</v>
      </c>
      <c r="AY188" s="245" t="s">
        <v>158</v>
      </c>
    </row>
    <row r="189" s="2" customFormat="1" ht="14.4" customHeight="1">
      <c r="A189" s="40"/>
      <c r="B189" s="41"/>
      <c r="C189" s="206" t="s">
        <v>328</v>
      </c>
      <c r="D189" s="206" t="s">
        <v>160</v>
      </c>
      <c r="E189" s="207" t="s">
        <v>743</v>
      </c>
      <c r="F189" s="208" t="s">
        <v>744</v>
      </c>
      <c r="G189" s="209" t="s">
        <v>234</v>
      </c>
      <c r="H189" s="210">
        <v>52.091999999999999</v>
      </c>
      <c r="I189" s="211"/>
      <c r="J189" s="212">
        <f>ROUND(I189*H189,2)</f>
        <v>0</v>
      </c>
      <c r="K189" s="208" t="s">
        <v>164</v>
      </c>
      <c r="L189" s="46"/>
      <c r="M189" s="213" t="s">
        <v>19</v>
      </c>
      <c r="N189" s="214" t="s">
        <v>41</v>
      </c>
      <c r="O189" s="86"/>
      <c r="P189" s="215">
        <f>O189*H189</f>
        <v>0</v>
      </c>
      <c r="Q189" s="215">
        <v>0</v>
      </c>
      <c r="R189" s="215">
        <f>Q189*H189</f>
        <v>0</v>
      </c>
      <c r="S189" s="215">
        <v>0</v>
      </c>
      <c r="T189" s="216">
        <f>S189*H189</f>
        <v>0</v>
      </c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R189" s="217" t="s">
        <v>165</v>
      </c>
      <c r="AT189" s="217" t="s">
        <v>160</v>
      </c>
      <c r="AU189" s="217" t="s">
        <v>80</v>
      </c>
      <c r="AY189" s="19" t="s">
        <v>158</v>
      </c>
      <c r="BE189" s="218">
        <f>IF(N189="základní",J189,0)</f>
        <v>0</v>
      </c>
      <c r="BF189" s="218">
        <f>IF(N189="snížená",J189,0)</f>
        <v>0</v>
      </c>
      <c r="BG189" s="218">
        <f>IF(N189="zákl. přenesená",J189,0)</f>
        <v>0</v>
      </c>
      <c r="BH189" s="218">
        <f>IF(N189="sníž. přenesená",J189,0)</f>
        <v>0</v>
      </c>
      <c r="BI189" s="218">
        <f>IF(N189="nulová",J189,0)</f>
        <v>0</v>
      </c>
      <c r="BJ189" s="19" t="s">
        <v>78</v>
      </c>
      <c r="BK189" s="218">
        <f>ROUND(I189*H189,2)</f>
        <v>0</v>
      </c>
      <c r="BL189" s="19" t="s">
        <v>165</v>
      </c>
      <c r="BM189" s="217" t="s">
        <v>2731</v>
      </c>
    </row>
    <row r="190" s="2" customFormat="1">
      <c r="A190" s="40"/>
      <c r="B190" s="41"/>
      <c r="C190" s="42"/>
      <c r="D190" s="219" t="s">
        <v>167</v>
      </c>
      <c r="E190" s="42"/>
      <c r="F190" s="220" t="s">
        <v>746</v>
      </c>
      <c r="G190" s="42"/>
      <c r="H190" s="42"/>
      <c r="I190" s="221"/>
      <c r="J190" s="42"/>
      <c r="K190" s="42"/>
      <c r="L190" s="46"/>
      <c r="M190" s="222"/>
      <c r="N190" s="223"/>
      <c r="O190" s="86"/>
      <c r="P190" s="86"/>
      <c r="Q190" s="86"/>
      <c r="R190" s="86"/>
      <c r="S190" s="86"/>
      <c r="T190" s="87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T190" s="19" t="s">
        <v>167</v>
      </c>
      <c r="AU190" s="19" t="s">
        <v>80</v>
      </c>
    </row>
    <row r="191" s="2" customFormat="1" ht="22.2" customHeight="1">
      <c r="A191" s="40"/>
      <c r="B191" s="41"/>
      <c r="C191" s="206" t="s">
        <v>339</v>
      </c>
      <c r="D191" s="206" t="s">
        <v>160</v>
      </c>
      <c r="E191" s="207" t="s">
        <v>411</v>
      </c>
      <c r="F191" s="208" t="s">
        <v>412</v>
      </c>
      <c r="G191" s="209" t="s">
        <v>223</v>
      </c>
      <c r="H191" s="210">
        <v>289.39999999999998</v>
      </c>
      <c r="I191" s="211"/>
      <c r="J191" s="212">
        <f>ROUND(I191*H191,2)</f>
        <v>0</v>
      </c>
      <c r="K191" s="208" t="s">
        <v>164</v>
      </c>
      <c r="L191" s="46"/>
      <c r="M191" s="213" t="s">
        <v>19</v>
      </c>
      <c r="N191" s="214" t="s">
        <v>41</v>
      </c>
      <c r="O191" s="86"/>
      <c r="P191" s="215">
        <f>O191*H191</f>
        <v>0</v>
      </c>
      <c r="Q191" s="215">
        <v>0</v>
      </c>
      <c r="R191" s="215">
        <f>Q191*H191</f>
        <v>0</v>
      </c>
      <c r="S191" s="215">
        <v>0</v>
      </c>
      <c r="T191" s="216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17" t="s">
        <v>165</v>
      </c>
      <c r="AT191" s="217" t="s">
        <v>160</v>
      </c>
      <c r="AU191" s="217" t="s">
        <v>80</v>
      </c>
      <c r="AY191" s="19" t="s">
        <v>158</v>
      </c>
      <c r="BE191" s="218">
        <f>IF(N191="základní",J191,0)</f>
        <v>0</v>
      </c>
      <c r="BF191" s="218">
        <f>IF(N191="snížená",J191,0)</f>
        <v>0</v>
      </c>
      <c r="BG191" s="218">
        <f>IF(N191="zákl. přenesená",J191,0)</f>
        <v>0</v>
      </c>
      <c r="BH191" s="218">
        <f>IF(N191="sníž. přenesená",J191,0)</f>
        <v>0</v>
      </c>
      <c r="BI191" s="218">
        <f>IF(N191="nulová",J191,0)</f>
        <v>0</v>
      </c>
      <c r="BJ191" s="19" t="s">
        <v>78</v>
      </c>
      <c r="BK191" s="218">
        <f>ROUND(I191*H191,2)</f>
        <v>0</v>
      </c>
      <c r="BL191" s="19" t="s">
        <v>165</v>
      </c>
      <c r="BM191" s="217" t="s">
        <v>2732</v>
      </c>
    </row>
    <row r="192" s="2" customFormat="1">
      <c r="A192" s="40"/>
      <c r="B192" s="41"/>
      <c r="C192" s="42"/>
      <c r="D192" s="219" t="s">
        <v>167</v>
      </c>
      <c r="E192" s="42"/>
      <c r="F192" s="220" t="s">
        <v>414</v>
      </c>
      <c r="G192" s="42"/>
      <c r="H192" s="42"/>
      <c r="I192" s="221"/>
      <c r="J192" s="42"/>
      <c r="K192" s="42"/>
      <c r="L192" s="46"/>
      <c r="M192" s="222"/>
      <c r="N192" s="223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167</v>
      </c>
      <c r="AU192" s="19" t="s">
        <v>80</v>
      </c>
    </row>
    <row r="193" s="13" customFormat="1">
      <c r="A193" s="13"/>
      <c r="B193" s="224"/>
      <c r="C193" s="225"/>
      <c r="D193" s="226" t="s">
        <v>169</v>
      </c>
      <c r="E193" s="227" t="s">
        <v>19</v>
      </c>
      <c r="F193" s="228" t="s">
        <v>415</v>
      </c>
      <c r="G193" s="225"/>
      <c r="H193" s="227" t="s">
        <v>19</v>
      </c>
      <c r="I193" s="229"/>
      <c r="J193" s="225"/>
      <c r="K193" s="225"/>
      <c r="L193" s="230"/>
      <c r="M193" s="231"/>
      <c r="N193" s="232"/>
      <c r="O193" s="232"/>
      <c r="P193" s="232"/>
      <c r="Q193" s="232"/>
      <c r="R193" s="232"/>
      <c r="S193" s="232"/>
      <c r="T193" s="23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34" t="s">
        <v>169</v>
      </c>
      <c r="AU193" s="234" t="s">
        <v>80</v>
      </c>
      <c r="AV193" s="13" t="s">
        <v>78</v>
      </c>
      <c r="AW193" s="13" t="s">
        <v>171</v>
      </c>
      <c r="AX193" s="13" t="s">
        <v>70</v>
      </c>
      <c r="AY193" s="234" t="s">
        <v>158</v>
      </c>
    </row>
    <row r="194" s="14" customFormat="1">
      <c r="A194" s="14"/>
      <c r="B194" s="235"/>
      <c r="C194" s="236"/>
      <c r="D194" s="226" t="s">
        <v>169</v>
      </c>
      <c r="E194" s="237" t="s">
        <v>19</v>
      </c>
      <c r="F194" s="238" t="s">
        <v>2689</v>
      </c>
      <c r="G194" s="236"/>
      <c r="H194" s="239">
        <v>289.39999999999998</v>
      </c>
      <c r="I194" s="240"/>
      <c r="J194" s="236"/>
      <c r="K194" s="236"/>
      <c r="L194" s="241"/>
      <c r="M194" s="242"/>
      <c r="N194" s="243"/>
      <c r="O194" s="243"/>
      <c r="P194" s="243"/>
      <c r="Q194" s="243"/>
      <c r="R194" s="243"/>
      <c r="S194" s="243"/>
      <c r="T194" s="24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45" t="s">
        <v>169</v>
      </c>
      <c r="AU194" s="245" t="s">
        <v>80</v>
      </c>
      <c r="AV194" s="14" t="s">
        <v>80</v>
      </c>
      <c r="AW194" s="14" t="s">
        <v>171</v>
      </c>
      <c r="AX194" s="14" t="s">
        <v>70</v>
      </c>
      <c r="AY194" s="245" t="s">
        <v>158</v>
      </c>
    </row>
    <row r="195" s="2" customFormat="1" ht="22.2" customHeight="1">
      <c r="A195" s="40"/>
      <c r="B195" s="41"/>
      <c r="C195" s="206" t="s">
        <v>347</v>
      </c>
      <c r="D195" s="206" t="s">
        <v>160</v>
      </c>
      <c r="E195" s="207" t="s">
        <v>417</v>
      </c>
      <c r="F195" s="208" t="s">
        <v>418</v>
      </c>
      <c r="G195" s="209" t="s">
        <v>223</v>
      </c>
      <c r="H195" s="210">
        <v>289.39999999999998</v>
      </c>
      <c r="I195" s="211"/>
      <c r="J195" s="212">
        <f>ROUND(I195*H195,2)</f>
        <v>0</v>
      </c>
      <c r="K195" s="208" t="s">
        <v>164</v>
      </c>
      <c r="L195" s="46"/>
      <c r="M195" s="213" t="s">
        <v>19</v>
      </c>
      <c r="N195" s="214" t="s">
        <v>41</v>
      </c>
      <c r="O195" s="86"/>
      <c r="P195" s="215">
        <f>O195*H195</f>
        <v>0</v>
      </c>
      <c r="Q195" s="215">
        <v>0</v>
      </c>
      <c r="R195" s="215">
        <f>Q195*H195</f>
        <v>0</v>
      </c>
      <c r="S195" s="215">
        <v>0</v>
      </c>
      <c r="T195" s="216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17" t="s">
        <v>165</v>
      </c>
      <c r="AT195" s="217" t="s">
        <v>160</v>
      </c>
      <c r="AU195" s="217" t="s">
        <v>80</v>
      </c>
      <c r="AY195" s="19" t="s">
        <v>158</v>
      </c>
      <c r="BE195" s="218">
        <f>IF(N195="základní",J195,0)</f>
        <v>0</v>
      </c>
      <c r="BF195" s="218">
        <f>IF(N195="snížená",J195,0)</f>
        <v>0</v>
      </c>
      <c r="BG195" s="218">
        <f>IF(N195="zákl. přenesená",J195,0)</f>
        <v>0</v>
      </c>
      <c r="BH195" s="218">
        <f>IF(N195="sníž. přenesená",J195,0)</f>
        <v>0</v>
      </c>
      <c r="BI195" s="218">
        <f>IF(N195="nulová",J195,0)</f>
        <v>0</v>
      </c>
      <c r="BJ195" s="19" t="s">
        <v>78</v>
      </c>
      <c r="BK195" s="218">
        <f>ROUND(I195*H195,2)</f>
        <v>0</v>
      </c>
      <c r="BL195" s="19" t="s">
        <v>165</v>
      </c>
      <c r="BM195" s="217" t="s">
        <v>2733</v>
      </c>
    </row>
    <row r="196" s="2" customFormat="1">
      <c r="A196" s="40"/>
      <c r="B196" s="41"/>
      <c r="C196" s="42"/>
      <c r="D196" s="219" t="s">
        <v>167</v>
      </c>
      <c r="E196" s="42"/>
      <c r="F196" s="220" t="s">
        <v>420</v>
      </c>
      <c r="G196" s="42"/>
      <c r="H196" s="42"/>
      <c r="I196" s="221"/>
      <c r="J196" s="42"/>
      <c r="K196" s="42"/>
      <c r="L196" s="46"/>
      <c r="M196" s="222"/>
      <c r="N196" s="22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167</v>
      </c>
      <c r="AU196" s="19" t="s">
        <v>80</v>
      </c>
    </row>
    <row r="197" s="2" customFormat="1" ht="14.4" customHeight="1">
      <c r="A197" s="40"/>
      <c r="B197" s="41"/>
      <c r="C197" s="246" t="s">
        <v>353</v>
      </c>
      <c r="D197" s="246" t="s">
        <v>400</v>
      </c>
      <c r="E197" s="247" t="s">
        <v>422</v>
      </c>
      <c r="F197" s="248" t="s">
        <v>423</v>
      </c>
      <c r="G197" s="249" t="s">
        <v>424</v>
      </c>
      <c r="H197" s="250">
        <v>5.7880000000000003</v>
      </c>
      <c r="I197" s="251"/>
      <c r="J197" s="252">
        <f>ROUND(I197*H197,2)</f>
        <v>0</v>
      </c>
      <c r="K197" s="248" t="s">
        <v>164</v>
      </c>
      <c r="L197" s="253"/>
      <c r="M197" s="254" t="s">
        <v>19</v>
      </c>
      <c r="N197" s="255" t="s">
        <v>41</v>
      </c>
      <c r="O197" s="86"/>
      <c r="P197" s="215">
        <f>O197*H197</f>
        <v>0</v>
      </c>
      <c r="Q197" s="215">
        <v>0.001</v>
      </c>
      <c r="R197" s="215">
        <f>Q197*H197</f>
        <v>0.0057880000000000006</v>
      </c>
      <c r="S197" s="215">
        <v>0</v>
      </c>
      <c r="T197" s="216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17" t="s">
        <v>215</v>
      </c>
      <c r="AT197" s="217" t="s">
        <v>400</v>
      </c>
      <c r="AU197" s="217" t="s">
        <v>80</v>
      </c>
      <c r="AY197" s="19" t="s">
        <v>158</v>
      </c>
      <c r="BE197" s="218">
        <f>IF(N197="základní",J197,0)</f>
        <v>0</v>
      </c>
      <c r="BF197" s="218">
        <f>IF(N197="snížená",J197,0)</f>
        <v>0</v>
      </c>
      <c r="BG197" s="218">
        <f>IF(N197="zákl. přenesená",J197,0)</f>
        <v>0</v>
      </c>
      <c r="BH197" s="218">
        <f>IF(N197="sníž. přenesená",J197,0)</f>
        <v>0</v>
      </c>
      <c r="BI197" s="218">
        <f>IF(N197="nulová",J197,0)</f>
        <v>0</v>
      </c>
      <c r="BJ197" s="19" t="s">
        <v>78</v>
      </c>
      <c r="BK197" s="218">
        <f>ROUND(I197*H197,2)</f>
        <v>0</v>
      </c>
      <c r="BL197" s="19" t="s">
        <v>165</v>
      </c>
      <c r="BM197" s="217" t="s">
        <v>2734</v>
      </c>
    </row>
    <row r="198" s="14" customFormat="1">
      <c r="A198" s="14"/>
      <c r="B198" s="235"/>
      <c r="C198" s="236"/>
      <c r="D198" s="226" t="s">
        <v>169</v>
      </c>
      <c r="E198" s="236"/>
      <c r="F198" s="238" t="s">
        <v>2735</v>
      </c>
      <c r="G198" s="236"/>
      <c r="H198" s="239">
        <v>5.7880000000000003</v>
      </c>
      <c r="I198" s="240"/>
      <c r="J198" s="236"/>
      <c r="K198" s="236"/>
      <c r="L198" s="241"/>
      <c r="M198" s="242"/>
      <c r="N198" s="243"/>
      <c r="O198" s="243"/>
      <c r="P198" s="243"/>
      <c r="Q198" s="243"/>
      <c r="R198" s="243"/>
      <c r="S198" s="243"/>
      <c r="T198" s="24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45" t="s">
        <v>169</v>
      </c>
      <c r="AU198" s="245" t="s">
        <v>80</v>
      </c>
      <c r="AV198" s="14" t="s">
        <v>80</v>
      </c>
      <c r="AW198" s="14" t="s">
        <v>4</v>
      </c>
      <c r="AX198" s="14" t="s">
        <v>78</v>
      </c>
      <c r="AY198" s="245" t="s">
        <v>158</v>
      </c>
    </row>
    <row r="199" s="2" customFormat="1" ht="19.8" customHeight="1">
      <c r="A199" s="40"/>
      <c r="B199" s="41"/>
      <c r="C199" s="206" t="s">
        <v>360</v>
      </c>
      <c r="D199" s="206" t="s">
        <v>160</v>
      </c>
      <c r="E199" s="207" t="s">
        <v>406</v>
      </c>
      <c r="F199" s="208" t="s">
        <v>407</v>
      </c>
      <c r="G199" s="209" t="s">
        <v>223</v>
      </c>
      <c r="H199" s="210">
        <v>289.39999999999998</v>
      </c>
      <c r="I199" s="211"/>
      <c r="J199" s="212">
        <f>ROUND(I199*H199,2)</f>
        <v>0</v>
      </c>
      <c r="K199" s="208" t="s">
        <v>164</v>
      </c>
      <c r="L199" s="46"/>
      <c r="M199" s="213" t="s">
        <v>19</v>
      </c>
      <c r="N199" s="214" t="s">
        <v>41</v>
      </c>
      <c r="O199" s="86"/>
      <c r="P199" s="215">
        <f>O199*H199</f>
        <v>0</v>
      </c>
      <c r="Q199" s="215">
        <v>0</v>
      </c>
      <c r="R199" s="215">
        <f>Q199*H199</f>
        <v>0</v>
      </c>
      <c r="S199" s="215">
        <v>0</v>
      </c>
      <c r="T199" s="21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17" t="s">
        <v>165</v>
      </c>
      <c r="AT199" s="217" t="s">
        <v>160</v>
      </c>
      <c r="AU199" s="217" t="s">
        <v>80</v>
      </c>
      <c r="AY199" s="19" t="s">
        <v>158</v>
      </c>
      <c r="BE199" s="218">
        <f>IF(N199="základní",J199,0)</f>
        <v>0</v>
      </c>
      <c r="BF199" s="218">
        <f>IF(N199="snížená",J199,0)</f>
        <v>0</v>
      </c>
      <c r="BG199" s="218">
        <f>IF(N199="zákl. přenesená",J199,0)</f>
        <v>0</v>
      </c>
      <c r="BH199" s="218">
        <f>IF(N199="sníž. přenesená",J199,0)</f>
        <v>0</v>
      </c>
      <c r="BI199" s="218">
        <f>IF(N199="nulová",J199,0)</f>
        <v>0</v>
      </c>
      <c r="BJ199" s="19" t="s">
        <v>78</v>
      </c>
      <c r="BK199" s="218">
        <f>ROUND(I199*H199,2)</f>
        <v>0</v>
      </c>
      <c r="BL199" s="19" t="s">
        <v>165</v>
      </c>
      <c r="BM199" s="217" t="s">
        <v>2736</v>
      </c>
    </row>
    <row r="200" s="2" customFormat="1">
      <c r="A200" s="40"/>
      <c r="B200" s="41"/>
      <c r="C200" s="42"/>
      <c r="D200" s="219" t="s">
        <v>167</v>
      </c>
      <c r="E200" s="42"/>
      <c r="F200" s="220" t="s">
        <v>409</v>
      </c>
      <c r="G200" s="42"/>
      <c r="H200" s="42"/>
      <c r="I200" s="221"/>
      <c r="J200" s="42"/>
      <c r="K200" s="42"/>
      <c r="L200" s="46"/>
      <c r="M200" s="222"/>
      <c r="N200" s="22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167</v>
      </c>
      <c r="AU200" s="19" t="s">
        <v>80</v>
      </c>
    </row>
    <row r="201" s="2" customFormat="1" ht="14.4" customHeight="1">
      <c r="A201" s="40"/>
      <c r="B201" s="41"/>
      <c r="C201" s="206" t="s">
        <v>370</v>
      </c>
      <c r="D201" s="206" t="s">
        <v>160</v>
      </c>
      <c r="E201" s="207" t="s">
        <v>428</v>
      </c>
      <c r="F201" s="208" t="s">
        <v>429</v>
      </c>
      <c r="G201" s="209" t="s">
        <v>223</v>
      </c>
      <c r="H201" s="210">
        <v>289.39999999999998</v>
      </c>
      <c r="I201" s="211"/>
      <c r="J201" s="212">
        <f>ROUND(I201*H201,2)</f>
        <v>0</v>
      </c>
      <c r="K201" s="208" t="s">
        <v>164</v>
      </c>
      <c r="L201" s="46"/>
      <c r="M201" s="213" t="s">
        <v>19</v>
      </c>
      <c r="N201" s="214" t="s">
        <v>41</v>
      </c>
      <c r="O201" s="86"/>
      <c r="P201" s="215">
        <f>O201*H201</f>
        <v>0</v>
      </c>
      <c r="Q201" s="215">
        <v>0</v>
      </c>
      <c r="R201" s="215">
        <f>Q201*H201</f>
        <v>0</v>
      </c>
      <c r="S201" s="215">
        <v>0</v>
      </c>
      <c r="T201" s="216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17" t="s">
        <v>165</v>
      </c>
      <c r="AT201" s="217" t="s">
        <v>160</v>
      </c>
      <c r="AU201" s="217" t="s">
        <v>80</v>
      </c>
      <c r="AY201" s="19" t="s">
        <v>158</v>
      </c>
      <c r="BE201" s="218">
        <f>IF(N201="základní",J201,0)</f>
        <v>0</v>
      </c>
      <c r="BF201" s="218">
        <f>IF(N201="snížená",J201,0)</f>
        <v>0</v>
      </c>
      <c r="BG201" s="218">
        <f>IF(N201="zákl. přenesená",J201,0)</f>
        <v>0</v>
      </c>
      <c r="BH201" s="218">
        <f>IF(N201="sníž. přenesená",J201,0)</f>
        <v>0</v>
      </c>
      <c r="BI201" s="218">
        <f>IF(N201="nulová",J201,0)</f>
        <v>0</v>
      </c>
      <c r="BJ201" s="19" t="s">
        <v>78</v>
      </c>
      <c r="BK201" s="218">
        <f>ROUND(I201*H201,2)</f>
        <v>0</v>
      </c>
      <c r="BL201" s="19" t="s">
        <v>165</v>
      </c>
      <c r="BM201" s="217" t="s">
        <v>2737</v>
      </c>
    </row>
    <row r="202" s="2" customFormat="1">
      <c r="A202" s="40"/>
      <c r="B202" s="41"/>
      <c r="C202" s="42"/>
      <c r="D202" s="219" t="s">
        <v>167</v>
      </c>
      <c r="E202" s="42"/>
      <c r="F202" s="220" t="s">
        <v>431</v>
      </c>
      <c r="G202" s="42"/>
      <c r="H202" s="42"/>
      <c r="I202" s="221"/>
      <c r="J202" s="42"/>
      <c r="K202" s="42"/>
      <c r="L202" s="46"/>
      <c r="M202" s="222"/>
      <c r="N202" s="22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167</v>
      </c>
      <c r="AU202" s="19" t="s">
        <v>80</v>
      </c>
    </row>
    <row r="203" s="12" customFormat="1" ht="22.8" customHeight="1">
      <c r="A203" s="12"/>
      <c r="B203" s="190"/>
      <c r="C203" s="191"/>
      <c r="D203" s="192" t="s">
        <v>69</v>
      </c>
      <c r="E203" s="204" t="s">
        <v>165</v>
      </c>
      <c r="F203" s="204" t="s">
        <v>471</v>
      </c>
      <c r="G203" s="191"/>
      <c r="H203" s="191"/>
      <c r="I203" s="194"/>
      <c r="J203" s="205">
        <f>BK203</f>
        <v>0</v>
      </c>
      <c r="K203" s="191"/>
      <c r="L203" s="196"/>
      <c r="M203" s="197"/>
      <c r="N203" s="198"/>
      <c r="O203" s="198"/>
      <c r="P203" s="199">
        <f>SUM(P204:P207)</f>
        <v>0</v>
      </c>
      <c r="Q203" s="198"/>
      <c r="R203" s="199">
        <f>SUM(R204:R207)</f>
        <v>0</v>
      </c>
      <c r="S203" s="198"/>
      <c r="T203" s="200">
        <f>SUM(T204:T207)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01" t="s">
        <v>78</v>
      </c>
      <c r="AT203" s="202" t="s">
        <v>69</v>
      </c>
      <c r="AU203" s="202" t="s">
        <v>78</v>
      </c>
      <c r="AY203" s="201" t="s">
        <v>158</v>
      </c>
      <c r="BK203" s="203">
        <f>SUM(BK204:BK207)</f>
        <v>0</v>
      </c>
    </row>
    <row r="204" s="2" customFormat="1" ht="14.4" customHeight="1">
      <c r="A204" s="40"/>
      <c r="B204" s="41"/>
      <c r="C204" s="206" t="s">
        <v>378</v>
      </c>
      <c r="D204" s="206" t="s">
        <v>160</v>
      </c>
      <c r="E204" s="207" t="s">
        <v>757</v>
      </c>
      <c r="F204" s="208" t="s">
        <v>758</v>
      </c>
      <c r="G204" s="209" t="s">
        <v>234</v>
      </c>
      <c r="H204" s="210">
        <v>17.364000000000001</v>
      </c>
      <c r="I204" s="211"/>
      <c r="J204" s="212">
        <f>ROUND(I204*H204,2)</f>
        <v>0</v>
      </c>
      <c r="K204" s="208" t="s">
        <v>164</v>
      </c>
      <c r="L204" s="46"/>
      <c r="M204" s="213" t="s">
        <v>19</v>
      </c>
      <c r="N204" s="214" t="s">
        <v>41</v>
      </c>
      <c r="O204" s="86"/>
      <c r="P204" s="215">
        <f>O204*H204</f>
        <v>0</v>
      </c>
      <c r="Q204" s="215">
        <v>0</v>
      </c>
      <c r="R204" s="215">
        <f>Q204*H204</f>
        <v>0</v>
      </c>
      <c r="S204" s="215">
        <v>0</v>
      </c>
      <c r="T204" s="216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17" t="s">
        <v>165</v>
      </c>
      <c r="AT204" s="217" t="s">
        <v>160</v>
      </c>
      <c r="AU204" s="217" t="s">
        <v>80</v>
      </c>
      <c r="AY204" s="19" t="s">
        <v>158</v>
      </c>
      <c r="BE204" s="218">
        <f>IF(N204="základní",J204,0)</f>
        <v>0</v>
      </c>
      <c r="BF204" s="218">
        <f>IF(N204="snížená",J204,0)</f>
        <v>0</v>
      </c>
      <c r="BG204" s="218">
        <f>IF(N204="zákl. přenesená",J204,0)</f>
        <v>0</v>
      </c>
      <c r="BH204" s="218">
        <f>IF(N204="sníž. přenesená",J204,0)</f>
        <v>0</v>
      </c>
      <c r="BI204" s="218">
        <f>IF(N204="nulová",J204,0)</f>
        <v>0</v>
      </c>
      <c r="BJ204" s="19" t="s">
        <v>78</v>
      </c>
      <c r="BK204" s="218">
        <f>ROUND(I204*H204,2)</f>
        <v>0</v>
      </c>
      <c r="BL204" s="19" t="s">
        <v>165</v>
      </c>
      <c r="BM204" s="217" t="s">
        <v>2738</v>
      </c>
    </row>
    <row r="205" s="2" customFormat="1">
      <c r="A205" s="40"/>
      <c r="B205" s="41"/>
      <c r="C205" s="42"/>
      <c r="D205" s="219" t="s">
        <v>167</v>
      </c>
      <c r="E205" s="42"/>
      <c r="F205" s="220" t="s">
        <v>760</v>
      </c>
      <c r="G205" s="42"/>
      <c r="H205" s="42"/>
      <c r="I205" s="221"/>
      <c r="J205" s="42"/>
      <c r="K205" s="42"/>
      <c r="L205" s="46"/>
      <c r="M205" s="222"/>
      <c r="N205" s="223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167</v>
      </c>
      <c r="AU205" s="19" t="s">
        <v>80</v>
      </c>
    </row>
    <row r="206" s="13" customFormat="1">
      <c r="A206" s="13"/>
      <c r="B206" s="224"/>
      <c r="C206" s="225"/>
      <c r="D206" s="226" t="s">
        <v>169</v>
      </c>
      <c r="E206" s="227" t="s">
        <v>19</v>
      </c>
      <c r="F206" s="228" t="s">
        <v>2474</v>
      </c>
      <c r="G206" s="225"/>
      <c r="H206" s="227" t="s">
        <v>19</v>
      </c>
      <c r="I206" s="229"/>
      <c r="J206" s="225"/>
      <c r="K206" s="225"/>
      <c r="L206" s="230"/>
      <c r="M206" s="231"/>
      <c r="N206" s="232"/>
      <c r="O206" s="232"/>
      <c r="P206" s="232"/>
      <c r="Q206" s="232"/>
      <c r="R206" s="232"/>
      <c r="S206" s="232"/>
      <c r="T206" s="23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34" t="s">
        <v>169</v>
      </c>
      <c r="AU206" s="234" t="s">
        <v>80</v>
      </c>
      <c r="AV206" s="13" t="s">
        <v>78</v>
      </c>
      <c r="AW206" s="13" t="s">
        <v>171</v>
      </c>
      <c r="AX206" s="13" t="s">
        <v>70</v>
      </c>
      <c r="AY206" s="234" t="s">
        <v>158</v>
      </c>
    </row>
    <row r="207" s="14" customFormat="1">
      <c r="A207" s="14"/>
      <c r="B207" s="235"/>
      <c r="C207" s="236"/>
      <c r="D207" s="226" t="s">
        <v>169</v>
      </c>
      <c r="E207" s="237" t="s">
        <v>19</v>
      </c>
      <c r="F207" s="238" t="s">
        <v>2714</v>
      </c>
      <c r="G207" s="236"/>
      <c r="H207" s="239">
        <v>17.364000000000001</v>
      </c>
      <c r="I207" s="240"/>
      <c r="J207" s="236"/>
      <c r="K207" s="236"/>
      <c r="L207" s="241"/>
      <c r="M207" s="242"/>
      <c r="N207" s="243"/>
      <c r="O207" s="243"/>
      <c r="P207" s="243"/>
      <c r="Q207" s="243"/>
      <c r="R207" s="243"/>
      <c r="S207" s="243"/>
      <c r="T207" s="24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45" t="s">
        <v>169</v>
      </c>
      <c r="AU207" s="245" t="s">
        <v>80</v>
      </c>
      <c r="AV207" s="14" t="s">
        <v>80</v>
      </c>
      <c r="AW207" s="14" t="s">
        <v>171</v>
      </c>
      <c r="AX207" s="14" t="s">
        <v>70</v>
      </c>
      <c r="AY207" s="245" t="s">
        <v>158</v>
      </c>
    </row>
    <row r="208" s="12" customFormat="1" ht="22.8" customHeight="1">
      <c r="A208" s="12"/>
      <c r="B208" s="190"/>
      <c r="C208" s="191"/>
      <c r="D208" s="192" t="s">
        <v>69</v>
      </c>
      <c r="E208" s="204" t="s">
        <v>215</v>
      </c>
      <c r="F208" s="204" t="s">
        <v>491</v>
      </c>
      <c r="G208" s="191"/>
      <c r="H208" s="191"/>
      <c r="I208" s="194"/>
      <c r="J208" s="205">
        <f>BK208</f>
        <v>0</v>
      </c>
      <c r="K208" s="191"/>
      <c r="L208" s="196"/>
      <c r="M208" s="197"/>
      <c r="N208" s="198"/>
      <c r="O208" s="198"/>
      <c r="P208" s="199">
        <f>SUM(P209:P270)</f>
        <v>0</v>
      </c>
      <c r="Q208" s="198"/>
      <c r="R208" s="199">
        <f>SUM(R209:R270)</f>
        <v>2.0122680699999997</v>
      </c>
      <c r="S208" s="198"/>
      <c r="T208" s="200">
        <f>SUM(T209:T270)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01" t="s">
        <v>78</v>
      </c>
      <c r="AT208" s="202" t="s">
        <v>69</v>
      </c>
      <c r="AU208" s="202" t="s">
        <v>78</v>
      </c>
      <c r="AY208" s="201" t="s">
        <v>158</v>
      </c>
      <c r="BK208" s="203">
        <f>SUM(BK209:BK270)</f>
        <v>0</v>
      </c>
    </row>
    <row r="209" s="2" customFormat="1" ht="14.4" customHeight="1">
      <c r="A209" s="40"/>
      <c r="B209" s="41"/>
      <c r="C209" s="206" t="s">
        <v>388</v>
      </c>
      <c r="D209" s="206" t="s">
        <v>160</v>
      </c>
      <c r="E209" s="207" t="s">
        <v>2739</v>
      </c>
      <c r="F209" s="208" t="s">
        <v>2740</v>
      </c>
      <c r="G209" s="209" t="s">
        <v>181</v>
      </c>
      <c r="H209" s="210">
        <v>289.39999999999998</v>
      </c>
      <c r="I209" s="211"/>
      <c r="J209" s="212">
        <f>ROUND(I209*H209,2)</f>
        <v>0</v>
      </c>
      <c r="K209" s="208" t="s">
        <v>164</v>
      </c>
      <c r="L209" s="46"/>
      <c r="M209" s="213" t="s">
        <v>19</v>
      </c>
      <c r="N209" s="214" t="s">
        <v>41</v>
      </c>
      <c r="O209" s="86"/>
      <c r="P209" s="215">
        <f>O209*H209</f>
        <v>0</v>
      </c>
      <c r="Q209" s="215">
        <v>0</v>
      </c>
      <c r="R209" s="215">
        <f>Q209*H209</f>
        <v>0</v>
      </c>
      <c r="S209" s="215">
        <v>0</v>
      </c>
      <c r="T209" s="216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17" t="s">
        <v>165</v>
      </c>
      <c r="AT209" s="217" t="s">
        <v>160</v>
      </c>
      <c r="AU209" s="217" t="s">
        <v>80</v>
      </c>
      <c r="AY209" s="19" t="s">
        <v>158</v>
      </c>
      <c r="BE209" s="218">
        <f>IF(N209="základní",J209,0)</f>
        <v>0</v>
      </c>
      <c r="BF209" s="218">
        <f>IF(N209="snížená",J209,0)</f>
        <v>0</v>
      </c>
      <c r="BG209" s="218">
        <f>IF(N209="zákl. přenesená",J209,0)</f>
        <v>0</v>
      </c>
      <c r="BH209" s="218">
        <f>IF(N209="sníž. přenesená",J209,0)</f>
        <v>0</v>
      </c>
      <c r="BI209" s="218">
        <f>IF(N209="nulová",J209,0)</f>
        <v>0</v>
      </c>
      <c r="BJ209" s="19" t="s">
        <v>78</v>
      </c>
      <c r="BK209" s="218">
        <f>ROUND(I209*H209,2)</f>
        <v>0</v>
      </c>
      <c r="BL209" s="19" t="s">
        <v>165</v>
      </c>
      <c r="BM209" s="217" t="s">
        <v>2741</v>
      </c>
    </row>
    <row r="210" s="2" customFormat="1">
      <c r="A210" s="40"/>
      <c r="B210" s="41"/>
      <c r="C210" s="42"/>
      <c r="D210" s="219" t="s">
        <v>167</v>
      </c>
      <c r="E210" s="42"/>
      <c r="F210" s="220" t="s">
        <v>2742</v>
      </c>
      <c r="G210" s="42"/>
      <c r="H210" s="42"/>
      <c r="I210" s="221"/>
      <c r="J210" s="42"/>
      <c r="K210" s="42"/>
      <c r="L210" s="46"/>
      <c r="M210" s="222"/>
      <c r="N210" s="223"/>
      <c r="O210" s="86"/>
      <c r="P210" s="86"/>
      <c r="Q210" s="86"/>
      <c r="R210" s="86"/>
      <c r="S210" s="86"/>
      <c r="T210" s="87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167</v>
      </c>
      <c r="AU210" s="19" t="s">
        <v>80</v>
      </c>
    </row>
    <row r="211" s="13" customFormat="1">
      <c r="A211" s="13"/>
      <c r="B211" s="224"/>
      <c r="C211" s="225"/>
      <c r="D211" s="226" t="s">
        <v>169</v>
      </c>
      <c r="E211" s="227" t="s">
        <v>19</v>
      </c>
      <c r="F211" s="228" t="s">
        <v>2743</v>
      </c>
      <c r="G211" s="225"/>
      <c r="H211" s="227" t="s">
        <v>19</v>
      </c>
      <c r="I211" s="229"/>
      <c r="J211" s="225"/>
      <c r="K211" s="225"/>
      <c r="L211" s="230"/>
      <c r="M211" s="231"/>
      <c r="N211" s="232"/>
      <c r="O211" s="232"/>
      <c r="P211" s="232"/>
      <c r="Q211" s="232"/>
      <c r="R211" s="232"/>
      <c r="S211" s="232"/>
      <c r="T211" s="23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34" t="s">
        <v>169</v>
      </c>
      <c r="AU211" s="234" t="s">
        <v>80</v>
      </c>
      <c r="AV211" s="13" t="s">
        <v>78</v>
      </c>
      <c r="AW211" s="13" t="s">
        <v>171</v>
      </c>
      <c r="AX211" s="13" t="s">
        <v>70</v>
      </c>
      <c r="AY211" s="234" t="s">
        <v>158</v>
      </c>
    </row>
    <row r="212" s="14" customFormat="1">
      <c r="A212" s="14"/>
      <c r="B212" s="235"/>
      <c r="C212" s="236"/>
      <c r="D212" s="226" t="s">
        <v>169</v>
      </c>
      <c r="E212" s="237" t="s">
        <v>19</v>
      </c>
      <c r="F212" s="238" t="s">
        <v>2744</v>
      </c>
      <c r="G212" s="236"/>
      <c r="H212" s="239">
        <v>289.39999999999998</v>
      </c>
      <c r="I212" s="240"/>
      <c r="J212" s="236"/>
      <c r="K212" s="236"/>
      <c r="L212" s="241"/>
      <c r="M212" s="242"/>
      <c r="N212" s="243"/>
      <c r="O212" s="243"/>
      <c r="P212" s="243"/>
      <c r="Q212" s="243"/>
      <c r="R212" s="243"/>
      <c r="S212" s="243"/>
      <c r="T212" s="24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45" t="s">
        <v>169</v>
      </c>
      <c r="AU212" s="245" t="s">
        <v>80</v>
      </c>
      <c r="AV212" s="14" t="s">
        <v>80</v>
      </c>
      <c r="AW212" s="14" t="s">
        <v>171</v>
      </c>
      <c r="AX212" s="14" t="s">
        <v>70</v>
      </c>
      <c r="AY212" s="245" t="s">
        <v>158</v>
      </c>
    </row>
    <row r="213" s="15" customFormat="1">
      <c r="A213" s="15"/>
      <c r="B213" s="256"/>
      <c r="C213" s="257"/>
      <c r="D213" s="226" t="s">
        <v>169</v>
      </c>
      <c r="E213" s="258" t="s">
        <v>19</v>
      </c>
      <c r="F213" s="259" t="s">
        <v>470</v>
      </c>
      <c r="G213" s="257"/>
      <c r="H213" s="260">
        <v>289.39999999999998</v>
      </c>
      <c r="I213" s="261"/>
      <c r="J213" s="257"/>
      <c r="K213" s="257"/>
      <c r="L213" s="262"/>
      <c r="M213" s="263"/>
      <c r="N213" s="264"/>
      <c r="O213" s="264"/>
      <c r="P213" s="264"/>
      <c r="Q213" s="264"/>
      <c r="R213" s="264"/>
      <c r="S213" s="264"/>
      <c r="T213" s="26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66" t="s">
        <v>169</v>
      </c>
      <c r="AU213" s="266" t="s">
        <v>80</v>
      </c>
      <c r="AV213" s="15" t="s">
        <v>165</v>
      </c>
      <c r="AW213" s="15" t="s">
        <v>171</v>
      </c>
      <c r="AX213" s="15" t="s">
        <v>78</v>
      </c>
      <c r="AY213" s="266" t="s">
        <v>158</v>
      </c>
    </row>
    <row r="214" s="2" customFormat="1" ht="14.4" customHeight="1">
      <c r="A214" s="40"/>
      <c r="B214" s="41"/>
      <c r="C214" s="246" t="s">
        <v>399</v>
      </c>
      <c r="D214" s="246" t="s">
        <v>400</v>
      </c>
      <c r="E214" s="247" t="s">
        <v>2745</v>
      </c>
      <c r="F214" s="248" t="s">
        <v>2746</v>
      </c>
      <c r="G214" s="249" t="s">
        <v>181</v>
      </c>
      <c r="H214" s="250">
        <v>293.74099999999999</v>
      </c>
      <c r="I214" s="251"/>
      <c r="J214" s="252">
        <f>ROUND(I214*H214,2)</f>
        <v>0</v>
      </c>
      <c r="K214" s="248" t="s">
        <v>164</v>
      </c>
      <c r="L214" s="253"/>
      <c r="M214" s="254" t="s">
        <v>19</v>
      </c>
      <c r="N214" s="255" t="s">
        <v>41</v>
      </c>
      <c r="O214" s="86"/>
      <c r="P214" s="215">
        <f>O214*H214</f>
        <v>0</v>
      </c>
      <c r="Q214" s="215">
        <v>0.00027</v>
      </c>
      <c r="R214" s="215">
        <f>Q214*H214</f>
        <v>0.079310069999999996</v>
      </c>
      <c r="S214" s="215">
        <v>0</v>
      </c>
      <c r="T214" s="216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17" t="s">
        <v>215</v>
      </c>
      <c r="AT214" s="217" t="s">
        <v>400</v>
      </c>
      <c r="AU214" s="217" t="s">
        <v>80</v>
      </c>
      <c r="AY214" s="19" t="s">
        <v>158</v>
      </c>
      <c r="BE214" s="218">
        <f>IF(N214="základní",J214,0)</f>
        <v>0</v>
      </c>
      <c r="BF214" s="218">
        <f>IF(N214="snížená",J214,0)</f>
        <v>0</v>
      </c>
      <c r="BG214" s="218">
        <f>IF(N214="zákl. přenesená",J214,0)</f>
        <v>0</v>
      </c>
      <c r="BH214" s="218">
        <f>IF(N214="sníž. přenesená",J214,0)</f>
        <v>0</v>
      </c>
      <c r="BI214" s="218">
        <f>IF(N214="nulová",J214,0)</f>
        <v>0</v>
      </c>
      <c r="BJ214" s="19" t="s">
        <v>78</v>
      </c>
      <c r="BK214" s="218">
        <f>ROUND(I214*H214,2)</f>
        <v>0</v>
      </c>
      <c r="BL214" s="19" t="s">
        <v>165</v>
      </c>
      <c r="BM214" s="217" t="s">
        <v>2747</v>
      </c>
    </row>
    <row r="215" s="13" customFormat="1">
      <c r="A215" s="13"/>
      <c r="B215" s="224"/>
      <c r="C215" s="225"/>
      <c r="D215" s="226" t="s">
        <v>169</v>
      </c>
      <c r="E215" s="227" t="s">
        <v>19</v>
      </c>
      <c r="F215" s="228" t="s">
        <v>2743</v>
      </c>
      <c r="G215" s="225"/>
      <c r="H215" s="227" t="s">
        <v>19</v>
      </c>
      <c r="I215" s="229"/>
      <c r="J215" s="225"/>
      <c r="K215" s="225"/>
      <c r="L215" s="230"/>
      <c r="M215" s="231"/>
      <c r="N215" s="232"/>
      <c r="O215" s="232"/>
      <c r="P215" s="232"/>
      <c r="Q215" s="232"/>
      <c r="R215" s="232"/>
      <c r="S215" s="232"/>
      <c r="T215" s="23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34" t="s">
        <v>169</v>
      </c>
      <c r="AU215" s="234" t="s">
        <v>80</v>
      </c>
      <c r="AV215" s="13" t="s">
        <v>78</v>
      </c>
      <c r="AW215" s="13" t="s">
        <v>171</v>
      </c>
      <c r="AX215" s="13" t="s">
        <v>70</v>
      </c>
      <c r="AY215" s="234" t="s">
        <v>158</v>
      </c>
    </row>
    <row r="216" s="14" customFormat="1">
      <c r="A216" s="14"/>
      <c r="B216" s="235"/>
      <c r="C216" s="236"/>
      <c r="D216" s="226" t="s">
        <v>169</v>
      </c>
      <c r="E216" s="237" t="s">
        <v>19</v>
      </c>
      <c r="F216" s="238" t="s">
        <v>2744</v>
      </c>
      <c r="G216" s="236"/>
      <c r="H216" s="239">
        <v>289.39999999999998</v>
      </c>
      <c r="I216" s="240"/>
      <c r="J216" s="236"/>
      <c r="K216" s="236"/>
      <c r="L216" s="241"/>
      <c r="M216" s="242"/>
      <c r="N216" s="243"/>
      <c r="O216" s="243"/>
      <c r="P216" s="243"/>
      <c r="Q216" s="243"/>
      <c r="R216" s="243"/>
      <c r="S216" s="243"/>
      <c r="T216" s="24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45" t="s">
        <v>169</v>
      </c>
      <c r="AU216" s="245" t="s">
        <v>80</v>
      </c>
      <c r="AV216" s="14" t="s">
        <v>80</v>
      </c>
      <c r="AW216" s="14" t="s">
        <v>171</v>
      </c>
      <c r="AX216" s="14" t="s">
        <v>70</v>
      </c>
      <c r="AY216" s="245" t="s">
        <v>158</v>
      </c>
    </row>
    <row r="217" s="15" customFormat="1">
      <c r="A217" s="15"/>
      <c r="B217" s="256"/>
      <c r="C217" s="257"/>
      <c r="D217" s="226" t="s">
        <v>169</v>
      </c>
      <c r="E217" s="258" t="s">
        <v>19</v>
      </c>
      <c r="F217" s="259" t="s">
        <v>470</v>
      </c>
      <c r="G217" s="257"/>
      <c r="H217" s="260">
        <v>289.39999999999998</v>
      </c>
      <c r="I217" s="261"/>
      <c r="J217" s="257"/>
      <c r="K217" s="257"/>
      <c r="L217" s="262"/>
      <c r="M217" s="263"/>
      <c r="N217" s="264"/>
      <c r="O217" s="264"/>
      <c r="P217" s="264"/>
      <c r="Q217" s="264"/>
      <c r="R217" s="264"/>
      <c r="S217" s="264"/>
      <c r="T217" s="26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6" t="s">
        <v>169</v>
      </c>
      <c r="AU217" s="266" t="s">
        <v>80</v>
      </c>
      <c r="AV217" s="15" t="s">
        <v>165</v>
      </c>
      <c r="AW217" s="15" t="s">
        <v>171</v>
      </c>
      <c r="AX217" s="15" t="s">
        <v>70</v>
      </c>
      <c r="AY217" s="266" t="s">
        <v>158</v>
      </c>
    </row>
    <row r="218" s="14" customFormat="1">
      <c r="A218" s="14"/>
      <c r="B218" s="235"/>
      <c r="C218" s="236"/>
      <c r="D218" s="226" t="s">
        <v>169</v>
      </c>
      <c r="E218" s="237" t="s">
        <v>19</v>
      </c>
      <c r="F218" s="238" t="s">
        <v>2748</v>
      </c>
      <c r="G218" s="236"/>
      <c r="H218" s="239">
        <v>293.74099999999993</v>
      </c>
      <c r="I218" s="240"/>
      <c r="J218" s="236"/>
      <c r="K218" s="236"/>
      <c r="L218" s="241"/>
      <c r="M218" s="242"/>
      <c r="N218" s="243"/>
      <c r="O218" s="243"/>
      <c r="P218" s="243"/>
      <c r="Q218" s="243"/>
      <c r="R218" s="243"/>
      <c r="S218" s="243"/>
      <c r="T218" s="24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45" t="s">
        <v>169</v>
      </c>
      <c r="AU218" s="245" t="s">
        <v>80</v>
      </c>
      <c r="AV218" s="14" t="s">
        <v>80</v>
      </c>
      <c r="AW218" s="14" t="s">
        <v>171</v>
      </c>
      <c r="AX218" s="14" t="s">
        <v>78</v>
      </c>
      <c r="AY218" s="245" t="s">
        <v>158</v>
      </c>
    </row>
    <row r="219" s="2" customFormat="1" ht="14.4" customHeight="1">
      <c r="A219" s="40"/>
      <c r="B219" s="41"/>
      <c r="C219" s="206" t="s">
        <v>405</v>
      </c>
      <c r="D219" s="206" t="s">
        <v>160</v>
      </c>
      <c r="E219" s="207" t="s">
        <v>2571</v>
      </c>
      <c r="F219" s="208" t="s">
        <v>2572</v>
      </c>
      <c r="G219" s="209" t="s">
        <v>505</v>
      </c>
      <c r="H219" s="210">
        <v>19</v>
      </c>
      <c r="I219" s="211"/>
      <c r="J219" s="212">
        <f>ROUND(I219*H219,2)</f>
        <v>0</v>
      </c>
      <c r="K219" s="208" t="s">
        <v>164</v>
      </c>
      <c r="L219" s="46"/>
      <c r="M219" s="213" t="s">
        <v>19</v>
      </c>
      <c r="N219" s="214" t="s">
        <v>41</v>
      </c>
      <c r="O219" s="86"/>
      <c r="P219" s="215">
        <f>O219*H219</f>
        <v>0</v>
      </c>
      <c r="Q219" s="215">
        <v>0</v>
      </c>
      <c r="R219" s="215">
        <f>Q219*H219</f>
        <v>0</v>
      </c>
      <c r="S219" s="215">
        <v>0</v>
      </c>
      <c r="T219" s="216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17" t="s">
        <v>165</v>
      </c>
      <c r="AT219" s="217" t="s">
        <v>160</v>
      </c>
      <c r="AU219" s="217" t="s">
        <v>80</v>
      </c>
      <c r="AY219" s="19" t="s">
        <v>158</v>
      </c>
      <c r="BE219" s="218">
        <f>IF(N219="základní",J219,0)</f>
        <v>0</v>
      </c>
      <c r="BF219" s="218">
        <f>IF(N219="snížená",J219,0)</f>
        <v>0</v>
      </c>
      <c r="BG219" s="218">
        <f>IF(N219="zákl. přenesená",J219,0)</f>
        <v>0</v>
      </c>
      <c r="BH219" s="218">
        <f>IF(N219="sníž. přenesená",J219,0)</f>
        <v>0</v>
      </c>
      <c r="BI219" s="218">
        <f>IF(N219="nulová",J219,0)</f>
        <v>0</v>
      </c>
      <c r="BJ219" s="19" t="s">
        <v>78</v>
      </c>
      <c r="BK219" s="218">
        <f>ROUND(I219*H219,2)</f>
        <v>0</v>
      </c>
      <c r="BL219" s="19" t="s">
        <v>165</v>
      </c>
      <c r="BM219" s="217" t="s">
        <v>2749</v>
      </c>
    </row>
    <row r="220" s="2" customFormat="1">
      <c r="A220" s="40"/>
      <c r="B220" s="41"/>
      <c r="C220" s="42"/>
      <c r="D220" s="219" t="s">
        <v>167</v>
      </c>
      <c r="E220" s="42"/>
      <c r="F220" s="220" t="s">
        <v>2574</v>
      </c>
      <c r="G220" s="42"/>
      <c r="H220" s="42"/>
      <c r="I220" s="221"/>
      <c r="J220" s="42"/>
      <c r="K220" s="42"/>
      <c r="L220" s="46"/>
      <c r="M220" s="222"/>
      <c r="N220" s="223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167</v>
      </c>
      <c r="AU220" s="19" t="s">
        <v>80</v>
      </c>
    </row>
    <row r="221" s="13" customFormat="1">
      <c r="A221" s="13"/>
      <c r="B221" s="224"/>
      <c r="C221" s="225"/>
      <c r="D221" s="226" t="s">
        <v>169</v>
      </c>
      <c r="E221" s="227" t="s">
        <v>19</v>
      </c>
      <c r="F221" s="228" t="s">
        <v>2743</v>
      </c>
      <c r="G221" s="225"/>
      <c r="H221" s="227" t="s">
        <v>19</v>
      </c>
      <c r="I221" s="229"/>
      <c r="J221" s="225"/>
      <c r="K221" s="225"/>
      <c r="L221" s="230"/>
      <c r="M221" s="231"/>
      <c r="N221" s="232"/>
      <c r="O221" s="232"/>
      <c r="P221" s="232"/>
      <c r="Q221" s="232"/>
      <c r="R221" s="232"/>
      <c r="S221" s="232"/>
      <c r="T221" s="23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34" t="s">
        <v>169</v>
      </c>
      <c r="AU221" s="234" t="s">
        <v>80</v>
      </c>
      <c r="AV221" s="13" t="s">
        <v>78</v>
      </c>
      <c r="AW221" s="13" t="s">
        <v>171</v>
      </c>
      <c r="AX221" s="13" t="s">
        <v>70</v>
      </c>
      <c r="AY221" s="234" t="s">
        <v>158</v>
      </c>
    </row>
    <row r="222" s="14" customFormat="1">
      <c r="A222" s="14"/>
      <c r="B222" s="235"/>
      <c r="C222" s="236"/>
      <c r="D222" s="226" t="s">
        <v>169</v>
      </c>
      <c r="E222" s="237" t="s">
        <v>19</v>
      </c>
      <c r="F222" s="238" t="s">
        <v>304</v>
      </c>
      <c r="G222" s="236"/>
      <c r="H222" s="239">
        <v>19</v>
      </c>
      <c r="I222" s="240"/>
      <c r="J222" s="236"/>
      <c r="K222" s="236"/>
      <c r="L222" s="241"/>
      <c r="M222" s="242"/>
      <c r="N222" s="243"/>
      <c r="O222" s="243"/>
      <c r="P222" s="243"/>
      <c r="Q222" s="243"/>
      <c r="R222" s="243"/>
      <c r="S222" s="243"/>
      <c r="T222" s="24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45" t="s">
        <v>169</v>
      </c>
      <c r="AU222" s="245" t="s">
        <v>80</v>
      </c>
      <c r="AV222" s="14" t="s">
        <v>80</v>
      </c>
      <c r="AW222" s="14" t="s">
        <v>171</v>
      </c>
      <c r="AX222" s="14" t="s">
        <v>70</v>
      </c>
      <c r="AY222" s="245" t="s">
        <v>158</v>
      </c>
    </row>
    <row r="223" s="15" customFormat="1">
      <c r="A223" s="15"/>
      <c r="B223" s="256"/>
      <c r="C223" s="257"/>
      <c r="D223" s="226" t="s">
        <v>169</v>
      </c>
      <c r="E223" s="258" t="s">
        <v>19</v>
      </c>
      <c r="F223" s="259" t="s">
        <v>470</v>
      </c>
      <c r="G223" s="257"/>
      <c r="H223" s="260">
        <v>19</v>
      </c>
      <c r="I223" s="261"/>
      <c r="J223" s="257"/>
      <c r="K223" s="257"/>
      <c r="L223" s="262"/>
      <c r="M223" s="263"/>
      <c r="N223" s="264"/>
      <c r="O223" s="264"/>
      <c r="P223" s="264"/>
      <c r="Q223" s="264"/>
      <c r="R223" s="264"/>
      <c r="S223" s="264"/>
      <c r="T223" s="26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6" t="s">
        <v>169</v>
      </c>
      <c r="AU223" s="266" t="s">
        <v>80</v>
      </c>
      <c r="AV223" s="15" t="s">
        <v>165</v>
      </c>
      <c r="AW223" s="15" t="s">
        <v>171</v>
      </c>
      <c r="AX223" s="15" t="s">
        <v>78</v>
      </c>
      <c r="AY223" s="266" t="s">
        <v>158</v>
      </c>
    </row>
    <row r="224" s="2" customFormat="1" ht="14.4" customHeight="1">
      <c r="A224" s="40"/>
      <c r="B224" s="41"/>
      <c r="C224" s="246" t="s">
        <v>410</v>
      </c>
      <c r="D224" s="246" t="s">
        <v>400</v>
      </c>
      <c r="E224" s="247" t="s">
        <v>2575</v>
      </c>
      <c r="F224" s="248" t="s">
        <v>2576</v>
      </c>
      <c r="G224" s="249" t="s">
        <v>505</v>
      </c>
      <c r="H224" s="250">
        <v>19</v>
      </c>
      <c r="I224" s="251"/>
      <c r="J224" s="252">
        <f>ROUND(I224*H224,2)</f>
        <v>0</v>
      </c>
      <c r="K224" s="248" t="s">
        <v>164</v>
      </c>
      <c r="L224" s="253"/>
      <c r="M224" s="254" t="s">
        <v>19</v>
      </c>
      <c r="N224" s="255" t="s">
        <v>41</v>
      </c>
      <c r="O224" s="86"/>
      <c r="P224" s="215">
        <f>O224*H224</f>
        <v>0</v>
      </c>
      <c r="Q224" s="215">
        <v>5.0000000000000002E-05</v>
      </c>
      <c r="R224" s="215">
        <f>Q224*H224</f>
        <v>0.00095</v>
      </c>
      <c r="S224" s="215">
        <v>0</v>
      </c>
      <c r="T224" s="216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17" t="s">
        <v>215</v>
      </c>
      <c r="AT224" s="217" t="s">
        <v>400</v>
      </c>
      <c r="AU224" s="217" t="s">
        <v>80</v>
      </c>
      <c r="AY224" s="19" t="s">
        <v>158</v>
      </c>
      <c r="BE224" s="218">
        <f>IF(N224="základní",J224,0)</f>
        <v>0</v>
      </c>
      <c r="BF224" s="218">
        <f>IF(N224="snížená",J224,0)</f>
        <v>0</v>
      </c>
      <c r="BG224" s="218">
        <f>IF(N224="zákl. přenesená",J224,0)</f>
        <v>0</v>
      </c>
      <c r="BH224" s="218">
        <f>IF(N224="sníž. přenesená",J224,0)</f>
        <v>0</v>
      </c>
      <c r="BI224" s="218">
        <f>IF(N224="nulová",J224,0)</f>
        <v>0</v>
      </c>
      <c r="BJ224" s="19" t="s">
        <v>78</v>
      </c>
      <c r="BK224" s="218">
        <f>ROUND(I224*H224,2)</f>
        <v>0</v>
      </c>
      <c r="BL224" s="19" t="s">
        <v>165</v>
      </c>
      <c r="BM224" s="217" t="s">
        <v>2750</v>
      </c>
    </row>
    <row r="225" s="13" customFormat="1">
      <c r="A225" s="13"/>
      <c r="B225" s="224"/>
      <c r="C225" s="225"/>
      <c r="D225" s="226" t="s">
        <v>169</v>
      </c>
      <c r="E225" s="227" t="s">
        <v>19</v>
      </c>
      <c r="F225" s="228" t="s">
        <v>2743</v>
      </c>
      <c r="G225" s="225"/>
      <c r="H225" s="227" t="s">
        <v>19</v>
      </c>
      <c r="I225" s="229"/>
      <c r="J225" s="225"/>
      <c r="K225" s="225"/>
      <c r="L225" s="230"/>
      <c r="M225" s="231"/>
      <c r="N225" s="232"/>
      <c r="O225" s="232"/>
      <c r="P225" s="232"/>
      <c r="Q225" s="232"/>
      <c r="R225" s="232"/>
      <c r="S225" s="232"/>
      <c r="T225" s="23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34" t="s">
        <v>169</v>
      </c>
      <c r="AU225" s="234" t="s">
        <v>80</v>
      </c>
      <c r="AV225" s="13" t="s">
        <v>78</v>
      </c>
      <c r="AW225" s="13" t="s">
        <v>171</v>
      </c>
      <c r="AX225" s="13" t="s">
        <v>70</v>
      </c>
      <c r="AY225" s="234" t="s">
        <v>158</v>
      </c>
    </row>
    <row r="226" s="14" customFormat="1">
      <c r="A226" s="14"/>
      <c r="B226" s="235"/>
      <c r="C226" s="236"/>
      <c r="D226" s="226" t="s">
        <v>169</v>
      </c>
      <c r="E226" s="237" t="s">
        <v>19</v>
      </c>
      <c r="F226" s="238" t="s">
        <v>304</v>
      </c>
      <c r="G226" s="236"/>
      <c r="H226" s="239">
        <v>19</v>
      </c>
      <c r="I226" s="240"/>
      <c r="J226" s="236"/>
      <c r="K226" s="236"/>
      <c r="L226" s="241"/>
      <c r="M226" s="242"/>
      <c r="N226" s="243"/>
      <c r="O226" s="243"/>
      <c r="P226" s="243"/>
      <c r="Q226" s="243"/>
      <c r="R226" s="243"/>
      <c r="S226" s="243"/>
      <c r="T226" s="24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45" t="s">
        <v>169</v>
      </c>
      <c r="AU226" s="245" t="s">
        <v>80</v>
      </c>
      <c r="AV226" s="14" t="s">
        <v>80</v>
      </c>
      <c r="AW226" s="14" t="s">
        <v>171</v>
      </c>
      <c r="AX226" s="14" t="s">
        <v>70</v>
      </c>
      <c r="AY226" s="245" t="s">
        <v>158</v>
      </c>
    </row>
    <row r="227" s="15" customFormat="1">
      <c r="A227" s="15"/>
      <c r="B227" s="256"/>
      <c r="C227" s="257"/>
      <c r="D227" s="226" t="s">
        <v>169</v>
      </c>
      <c r="E227" s="258" t="s">
        <v>19</v>
      </c>
      <c r="F227" s="259" t="s">
        <v>470</v>
      </c>
      <c r="G227" s="257"/>
      <c r="H227" s="260">
        <v>19</v>
      </c>
      <c r="I227" s="261"/>
      <c r="J227" s="257"/>
      <c r="K227" s="257"/>
      <c r="L227" s="262"/>
      <c r="M227" s="263"/>
      <c r="N227" s="264"/>
      <c r="O227" s="264"/>
      <c r="P227" s="264"/>
      <c r="Q227" s="264"/>
      <c r="R227" s="264"/>
      <c r="S227" s="264"/>
      <c r="T227" s="26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6" t="s">
        <v>169</v>
      </c>
      <c r="AU227" s="266" t="s">
        <v>80</v>
      </c>
      <c r="AV227" s="15" t="s">
        <v>165</v>
      </c>
      <c r="AW227" s="15" t="s">
        <v>171</v>
      </c>
      <c r="AX227" s="15" t="s">
        <v>78</v>
      </c>
      <c r="AY227" s="266" t="s">
        <v>158</v>
      </c>
    </row>
    <row r="228" s="2" customFormat="1" ht="14.4" customHeight="1">
      <c r="A228" s="40"/>
      <c r="B228" s="41"/>
      <c r="C228" s="206" t="s">
        <v>416</v>
      </c>
      <c r="D228" s="206" t="s">
        <v>160</v>
      </c>
      <c r="E228" s="207" t="s">
        <v>2751</v>
      </c>
      <c r="F228" s="208" t="s">
        <v>2752</v>
      </c>
      <c r="G228" s="209" t="s">
        <v>505</v>
      </c>
      <c r="H228" s="210">
        <v>10</v>
      </c>
      <c r="I228" s="211"/>
      <c r="J228" s="212">
        <f>ROUND(I228*H228,2)</f>
        <v>0</v>
      </c>
      <c r="K228" s="208" t="s">
        <v>164</v>
      </c>
      <c r="L228" s="46"/>
      <c r="M228" s="213" t="s">
        <v>19</v>
      </c>
      <c r="N228" s="214" t="s">
        <v>41</v>
      </c>
      <c r="O228" s="86"/>
      <c r="P228" s="215">
        <f>O228*H228</f>
        <v>0</v>
      </c>
      <c r="Q228" s="215">
        <v>0</v>
      </c>
      <c r="R228" s="215">
        <f>Q228*H228</f>
        <v>0</v>
      </c>
      <c r="S228" s="215">
        <v>0</v>
      </c>
      <c r="T228" s="216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17" t="s">
        <v>165</v>
      </c>
      <c r="AT228" s="217" t="s">
        <v>160</v>
      </c>
      <c r="AU228" s="217" t="s">
        <v>80</v>
      </c>
      <c r="AY228" s="19" t="s">
        <v>158</v>
      </c>
      <c r="BE228" s="218">
        <f>IF(N228="základní",J228,0)</f>
        <v>0</v>
      </c>
      <c r="BF228" s="218">
        <f>IF(N228="snížená",J228,0)</f>
        <v>0</v>
      </c>
      <c r="BG228" s="218">
        <f>IF(N228="zákl. přenesená",J228,0)</f>
        <v>0</v>
      </c>
      <c r="BH228" s="218">
        <f>IF(N228="sníž. přenesená",J228,0)</f>
        <v>0</v>
      </c>
      <c r="BI228" s="218">
        <f>IF(N228="nulová",J228,0)</f>
        <v>0</v>
      </c>
      <c r="BJ228" s="19" t="s">
        <v>78</v>
      </c>
      <c r="BK228" s="218">
        <f>ROUND(I228*H228,2)</f>
        <v>0</v>
      </c>
      <c r="BL228" s="19" t="s">
        <v>165</v>
      </c>
      <c r="BM228" s="217" t="s">
        <v>2753</v>
      </c>
    </row>
    <row r="229" s="2" customFormat="1">
      <c r="A229" s="40"/>
      <c r="B229" s="41"/>
      <c r="C229" s="42"/>
      <c r="D229" s="219" t="s">
        <v>167</v>
      </c>
      <c r="E229" s="42"/>
      <c r="F229" s="220" t="s">
        <v>2754</v>
      </c>
      <c r="G229" s="42"/>
      <c r="H229" s="42"/>
      <c r="I229" s="221"/>
      <c r="J229" s="42"/>
      <c r="K229" s="42"/>
      <c r="L229" s="46"/>
      <c r="M229" s="222"/>
      <c r="N229" s="223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167</v>
      </c>
      <c r="AU229" s="19" t="s">
        <v>80</v>
      </c>
    </row>
    <row r="230" s="13" customFormat="1">
      <c r="A230" s="13"/>
      <c r="B230" s="224"/>
      <c r="C230" s="225"/>
      <c r="D230" s="226" t="s">
        <v>169</v>
      </c>
      <c r="E230" s="227" t="s">
        <v>19</v>
      </c>
      <c r="F230" s="228" t="s">
        <v>2743</v>
      </c>
      <c r="G230" s="225"/>
      <c r="H230" s="227" t="s">
        <v>19</v>
      </c>
      <c r="I230" s="229"/>
      <c r="J230" s="225"/>
      <c r="K230" s="225"/>
      <c r="L230" s="230"/>
      <c r="M230" s="231"/>
      <c r="N230" s="232"/>
      <c r="O230" s="232"/>
      <c r="P230" s="232"/>
      <c r="Q230" s="232"/>
      <c r="R230" s="232"/>
      <c r="S230" s="232"/>
      <c r="T230" s="23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34" t="s">
        <v>169</v>
      </c>
      <c r="AU230" s="234" t="s">
        <v>80</v>
      </c>
      <c r="AV230" s="13" t="s">
        <v>78</v>
      </c>
      <c r="AW230" s="13" t="s">
        <v>171</v>
      </c>
      <c r="AX230" s="13" t="s">
        <v>70</v>
      </c>
      <c r="AY230" s="234" t="s">
        <v>158</v>
      </c>
    </row>
    <row r="231" s="14" customFormat="1">
      <c r="A231" s="14"/>
      <c r="B231" s="235"/>
      <c r="C231" s="236"/>
      <c r="D231" s="226" t="s">
        <v>169</v>
      </c>
      <c r="E231" s="237" t="s">
        <v>19</v>
      </c>
      <c r="F231" s="238" t="s">
        <v>231</v>
      </c>
      <c r="G231" s="236"/>
      <c r="H231" s="239">
        <v>10</v>
      </c>
      <c r="I231" s="240"/>
      <c r="J231" s="236"/>
      <c r="K231" s="236"/>
      <c r="L231" s="241"/>
      <c r="M231" s="242"/>
      <c r="N231" s="243"/>
      <c r="O231" s="243"/>
      <c r="P231" s="243"/>
      <c r="Q231" s="243"/>
      <c r="R231" s="243"/>
      <c r="S231" s="243"/>
      <c r="T231" s="24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45" t="s">
        <v>169</v>
      </c>
      <c r="AU231" s="245" t="s">
        <v>80</v>
      </c>
      <c r="AV231" s="14" t="s">
        <v>80</v>
      </c>
      <c r="AW231" s="14" t="s">
        <v>171</v>
      </c>
      <c r="AX231" s="14" t="s">
        <v>70</v>
      </c>
      <c r="AY231" s="245" t="s">
        <v>158</v>
      </c>
    </row>
    <row r="232" s="15" customFormat="1">
      <c r="A232" s="15"/>
      <c r="B232" s="256"/>
      <c r="C232" s="257"/>
      <c r="D232" s="226" t="s">
        <v>169</v>
      </c>
      <c r="E232" s="258" t="s">
        <v>19</v>
      </c>
      <c r="F232" s="259" t="s">
        <v>470</v>
      </c>
      <c r="G232" s="257"/>
      <c r="H232" s="260">
        <v>10</v>
      </c>
      <c r="I232" s="261"/>
      <c r="J232" s="257"/>
      <c r="K232" s="257"/>
      <c r="L232" s="262"/>
      <c r="M232" s="263"/>
      <c r="N232" s="264"/>
      <c r="O232" s="264"/>
      <c r="P232" s="264"/>
      <c r="Q232" s="264"/>
      <c r="R232" s="264"/>
      <c r="S232" s="264"/>
      <c r="T232" s="26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6" t="s">
        <v>169</v>
      </c>
      <c r="AU232" s="266" t="s">
        <v>80</v>
      </c>
      <c r="AV232" s="15" t="s">
        <v>165</v>
      </c>
      <c r="AW232" s="15" t="s">
        <v>171</v>
      </c>
      <c r="AX232" s="15" t="s">
        <v>78</v>
      </c>
      <c r="AY232" s="266" t="s">
        <v>158</v>
      </c>
    </row>
    <row r="233" s="2" customFormat="1" ht="14.4" customHeight="1">
      <c r="A233" s="40"/>
      <c r="B233" s="41"/>
      <c r="C233" s="246" t="s">
        <v>421</v>
      </c>
      <c r="D233" s="246" t="s">
        <v>400</v>
      </c>
      <c r="E233" s="247" t="s">
        <v>2755</v>
      </c>
      <c r="F233" s="248" t="s">
        <v>2756</v>
      </c>
      <c r="G233" s="249" t="s">
        <v>505</v>
      </c>
      <c r="H233" s="250">
        <v>10</v>
      </c>
      <c r="I233" s="251"/>
      <c r="J233" s="252">
        <f>ROUND(I233*H233,2)</f>
        <v>0</v>
      </c>
      <c r="K233" s="248" t="s">
        <v>164</v>
      </c>
      <c r="L233" s="253"/>
      <c r="M233" s="254" t="s">
        <v>19</v>
      </c>
      <c r="N233" s="255" t="s">
        <v>41</v>
      </c>
      <c r="O233" s="86"/>
      <c r="P233" s="215">
        <f>O233*H233</f>
        <v>0</v>
      </c>
      <c r="Q233" s="215">
        <v>8.0000000000000007E-05</v>
      </c>
      <c r="R233" s="215">
        <f>Q233*H233</f>
        <v>0.00080000000000000004</v>
      </c>
      <c r="S233" s="215">
        <v>0</v>
      </c>
      <c r="T233" s="216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17" t="s">
        <v>215</v>
      </c>
      <c r="AT233" s="217" t="s">
        <v>400</v>
      </c>
      <c r="AU233" s="217" t="s">
        <v>80</v>
      </c>
      <c r="AY233" s="19" t="s">
        <v>158</v>
      </c>
      <c r="BE233" s="218">
        <f>IF(N233="základní",J233,0)</f>
        <v>0</v>
      </c>
      <c r="BF233" s="218">
        <f>IF(N233="snížená",J233,0)</f>
        <v>0</v>
      </c>
      <c r="BG233" s="218">
        <f>IF(N233="zákl. přenesená",J233,0)</f>
        <v>0</v>
      </c>
      <c r="BH233" s="218">
        <f>IF(N233="sníž. přenesená",J233,0)</f>
        <v>0</v>
      </c>
      <c r="BI233" s="218">
        <f>IF(N233="nulová",J233,0)</f>
        <v>0</v>
      </c>
      <c r="BJ233" s="19" t="s">
        <v>78</v>
      </c>
      <c r="BK233" s="218">
        <f>ROUND(I233*H233,2)</f>
        <v>0</v>
      </c>
      <c r="BL233" s="19" t="s">
        <v>165</v>
      </c>
      <c r="BM233" s="217" t="s">
        <v>2757</v>
      </c>
    </row>
    <row r="234" s="13" customFormat="1">
      <c r="A234" s="13"/>
      <c r="B234" s="224"/>
      <c r="C234" s="225"/>
      <c r="D234" s="226" t="s">
        <v>169</v>
      </c>
      <c r="E234" s="227" t="s">
        <v>19</v>
      </c>
      <c r="F234" s="228" t="s">
        <v>2743</v>
      </c>
      <c r="G234" s="225"/>
      <c r="H234" s="227" t="s">
        <v>19</v>
      </c>
      <c r="I234" s="229"/>
      <c r="J234" s="225"/>
      <c r="K234" s="225"/>
      <c r="L234" s="230"/>
      <c r="M234" s="231"/>
      <c r="N234" s="232"/>
      <c r="O234" s="232"/>
      <c r="P234" s="232"/>
      <c r="Q234" s="232"/>
      <c r="R234" s="232"/>
      <c r="S234" s="232"/>
      <c r="T234" s="23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34" t="s">
        <v>169</v>
      </c>
      <c r="AU234" s="234" t="s">
        <v>80</v>
      </c>
      <c r="AV234" s="13" t="s">
        <v>78</v>
      </c>
      <c r="AW234" s="13" t="s">
        <v>171</v>
      </c>
      <c r="AX234" s="13" t="s">
        <v>70</v>
      </c>
      <c r="AY234" s="234" t="s">
        <v>158</v>
      </c>
    </row>
    <row r="235" s="14" customFormat="1">
      <c r="A235" s="14"/>
      <c r="B235" s="235"/>
      <c r="C235" s="236"/>
      <c r="D235" s="226" t="s">
        <v>169</v>
      </c>
      <c r="E235" s="237" t="s">
        <v>19</v>
      </c>
      <c r="F235" s="238" t="s">
        <v>231</v>
      </c>
      <c r="G235" s="236"/>
      <c r="H235" s="239">
        <v>10</v>
      </c>
      <c r="I235" s="240"/>
      <c r="J235" s="236"/>
      <c r="K235" s="236"/>
      <c r="L235" s="241"/>
      <c r="M235" s="242"/>
      <c r="N235" s="243"/>
      <c r="O235" s="243"/>
      <c r="P235" s="243"/>
      <c r="Q235" s="243"/>
      <c r="R235" s="243"/>
      <c r="S235" s="243"/>
      <c r="T235" s="24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45" t="s">
        <v>169</v>
      </c>
      <c r="AU235" s="245" t="s">
        <v>80</v>
      </c>
      <c r="AV235" s="14" t="s">
        <v>80</v>
      </c>
      <c r="AW235" s="14" t="s">
        <v>171</v>
      </c>
      <c r="AX235" s="14" t="s">
        <v>70</v>
      </c>
      <c r="AY235" s="245" t="s">
        <v>158</v>
      </c>
    </row>
    <row r="236" s="15" customFormat="1">
      <c r="A236" s="15"/>
      <c r="B236" s="256"/>
      <c r="C236" s="257"/>
      <c r="D236" s="226" t="s">
        <v>169</v>
      </c>
      <c r="E236" s="258" t="s">
        <v>19</v>
      </c>
      <c r="F236" s="259" t="s">
        <v>470</v>
      </c>
      <c r="G236" s="257"/>
      <c r="H236" s="260">
        <v>10</v>
      </c>
      <c r="I236" s="261"/>
      <c r="J236" s="257"/>
      <c r="K236" s="257"/>
      <c r="L236" s="262"/>
      <c r="M236" s="263"/>
      <c r="N236" s="264"/>
      <c r="O236" s="264"/>
      <c r="P236" s="264"/>
      <c r="Q236" s="264"/>
      <c r="R236" s="264"/>
      <c r="S236" s="264"/>
      <c r="T236" s="26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66" t="s">
        <v>169</v>
      </c>
      <c r="AU236" s="266" t="s">
        <v>80</v>
      </c>
      <c r="AV236" s="15" t="s">
        <v>165</v>
      </c>
      <c r="AW236" s="15" t="s">
        <v>171</v>
      </c>
      <c r="AX236" s="15" t="s">
        <v>78</v>
      </c>
      <c r="AY236" s="266" t="s">
        <v>158</v>
      </c>
    </row>
    <row r="237" s="2" customFormat="1" ht="14.4" customHeight="1">
      <c r="A237" s="40"/>
      <c r="B237" s="41"/>
      <c r="C237" s="206" t="s">
        <v>427</v>
      </c>
      <c r="D237" s="206" t="s">
        <v>160</v>
      </c>
      <c r="E237" s="207" t="s">
        <v>2758</v>
      </c>
      <c r="F237" s="208" t="s">
        <v>2759</v>
      </c>
      <c r="G237" s="209" t="s">
        <v>505</v>
      </c>
      <c r="H237" s="210">
        <v>14</v>
      </c>
      <c r="I237" s="211"/>
      <c r="J237" s="212">
        <f>ROUND(I237*H237,2)</f>
        <v>0</v>
      </c>
      <c r="K237" s="208" t="s">
        <v>164</v>
      </c>
      <c r="L237" s="46"/>
      <c r="M237" s="213" t="s">
        <v>19</v>
      </c>
      <c r="N237" s="214" t="s">
        <v>41</v>
      </c>
      <c r="O237" s="86"/>
      <c r="P237" s="215">
        <f>O237*H237</f>
        <v>0</v>
      </c>
      <c r="Q237" s="215">
        <v>0</v>
      </c>
      <c r="R237" s="215">
        <f>Q237*H237</f>
        <v>0</v>
      </c>
      <c r="S237" s="215">
        <v>0</v>
      </c>
      <c r="T237" s="216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17" t="s">
        <v>165</v>
      </c>
      <c r="AT237" s="217" t="s">
        <v>160</v>
      </c>
      <c r="AU237" s="217" t="s">
        <v>80</v>
      </c>
      <c r="AY237" s="19" t="s">
        <v>158</v>
      </c>
      <c r="BE237" s="218">
        <f>IF(N237="základní",J237,0)</f>
        <v>0</v>
      </c>
      <c r="BF237" s="218">
        <f>IF(N237="snížená",J237,0)</f>
        <v>0</v>
      </c>
      <c r="BG237" s="218">
        <f>IF(N237="zákl. přenesená",J237,0)</f>
        <v>0</v>
      </c>
      <c r="BH237" s="218">
        <f>IF(N237="sníž. přenesená",J237,0)</f>
        <v>0</v>
      </c>
      <c r="BI237" s="218">
        <f>IF(N237="nulová",J237,0)</f>
        <v>0</v>
      </c>
      <c r="BJ237" s="19" t="s">
        <v>78</v>
      </c>
      <c r="BK237" s="218">
        <f>ROUND(I237*H237,2)</f>
        <v>0</v>
      </c>
      <c r="BL237" s="19" t="s">
        <v>165</v>
      </c>
      <c r="BM237" s="217" t="s">
        <v>2760</v>
      </c>
    </row>
    <row r="238" s="2" customFormat="1">
      <c r="A238" s="40"/>
      <c r="B238" s="41"/>
      <c r="C238" s="42"/>
      <c r="D238" s="219" t="s">
        <v>167</v>
      </c>
      <c r="E238" s="42"/>
      <c r="F238" s="220" t="s">
        <v>2761</v>
      </c>
      <c r="G238" s="42"/>
      <c r="H238" s="42"/>
      <c r="I238" s="221"/>
      <c r="J238" s="42"/>
      <c r="K238" s="42"/>
      <c r="L238" s="46"/>
      <c r="M238" s="222"/>
      <c r="N238" s="223"/>
      <c r="O238" s="86"/>
      <c r="P238" s="86"/>
      <c r="Q238" s="86"/>
      <c r="R238" s="86"/>
      <c r="S238" s="86"/>
      <c r="T238" s="87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167</v>
      </c>
      <c r="AU238" s="19" t="s">
        <v>80</v>
      </c>
    </row>
    <row r="239" s="13" customFormat="1">
      <c r="A239" s="13"/>
      <c r="B239" s="224"/>
      <c r="C239" s="225"/>
      <c r="D239" s="226" t="s">
        <v>169</v>
      </c>
      <c r="E239" s="227" t="s">
        <v>19</v>
      </c>
      <c r="F239" s="228" t="s">
        <v>2743</v>
      </c>
      <c r="G239" s="225"/>
      <c r="H239" s="227" t="s">
        <v>19</v>
      </c>
      <c r="I239" s="229"/>
      <c r="J239" s="225"/>
      <c r="K239" s="225"/>
      <c r="L239" s="230"/>
      <c r="M239" s="231"/>
      <c r="N239" s="232"/>
      <c r="O239" s="232"/>
      <c r="P239" s="232"/>
      <c r="Q239" s="232"/>
      <c r="R239" s="232"/>
      <c r="S239" s="232"/>
      <c r="T239" s="23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34" t="s">
        <v>169</v>
      </c>
      <c r="AU239" s="234" t="s">
        <v>80</v>
      </c>
      <c r="AV239" s="13" t="s">
        <v>78</v>
      </c>
      <c r="AW239" s="13" t="s">
        <v>171</v>
      </c>
      <c r="AX239" s="13" t="s">
        <v>70</v>
      </c>
      <c r="AY239" s="234" t="s">
        <v>158</v>
      </c>
    </row>
    <row r="240" s="14" customFormat="1">
      <c r="A240" s="14"/>
      <c r="B240" s="235"/>
      <c r="C240" s="236"/>
      <c r="D240" s="226" t="s">
        <v>169</v>
      </c>
      <c r="E240" s="237" t="s">
        <v>19</v>
      </c>
      <c r="F240" s="238" t="s">
        <v>269</v>
      </c>
      <c r="G240" s="236"/>
      <c r="H240" s="239">
        <v>14</v>
      </c>
      <c r="I240" s="240"/>
      <c r="J240" s="236"/>
      <c r="K240" s="236"/>
      <c r="L240" s="241"/>
      <c r="M240" s="242"/>
      <c r="N240" s="243"/>
      <c r="O240" s="243"/>
      <c r="P240" s="243"/>
      <c r="Q240" s="243"/>
      <c r="R240" s="243"/>
      <c r="S240" s="243"/>
      <c r="T240" s="24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45" t="s">
        <v>169</v>
      </c>
      <c r="AU240" s="245" t="s">
        <v>80</v>
      </c>
      <c r="AV240" s="14" t="s">
        <v>80</v>
      </c>
      <c r="AW240" s="14" t="s">
        <v>171</v>
      </c>
      <c r="AX240" s="14" t="s">
        <v>70</v>
      </c>
      <c r="AY240" s="245" t="s">
        <v>158</v>
      </c>
    </row>
    <row r="241" s="15" customFormat="1">
      <c r="A241" s="15"/>
      <c r="B241" s="256"/>
      <c r="C241" s="257"/>
      <c r="D241" s="226" t="s">
        <v>169</v>
      </c>
      <c r="E241" s="258" t="s">
        <v>19</v>
      </c>
      <c r="F241" s="259" t="s">
        <v>470</v>
      </c>
      <c r="G241" s="257"/>
      <c r="H241" s="260">
        <v>14</v>
      </c>
      <c r="I241" s="261"/>
      <c r="J241" s="257"/>
      <c r="K241" s="257"/>
      <c r="L241" s="262"/>
      <c r="M241" s="263"/>
      <c r="N241" s="264"/>
      <c r="O241" s="264"/>
      <c r="P241" s="264"/>
      <c r="Q241" s="264"/>
      <c r="R241" s="264"/>
      <c r="S241" s="264"/>
      <c r="T241" s="26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6" t="s">
        <v>169</v>
      </c>
      <c r="AU241" s="266" t="s">
        <v>80</v>
      </c>
      <c r="AV241" s="15" t="s">
        <v>165</v>
      </c>
      <c r="AW241" s="15" t="s">
        <v>171</v>
      </c>
      <c r="AX241" s="15" t="s">
        <v>78</v>
      </c>
      <c r="AY241" s="266" t="s">
        <v>158</v>
      </c>
    </row>
    <row r="242" s="2" customFormat="1" ht="14.4" customHeight="1">
      <c r="A242" s="40"/>
      <c r="B242" s="41"/>
      <c r="C242" s="246" t="s">
        <v>433</v>
      </c>
      <c r="D242" s="246" t="s">
        <v>400</v>
      </c>
      <c r="E242" s="247" t="s">
        <v>2762</v>
      </c>
      <c r="F242" s="248" t="s">
        <v>2763</v>
      </c>
      <c r="G242" s="249" t="s">
        <v>505</v>
      </c>
      <c r="H242" s="250">
        <v>14</v>
      </c>
      <c r="I242" s="251"/>
      <c r="J242" s="252">
        <f>ROUND(I242*H242,2)</f>
        <v>0</v>
      </c>
      <c r="K242" s="248" t="s">
        <v>164</v>
      </c>
      <c r="L242" s="253"/>
      <c r="M242" s="254" t="s">
        <v>19</v>
      </c>
      <c r="N242" s="255" t="s">
        <v>41</v>
      </c>
      <c r="O242" s="86"/>
      <c r="P242" s="215">
        <f>O242*H242</f>
        <v>0</v>
      </c>
      <c r="Q242" s="215">
        <v>8.0000000000000007E-05</v>
      </c>
      <c r="R242" s="215">
        <f>Q242*H242</f>
        <v>0.0011200000000000001</v>
      </c>
      <c r="S242" s="215">
        <v>0</v>
      </c>
      <c r="T242" s="216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17" t="s">
        <v>215</v>
      </c>
      <c r="AT242" s="217" t="s">
        <v>400</v>
      </c>
      <c r="AU242" s="217" t="s">
        <v>80</v>
      </c>
      <c r="AY242" s="19" t="s">
        <v>158</v>
      </c>
      <c r="BE242" s="218">
        <f>IF(N242="základní",J242,0)</f>
        <v>0</v>
      </c>
      <c r="BF242" s="218">
        <f>IF(N242="snížená",J242,0)</f>
        <v>0</v>
      </c>
      <c r="BG242" s="218">
        <f>IF(N242="zákl. přenesená",J242,0)</f>
        <v>0</v>
      </c>
      <c r="BH242" s="218">
        <f>IF(N242="sníž. přenesená",J242,0)</f>
        <v>0</v>
      </c>
      <c r="BI242" s="218">
        <f>IF(N242="nulová",J242,0)</f>
        <v>0</v>
      </c>
      <c r="BJ242" s="19" t="s">
        <v>78</v>
      </c>
      <c r="BK242" s="218">
        <f>ROUND(I242*H242,2)</f>
        <v>0</v>
      </c>
      <c r="BL242" s="19" t="s">
        <v>165</v>
      </c>
      <c r="BM242" s="217" t="s">
        <v>2764</v>
      </c>
    </row>
    <row r="243" s="13" customFormat="1">
      <c r="A243" s="13"/>
      <c r="B243" s="224"/>
      <c r="C243" s="225"/>
      <c r="D243" s="226" t="s">
        <v>169</v>
      </c>
      <c r="E243" s="227" t="s">
        <v>19</v>
      </c>
      <c r="F243" s="228" t="s">
        <v>2743</v>
      </c>
      <c r="G243" s="225"/>
      <c r="H243" s="227" t="s">
        <v>19</v>
      </c>
      <c r="I243" s="229"/>
      <c r="J243" s="225"/>
      <c r="K243" s="225"/>
      <c r="L243" s="230"/>
      <c r="M243" s="231"/>
      <c r="N243" s="232"/>
      <c r="O243" s="232"/>
      <c r="P243" s="232"/>
      <c r="Q243" s="232"/>
      <c r="R243" s="232"/>
      <c r="S243" s="232"/>
      <c r="T243" s="23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34" t="s">
        <v>169</v>
      </c>
      <c r="AU243" s="234" t="s">
        <v>80</v>
      </c>
      <c r="AV243" s="13" t="s">
        <v>78</v>
      </c>
      <c r="AW243" s="13" t="s">
        <v>171</v>
      </c>
      <c r="AX243" s="13" t="s">
        <v>70</v>
      </c>
      <c r="AY243" s="234" t="s">
        <v>158</v>
      </c>
    </row>
    <row r="244" s="14" customFormat="1">
      <c r="A244" s="14"/>
      <c r="B244" s="235"/>
      <c r="C244" s="236"/>
      <c r="D244" s="226" t="s">
        <v>169</v>
      </c>
      <c r="E244" s="237" t="s">
        <v>19</v>
      </c>
      <c r="F244" s="238" t="s">
        <v>269</v>
      </c>
      <c r="G244" s="236"/>
      <c r="H244" s="239">
        <v>14</v>
      </c>
      <c r="I244" s="240"/>
      <c r="J244" s="236"/>
      <c r="K244" s="236"/>
      <c r="L244" s="241"/>
      <c r="M244" s="242"/>
      <c r="N244" s="243"/>
      <c r="O244" s="243"/>
      <c r="P244" s="243"/>
      <c r="Q244" s="243"/>
      <c r="R244" s="243"/>
      <c r="S244" s="243"/>
      <c r="T244" s="24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45" t="s">
        <v>169</v>
      </c>
      <c r="AU244" s="245" t="s">
        <v>80</v>
      </c>
      <c r="AV244" s="14" t="s">
        <v>80</v>
      </c>
      <c r="AW244" s="14" t="s">
        <v>171</v>
      </c>
      <c r="AX244" s="14" t="s">
        <v>70</v>
      </c>
      <c r="AY244" s="245" t="s">
        <v>158</v>
      </c>
    </row>
    <row r="245" s="15" customFormat="1">
      <c r="A245" s="15"/>
      <c r="B245" s="256"/>
      <c r="C245" s="257"/>
      <c r="D245" s="226" t="s">
        <v>169</v>
      </c>
      <c r="E245" s="258" t="s">
        <v>19</v>
      </c>
      <c r="F245" s="259" t="s">
        <v>470</v>
      </c>
      <c r="G245" s="257"/>
      <c r="H245" s="260">
        <v>14</v>
      </c>
      <c r="I245" s="261"/>
      <c r="J245" s="257"/>
      <c r="K245" s="257"/>
      <c r="L245" s="262"/>
      <c r="M245" s="263"/>
      <c r="N245" s="264"/>
      <c r="O245" s="264"/>
      <c r="P245" s="264"/>
      <c r="Q245" s="264"/>
      <c r="R245" s="264"/>
      <c r="S245" s="264"/>
      <c r="T245" s="26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6" t="s">
        <v>169</v>
      </c>
      <c r="AU245" s="266" t="s">
        <v>80</v>
      </c>
      <c r="AV245" s="15" t="s">
        <v>165</v>
      </c>
      <c r="AW245" s="15" t="s">
        <v>171</v>
      </c>
      <c r="AX245" s="15" t="s">
        <v>78</v>
      </c>
      <c r="AY245" s="266" t="s">
        <v>158</v>
      </c>
    </row>
    <row r="246" s="2" customFormat="1" ht="14.4" customHeight="1">
      <c r="A246" s="40"/>
      <c r="B246" s="41"/>
      <c r="C246" s="206" t="s">
        <v>439</v>
      </c>
      <c r="D246" s="206" t="s">
        <v>160</v>
      </c>
      <c r="E246" s="207" t="s">
        <v>2646</v>
      </c>
      <c r="F246" s="208" t="s">
        <v>2647</v>
      </c>
      <c r="G246" s="209" t="s">
        <v>181</v>
      </c>
      <c r="H246" s="210">
        <v>289.39999999999998</v>
      </c>
      <c r="I246" s="211"/>
      <c r="J246" s="212">
        <f>ROUND(I246*H246,2)</f>
        <v>0</v>
      </c>
      <c r="K246" s="208" t="s">
        <v>164</v>
      </c>
      <c r="L246" s="46"/>
      <c r="M246" s="213" t="s">
        <v>19</v>
      </c>
      <c r="N246" s="214" t="s">
        <v>41</v>
      </c>
      <c r="O246" s="86"/>
      <c r="P246" s="215">
        <f>O246*H246</f>
        <v>0</v>
      </c>
      <c r="Q246" s="215">
        <v>0</v>
      </c>
      <c r="R246" s="215">
        <f>Q246*H246</f>
        <v>0</v>
      </c>
      <c r="S246" s="215">
        <v>0</v>
      </c>
      <c r="T246" s="216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17" t="s">
        <v>165</v>
      </c>
      <c r="AT246" s="217" t="s">
        <v>160</v>
      </c>
      <c r="AU246" s="217" t="s">
        <v>80</v>
      </c>
      <c r="AY246" s="19" t="s">
        <v>158</v>
      </c>
      <c r="BE246" s="218">
        <f>IF(N246="základní",J246,0)</f>
        <v>0</v>
      </c>
      <c r="BF246" s="218">
        <f>IF(N246="snížená",J246,0)</f>
        <v>0</v>
      </c>
      <c r="BG246" s="218">
        <f>IF(N246="zákl. přenesená",J246,0)</f>
        <v>0</v>
      </c>
      <c r="BH246" s="218">
        <f>IF(N246="sníž. přenesená",J246,0)</f>
        <v>0</v>
      </c>
      <c r="BI246" s="218">
        <f>IF(N246="nulová",J246,0)</f>
        <v>0</v>
      </c>
      <c r="BJ246" s="19" t="s">
        <v>78</v>
      </c>
      <c r="BK246" s="218">
        <f>ROUND(I246*H246,2)</f>
        <v>0</v>
      </c>
      <c r="BL246" s="19" t="s">
        <v>165</v>
      </c>
      <c r="BM246" s="217" t="s">
        <v>2765</v>
      </c>
    </row>
    <row r="247" s="2" customFormat="1">
      <c r="A247" s="40"/>
      <c r="B247" s="41"/>
      <c r="C247" s="42"/>
      <c r="D247" s="219" t="s">
        <v>167</v>
      </c>
      <c r="E247" s="42"/>
      <c r="F247" s="220" t="s">
        <v>2649</v>
      </c>
      <c r="G247" s="42"/>
      <c r="H247" s="42"/>
      <c r="I247" s="221"/>
      <c r="J247" s="42"/>
      <c r="K247" s="42"/>
      <c r="L247" s="46"/>
      <c r="M247" s="222"/>
      <c r="N247" s="223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167</v>
      </c>
      <c r="AU247" s="19" t="s">
        <v>80</v>
      </c>
    </row>
    <row r="248" s="13" customFormat="1">
      <c r="A248" s="13"/>
      <c r="B248" s="224"/>
      <c r="C248" s="225"/>
      <c r="D248" s="226" t="s">
        <v>169</v>
      </c>
      <c r="E248" s="227" t="s">
        <v>19</v>
      </c>
      <c r="F248" s="228" t="s">
        <v>2743</v>
      </c>
      <c r="G248" s="225"/>
      <c r="H248" s="227" t="s">
        <v>19</v>
      </c>
      <c r="I248" s="229"/>
      <c r="J248" s="225"/>
      <c r="K248" s="225"/>
      <c r="L248" s="230"/>
      <c r="M248" s="231"/>
      <c r="N248" s="232"/>
      <c r="O248" s="232"/>
      <c r="P248" s="232"/>
      <c r="Q248" s="232"/>
      <c r="R248" s="232"/>
      <c r="S248" s="232"/>
      <c r="T248" s="23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34" t="s">
        <v>169</v>
      </c>
      <c r="AU248" s="234" t="s">
        <v>80</v>
      </c>
      <c r="AV248" s="13" t="s">
        <v>78</v>
      </c>
      <c r="AW248" s="13" t="s">
        <v>171</v>
      </c>
      <c r="AX248" s="13" t="s">
        <v>70</v>
      </c>
      <c r="AY248" s="234" t="s">
        <v>158</v>
      </c>
    </row>
    <row r="249" s="14" customFormat="1">
      <c r="A249" s="14"/>
      <c r="B249" s="235"/>
      <c r="C249" s="236"/>
      <c r="D249" s="226" t="s">
        <v>169</v>
      </c>
      <c r="E249" s="237" t="s">
        <v>19</v>
      </c>
      <c r="F249" s="238" t="s">
        <v>2744</v>
      </c>
      <c r="G249" s="236"/>
      <c r="H249" s="239">
        <v>289.39999999999998</v>
      </c>
      <c r="I249" s="240"/>
      <c r="J249" s="236"/>
      <c r="K249" s="236"/>
      <c r="L249" s="241"/>
      <c r="M249" s="242"/>
      <c r="N249" s="243"/>
      <c r="O249" s="243"/>
      <c r="P249" s="243"/>
      <c r="Q249" s="243"/>
      <c r="R249" s="243"/>
      <c r="S249" s="243"/>
      <c r="T249" s="24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45" t="s">
        <v>169</v>
      </c>
      <c r="AU249" s="245" t="s">
        <v>80</v>
      </c>
      <c r="AV249" s="14" t="s">
        <v>80</v>
      </c>
      <c r="AW249" s="14" t="s">
        <v>171</v>
      </c>
      <c r="AX249" s="14" t="s">
        <v>70</v>
      </c>
      <c r="AY249" s="245" t="s">
        <v>158</v>
      </c>
    </row>
    <row r="250" s="15" customFormat="1">
      <c r="A250" s="15"/>
      <c r="B250" s="256"/>
      <c r="C250" s="257"/>
      <c r="D250" s="226" t="s">
        <v>169</v>
      </c>
      <c r="E250" s="258" t="s">
        <v>19</v>
      </c>
      <c r="F250" s="259" t="s">
        <v>470</v>
      </c>
      <c r="G250" s="257"/>
      <c r="H250" s="260">
        <v>289.39999999999998</v>
      </c>
      <c r="I250" s="261"/>
      <c r="J250" s="257"/>
      <c r="K250" s="257"/>
      <c r="L250" s="262"/>
      <c r="M250" s="263"/>
      <c r="N250" s="264"/>
      <c r="O250" s="264"/>
      <c r="P250" s="264"/>
      <c r="Q250" s="264"/>
      <c r="R250" s="264"/>
      <c r="S250" s="264"/>
      <c r="T250" s="265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66" t="s">
        <v>169</v>
      </c>
      <c r="AU250" s="266" t="s">
        <v>80</v>
      </c>
      <c r="AV250" s="15" t="s">
        <v>165</v>
      </c>
      <c r="AW250" s="15" t="s">
        <v>171</v>
      </c>
      <c r="AX250" s="15" t="s">
        <v>78</v>
      </c>
      <c r="AY250" s="266" t="s">
        <v>158</v>
      </c>
    </row>
    <row r="251" s="2" customFormat="1" ht="14.4" customHeight="1">
      <c r="A251" s="40"/>
      <c r="B251" s="41"/>
      <c r="C251" s="206" t="s">
        <v>445</v>
      </c>
      <c r="D251" s="206" t="s">
        <v>160</v>
      </c>
      <c r="E251" s="207" t="s">
        <v>1245</v>
      </c>
      <c r="F251" s="208" t="s">
        <v>1246</v>
      </c>
      <c r="G251" s="209" t="s">
        <v>181</v>
      </c>
      <c r="H251" s="210">
        <v>289.39999999999998</v>
      </c>
      <c r="I251" s="211"/>
      <c r="J251" s="212">
        <f>ROUND(I251*H251,2)</f>
        <v>0</v>
      </c>
      <c r="K251" s="208" t="s">
        <v>164</v>
      </c>
      <c r="L251" s="46"/>
      <c r="M251" s="213" t="s">
        <v>19</v>
      </c>
      <c r="N251" s="214" t="s">
        <v>41</v>
      </c>
      <c r="O251" s="86"/>
      <c r="P251" s="215">
        <f>O251*H251</f>
        <v>0</v>
      </c>
      <c r="Q251" s="215">
        <v>0</v>
      </c>
      <c r="R251" s="215">
        <f>Q251*H251</f>
        <v>0</v>
      </c>
      <c r="S251" s="215">
        <v>0</v>
      </c>
      <c r="T251" s="216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17" t="s">
        <v>165</v>
      </c>
      <c r="AT251" s="217" t="s">
        <v>160</v>
      </c>
      <c r="AU251" s="217" t="s">
        <v>80</v>
      </c>
      <c r="AY251" s="19" t="s">
        <v>158</v>
      </c>
      <c r="BE251" s="218">
        <f>IF(N251="základní",J251,0)</f>
        <v>0</v>
      </c>
      <c r="BF251" s="218">
        <f>IF(N251="snížená",J251,0)</f>
        <v>0</v>
      </c>
      <c r="BG251" s="218">
        <f>IF(N251="zákl. přenesená",J251,0)</f>
        <v>0</v>
      </c>
      <c r="BH251" s="218">
        <f>IF(N251="sníž. přenesená",J251,0)</f>
        <v>0</v>
      </c>
      <c r="BI251" s="218">
        <f>IF(N251="nulová",J251,0)</f>
        <v>0</v>
      </c>
      <c r="BJ251" s="19" t="s">
        <v>78</v>
      </c>
      <c r="BK251" s="218">
        <f>ROUND(I251*H251,2)</f>
        <v>0</v>
      </c>
      <c r="BL251" s="19" t="s">
        <v>165</v>
      </c>
      <c r="BM251" s="217" t="s">
        <v>2766</v>
      </c>
    </row>
    <row r="252" s="2" customFormat="1">
      <c r="A252" s="40"/>
      <c r="B252" s="41"/>
      <c r="C252" s="42"/>
      <c r="D252" s="219" t="s">
        <v>167</v>
      </c>
      <c r="E252" s="42"/>
      <c r="F252" s="220" t="s">
        <v>1248</v>
      </c>
      <c r="G252" s="42"/>
      <c r="H252" s="42"/>
      <c r="I252" s="221"/>
      <c r="J252" s="42"/>
      <c r="K252" s="42"/>
      <c r="L252" s="46"/>
      <c r="M252" s="222"/>
      <c r="N252" s="223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167</v>
      </c>
      <c r="AU252" s="19" t="s">
        <v>80</v>
      </c>
    </row>
    <row r="253" s="13" customFormat="1">
      <c r="A253" s="13"/>
      <c r="B253" s="224"/>
      <c r="C253" s="225"/>
      <c r="D253" s="226" t="s">
        <v>169</v>
      </c>
      <c r="E253" s="227" t="s">
        <v>19</v>
      </c>
      <c r="F253" s="228" t="s">
        <v>2743</v>
      </c>
      <c r="G253" s="225"/>
      <c r="H253" s="227" t="s">
        <v>19</v>
      </c>
      <c r="I253" s="229"/>
      <c r="J253" s="225"/>
      <c r="K253" s="225"/>
      <c r="L253" s="230"/>
      <c r="M253" s="231"/>
      <c r="N253" s="232"/>
      <c r="O253" s="232"/>
      <c r="P253" s="232"/>
      <c r="Q253" s="232"/>
      <c r="R253" s="232"/>
      <c r="S253" s="232"/>
      <c r="T253" s="23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34" t="s">
        <v>169</v>
      </c>
      <c r="AU253" s="234" t="s">
        <v>80</v>
      </c>
      <c r="AV253" s="13" t="s">
        <v>78</v>
      </c>
      <c r="AW253" s="13" t="s">
        <v>171</v>
      </c>
      <c r="AX253" s="13" t="s">
        <v>70</v>
      </c>
      <c r="AY253" s="234" t="s">
        <v>158</v>
      </c>
    </row>
    <row r="254" s="14" customFormat="1">
      <c r="A254" s="14"/>
      <c r="B254" s="235"/>
      <c r="C254" s="236"/>
      <c r="D254" s="226" t="s">
        <v>169</v>
      </c>
      <c r="E254" s="237" t="s">
        <v>19</v>
      </c>
      <c r="F254" s="238" t="s">
        <v>2744</v>
      </c>
      <c r="G254" s="236"/>
      <c r="H254" s="239">
        <v>289.39999999999998</v>
      </c>
      <c r="I254" s="240"/>
      <c r="J254" s="236"/>
      <c r="K254" s="236"/>
      <c r="L254" s="241"/>
      <c r="M254" s="242"/>
      <c r="N254" s="243"/>
      <c r="O254" s="243"/>
      <c r="P254" s="243"/>
      <c r="Q254" s="243"/>
      <c r="R254" s="243"/>
      <c r="S254" s="243"/>
      <c r="T254" s="24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45" t="s">
        <v>169</v>
      </c>
      <c r="AU254" s="245" t="s">
        <v>80</v>
      </c>
      <c r="AV254" s="14" t="s">
        <v>80</v>
      </c>
      <c r="AW254" s="14" t="s">
        <v>171</v>
      </c>
      <c r="AX254" s="14" t="s">
        <v>70</v>
      </c>
      <c r="AY254" s="245" t="s">
        <v>158</v>
      </c>
    </row>
    <row r="255" s="15" customFormat="1">
      <c r="A255" s="15"/>
      <c r="B255" s="256"/>
      <c r="C255" s="257"/>
      <c r="D255" s="226" t="s">
        <v>169</v>
      </c>
      <c r="E255" s="258" t="s">
        <v>19</v>
      </c>
      <c r="F255" s="259" t="s">
        <v>470</v>
      </c>
      <c r="G255" s="257"/>
      <c r="H255" s="260">
        <v>289.39999999999998</v>
      </c>
      <c r="I255" s="261"/>
      <c r="J255" s="257"/>
      <c r="K255" s="257"/>
      <c r="L255" s="262"/>
      <c r="M255" s="263"/>
      <c r="N255" s="264"/>
      <c r="O255" s="264"/>
      <c r="P255" s="264"/>
      <c r="Q255" s="264"/>
      <c r="R255" s="264"/>
      <c r="S255" s="264"/>
      <c r="T255" s="26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6" t="s">
        <v>169</v>
      </c>
      <c r="AU255" s="266" t="s">
        <v>80</v>
      </c>
      <c r="AV255" s="15" t="s">
        <v>165</v>
      </c>
      <c r="AW255" s="15" t="s">
        <v>171</v>
      </c>
      <c r="AX255" s="15" t="s">
        <v>78</v>
      </c>
      <c r="AY255" s="266" t="s">
        <v>158</v>
      </c>
    </row>
    <row r="256" s="2" customFormat="1" ht="14.4" customHeight="1">
      <c r="A256" s="40"/>
      <c r="B256" s="41"/>
      <c r="C256" s="206" t="s">
        <v>452</v>
      </c>
      <c r="D256" s="206" t="s">
        <v>160</v>
      </c>
      <c r="E256" s="207" t="s">
        <v>503</v>
      </c>
      <c r="F256" s="208" t="s">
        <v>504</v>
      </c>
      <c r="G256" s="209" t="s">
        <v>505</v>
      </c>
      <c r="H256" s="210">
        <v>4</v>
      </c>
      <c r="I256" s="211"/>
      <c r="J256" s="212">
        <f>ROUND(I256*H256,2)</f>
        <v>0</v>
      </c>
      <c r="K256" s="208" t="s">
        <v>164</v>
      </c>
      <c r="L256" s="46"/>
      <c r="M256" s="213" t="s">
        <v>19</v>
      </c>
      <c r="N256" s="214" t="s">
        <v>41</v>
      </c>
      <c r="O256" s="86"/>
      <c r="P256" s="215">
        <f>O256*H256</f>
        <v>0</v>
      </c>
      <c r="Q256" s="215">
        <v>0.45937</v>
      </c>
      <c r="R256" s="215">
        <f>Q256*H256</f>
        <v>1.83748</v>
      </c>
      <c r="S256" s="215">
        <v>0</v>
      </c>
      <c r="T256" s="216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17" t="s">
        <v>165</v>
      </c>
      <c r="AT256" s="217" t="s">
        <v>160</v>
      </c>
      <c r="AU256" s="217" t="s">
        <v>80</v>
      </c>
      <c r="AY256" s="19" t="s">
        <v>158</v>
      </c>
      <c r="BE256" s="218">
        <f>IF(N256="základní",J256,0)</f>
        <v>0</v>
      </c>
      <c r="BF256" s="218">
        <f>IF(N256="snížená",J256,0)</f>
        <v>0</v>
      </c>
      <c r="BG256" s="218">
        <f>IF(N256="zákl. přenesená",J256,0)</f>
        <v>0</v>
      </c>
      <c r="BH256" s="218">
        <f>IF(N256="sníž. přenesená",J256,0)</f>
        <v>0</v>
      </c>
      <c r="BI256" s="218">
        <f>IF(N256="nulová",J256,0)</f>
        <v>0</v>
      </c>
      <c r="BJ256" s="19" t="s">
        <v>78</v>
      </c>
      <c r="BK256" s="218">
        <f>ROUND(I256*H256,2)</f>
        <v>0</v>
      </c>
      <c r="BL256" s="19" t="s">
        <v>165</v>
      </c>
      <c r="BM256" s="217" t="s">
        <v>2767</v>
      </c>
    </row>
    <row r="257" s="2" customFormat="1">
      <c r="A257" s="40"/>
      <c r="B257" s="41"/>
      <c r="C257" s="42"/>
      <c r="D257" s="219" t="s">
        <v>167</v>
      </c>
      <c r="E257" s="42"/>
      <c r="F257" s="220" t="s">
        <v>507</v>
      </c>
      <c r="G257" s="42"/>
      <c r="H257" s="42"/>
      <c r="I257" s="221"/>
      <c r="J257" s="42"/>
      <c r="K257" s="42"/>
      <c r="L257" s="46"/>
      <c r="M257" s="222"/>
      <c r="N257" s="223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167</v>
      </c>
      <c r="AU257" s="19" t="s">
        <v>80</v>
      </c>
    </row>
    <row r="258" s="13" customFormat="1">
      <c r="A258" s="13"/>
      <c r="B258" s="224"/>
      <c r="C258" s="225"/>
      <c r="D258" s="226" t="s">
        <v>169</v>
      </c>
      <c r="E258" s="227" t="s">
        <v>19</v>
      </c>
      <c r="F258" s="228" t="s">
        <v>2743</v>
      </c>
      <c r="G258" s="225"/>
      <c r="H258" s="227" t="s">
        <v>19</v>
      </c>
      <c r="I258" s="229"/>
      <c r="J258" s="225"/>
      <c r="K258" s="225"/>
      <c r="L258" s="230"/>
      <c r="M258" s="231"/>
      <c r="N258" s="232"/>
      <c r="O258" s="232"/>
      <c r="P258" s="232"/>
      <c r="Q258" s="232"/>
      <c r="R258" s="232"/>
      <c r="S258" s="232"/>
      <c r="T258" s="23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34" t="s">
        <v>169</v>
      </c>
      <c r="AU258" s="234" t="s">
        <v>80</v>
      </c>
      <c r="AV258" s="13" t="s">
        <v>78</v>
      </c>
      <c r="AW258" s="13" t="s">
        <v>171</v>
      </c>
      <c r="AX258" s="13" t="s">
        <v>70</v>
      </c>
      <c r="AY258" s="234" t="s">
        <v>158</v>
      </c>
    </row>
    <row r="259" s="14" customFormat="1">
      <c r="A259" s="14"/>
      <c r="B259" s="235"/>
      <c r="C259" s="236"/>
      <c r="D259" s="226" t="s">
        <v>169</v>
      </c>
      <c r="E259" s="237" t="s">
        <v>19</v>
      </c>
      <c r="F259" s="238" t="s">
        <v>861</v>
      </c>
      <c r="G259" s="236"/>
      <c r="H259" s="239">
        <v>4</v>
      </c>
      <c r="I259" s="240"/>
      <c r="J259" s="236"/>
      <c r="K259" s="236"/>
      <c r="L259" s="241"/>
      <c r="M259" s="242"/>
      <c r="N259" s="243"/>
      <c r="O259" s="243"/>
      <c r="P259" s="243"/>
      <c r="Q259" s="243"/>
      <c r="R259" s="243"/>
      <c r="S259" s="243"/>
      <c r="T259" s="24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45" t="s">
        <v>169</v>
      </c>
      <c r="AU259" s="245" t="s">
        <v>80</v>
      </c>
      <c r="AV259" s="14" t="s">
        <v>80</v>
      </c>
      <c r="AW259" s="14" t="s">
        <v>171</v>
      </c>
      <c r="AX259" s="14" t="s">
        <v>70</v>
      </c>
      <c r="AY259" s="245" t="s">
        <v>158</v>
      </c>
    </row>
    <row r="260" s="15" customFormat="1">
      <c r="A260" s="15"/>
      <c r="B260" s="256"/>
      <c r="C260" s="257"/>
      <c r="D260" s="226" t="s">
        <v>169</v>
      </c>
      <c r="E260" s="258" t="s">
        <v>19</v>
      </c>
      <c r="F260" s="259" t="s">
        <v>470</v>
      </c>
      <c r="G260" s="257"/>
      <c r="H260" s="260">
        <v>4</v>
      </c>
      <c r="I260" s="261"/>
      <c r="J260" s="257"/>
      <c r="K260" s="257"/>
      <c r="L260" s="262"/>
      <c r="M260" s="263"/>
      <c r="N260" s="264"/>
      <c r="O260" s="264"/>
      <c r="P260" s="264"/>
      <c r="Q260" s="264"/>
      <c r="R260" s="264"/>
      <c r="S260" s="264"/>
      <c r="T260" s="265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66" t="s">
        <v>169</v>
      </c>
      <c r="AU260" s="266" t="s">
        <v>80</v>
      </c>
      <c r="AV260" s="15" t="s">
        <v>165</v>
      </c>
      <c r="AW260" s="15" t="s">
        <v>171</v>
      </c>
      <c r="AX260" s="15" t="s">
        <v>78</v>
      </c>
      <c r="AY260" s="266" t="s">
        <v>158</v>
      </c>
    </row>
    <row r="261" s="2" customFormat="1" ht="14.4" customHeight="1">
      <c r="A261" s="40"/>
      <c r="B261" s="41"/>
      <c r="C261" s="206" t="s">
        <v>458</v>
      </c>
      <c r="D261" s="206" t="s">
        <v>160</v>
      </c>
      <c r="E261" s="207" t="s">
        <v>890</v>
      </c>
      <c r="F261" s="208" t="s">
        <v>1251</v>
      </c>
      <c r="G261" s="209" t="s">
        <v>181</v>
      </c>
      <c r="H261" s="210">
        <v>289.39999999999998</v>
      </c>
      <c r="I261" s="211"/>
      <c r="J261" s="212">
        <f>ROUND(I261*H261,2)</f>
        <v>0</v>
      </c>
      <c r="K261" s="208" t="s">
        <v>164</v>
      </c>
      <c r="L261" s="46"/>
      <c r="M261" s="213" t="s">
        <v>19</v>
      </c>
      <c r="N261" s="214" t="s">
        <v>41</v>
      </c>
      <c r="O261" s="86"/>
      <c r="P261" s="215">
        <f>O261*H261</f>
        <v>0</v>
      </c>
      <c r="Q261" s="215">
        <v>0.00019000000000000001</v>
      </c>
      <c r="R261" s="215">
        <f>Q261*H261</f>
        <v>0.054986</v>
      </c>
      <c r="S261" s="215">
        <v>0</v>
      </c>
      <c r="T261" s="216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17" t="s">
        <v>165</v>
      </c>
      <c r="AT261" s="217" t="s">
        <v>160</v>
      </c>
      <c r="AU261" s="217" t="s">
        <v>80</v>
      </c>
      <c r="AY261" s="19" t="s">
        <v>158</v>
      </c>
      <c r="BE261" s="218">
        <f>IF(N261="základní",J261,0)</f>
        <v>0</v>
      </c>
      <c r="BF261" s="218">
        <f>IF(N261="snížená",J261,0)</f>
        <v>0</v>
      </c>
      <c r="BG261" s="218">
        <f>IF(N261="zákl. přenesená",J261,0)</f>
        <v>0</v>
      </c>
      <c r="BH261" s="218">
        <f>IF(N261="sníž. přenesená",J261,0)</f>
        <v>0</v>
      </c>
      <c r="BI261" s="218">
        <f>IF(N261="nulová",J261,0)</f>
        <v>0</v>
      </c>
      <c r="BJ261" s="19" t="s">
        <v>78</v>
      </c>
      <c r="BK261" s="218">
        <f>ROUND(I261*H261,2)</f>
        <v>0</v>
      </c>
      <c r="BL261" s="19" t="s">
        <v>165</v>
      </c>
      <c r="BM261" s="217" t="s">
        <v>2768</v>
      </c>
    </row>
    <row r="262" s="2" customFormat="1">
      <c r="A262" s="40"/>
      <c r="B262" s="41"/>
      <c r="C262" s="42"/>
      <c r="D262" s="219" t="s">
        <v>167</v>
      </c>
      <c r="E262" s="42"/>
      <c r="F262" s="220" t="s">
        <v>893</v>
      </c>
      <c r="G262" s="42"/>
      <c r="H262" s="42"/>
      <c r="I262" s="221"/>
      <c r="J262" s="42"/>
      <c r="K262" s="42"/>
      <c r="L262" s="46"/>
      <c r="M262" s="222"/>
      <c r="N262" s="223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167</v>
      </c>
      <c r="AU262" s="19" t="s">
        <v>80</v>
      </c>
    </row>
    <row r="263" s="13" customFormat="1">
      <c r="A263" s="13"/>
      <c r="B263" s="224"/>
      <c r="C263" s="225"/>
      <c r="D263" s="226" t="s">
        <v>169</v>
      </c>
      <c r="E263" s="227" t="s">
        <v>19</v>
      </c>
      <c r="F263" s="228" t="s">
        <v>2743</v>
      </c>
      <c r="G263" s="225"/>
      <c r="H263" s="227" t="s">
        <v>19</v>
      </c>
      <c r="I263" s="229"/>
      <c r="J263" s="225"/>
      <c r="K263" s="225"/>
      <c r="L263" s="230"/>
      <c r="M263" s="231"/>
      <c r="N263" s="232"/>
      <c r="O263" s="232"/>
      <c r="P263" s="232"/>
      <c r="Q263" s="232"/>
      <c r="R263" s="232"/>
      <c r="S263" s="232"/>
      <c r="T263" s="23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34" t="s">
        <v>169</v>
      </c>
      <c r="AU263" s="234" t="s">
        <v>80</v>
      </c>
      <c r="AV263" s="13" t="s">
        <v>78</v>
      </c>
      <c r="AW263" s="13" t="s">
        <v>171</v>
      </c>
      <c r="AX263" s="13" t="s">
        <v>70</v>
      </c>
      <c r="AY263" s="234" t="s">
        <v>158</v>
      </c>
    </row>
    <row r="264" s="14" customFormat="1">
      <c r="A264" s="14"/>
      <c r="B264" s="235"/>
      <c r="C264" s="236"/>
      <c r="D264" s="226" t="s">
        <v>169</v>
      </c>
      <c r="E264" s="237" t="s">
        <v>19</v>
      </c>
      <c r="F264" s="238" t="s">
        <v>2744</v>
      </c>
      <c r="G264" s="236"/>
      <c r="H264" s="239">
        <v>289.39999999999998</v>
      </c>
      <c r="I264" s="240"/>
      <c r="J264" s="236"/>
      <c r="K264" s="236"/>
      <c r="L264" s="241"/>
      <c r="M264" s="242"/>
      <c r="N264" s="243"/>
      <c r="O264" s="243"/>
      <c r="P264" s="243"/>
      <c r="Q264" s="243"/>
      <c r="R264" s="243"/>
      <c r="S264" s="243"/>
      <c r="T264" s="24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45" t="s">
        <v>169</v>
      </c>
      <c r="AU264" s="245" t="s">
        <v>80</v>
      </c>
      <c r="AV264" s="14" t="s">
        <v>80</v>
      </c>
      <c r="AW264" s="14" t="s">
        <v>171</v>
      </c>
      <c r="AX264" s="14" t="s">
        <v>70</v>
      </c>
      <c r="AY264" s="245" t="s">
        <v>158</v>
      </c>
    </row>
    <row r="265" s="15" customFormat="1">
      <c r="A265" s="15"/>
      <c r="B265" s="256"/>
      <c r="C265" s="257"/>
      <c r="D265" s="226" t="s">
        <v>169</v>
      </c>
      <c r="E265" s="258" t="s">
        <v>19</v>
      </c>
      <c r="F265" s="259" t="s">
        <v>470</v>
      </c>
      <c r="G265" s="257"/>
      <c r="H265" s="260">
        <v>289.39999999999998</v>
      </c>
      <c r="I265" s="261"/>
      <c r="J265" s="257"/>
      <c r="K265" s="257"/>
      <c r="L265" s="262"/>
      <c r="M265" s="263"/>
      <c r="N265" s="264"/>
      <c r="O265" s="264"/>
      <c r="P265" s="264"/>
      <c r="Q265" s="264"/>
      <c r="R265" s="264"/>
      <c r="S265" s="264"/>
      <c r="T265" s="265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66" t="s">
        <v>169</v>
      </c>
      <c r="AU265" s="266" t="s">
        <v>80</v>
      </c>
      <c r="AV265" s="15" t="s">
        <v>165</v>
      </c>
      <c r="AW265" s="15" t="s">
        <v>171</v>
      </c>
      <c r="AX265" s="15" t="s">
        <v>78</v>
      </c>
      <c r="AY265" s="266" t="s">
        <v>158</v>
      </c>
    </row>
    <row r="266" s="2" customFormat="1" ht="14.4" customHeight="1">
      <c r="A266" s="40"/>
      <c r="B266" s="41"/>
      <c r="C266" s="206" t="s">
        <v>472</v>
      </c>
      <c r="D266" s="206" t="s">
        <v>160</v>
      </c>
      <c r="E266" s="207" t="s">
        <v>592</v>
      </c>
      <c r="F266" s="208" t="s">
        <v>593</v>
      </c>
      <c r="G266" s="209" t="s">
        <v>181</v>
      </c>
      <c r="H266" s="210">
        <v>289.39999999999998</v>
      </c>
      <c r="I266" s="211"/>
      <c r="J266" s="212">
        <f>ROUND(I266*H266,2)</f>
        <v>0</v>
      </c>
      <c r="K266" s="208" t="s">
        <v>164</v>
      </c>
      <c r="L266" s="46"/>
      <c r="M266" s="213" t="s">
        <v>19</v>
      </c>
      <c r="N266" s="214" t="s">
        <v>41</v>
      </c>
      <c r="O266" s="86"/>
      <c r="P266" s="215">
        <f>O266*H266</f>
        <v>0</v>
      </c>
      <c r="Q266" s="215">
        <v>0.00012999999999999999</v>
      </c>
      <c r="R266" s="215">
        <f>Q266*H266</f>
        <v>0.037621999999999996</v>
      </c>
      <c r="S266" s="215">
        <v>0</v>
      </c>
      <c r="T266" s="216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17" t="s">
        <v>165</v>
      </c>
      <c r="AT266" s="217" t="s">
        <v>160</v>
      </c>
      <c r="AU266" s="217" t="s">
        <v>80</v>
      </c>
      <c r="AY266" s="19" t="s">
        <v>158</v>
      </c>
      <c r="BE266" s="218">
        <f>IF(N266="základní",J266,0)</f>
        <v>0</v>
      </c>
      <c r="BF266" s="218">
        <f>IF(N266="snížená",J266,0)</f>
        <v>0</v>
      </c>
      <c r="BG266" s="218">
        <f>IF(N266="zákl. přenesená",J266,0)</f>
        <v>0</v>
      </c>
      <c r="BH266" s="218">
        <f>IF(N266="sníž. přenesená",J266,0)</f>
        <v>0</v>
      </c>
      <c r="BI266" s="218">
        <f>IF(N266="nulová",J266,0)</f>
        <v>0</v>
      </c>
      <c r="BJ266" s="19" t="s">
        <v>78</v>
      </c>
      <c r="BK266" s="218">
        <f>ROUND(I266*H266,2)</f>
        <v>0</v>
      </c>
      <c r="BL266" s="19" t="s">
        <v>165</v>
      </c>
      <c r="BM266" s="217" t="s">
        <v>2769</v>
      </c>
    </row>
    <row r="267" s="2" customFormat="1">
      <c r="A267" s="40"/>
      <c r="B267" s="41"/>
      <c r="C267" s="42"/>
      <c r="D267" s="219" t="s">
        <v>167</v>
      </c>
      <c r="E267" s="42"/>
      <c r="F267" s="220" t="s">
        <v>595</v>
      </c>
      <c r="G267" s="42"/>
      <c r="H267" s="42"/>
      <c r="I267" s="221"/>
      <c r="J267" s="42"/>
      <c r="K267" s="42"/>
      <c r="L267" s="46"/>
      <c r="M267" s="222"/>
      <c r="N267" s="223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167</v>
      </c>
      <c r="AU267" s="19" t="s">
        <v>80</v>
      </c>
    </row>
    <row r="268" s="13" customFormat="1">
      <c r="A268" s="13"/>
      <c r="B268" s="224"/>
      <c r="C268" s="225"/>
      <c r="D268" s="226" t="s">
        <v>169</v>
      </c>
      <c r="E268" s="227" t="s">
        <v>19</v>
      </c>
      <c r="F268" s="228" t="s">
        <v>2743</v>
      </c>
      <c r="G268" s="225"/>
      <c r="H268" s="227" t="s">
        <v>19</v>
      </c>
      <c r="I268" s="229"/>
      <c r="J268" s="225"/>
      <c r="K268" s="225"/>
      <c r="L268" s="230"/>
      <c r="M268" s="231"/>
      <c r="N268" s="232"/>
      <c r="O268" s="232"/>
      <c r="P268" s="232"/>
      <c r="Q268" s="232"/>
      <c r="R268" s="232"/>
      <c r="S268" s="232"/>
      <c r="T268" s="23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34" t="s">
        <v>169</v>
      </c>
      <c r="AU268" s="234" t="s">
        <v>80</v>
      </c>
      <c r="AV268" s="13" t="s">
        <v>78</v>
      </c>
      <c r="AW268" s="13" t="s">
        <v>171</v>
      </c>
      <c r="AX268" s="13" t="s">
        <v>70</v>
      </c>
      <c r="AY268" s="234" t="s">
        <v>158</v>
      </c>
    </row>
    <row r="269" s="14" customFormat="1">
      <c r="A269" s="14"/>
      <c r="B269" s="235"/>
      <c r="C269" s="236"/>
      <c r="D269" s="226" t="s">
        <v>169</v>
      </c>
      <c r="E269" s="237" t="s">
        <v>19</v>
      </c>
      <c r="F269" s="238" t="s">
        <v>2744</v>
      </c>
      <c r="G269" s="236"/>
      <c r="H269" s="239">
        <v>289.39999999999998</v>
      </c>
      <c r="I269" s="240"/>
      <c r="J269" s="236"/>
      <c r="K269" s="236"/>
      <c r="L269" s="241"/>
      <c r="M269" s="242"/>
      <c r="N269" s="243"/>
      <c r="O269" s="243"/>
      <c r="P269" s="243"/>
      <c r="Q269" s="243"/>
      <c r="R269" s="243"/>
      <c r="S269" s="243"/>
      <c r="T269" s="24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45" t="s">
        <v>169</v>
      </c>
      <c r="AU269" s="245" t="s">
        <v>80</v>
      </c>
      <c r="AV269" s="14" t="s">
        <v>80</v>
      </c>
      <c r="AW269" s="14" t="s">
        <v>171</v>
      </c>
      <c r="AX269" s="14" t="s">
        <v>70</v>
      </c>
      <c r="AY269" s="245" t="s">
        <v>158</v>
      </c>
    </row>
    <row r="270" s="15" customFormat="1">
      <c r="A270" s="15"/>
      <c r="B270" s="256"/>
      <c r="C270" s="257"/>
      <c r="D270" s="226" t="s">
        <v>169</v>
      </c>
      <c r="E270" s="258" t="s">
        <v>19</v>
      </c>
      <c r="F270" s="259" t="s">
        <v>470</v>
      </c>
      <c r="G270" s="257"/>
      <c r="H270" s="260">
        <v>289.39999999999998</v>
      </c>
      <c r="I270" s="261"/>
      <c r="J270" s="257"/>
      <c r="K270" s="257"/>
      <c r="L270" s="262"/>
      <c r="M270" s="263"/>
      <c r="N270" s="264"/>
      <c r="O270" s="264"/>
      <c r="P270" s="264"/>
      <c r="Q270" s="264"/>
      <c r="R270" s="264"/>
      <c r="S270" s="264"/>
      <c r="T270" s="26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6" t="s">
        <v>169</v>
      </c>
      <c r="AU270" s="266" t="s">
        <v>80</v>
      </c>
      <c r="AV270" s="15" t="s">
        <v>165</v>
      </c>
      <c r="AW270" s="15" t="s">
        <v>171</v>
      </c>
      <c r="AX270" s="15" t="s">
        <v>78</v>
      </c>
      <c r="AY270" s="266" t="s">
        <v>158</v>
      </c>
    </row>
    <row r="271" s="12" customFormat="1" ht="22.8" customHeight="1">
      <c r="A271" s="12"/>
      <c r="B271" s="190"/>
      <c r="C271" s="191"/>
      <c r="D271" s="192" t="s">
        <v>69</v>
      </c>
      <c r="E271" s="204" t="s">
        <v>614</v>
      </c>
      <c r="F271" s="204" t="s">
        <v>615</v>
      </c>
      <c r="G271" s="191"/>
      <c r="H271" s="191"/>
      <c r="I271" s="194"/>
      <c r="J271" s="205">
        <f>BK271</f>
        <v>0</v>
      </c>
      <c r="K271" s="191"/>
      <c r="L271" s="196"/>
      <c r="M271" s="197"/>
      <c r="N271" s="198"/>
      <c r="O271" s="198"/>
      <c r="P271" s="199">
        <f>SUM(P272:P273)</f>
        <v>0</v>
      </c>
      <c r="Q271" s="198"/>
      <c r="R271" s="199">
        <f>SUM(R272:R273)</f>
        <v>0</v>
      </c>
      <c r="S271" s="198"/>
      <c r="T271" s="200">
        <f>SUM(T272:T273)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01" t="s">
        <v>78</v>
      </c>
      <c r="AT271" s="202" t="s">
        <v>69</v>
      </c>
      <c r="AU271" s="202" t="s">
        <v>78</v>
      </c>
      <c r="AY271" s="201" t="s">
        <v>158</v>
      </c>
      <c r="BK271" s="203">
        <f>SUM(BK272:BK273)</f>
        <v>0</v>
      </c>
    </row>
    <row r="272" s="2" customFormat="1" ht="14.4" customHeight="1">
      <c r="A272" s="40"/>
      <c r="B272" s="41"/>
      <c r="C272" s="206" t="s">
        <v>483</v>
      </c>
      <c r="D272" s="206" t="s">
        <v>160</v>
      </c>
      <c r="E272" s="207" t="s">
        <v>617</v>
      </c>
      <c r="F272" s="208" t="s">
        <v>618</v>
      </c>
      <c r="G272" s="209" t="s">
        <v>356</v>
      </c>
      <c r="H272" s="210">
        <v>2.0179999999999998</v>
      </c>
      <c r="I272" s="211"/>
      <c r="J272" s="212">
        <f>ROUND(I272*H272,2)</f>
        <v>0</v>
      </c>
      <c r="K272" s="208" t="s">
        <v>164</v>
      </c>
      <c r="L272" s="46"/>
      <c r="M272" s="213" t="s">
        <v>19</v>
      </c>
      <c r="N272" s="214" t="s">
        <v>41</v>
      </c>
      <c r="O272" s="86"/>
      <c r="P272" s="215">
        <f>O272*H272</f>
        <v>0</v>
      </c>
      <c r="Q272" s="215">
        <v>0</v>
      </c>
      <c r="R272" s="215">
        <f>Q272*H272</f>
        <v>0</v>
      </c>
      <c r="S272" s="215">
        <v>0</v>
      </c>
      <c r="T272" s="216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17" t="s">
        <v>165</v>
      </c>
      <c r="AT272" s="217" t="s">
        <v>160</v>
      </c>
      <c r="AU272" s="217" t="s">
        <v>80</v>
      </c>
      <c r="AY272" s="19" t="s">
        <v>158</v>
      </c>
      <c r="BE272" s="218">
        <f>IF(N272="základní",J272,0)</f>
        <v>0</v>
      </c>
      <c r="BF272" s="218">
        <f>IF(N272="snížená",J272,0)</f>
        <v>0</v>
      </c>
      <c r="BG272" s="218">
        <f>IF(N272="zákl. přenesená",J272,0)</f>
        <v>0</v>
      </c>
      <c r="BH272" s="218">
        <f>IF(N272="sníž. přenesená",J272,0)</f>
        <v>0</v>
      </c>
      <c r="BI272" s="218">
        <f>IF(N272="nulová",J272,0)</f>
        <v>0</v>
      </c>
      <c r="BJ272" s="19" t="s">
        <v>78</v>
      </c>
      <c r="BK272" s="218">
        <f>ROUND(I272*H272,2)</f>
        <v>0</v>
      </c>
      <c r="BL272" s="19" t="s">
        <v>165</v>
      </c>
      <c r="BM272" s="217" t="s">
        <v>2770</v>
      </c>
    </row>
    <row r="273" s="2" customFormat="1">
      <c r="A273" s="40"/>
      <c r="B273" s="41"/>
      <c r="C273" s="42"/>
      <c r="D273" s="219" t="s">
        <v>167</v>
      </c>
      <c r="E273" s="42"/>
      <c r="F273" s="220" t="s">
        <v>620</v>
      </c>
      <c r="G273" s="42"/>
      <c r="H273" s="42"/>
      <c r="I273" s="221"/>
      <c r="J273" s="42"/>
      <c r="K273" s="42"/>
      <c r="L273" s="46"/>
      <c r="M273" s="267"/>
      <c r="N273" s="268"/>
      <c r="O273" s="269"/>
      <c r="P273" s="269"/>
      <c r="Q273" s="269"/>
      <c r="R273" s="269"/>
      <c r="S273" s="269"/>
      <c r="T273" s="27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167</v>
      </c>
      <c r="AU273" s="19" t="s">
        <v>80</v>
      </c>
    </row>
    <row r="274" s="2" customFormat="1" ht="6.96" customHeight="1">
      <c r="A274" s="40"/>
      <c r="B274" s="61"/>
      <c r="C274" s="62"/>
      <c r="D274" s="62"/>
      <c r="E274" s="62"/>
      <c r="F274" s="62"/>
      <c r="G274" s="62"/>
      <c r="H274" s="62"/>
      <c r="I274" s="62"/>
      <c r="J274" s="62"/>
      <c r="K274" s="62"/>
      <c r="L274" s="46"/>
      <c r="M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</row>
  </sheetData>
  <sheetProtection sheet="1" autoFilter="0" formatColumns="0" formatRows="0" objects="1" scenarios="1" spinCount="100000" saltValue="ZQnpYtmCBGHicVIr5+FsFo5X8C/fzLc8pMA3OSh8uqJDJeS6DY9y25sa2gx+GTkEuaDmRu1FXIsFKE0m7wvL7w==" hashValue="Eer47M9ybw0yRWpSvTCqBqaW9wKAuth+DaCBG8N0k9SzkFzss5+UTpoh1pgNn+isz8dpOF0FTerav0Bn29rixA==" algorithmName="SHA-512" password="CC35"/>
  <autoFilter ref="C83:K273"/>
  <mergeCells count="9">
    <mergeCell ref="E7:H7"/>
    <mergeCell ref="E9:H9"/>
    <mergeCell ref="E18:H18"/>
    <mergeCell ref="E27:H27"/>
    <mergeCell ref="E48:H48"/>
    <mergeCell ref="E50:H50"/>
    <mergeCell ref="E74:H74"/>
    <mergeCell ref="E76:H76"/>
    <mergeCell ref="L2:V2"/>
  </mergeCells>
  <hyperlinks>
    <hyperlink ref="F88" r:id="rId1" display="https://podminky.urs.cz/item/CS_URS_2025_01/119003131"/>
    <hyperlink ref="F92" r:id="rId2" display="https://podminky.urs.cz/item/CS_URS_2025_01/119003132"/>
    <hyperlink ref="F94" r:id="rId3" display="https://podminky.urs.cz/item/CS_URS_2025_01/119004111"/>
    <hyperlink ref="F98" r:id="rId4" display="https://podminky.urs.cz/item/CS_URS_2025_01/119004112"/>
    <hyperlink ref="F100" r:id="rId5" display="https://podminky.urs.cz/item/CS_URS_2025_01/121151103"/>
    <hyperlink ref="F104" r:id="rId6" display="https://podminky.urs.cz/item/CS_URS_2025_01/132154104"/>
    <hyperlink ref="F109" r:id="rId7" display="https://podminky.urs.cz/item/CS_URS_2025_01/132254104"/>
    <hyperlink ref="F114" r:id="rId8" display="https://podminky.urs.cz/item/CS_URS_2025_01/132354104"/>
    <hyperlink ref="F119" r:id="rId9" display="https://podminky.urs.cz/item/CS_URS_2025_01/132454104"/>
    <hyperlink ref="F124" r:id="rId10" display="https://podminky.urs.cz/item/CS_URS_2025_01/139001101"/>
    <hyperlink ref="F128" r:id="rId11" display="https://podminky.urs.cz/item/CS_URS_2025_01/151101101"/>
    <hyperlink ref="F131" r:id="rId12" display="https://podminky.urs.cz/item/CS_URS_2025_01/151101111"/>
    <hyperlink ref="F133" r:id="rId13" display="https://podminky.urs.cz/item/CS_URS_2025_01/162551108"/>
    <hyperlink ref="F138" r:id="rId14" display="https://podminky.urs.cz/item/CS_URS_2025_01/162551108"/>
    <hyperlink ref="F146" r:id="rId15" display="https://podminky.urs.cz/item/CS_URS_2025_01/162551128"/>
    <hyperlink ref="F151" r:id="rId16" display="https://podminky.urs.cz/item/CS_URS_2025_01/162751137"/>
    <hyperlink ref="F158" r:id="rId17" display="https://podminky.urs.cz/item/CS_URS_2025_01/162751139"/>
    <hyperlink ref="F161" r:id="rId18" display="https://podminky.urs.cz/item/CS_URS_2025_01/171201231"/>
    <hyperlink ref="F164" r:id="rId19" display="https://podminky.urs.cz/item/CS_URS_2025_01/167151111"/>
    <hyperlink ref="F175" r:id="rId20" display="https://podminky.urs.cz/item/CS_URS_2025_01/171251201"/>
    <hyperlink ref="F180" r:id="rId21" display="https://podminky.urs.cz/item/CS_URS_2025_01/174151101"/>
    <hyperlink ref="F186" r:id="rId22" display="https://podminky.urs.cz/item/CS_URS_2025_01/175151101"/>
    <hyperlink ref="F190" r:id="rId23" display="https://podminky.urs.cz/item/CS_URS_2025_01/175151109"/>
    <hyperlink ref="F192" r:id="rId24" display="https://podminky.urs.cz/item/CS_URS_2025_01/181351003"/>
    <hyperlink ref="F196" r:id="rId25" display="https://podminky.urs.cz/item/CS_URS_2025_01/181411131"/>
    <hyperlink ref="F200" r:id="rId26" display="https://podminky.urs.cz/item/CS_URS_2025_01/181951112"/>
    <hyperlink ref="F202" r:id="rId27" display="https://podminky.urs.cz/item/CS_URS_2025_01/185803111"/>
    <hyperlink ref="F205" r:id="rId28" display="https://podminky.urs.cz/item/CS_URS_2025_01/451595111"/>
    <hyperlink ref="F210" r:id="rId29" display="https://podminky.urs.cz/item/CS_URS_2025_01/871161211"/>
    <hyperlink ref="F220" r:id="rId30" display="https://podminky.urs.cz/item/CS_URS_2025_01/877161101"/>
    <hyperlink ref="F229" r:id="rId31" display="https://podminky.urs.cz/item/CS_URS_2025_01/877161110"/>
    <hyperlink ref="F238" r:id="rId32" display="https://podminky.urs.cz/item/CS_URS_2025_01/877161112"/>
    <hyperlink ref="F247" r:id="rId33" display="https://podminky.urs.cz/item/CS_URS_2025_01/892233122"/>
    <hyperlink ref="F252" r:id="rId34" display="https://podminky.urs.cz/item/CS_URS_2025_01/892241111"/>
    <hyperlink ref="F257" r:id="rId35" display="https://podminky.urs.cz/item/CS_URS_2025_01/892372111"/>
    <hyperlink ref="F262" r:id="rId36" display="https://podminky.urs.cz/item/CS_URS_2025_01/899721111"/>
    <hyperlink ref="F267" r:id="rId37" display="https://podminky.urs.cz/item/CS_URS_2025_01/899722114"/>
    <hyperlink ref="F273" r:id="rId38" display="https://podminky.urs.cz/item/CS_URS_2025_01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9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107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126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Projektové práce 1. etapy revitalizace volnočasového areálu Svatošské údolí II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127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2771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13. 3. 2025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33</v>
      </c>
      <c r="E23" s="40"/>
      <c r="F23" s="40"/>
      <c r="G23" s="40"/>
      <c r="H23" s="40"/>
      <c r="I23" s="134" t="s">
        <v>26</v>
      </c>
      <c r="J23" s="138" t="s">
        <v>19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32</v>
      </c>
      <c r="F24" s="40"/>
      <c r="G24" s="40"/>
      <c r="H24" s="40"/>
      <c r="I24" s="134" t="s">
        <v>28</v>
      </c>
      <c r="J24" s="138" t="s">
        <v>19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34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35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146">
        <f>ROUND(J92,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38</v>
      </c>
      <c r="G32" s="40"/>
      <c r="H32" s="40"/>
      <c r="I32" s="147" t="s">
        <v>37</v>
      </c>
      <c r="J32" s="147" t="s">
        <v>39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40</v>
      </c>
      <c r="E33" s="134" t="s">
        <v>41</v>
      </c>
      <c r="F33" s="149">
        <f>ROUND((SUM(BE92:BE761)),  2)</f>
        <v>0</v>
      </c>
      <c r="G33" s="40"/>
      <c r="H33" s="40"/>
      <c r="I33" s="150">
        <v>0.20999999999999999</v>
      </c>
      <c r="J33" s="149">
        <f>ROUND(((SUM(BE92:BE761))*I33),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42</v>
      </c>
      <c r="F34" s="149">
        <f>ROUND((SUM(BF92:BF761)),  2)</f>
        <v>0</v>
      </c>
      <c r="G34" s="40"/>
      <c r="H34" s="40"/>
      <c r="I34" s="150">
        <v>0.12</v>
      </c>
      <c r="J34" s="149">
        <f>ROUND(((SUM(BF92:BF761))*I34),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43</v>
      </c>
      <c r="F35" s="149">
        <f>ROUND((SUM(BG92:BG761)),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44</v>
      </c>
      <c r="F36" s="149">
        <f>ROUND((SUM(BH92:BH761)),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45</v>
      </c>
      <c r="F37" s="149">
        <f>ROUND((SUM(BI92:BI761)),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46</v>
      </c>
      <c r="E39" s="153"/>
      <c r="F39" s="153"/>
      <c r="G39" s="154" t="s">
        <v>47</v>
      </c>
      <c r="H39" s="155" t="s">
        <v>48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129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Projektové práce 1. etapy revitalizace volnočasového areálu Svatošské údolí II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127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SO 03-3 - Vodovodní přípojka Doubí - Svatošské údolí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Karlovy Vary - Loket </v>
      </c>
      <c r="G52" s="42"/>
      <c r="H52" s="42"/>
      <c r="I52" s="34" t="s">
        <v>23</v>
      </c>
      <c r="J52" s="74" t="str">
        <f>IF(J12="","",J12)</f>
        <v>13. 3. 2025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 xml:space="preserve">Karlovarský kraj </v>
      </c>
      <c r="G54" s="42"/>
      <c r="H54" s="42"/>
      <c r="I54" s="34" t="s">
        <v>31</v>
      </c>
      <c r="J54" s="38" t="str">
        <f>E21</f>
        <v xml:space="preserve"> 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33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130</v>
      </c>
      <c r="D57" s="164"/>
      <c r="E57" s="164"/>
      <c r="F57" s="164"/>
      <c r="G57" s="164"/>
      <c r="H57" s="164"/>
      <c r="I57" s="164"/>
      <c r="J57" s="165" t="s">
        <v>131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68</v>
      </c>
      <c r="D59" s="42"/>
      <c r="E59" s="42"/>
      <c r="F59" s="42"/>
      <c r="G59" s="42"/>
      <c r="H59" s="42"/>
      <c r="I59" s="42"/>
      <c r="J59" s="104">
        <f>J92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132</v>
      </c>
    </row>
    <row r="60" s="9" customFormat="1" ht="24.96" customHeight="1">
      <c r="A60" s="9"/>
      <c r="B60" s="167"/>
      <c r="C60" s="168"/>
      <c r="D60" s="169" t="s">
        <v>133</v>
      </c>
      <c r="E60" s="170"/>
      <c r="F60" s="170"/>
      <c r="G60" s="170"/>
      <c r="H60" s="170"/>
      <c r="I60" s="170"/>
      <c r="J60" s="171">
        <f>J93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134</v>
      </c>
      <c r="E61" s="176"/>
      <c r="F61" s="176"/>
      <c r="G61" s="176"/>
      <c r="H61" s="176"/>
      <c r="I61" s="176"/>
      <c r="J61" s="177">
        <f>J94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136</v>
      </c>
      <c r="E62" s="176"/>
      <c r="F62" s="176"/>
      <c r="G62" s="176"/>
      <c r="H62" s="176"/>
      <c r="I62" s="176"/>
      <c r="J62" s="177">
        <f>J416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137</v>
      </c>
      <c r="E63" s="176"/>
      <c r="F63" s="176"/>
      <c r="G63" s="176"/>
      <c r="H63" s="176"/>
      <c r="I63" s="176"/>
      <c r="J63" s="177">
        <f>J424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138</v>
      </c>
      <c r="E64" s="176"/>
      <c r="F64" s="176"/>
      <c r="G64" s="176"/>
      <c r="H64" s="176"/>
      <c r="I64" s="176"/>
      <c r="J64" s="177">
        <f>J441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2772</v>
      </c>
      <c r="E65" s="176"/>
      <c r="F65" s="176"/>
      <c r="G65" s="176"/>
      <c r="H65" s="176"/>
      <c r="I65" s="176"/>
      <c r="J65" s="177">
        <f>J464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139</v>
      </c>
      <c r="E66" s="176"/>
      <c r="F66" s="176"/>
      <c r="G66" s="176"/>
      <c r="H66" s="176"/>
      <c r="I66" s="176"/>
      <c r="J66" s="177">
        <f>J475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140</v>
      </c>
      <c r="E67" s="176"/>
      <c r="F67" s="176"/>
      <c r="G67" s="176"/>
      <c r="H67" s="176"/>
      <c r="I67" s="176"/>
      <c r="J67" s="177">
        <f>J722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4.88" customHeight="1">
      <c r="A68" s="10"/>
      <c r="B68" s="173"/>
      <c r="C68" s="174"/>
      <c r="D68" s="175" t="s">
        <v>623</v>
      </c>
      <c r="E68" s="176"/>
      <c r="F68" s="176"/>
      <c r="G68" s="176"/>
      <c r="H68" s="176"/>
      <c r="I68" s="176"/>
      <c r="J68" s="177">
        <f>J723</f>
        <v>0</v>
      </c>
      <c r="K68" s="174"/>
      <c r="L68" s="1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73"/>
      <c r="C69" s="174"/>
      <c r="D69" s="175" t="s">
        <v>141</v>
      </c>
      <c r="E69" s="176"/>
      <c r="F69" s="176"/>
      <c r="G69" s="176"/>
      <c r="H69" s="176"/>
      <c r="I69" s="176"/>
      <c r="J69" s="177">
        <f>J736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73"/>
      <c r="C70" s="174"/>
      <c r="D70" s="175" t="s">
        <v>142</v>
      </c>
      <c r="E70" s="176"/>
      <c r="F70" s="176"/>
      <c r="G70" s="176"/>
      <c r="H70" s="176"/>
      <c r="I70" s="176"/>
      <c r="J70" s="177">
        <f>J751</f>
        <v>0</v>
      </c>
      <c r="K70" s="174"/>
      <c r="L70" s="1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67"/>
      <c r="C71" s="168"/>
      <c r="D71" s="169" t="s">
        <v>1524</v>
      </c>
      <c r="E71" s="170"/>
      <c r="F71" s="170"/>
      <c r="G71" s="170"/>
      <c r="H71" s="170"/>
      <c r="I71" s="170"/>
      <c r="J71" s="171">
        <f>J754</f>
        <v>0</v>
      </c>
      <c r="K71" s="168"/>
      <c r="L71" s="172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73"/>
      <c r="C72" s="174"/>
      <c r="D72" s="175" t="s">
        <v>2773</v>
      </c>
      <c r="E72" s="176"/>
      <c r="F72" s="176"/>
      <c r="G72" s="176"/>
      <c r="H72" s="176"/>
      <c r="I72" s="176"/>
      <c r="J72" s="177">
        <f>J755</f>
        <v>0</v>
      </c>
      <c r="K72" s="174"/>
      <c r="L72" s="17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61"/>
      <c r="C74" s="62"/>
      <c r="D74" s="62"/>
      <c r="E74" s="62"/>
      <c r="F74" s="62"/>
      <c r="G74" s="62"/>
      <c r="H74" s="62"/>
      <c r="I74" s="62"/>
      <c r="J74" s="62"/>
      <c r="K74" s="6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8" s="2" customFormat="1" ht="6.96" customHeight="1">
      <c r="A78" s="40"/>
      <c r="B78" s="63"/>
      <c r="C78" s="64"/>
      <c r="D78" s="64"/>
      <c r="E78" s="64"/>
      <c r="F78" s="64"/>
      <c r="G78" s="64"/>
      <c r="H78" s="64"/>
      <c r="I78" s="64"/>
      <c r="J78" s="64"/>
      <c r="K78" s="64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24.96" customHeight="1">
      <c r="A79" s="40"/>
      <c r="B79" s="41"/>
      <c r="C79" s="25" t="s">
        <v>143</v>
      </c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16</v>
      </c>
      <c r="D81" s="42"/>
      <c r="E81" s="42"/>
      <c r="F81" s="42"/>
      <c r="G81" s="42"/>
      <c r="H81" s="42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4.4" customHeight="1">
      <c r="A82" s="40"/>
      <c r="B82" s="41"/>
      <c r="C82" s="42"/>
      <c r="D82" s="42"/>
      <c r="E82" s="162" t="str">
        <f>E7</f>
        <v>Projektové práce 1. etapy revitalizace volnočasového areálu Svatošské údolí II</v>
      </c>
      <c r="F82" s="34"/>
      <c r="G82" s="34"/>
      <c r="H82" s="34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127</v>
      </c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5.6" customHeight="1">
      <c r="A84" s="40"/>
      <c r="B84" s="41"/>
      <c r="C84" s="42"/>
      <c r="D84" s="42"/>
      <c r="E84" s="71" t="str">
        <f>E9</f>
        <v>SO 03-3 - Vodovodní přípojka Doubí - Svatošské údolí</v>
      </c>
      <c r="F84" s="42"/>
      <c r="G84" s="42"/>
      <c r="H84" s="42"/>
      <c r="I84" s="42"/>
      <c r="J84" s="42"/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21</v>
      </c>
      <c r="D86" s="42"/>
      <c r="E86" s="42"/>
      <c r="F86" s="29" t="str">
        <f>F12</f>
        <v xml:space="preserve">Karlovy Vary - Loket </v>
      </c>
      <c r="G86" s="42"/>
      <c r="H86" s="42"/>
      <c r="I86" s="34" t="s">
        <v>23</v>
      </c>
      <c r="J86" s="74" t="str">
        <f>IF(J12="","",J12)</f>
        <v>13. 3. 2025</v>
      </c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6.96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5.6" customHeight="1">
      <c r="A88" s="40"/>
      <c r="B88" s="41"/>
      <c r="C88" s="34" t="s">
        <v>25</v>
      </c>
      <c r="D88" s="42"/>
      <c r="E88" s="42"/>
      <c r="F88" s="29" t="str">
        <f>E15</f>
        <v xml:space="preserve">Karlovarský kraj </v>
      </c>
      <c r="G88" s="42"/>
      <c r="H88" s="42"/>
      <c r="I88" s="34" t="s">
        <v>31</v>
      </c>
      <c r="J88" s="38" t="str">
        <f>E21</f>
        <v xml:space="preserve"> </v>
      </c>
      <c r="K88" s="42"/>
      <c r="L88" s="13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5.6" customHeight="1">
      <c r="A89" s="40"/>
      <c r="B89" s="41"/>
      <c r="C89" s="34" t="s">
        <v>29</v>
      </c>
      <c r="D89" s="42"/>
      <c r="E89" s="42"/>
      <c r="F89" s="29" t="str">
        <f>IF(E18="","",E18)</f>
        <v>Vyplň údaj</v>
      </c>
      <c r="G89" s="42"/>
      <c r="H89" s="42"/>
      <c r="I89" s="34" t="s">
        <v>33</v>
      </c>
      <c r="J89" s="38" t="str">
        <f>E24</f>
        <v xml:space="preserve"> </v>
      </c>
      <c r="K89" s="42"/>
      <c r="L89" s="13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10.32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3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11" customFormat="1" ht="29.28" customHeight="1">
      <c r="A91" s="179"/>
      <c r="B91" s="180"/>
      <c r="C91" s="181" t="s">
        <v>144</v>
      </c>
      <c r="D91" s="182" t="s">
        <v>55</v>
      </c>
      <c r="E91" s="182" t="s">
        <v>51</v>
      </c>
      <c r="F91" s="182" t="s">
        <v>52</v>
      </c>
      <c r="G91" s="182" t="s">
        <v>145</v>
      </c>
      <c r="H91" s="182" t="s">
        <v>146</v>
      </c>
      <c r="I91" s="182" t="s">
        <v>147</v>
      </c>
      <c r="J91" s="182" t="s">
        <v>131</v>
      </c>
      <c r="K91" s="183" t="s">
        <v>148</v>
      </c>
      <c r="L91" s="184"/>
      <c r="M91" s="94" t="s">
        <v>19</v>
      </c>
      <c r="N91" s="95" t="s">
        <v>40</v>
      </c>
      <c r="O91" s="95" t="s">
        <v>149</v>
      </c>
      <c r="P91" s="95" t="s">
        <v>150</v>
      </c>
      <c r="Q91" s="95" t="s">
        <v>151</v>
      </c>
      <c r="R91" s="95" t="s">
        <v>152</v>
      </c>
      <c r="S91" s="95" t="s">
        <v>153</v>
      </c>
      <c r="T91" s="96" t="s">
        <v>154</v>
      </c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</row>
    <row r="92" s="2" customFormat="1" ht="22.8" customHeight="1">
      <c r="A92" s="40"/>
      <c r="B92" s="41"/>
      <c r="C92" s="101" t="s">
        <v>155</v>
      </c>
      <c r="D92" s="42"/>
      <c r="E92" s="42"/>
      <c r="F92" s="42"/>
      <c r="G92" s="42"/>
      <c r="H92" s="42"/>
      <c r="I92" s="42"/>
      <c r="J92" s="185">
        <f>BK92</f>
        <v>0</v>
      </c>
      <c r="K92" s="42"/>
      <c r="L92" s="46"/>
      <c r="M92" s="97"/>
      <c r="N92" s="186"/>
      <c r="O92" s="98"/>
      <c r="P92" s="187">
        <f>P93+P754</f>
        <v>0</v>
      </c>
      <c r="Q92" s="98"/>
      <c r="R92" s="187">
        <f>R93+R754</f>
        <v>18.053066300000001</v>
      </c>
      <c r="S92" s="98"/>
      <c r="T92" s="188">
        <f>T93+T754</f>
        <v>20.943999999999999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69</v>
      </c>
      <c r="AU92" s="19" t="s">
        <v>132</v>
      </c>
      <c r="BK92" s="189">
        <f>BK93+BK754</f>
        <v>0</v>
      </c>
    </row>
    <row r="93" s="12" customFormat="1" ht="25.92" customHeight="1">
      <c r="A93" s="12"/>
      <c r="B93" s="190"/>
      <c r="C93" s="191"/>
      <c r="D93" s="192" t="s">
        <v>69</v>
      </c>
      <c r="E93" s="193" t="s">
        <v>156</v>
      </c>
      <c r="F93" s="193" t="s">
        <v>157</v>
      </c>
      <c r="G93" s="191"/>
      <c r="H93" s="191"/>
      <c r="I93" s="194"/>
      <c r="J93" s="195">
        <f>BK93</f>
        <v>0</v>
      </c>
      <c r="K93" s="191"/>
      <c r="L93" s="196"/>
      <c r="M93" s="197"/>
      <c r="N93" s="198"/>
      <c r="O93" s="198"/>
      <c r="P93" s="199">
        <f>P94+P416+P424+P441+P464+P475+P722+P736+P751</f>
        <v>0</v>
      </c>
      <c r="Q93" s="198"/>
      <c r="R93" s="199">
        <f>R94+R416+R424+R441+R464+R475+R722+R736+R751</f>
        <v>18.0488663</v>
      </c>
      <c r="S93" s="198"/>
      <c r="T93" s="200">
        <f>T94+T416+T424+T441+T464+T475+T722+T736+T751</f>
        <v>20.943999999999999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1" t="s">
        <v>78</v>
      </c>
      <c r="AT93" s="202" t="s">
        <v>69</v>
      </c>
      <c r="AU93" s="202" t="s">
        <v>70</v>
      </c>
      <c r="AY93" s="201" t="s">
        <v>158</v>
      </c>
      <c r="BK93" s="203">
        <f>BK94+BK416+BK424+BK441+BK464+BK475+BK722+BK736+BK751</f>
        <v>0</v>
      </c>
    </row>
    <row r="94" s="12" customFormat="1" ht="22.8" customHeight="1">
      <c r="A94" s="12"/>
      <c r="B94" s="190"/>
      <c r="C94" s="191"/>
      <c r="D94" s="192" t="s">
        <v>69</v>
      </c>
      <c r="E94" s="204" t="s">
        <v>78</v>
      </c>
      <c r="F94" s="204" t="s">
        <v>159</v>
      </c>
      <c r="G94" s="191"/>
      <c r="H94" s="191"/>
      <c r="I94" s="194"/>
      <c r="J94" s="205">
        <f>BK94</f>
        <v>0</v>
      </c>
      <c r="K94" s="191"/>
      <c r="L94" s="196"/>
      <c r="M94" s="197"/>
      <c r="N94" s="198"/>
      <c r="O94" s="198"/>
      <c r="P94" s="199">
        <f>SUM(P95:P415)</f>
        <v>0</v>
      </c>
      <c r="Q94" s="198"/>
      <c r="R94" s="199">
        <f>SUM(R95:R415)</f>
        <v>6.7131332000000006</v>
      </c>
      <c r="S94" s="198"/>
      <c r="T94" s="200">
        <f>SUM(T95:T415)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1" t="s">
        <v>78</v>
      </c>
      <c r="AT94" s="202" t="s">
        <v>69</v>
      </c>
      <c r="AU94" s="202" t="s">
        <v>78</v>
      </c>
      <c r="AY94" s="201" t="s">
        <v>158</v>
      </c>
      <c r="BK94" s="203">
        <f>SUM(BK95:BK415)</f>
        <v>0</v>
      </c>
    </row>
    <row r="95" s="2" customFormat="1" ht="14.4" customHeight="1">
      <c r="A95" s="40"/>
      <c r="B95" s="41"/>
      <c r="C95" s="206" t="s">
        <v>78</v>
      </c>
      <c r="D95" s="206" t="s">
        <v>160</v>
      </c>
      <c r="E95" s="207" t="s">
        <v>179</v>
      </c>
      <c r="F95" s="208" t="s">
        <v>180</v>
      </c>
      <c r="G95" s="209" t="s">
        <v>181</v>
      </c>
      <c r="H95" s="210">
        <v>154</v>
      </c>
      <c r="I95" s="211"/>
      <c r="J95" s="212">
        <f>ROUND(I95*H95,2)</f>
        <v>0</v>
      </c>
      <c r="K95" s="208" t="s">
        <v>164</v>
      </c>
      <c r="L95" s="46"/>
      <c r="M95" s="213" t="s">
        <v>19</v>
      </c>
      <c r="N95" s="214" t="s">
        <v>41</v>
      </c>
      <c r="O95" s="86"/>
      <c r="P95" s="215">
        <f>O95*H95</f>
        <v>0</v>
      </c>
      <c r="Q95" s="215">
        <v>0.00055999999999999995</v>
      </c>
      <c r="R95" s="215">
        <f>Q95*H95</f>
        <v>0.086239999999999997</v>
      </c>
      <c r="S95" s="215">
        <v>0</v>
      </c>
      <c r="T95" s="21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17" t="s">
        <v>165</v>
      </c>
      <c r="AT95" s="217" t="s">
        <v>160</v>
      </c>
      <c r="AU95" s="217" t="s">
        <v>80</v>
      </c>
      <c r="AY95" s="19" t="s">
        <v>158</v>
      </c>
      <c r="BE95" s="218">
        <f>IF(N95="základní",J95,0)</f>
        <v>0</v>
      </c>
      <c r="BF95" s="218">
        <f>IF(N95="snížená",J95,0)</f>
        <v>0</v>
      </c>
      <c r="BG95" s="218">
        <f>IF(N95="zákl. přenesená",J95,0)</f>
        <v>0</v>
      </c>
      <c r="BH95" s="218">
        <f>IF(N95="sníž. přenesená",J95,0)</f>
        <v>0</v>
      </c>
      <c r="BI95" s="218">
        <f>IF(N95="nulová",J95,0)</f>
        <v>0</v>
      </c>
      <c r="BJ95" s="19" t="s">
        <v>78</v>
      </c>
      <c r="BK95" s="218">
        <f>ROUND(I95*H95,2)</f>
        <v>0</v>
      </c>
      <c r="BL95" s="19" t="s">
        <v>165</v>
      </c>
      <c r="BM95" s="217" t="s">
        <v>2774</v>
      </c>
    </row>
    <row r="96" s="2" customFormat="1">
      <c r="A96" s="40"/>
      <c r="B96" s="41"/>
      <c r="C96" s="42"/>
      <c r="D96" s="219" t="s">
        <v>167</v>
      </c>
      <c r="E96" s="42"/>
      <c r="F96" s="220" t="s">
        <v>183</v>
      </c>
      <c r="G96" s="42"/>
      <c r="H96" s="42"/>
      <c r="I96" s="221"/>
      <c r="J96" s="42"/>
      <c r="K96" s="42"/>
      <c r="L96" s="46"/>
      <c r="M96" s="222"/>
      <c r="N96" s="223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167</v>
      </c>
      <c r="AU96" s="19" t="s">
        <v>80</v>
      </c>
    </row>
    <row r="97" s="13" customFormat="1">
      <c r="A97" s="13"/>
      <c r="B97" s="224"/>
      <c r="C97" s="225"/>
      <c r="D97" s="226" t="s">
        <v>169</v>
      </c>
      <c r="E97" s="227" t="s">
        <v>19</v>
      </c>
      <c r="F97" s="228" t="s">
        <v>2775</v>
      </c>
      <c r="G97" s="225"/>
      <c r="H97" s="227" t="s">
        <v>19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34" t="s">
        <v>169</v>
      </c>
      <c r="AU97" s="234" t="s">
        <v>80</v>
      </c>
      <c r="AV97" s="13" t="s">
        <v>78</v>
      </c>
      <c r="AW97" s="13" t="s">
        <v>171</v>
      </c>
      <c r="AX97" s="13" t="s">
        <v>70</v>
      </c>
      <c r="AY97" s="234" t="s">
        <v>158</v>
      </c>
    </row>
    <row r="98" s="14" customFormat="1">
      <c r="A98" s="14"/>
      <c r="B98" s="235"/>
      <c r="C98" s="236"/>
      <c r="D98" s="226" t="s">
        <v>169</v>
      </c>
      <c r="E98" s="237" t="s">
        <v>19</v>
      </c>
      <c r="F98" s="238" t="s">
        <v>2776</v>
      </c>
      <c r="G98" s="236"/>
      <c r="H98" s="239">
        <v>60</v>
      </c>
      <c r="I98" s="240"/>
      <c r="J98" s="236"/>
      <c r="K98" s="236"/>
      <c r="L98" s="241"/>
      <c r="M98" s="242"/>
      <c r="N98" s="243"/>
      <c r="O98" s="243"/>
      <c r="P98" s="243"/>
      <c r="Q98" s="243"/>
      <c r="R98" s="243"/>
      <c r="S98" s="243"/>
      <c r="T98" s="24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45" t="s">
        <v>169</v>
      </c>
      <c r="AU98" s="245" t="s">
        <v>80</v>
      </c>
      <c r="AV98" s="14" t="s">
        <v>80</v>
      </c>
      <c r="AW98" s="14" t="s">
        <v>171</v>
      </c>
      <c r="AX98" s="14" t="s">
        <v>70</v>
      </c>
      <c r="AY98" s="245" t="s">
        <v>158</v>
      </c>
    </row>
    <row r="99" s="14" customFormat="1">
      <c r="A99" s="14"/>
      <c r="B99" s="235"/>
      <c r="C99" s="236"/>
      <c r="D99" s="226" t="s">
        <v>169</v>
      </c>
      <c r="E99" s="237" t="s">
        <v>19</v>
      </c>
      <c r="F99" s="238" t="s">
        <v>2777</v>
      </c>
      <c r="G99" s="236"/>
      <c r="H99" s="239">
        <v>6</v>
      </c>
      <c r="I99" s="240"/>
      <c r="J99" s="236"/>
      <c r="K99" s="236"/>
      <c r="L99" s="241"/>
      <c r="M99" s="242"/>
      <c r="N99" s="243"/>
      <c r="O99" s="243"/>
      <c r="P99" s="243"/>
      <c r="Q99" s="243"/>
      <c r="R99" s="243"/>
      <c r="S99" s="243"/>
      <c r="T99" s="24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45" t="s">
        <v>169</v>
      </c>
      <c r="AU99" s="245" t="s">
        <v>80</v>
      </c>
      <c r="AV99" s="14" t="s">
        <v>80</v>
      </c>
      <c r="AW99" s="14" t="s">
        <v>171</v>
      </c>
      <c r="AX99" s="14" t="s">
        <v>70</v>
      </c>
      <c r="AY99" s="245" t="s">
        <v>158</v>
      </c>
    </row>
    <row r="100" s="14" customFormat="1">
      <c r="A100" s="14"/>
      <c r="B100" s="235"/>
      <c r="C100" s="236"/>
      <c r="D100" s="226" t="s">
        <v>169</v>
      </c>
      <c r="E100" s="237" t="s">
        <v>19</v>
      </c>
      <c r="F100" s="238" t="s">
        <v>2778</v>
      </c>
      <c r="G100" s="236"/>
      <c r="H100" s="239">
        <v>8</v>
      </c>
      <c r="I100" s="240"/>
      <c r="J100" s="236"/>
      <c r="K100" s="236"/>
      <c r="L100" s="241"/>
      <c r="M100" s="242"/>
      <c r="N100" s="243"/>
      <c r="O100" s="243"/>
      <c r="P100" s="243"/>
      <c r="Q100" s="243"/>
      <c r="R100" s="243"/>
      <c r="S100" s="243"/>
      <c r="T100" s="24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45" t="s">
        <v>169</v>
      </c>
      <c r="AU100" s="245" t="s">
        <v>80</v>
      </c>
      <c r="AV100" s="14" t="s">
        <v>80</v>
      </c>
      <c r="AW100" s="14" t="s">
        <v>171</v>
      </c>
      <c r="AX100" s="14" t="s">
        <v>70</v>
      </c>
      <c r="AY100" s="245" t="s">
        <v>158</v>
      </c>
    </row>
    <row r="101" s="14" customFormat="1">
      <c r="A101" s="14"/>
      <c r="B101" s="235"/>
      <c r="C101" s="236"/>
      <c r="D101" s="226" t="s">
        <v>169</v>
      </c>
      <c r="E101" s="237" t="s">
        <v>19</v>
      </c>
      <c r="F101" s="238" t="s">
        <v>2779</v>
      </c>
      <c r="G101" s="236"/>
      <c r="H101" s="239">
        <v>30</v>
      </c>
      <c r="I101" s="240"/>
      <c r="J101" s="236"/>
      <c r="K101" s="236"/>
      <c r="L101" s="241"/>
      <c r="M101" s="242"/>
      <c r="N101" s="243"/>
      <c r="O101" s="243"/>
      <c r="P101" s="243"/>
      <c r="Q101" s="243"/>
      <c r="R101" s="243"/>
      <c r="S101" s="243"/>
      <c r="T101" s="24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45" t="s">
        <v>169</v>
      </c>
      <c r="AU101" s="245" t="s">
        <v>80</v>
      </c>
      <c r="AV101" s="14" t="s">
        <v>80</v>
      </c>
      <c r="AW101" s="14" t="s">
        <v>171</v>
      </c>
      <c r="AX101" s="14" t="s">
        <v>70</v>
      </c>
      <c r="AY101" s="245" t="s">
        <v>158</v>
      </c>
    </row>
    <row r="102" s="14" customFormat="1">
      <c r="A102" s="14"/>
      <c r="B102" s="235"/>
      <c r="C102" s="236"/>
      <c r="D102" s="226" t="s">
        <v>169</v>
      </c>
      <c r="E102" s="237" t="s">
        <v>19</v>
      </c>
      <c r="F102" s="238" t="s">
        <v>2780</v>
      </c>
      <c r="G102" s="236"/>
      <c r="H102" s="239">
        <v>40</v>
      </c>
      <c r="I102" s="240"/>
      <c r="J102" s="236"/>
      <c r="K102" s="236"/>
      <c r="L102" s="241"/>
      <c r="M102" s="242"/>
      <c r="N102" s="243"/>
      <c r="O102" s="243"/>
      <c r="P102" s="243"/>
      <c r="Q102" s="243"/>
      <c r="R102" s="243"/>
      <c r="S102" s="243"/>
      <c r="T102" s="24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45" t="s">
        <v>169</v>
      </c>
      <c r="AU102" s="245" t="s">
        <v>80</v>
      </c>
      <c r="AV102" s="14" t="s">
        <v>80</v>
      </c>
      <c r="AW102" s="14" t="s">
        <v>171</v>
      </c>
      <c r="AX102" s="14" t="s">
        <v>70</v>
      </c>
      <c r="AY102" s="245" t="s">
        <v>158</v>
      </c>
    </row>
    <row r="103" s="14" customFormat="1">
      <c r="A103" s="14"/>
      <c r="B103" s="235"/>
      <c r="C103" s="236"/>
      <c r="D103" s="226" t="s">
        <v>169</v>
      </c>
      <c r="E103" s="237" t="s">
        <v>19</v>
      </c>
      <c r="F103" s="238" t="s">
        <v>2781</v>
      </c>
      <c r="G103" s="236"/>
      <c r="H103" s="239">
        <v>10</v>
      </c>
      <c r="I103" s="240"/>
      <c r="J103" s="236"/>
      <c r="K103" s="236"/>
      <c r="L103" s="241"/>
      <c r="M103" s="242"/>
      <c r="N103" s="243"/>
      <c r="O103" s="243"/>
      <c r="P103" s="243"/>
      <c r="Q103" s="243"/>
      <c r="R103" s="243"/>
      <c r="S103" s="243"/>
      <c r="T103" s="24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45" t="s">
        <v>169</v>
      </c>
      <c r="AU103" s="245" t="s">
        <v>80</v>
      </c>
      <c r="AV103" s="14" t="s">
        <v>80</v>
      </c>
      <c r="AW103" s="14" t="s">
        <v>171</v>
      </c>
      <c r="AX103" s="14" t="s">
        <v>70</v>
      </c>
      <c r="AY103" s="245" t="s">
        <v>158</v>
      </c>
    </row>
    <row r="104" s="2" customFormat="1" ht="14.4" customHeight="1">
      <c r="A104" s="40"/>
      <c r="B104" s="41"/>
      <c r="C104" s="206" t="s">
        <v>80</v>
      </c>
      <c r="D104" s="206" t="s">
        <v>160</v>
      </c>
      <c r="E104" s="207" t="s">
        <v>193</v>
      </c>
      <c r="F104" s="208" t="s">
        <v>194</v>
      </c>
      <c r="G104" s="209" t="s">
        <v>181</v>
      </c>
      <c r="H104" s="210">
        <v>154</v>
      </c>
      <c r="I104" s="211"/>
      <c r="J104" s="212">
        <f>ROUND(I104*H104,2)</f>
        <v>0</v>
      </c>
      <c r="K104" s="208" t="s">
        <v>164</v>
      </c>
      <c r="L104" s="46"/>
      <c r="M104" s="213" t="s">
        <v>19</v>
      </c>
      <c r="N104" s="214" t="s">
        <v>41</v>
      </c>
      <c r="O104" s="86"/>
      <c r="P104" s="215">
        <f>O104*H104</f>
        <v>0</v>
      </c>
      <c r="Q104" s="215">
        <v>0</v>
      </c>
      <c r="R104" s="215">
        <f>Q104*H104</f>
        <v>0</v>
      </c>
      <c r="S104" s="215">
        <v>0</v>
      </c>
      <c r="T104" s="216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17" t="s">
        <v>165</v>
      </c>
      <c r="AT104" s="217" t="s">
        <v>160</v>
      </c>
      <c r="AU104" s="217" t="s">
        <v>80</v>
      </c>
      <c r="AY104" s="19" t="s">
        <v>158</v>
      </c>
      <c r="BE104" s="218">
        <f>IF(N104="základní",J104,0)</f>
        <v>0</v>
      </c>
      <c r="BF104" s="218">
        <f>IF(N104="snížená",J104,0)</f>
        <v>0</v>
      </c>
      <c r="BG104" s="218">
        <f>IF(N104="zákl. přenesená",J104,0)</f>
        <v>0</v>
      </c>
      <c r="BH104" s="218">
        <f>IF(N104="sníž. přenesená",J104,0)</f>
        <v>0</v>
      </c>
      <c r="BI104" s="218">
        <f>IF(N104="nulová",J104,0)</f>
        <v>0</v>
      </c>
      <c r="BJ104" s="19" t="s">
        <v>78</v>
      </c>
      <c r="BK104" s="218">
        <f>ROUND(I104*H104,2)</f>
        <v>0</v>
      </c>
      <c r="BL104" s="19" t="s">
        <v>165</v>
      </c>
      <c r="BM104" s="217" t="s">
        <v>2782</v>
      </c>
    </row>
    <row r="105" s="2" customFormat="1">
      <c r="A105" s="40"/>
      <c r="B105" s="41"/>
      <c r="C105" s="42"/>
      <c r="D105" s="219" t="s">
        <v>167</v>
      </c>
      <c r="E105" s="42"/>
      <c r="F105" s="220" t="s">
        <v>196</v>
      </c>
      <c r="G105" s="42"/>
      <c r="H105" s="42"/>
      <c r="I105" s="221"/>
      <c r="J105" s="42"/>
      <c r="K105" s="42"/>
      <c r="L105" s="46"/>
      <c r="M105" s="222"/>
      <c r="N105" s="223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167</v>
      </c>
      <c r="AU105" s="19" t="s">
        <v>80</v>
      </c>
    </row>
    <row r="106" s="2" customFormat="1" ht="14.4" customHeight="1">
      <c r="A106" s="40"/>
      <c r="B106" s="41"/>
      <c r="C106" s="206" t="s">
        <v>178</v>
      </c>
      <c r="D106" s="206" t="s">
        <v>160</v>
      </c>
      <c r="E106" s="207" t="s">
        <v>198</v>
      </c>
      <c r="F106" s="208" t="s">
        <v>199</v>
      </c>
      <c r="G106" s="209" t="s">
        <v>181</v>
      </c>
      <c r="H106" s="210">
        <v>146</v>
      </c>
      <c r="I106" s="211"/>
      <c r="J106" s="212">
        <f>ROUND(I106*H106,2)</f>
        <v>0</v>
      </c>
      <c r="K106" s="208" t="s">
        <v>164</v>
      </c>
      <c r="L106" s="46"/>
      <c r="M106" s="213" t="s">
        <v>19</v>
      </c>
      <c r="N106" s="214" t="s">
        <v>41</v>
      </c>
      <c r="O106" s="86"/>
      <c r="P106" s="215">
        <f>O106*H106</f>
        <v>0</v>
      </c>
      <c r="Q106" s="215">
        <v>0.00025000000000000001</v>
      </c>
      <c r="R106" s="215">
        <f>Q106*H106</f>
        <v>0.036499999999999998</v>
      </c>
      <c r="S106" s="215">
        <v>0</v>
      </c>
      <c r="T106" s="21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17" t="s">
        <v>165</v>
      </c>
      <c r="AT106" s="217" t="s">
        <v>160</v>
      </c>
      <c r="AU106" s="217" t="s">
        <v>80</v>
      </c>
      <c r="AY106" s="19" t="s">
        <v>158</v>
      </c>
      <c r="BE106" s="218">
        <f>IF(N106="základní",J106,0)</f>
        <v>0</v>
      </c>
      <c r="BF106" s="218">
        <f>IF(N106="snížená",J106,0)</f>
        <v>0</v>
      </c>
      <c r="BG106" s="218">
        <f>IF(N106="zákl. přenesená",J106,0)</f>
        <v>0</v>
      </c>
      <c r="BH106" s="218">
        <f>IF(N106="sníž. přenesená",J106,0)</f>
        <v>0</v>
      </c>
      <c r="BI106" s="218">
        <f>IF(N106="nulová",J106,0)</f>
        <v>0</v>
      </c>
      <c r="BJ106" s="19" t="s">
        <v>78</v>
      </c>
      <c r="BK106" s="218">
        <f>ROUND(I106*H106,2)</f>
        <v>0</v>
      </c>
      <c r="BL106" s="19" t="s">
        <v>165</v>
      </c>
      <c r="BM106" s="217" t="s">
        <v>2783</v>
      </c>
    </row>
    <row r="107" s="2" customFormat="1">
      <c r="A107" s="40"/>
      <c r="B107" s="41"/>
      <c r="C107" s="42"/>
      <c r="D107" s="219" t="s">
        <v>167</v>
      </c>
      <c r="E107" s="42"/>
      <c r="F107" s="220" t="s">
        <v>201</v>
      </c>
      <c r="G107" s="42"/>
      <c r="H107" s="42"/>
      <c r="I107" s="221"/>
      <c r="J107" s="42"/>
      <c r="K107" s="42"/>
      <c r="L107" s="46"/>
      <c r="M107" s="222"/>
      <c r="N107" s="22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167</v>
      </c>
      <c r="AU107" s="19" t="s">
        <v>80</v>
      </c>
    </row>
    <row r="108" s="13" customFormat="1">
      <c r="A108" s="13"/>
      <c r="B108" s="224"/>
      <c r="C108" s="225"/>
      <c r="D108" s="226" t="s">
        <v>169</v>
      </c>
      <c r="E108" s="227" t="s">
        <v>19</v>
      </c>
      <c r="F108" s="228" t="s">
        <v>2784</v>
      </c>
      <c r="G108" s="225"/>
      <c r="H108" s="227" t="s">
        <v>19</v>
      </c>
      <c r="I108" s="229"/>
      <c r="J108" s="225"/>
      <c r="K108" s="225"/>
      <c r="L108" s="230"/>
      <c r="M108" s="231"/>
      <c r="N108" s="232"/>
      <c r="O108" s="232"/>
      <c r="P108" s="232"/>
      <c r="Q108" s="232"/>
      <c r="R108" s="232"/>
      <c r="S108" s="232"/>
      <c r="T108" s="23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34" t="s">
        <v>169</v>
      </c>
      <c r="AU108" s="234" t="s">
        <v>80</v>
      </c>
      <c r="AV108" s="13" t="s">
        <v>78</v>
      </c>
      <c r="AW108" s="13" t="s">
        <v>171</v>
      </c>
      <c r="AX108" s="13" t="s">
        <v>70</v>
      </c>
      <c r="AY108" s="234" t="s">
        <v>158</v>
      </c>
    </row>
    <row r="109" s="14" customFormat="1">
      <c r="A109" s="14"/>
      <c r="B109" s="235"/>
      <c r="C109" s="236"/>
      <c r="D109" s="226" t="s">
        <v>169</v>
      </c>
      <c r="E109" s="237" t="s">
        <v>19</v>
      </c>
      <c r="F109" s="238" t="s">
        <v>2785</v>
      </c>
      <c r="G109" s="236"/>
      <c r="H109" s="239">
        <v>0</v>
      </c>
      <c r="I109" s="240"/>
      <c r="J109" s="236"/>
      <c r="K109" s="236"/>
      <c r="L109" s="241"/>
      <c r="M109" s="242"/>
      <c r="N109" s="243"/>
      <c r="O109" s="243"/>
      <c r="P109" s="243"/>
      <c r="Q109" s="243"/>
      <c r="R109" s="243"/>
      <c r="S109" s="243"/>
      <c r="T109" s="24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45" t="s">
        <v>169</v>
      </c>
      <c r="AU109" s="245" t="s">
        <v>80</v>
      </c>
      <c r="AV109" s="14" t="s">
        <v>80</v>
      </c>
      <c r="AW109" s="14" t="s">
        <v>171</v>
      </c>
      <c r="AX109" s="14" t="s">
        <v>70</v>
      </c>
      <c r="AY109" s="245" t="s">
        <v>158</v>
      </c>
    </row>
    <row r="110" s="14" customFormat="1">
      <c r="A110" s="14"/>
      <c r="B110" s="235"/>
      <c r="C110" s="236"/>
      <c r="D110" s="226" t="s">
        <v>169</v>
      </c>
      <c r="E110" s="237" t="s">
        <v>19</v>
      </c>
      <c r="F110" s="238" t="s">
        <v>2786</v>
      </c>
      <c r="G110" s="236"/>
      <c r="H110" s="239">
        <v>60</v>
      </c>
      <c r="I110" s="240"/>
      <c r="J110" s="236"/>
      <c r="K110" s="236"/>
      <c r="L110" s="241"/>
      <c r="M110" s="242"/>
      <c r="N110" s="243"/>
      <c r="O110" s="243"/>
      <c r="P110" s="243"/>
      <c r="Q110" s="243"/>
      <c r="R110" s="243"/>
      <c r="S110" s="243"/>
      <c r="T110" s="24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45" t="s">
        <v>169</v>
      </c>
      <c r="AU110" s="245" t="s">
        <v>80</v>
      </c>
      <c r="AV110" s="14" t="s">
        <v>80</v>
      </c>
      <c r="AW110" s="14" t="s">
        <v>171</v>
      </c>
      <c r="AX110" s="14" t="s">
        <v>70</v>
      </c>
      <c r="AY110" s="245" t="s">
        <v>158</v>
      </c>
    </row>
    <row r="111" s="14" customFormat="1">
      <c r="A111" s="14"/>
      <c r="B111" s="235"/>
      <c r="C111" s="236"/>
      <c r="D111" s="226" t="s">
        <v>169</v>
      </c>
      <c r="E111" s="237" t="s">
        <v>19</v>
      </c>
      <c r="F111" s="238" t="s">
        <v>2787</v>
      </c>
      <c r="G111" s="236"/>
      <c r="H111" s="239">
        <v>50</v>
      </c>
      <c r="I111" s="240"/>
      <c r="J111" s="236"/>
      <c r="K111" s="236"/>
      <c r="L111" s="241"/>
      <c r="M111" s="242"/>
      <c r="N111" s="243"/>
      <c r="O111" s="243"/>
      <c r="P111" s="243"/>
      <c r="Q111" s="243"/>
      <c r="R111" s="243"/>
      <c r="S111" s="243"/>
      <c r="T111" s="24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45" t="s">
        <v>169</v>
      </c>
      <c r="AU111" s="245" t="s">
        <v>80</v>
      </c>
      <c r="AV111" s="14" t="s">
        <v>80</v>
      </c>
      <c r="AW111" s="14" t="s">
        <v>171</v>
      </c>
      <c r="AX111" s="14" t="s">
        <v>70</v>
      </c>
      <c r="AY111" s="245" t="s">
        <v>158</v>
      </c>
    </row>
    <row r="112" s="14" customFormat="1">
      <c r="A112" s="14"/>
      <c r="B112" s="235"/>
      <c r="C112" s="236"/>
      <c r="D112" s="226" t="s">
        <v>169</v>
      </c>
      <c r="E112" s="237" t="s">
        <v>19</v>
      </c>
      <c r="F112" s="238" t="s">
        <v>2788</v>
      </c>
      <c r="G112" s="236"/>
      <c r="H112" s="239">
        <v>20</v>
      </c>
      <c r="I112" s="240"/>
      <c r="J112" s="236"/>
      <c r="K112" s="236"/>
      <c r="L112" s="241"/>
      <c r="M112" s="242"/>
      <c r="N112" s="243"/>
      <c r="O112" s="243"/>
      <c r="P112" s="243"/>
      <c r="Q112" s="243"/>
      <c r="R112" s="243"/>
      <c r="S112" s="243"/>
      <c r="T112" s="24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45" t="s">
        <v>169</v>
      </c>
      <c r="AU112" s="245" t="s">
        <v>80</v>
      </c>
      <c r="AV112" s="14" t="s">
        <v>80</v>
      </c>
      <c r="AW112" s="14" t="s">
        <v>171</v>
      </c>
      <c r="AX112" s="14" t="s">
        <v>70</v>
      </c>
      <c r="AY112" s="245" t="s">
        <v>158</v>
      </c>
    </row>
    <row r="113" s="14" customFormat="1">
      <c r="A113" s="14"/>
      <c r="B113" s="235"/>
      <c r="C113" s="236"/>
      <c r="D113" s="226" t="s">
        <v>169</v>
      </c>
      <c r="E113" s="237" t="s">
        <v>19</v>
      </c>
      <c r="F113" s="238" t="s">
        <v>2789</v>
      </c>
      <c r="G113" s="236"/>
      <c r="H113" s="239">
        <v>16</v>
      </c>
      <c r="I113" s="240"/>
      <c r="J113" s="236"/>
      <c r="K113" s="236"/>
      <c r="L113" s="241"/>
      <c r="M113" s="242"/>
      <c r="N113" s="243"/>
      <c r="O113" s="243"/>
      <c r="P113" s="243"/>
      <c r="Q113" s="243"/>
      <c r="R113" s="243"/>
      <c r="S113" s="243"/>
      <c r="T113" s="24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45" t="s">
        <v>169</v>
      </c>
      <c r="AU113" s="245" t="s">
        <v>80</v>
      </c>
      <c r="AV113" s="14" t="s">
        <v>80</v>
      </c>
      <c r="AW113" s="14" t="s">
        <v>171</v>
      </c>
      <c r="AX113" s="14" t="s">
        <v>70</v>
      </c>
      <c r="AY113" s="245" t="s">
        <v>158</v>
      </c>
    </row>
    <row r="114" s="2" customFormat="1" ht="14.4" customHeight="1">
      <c r="A114" s="40"/>
      <c r="B114" s="41"/>
      <c r="C114" s="206" t="s">
        <v>165</v>
      </c>
      <c r="D114" s="206" t="s">
        <v>160</v>
      </c>
      <c r="E114" s="207" t="s">
        <v>205</v>
      </c>
      <c r="F114" s="208" t="s">
        <v>206</v>
      </c>
      <c r="G114" s="209" t="s">
        <v>181</v>
      </c>
      <c r="H114" s="210">
        <v>146</v>
      </c>
      <c r="I114" s="211"/>
      <c r="J114" s="212">
        <f>ROUND(I114*H114,2)</f>
        <v>0</v>
      </c>
      <c r="K114" s="208" t="s">
        <v>164</v>
      </c>
      <c r="L114" s="46"/>
      <c r="M114" s="213" t="s">
        <v>19</v>
      </c>
      <c r="N114" s="214" t="s">
        <v>41</v>
      </c>
      <c r="O114" s="86"/>
      <c r="P114" s="215">
        <f>O114*H114</f>
        <v>0</v>
      </c>
      <c r="Q114" s="215">
        <v>0</v>
      </c>
      <c r="R114" s="215">
        <f>Q114*H114</f>
        <v>0</v>
      </c>
      <c r="S114" s="215">
        <v>0</v>
      </c>
      <c r="T114" s="21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7" t="s">
        <v>165</v>
      </c>
      <c r="AT114" s="217" t="s">
        <v>160</v>
      </c>
      <c r="AU114" s="217" t="s">
        <v>80</v>
      </c>
      <c r="AY114" s="19" t="s">
        <v>158</v>
      </c>
      <c r="BE114" s="218">
        <f>IF(N114="základní",J114,0)</f>
        <v>0</v>
      </c>
      <c r="BF114" s="218">
        <f>IF(N114="snížená",J114,0)</f>
        <v>0</v>
      </c>
      <c r="BG114" s="218">
        <f>IF(N114="zákl. přenesená",J114,0)</f>
        <v>0</v>
      </c>
      <c r="BH114" s="218">
        <f>IF(N114="sníž. přenesená",J114,0)</f>
        <v>0</v>
      </c>
      <c r="BI114" s="218">
        <f>IF(N114="nulová",J114,0)</f>
        <v>0</v>
      </c>
      <c r="BJ114" s="19" t="s">
        <v>78</v>
      </c>
      <c r="BK114" s="218">
        <f>ROUND(I114*H114,2)</f>
        <v>0</v>
      </c>
      <c r="BL114" s="19" t="s">
        <v>165</v>
      </c>
      <c r="BM114" s="217" t="s">
        <v>2790</v>
      </c>
    </row>
    <row r="115" s="2" customFormat="1">
      <c r="A115" s="40"/>
      <c r="B115" s="41"/>
      <c r="C115" s="42"/>
      <c r="D115" s="219" t="s">
        <v>167</v>
      </c>
      <c r="E115" s="42"/>
      <c r="F115" s="220" t="s">
        <v>208</v>
      </c>
      <c r="G115" s="42"/>
      <c r="H115" s="42"/>
      <c r="I115" s="221"/>
      <c r="J115" s="42"/>
      <c r="K115" s="42"/>
      <c r="L115" s="46"/>
      <c r="M115" s="222"/>
      <c r="N115" s="223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167</v>
      </c>
      <c r="AU115" s="19" t="s">
        <v>80</v>
      </c>
    </row>
    <row r="116" s="2" customFormat="1" ht="14.4" customHeight="1">
      <c r="A116" s="40"/>
      <c r="B116" s="41"/>
      <c r="C116" s="206" t="s">
        <v>197</v>
      </c>
      <c r="D116" s="206" t="s">
        <v>160</v>
      </c>
      <c r="E116" s="207" t="s">
        <v>210</v>
      </c>
      <c r="F116" s="208" t="s">
        <v>211</v>
      </c>
      <c r="G116" s="209" t="s">
        <v>181</v>
      </c>
      <c r="H116" s="210">
        <v>90</v>
      </c>
      <c r="I116" s="211"/>
      <c r="J116" s="212">
        <f>ROUND(I116*H116,2)</f>
        <v>0</v>
      </c>
      <c r="K116" s="208" t="s">
        <v>164</v>
      </c>
      <c r="L116" s="46"/>
      <c r="M116" s="213" t="s">
        <v>19</v>
      </c>
      <c r="N116" s="214" t="s">
        <v>41</v>
      </c>
      <c r="O116" s="86"/>
      <c r="P116" s="215">
        <f>O116*H116</f>
        <v>0</v>
      </c>
      <c r="Q116" s="215">
        <v>0.00046999999999999999</v>
      </c>
      <c r="R116" s="215">
        <f>Q116*H116</f>
        <v>0.042299999999999997</v>
      </c>
      <c r="S116" s="215">
        <v>0</v>
      </c>
      <c r="T116" s="216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17" t="s">
        <v>165</v>
      </c>
      <c r="AT116" s="217" t="s">
        <v>160</v>
      </c>
      <c r="AU116" s="217" t="s">
        <v>80</v>
      </c>
      <c r="AY116" s="19" t="s">
        <v>158</v>
      </c>
      <c r="BE116" s="218">
        <f>IF(N116="základní",J116,0)</f>
        <v>0</v>
      </c>
      <c r="BF116" s="218">
        <f>IF(N116="snížená",J116,0)</f>
        <v>0</v>
      </c>
      <c r="BG116" s="218">
        <f>IF(N116="zákl. přenesená",J116,0)</f>
        <v>0</v>
      </c>
      <c r="BH116" s="218">
        <f>IF(N116="sníž. přenesená",J116,0)</f>
        <v>0</v>
      </c>
      <c r="BI116" s="218">
        <f>IF(N116="nulová",J116,0)</f>
        <v>0</v>
      </c>
      <c r="BJ116" s="19" t="s">
        <v>78</v>
      </c>
      <c r="BK116" s="218">
        <f>ROUND(I116*H116,2)</f>
        <v>0</v>
      </c>
      <c r="BL116" s="19" t="s">
        <v>165</v>
      </c>
      <c r="BM116" s="217" t="s">
        <v>2791</v>
      </c>
    </row>
    <row r="117" s="2" customFormat="1">
      <c r="A117" s="40"/>
      <c r="B117" s="41"/>
      <c r="C117" s="42"/>
      <c r="D117" s="219" t="s">
        <v>167</v>
      </c>
      <c r="E117" s="42"/>
      <c r="F117" s="220" t="s">
        <v>213</v>
      </c>
      <c r="G117" s="42"/>
      <c r="H117" s="42"/>
      <c r="I117" s="221"/>
      <c r="J117" s="42"/>
      <c r="K117" s="42"/>
      <c r="L117" s="46"/>
      <c r="M117" s="222"/>
      <c r="N117" s="223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167</v>
      </c>
      <c r="AU117" s="19" t="s">
        <v>80</v>
      </c>
    </row>
    <row r="118" s="14" customFormat="1">
      <c r="A118" s="14"/>
      <c r="B118" s="235"/>
      <c r="C118" s="236"/>
      <c r="D118" s="226" t="s">
        <v>169</v>
      </c>
      <c r="E118" s="237" t="s">
        <v>19</v>
      </c>
      <c r="F118" s="238" t="s">
        <v>2792</v>
      </c>
      <c r="G118" s="236"/>
      <c r="H118" s="239">
        <v>90</v>
      </c>
      <c r="I118" s="240"/>
      <c r="J118" s="236"/>
      <c r="K118" s="236"/>
      <c r="L118" s="241"/>
      <c r="M118" s="242"/>
      <c r="N118" s="243"/>
      <c r="O118" s="243"/>
      <c r="P118" s="243"/>
      <c r="Q118" s="243"/>
      <c r="R118" s="243"/>
      <c r="S118" s="243"/>
      <c r="T118" s="24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45" t="s">
        <v>169</v>
      </c>
      <c r="AU118" s="245" t="s">
        <v>80</v>
      </c>
      <c r="AV118" s="14" t="s">
        <v>80</v>
      </c>
      <c r="AW118" s="14" t="s">
        <v>171</v>
      </c>
      <c r="AX118" s="14" t="s">
        <v>70</v>
      </c>
      <c r="AY118" s="245" t="s">
        <v>158</v>
      </c>
    </row>
    <row r="119" s="2" customFormat="1" ht="14.4" customHeight="1">
      <c r="A119" s="40"/>
      <c r="B119" s="41"/>
      <c r="C119" s="206" t="s">
        <v>204</v>
      </c>
      <c r="D119" s="206" t="s">
        <v>160</v>
      </c>
      <c r="E119" s="207" t="s">
        <v>216</v>
      </c>
      <c r="F119" s="208" t="s">
        <v>217</v>
      </c>
      <c r="G119" s="209" t="s">
        <v>181</v>
      </c>
      <c r="H119" s="210">
        <v>90</v>
      </c>
      <c r="I119" s="211"/>
      <c r="J119" s="212">
        <f>ROUND(I119*H119,2)</f>
        <v>0</v>
      </c>
      <c r="K119" s="208" t="s">
        <v>164</v>
      </c>
      <c r="L119" s="46"/>
      <c r="M119" s="213" t="s">
        <v>19</v>
      </c>
      <c r="N119" s="214" t="s">
        <v>41</v>
      </c>
      <c r="O119" s="86"/>
      <c r="P119" s="215">
        <f>O119*H119</f>
        <v>0</v>
      </c>
      <c r="Q119" s="215">
        <v>0</v>
      </c>
      <c r="R119" s="215">
        <f>Q119*H119</f>
        <v>0</v>
      </c>
      <c r="S119" s="215">
        <v>0</v>
      </c>
      <c r="T119" s="21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17" t="s">
        <v>165</v>
      </c>
      <c r="AT119" s="217" t="s">
        <v>160</v>
      </c>
      <c r="AU119" s="217" t="s">
        <v>80</v>
      </c>
      <c r="AY119" s="19" t="s">
        <v>158</v>
      </c>
      <c r="BE119" s="218">
        <f>IF(N119="základní",J119,0)</f>
        <v>0</v>
      </c>
      <c r="BF119" s="218">
        <f>IF(N119="snížená",J119,0)</f>
        <v>0</v>
      </c>
      <c r="BG119" s="218">
        <f>IF(N119="zákl. přenesená",J119,0)</f>
        <v>0</v>
      </c>
      <c r="BH119" s="218">
        <f>IF(N119="sníž. přenesená",J119,0)</f>
        <v>0</v>
      </c>
      <c r="BI119" s="218">
        <f>IF(N119="nulová",J119,0)</f>
        <v>0</v>
      </c>
      <c r="BJ119" s="19" t="s">
        <v>78</v>
      </c>
      <c r="BK119" s="218">
        <f>ROUND(I119*H119,2)</f>
        <v>0</v>
      </c>
      <c r="BL119" s="19" t="s">
        <v>165</v>
      </c>
      <c r="BM119" s="217" t="s">
        <v>2793</v>
      </c>
    </row>
    <row r="120" s="2" customFormat="1">
      <c r="A120" s="40"/>
      <c r="B120" s="41"/>
      <c r="C120" s="42"/>
      <c r="D120" s="219" t="s">
        <v>167</v>
      </c>
      <c r="E120" s="42"/>
      <c r="F120" s="220" t="s">
        <v>219</v>
      </c>
      <c r="G120" s="42"/>
      <c r="H120" s="42"/>
      <c r="I120" s="221"/>
      <c r="J120" s="42"/>
      <c r="K120" s="42"/>
      <c r="L120" s="46"/>
      <c r="M120" s="222"/>
      <c r="N120" s="223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167</v>
      </c>
      <c r="AU120" s="19" t="s">
        <v>80</v>
      </c>
    </row>
    <row r="121" s="2" customFormat="1" ht="14.4" customHeight="1">
      <c r="A121" s="40"/>
      <c r="B121" s="41"/>
      <c r="C121" s="206" t="s">
        <v>209</v>
      </c>
      <c r="D121" s="206" t="s">
        <v>160</v>
      </c>
      <c r="E121" s="207" t="s">
        <v>221</v>
      </c>
      <c r="F121" s="208" t="s">
        <v>222</v>
      </c>
      <c r="G121" s="209" t="s">
        <v>223</v>
      </c>
      <c r="H121" s="210">
        <v>30</v>
      </c>
      <c r="I121" s="211"/>
      <c r="J121" s="212">
        <f>ROUND(I121*H121,2)</f>
        <v>0</v>
      </c>
      <c r="K121" s="208" t="s">
        <v>164</v>
      </c>
      <c r="L121" s="46"/>
      <c r="M121" s="213" t="s">
        <v>19</v>
      </c>
      <c r="N121" s="214" t="s">
        <v>41</v>
      </c>
      <c r="O121" s="86"/>
      <c r="P121" s="215">
        <f>O121*H121</f>
        <v>0</v>
      </c>
      <c r="Q121" s="215">
        <v>0</v>
      </c>
      <c r="R121" s="215">
        <f>Q121*H121</f>
        <v>0</v>
      </c>
      <c r="S121" s="215">
        <v>0</v>
      </c>
      <c r="T121" s="21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7" t="s">
        <v>165</v>
      </c>
      <c r="AT121" s="217" t="s">
        <v>160</v>
      </c>
      <c r="AU121" s="217" t="s">
        <v>80</v>
      </c>
      <c r="AY121" s="19" t="s">
        <v>158</v>
      </c>
      <c r="BE121" s="218">
        <f>IF(N121="základní",J121,0)</f>
        <v>0</v>
      </c>
      <c r="BF121" s="218">
        <f>IF(N121="snížená",J121,0)</f>
        <v>0</v>
      </c>
      <c r="BG121" s="218">
        <f>IF(N121="zákl. přenesená",J121,0)</f>
        <v>0</v>
      </c>
      <c r="BH121" s="218">
        <f>IF(N121="sníž. přenesená",J121,0)</f>
        <v>0</v>
      </c>
      <c r="BI121" s="218">
        <f>IF(N121="nulová",J121,0)</f>
        <v>0</v>
      </c>
      <c r="BJ121" s="19" t="s">
        <v>78</v>
      </c>
      <c r="BK121" s="218">
        <f>ROUND(I121*H121,2)</f>
        <v>0</v>
      </c>
      <c r="BL121" s="19" t="s">
        <v>165</v>
      </c>
      <c r="BM121" s="217" t="s">
        <v>2794</v>
      </c>
    </row>
    <row r="122" s="2" customFormat="1">
      <c r="A122" s="40"/>
      <c r="B122" s="41"/>
      <c r="C122" s="42"/>
      <c r="D122" s="219" t="s">
        <v>167</v>
      </c>
      <c r="E122" s="42"/>
      <c r="F122" s="220" t="s">
        <v>225</v>
      </c>
      <c r="G122" s="42"/>
      <c r="H122" s="42"/>
      <c r="I122" s="221"/>
      <c r="J122" s="42"/>
      <c r="K122" s="42"/>
      <c r="L122" s="46"/>
      <c r="M122" s="222"/>
      <c r="N122" s="22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167</v>
      </c>
      <c r="AU122" s="19" t="s">
        <v>80</v>
      </c>
    </row>
    <row r="123" s="13" customFormat="1">
      <c r="A123" s="13"/>
      <c r="B123" s="224"/>
      <c r="C123" s="225"/>
      <c r="D123" s="226" t="s">
        <v>169</v>
      </c>
      <c r="E123" s="227" t="s">
        <v>19</v>
      </c>
      <c r="F123" s="228" t="s">
        <v>1293</v>
      </c>
      <c r="G123" s="225"/>
      <c r="H123" s="227" t="s">
        <v>19</v>
      </c>
      <c r="I123" s="229"/>
      <c r="J123" s="225"/>
      <c r="K123" s="225"/>
      <c r="L123" s="230"/>
      <c r="M123" s="231"/>
      <c r="N123" s="232"/>
      <c r="O123" s="232"/>
      <c r="P123" s="232"/>
      <c r="Q123" s="232"/>
      <c r="R123" s="232"/>
      <c r="S123" s="232"/>
      <c r="T123" s="23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34" t="s">
        <v>169</v>
      </c>
      <c r="AU123" s="234" t="s">
        <v>80</v>
      </c>
      <c r="AV123" s="13" t="s">
        <v>78</v>
      </c>
      <c r="AW123" s="13" t="s">
        <v>171</v>
      </c>
      <c r="AX123" s="13" t="s">
        <v>70</v>
      </c>
      <c r="AY123" s="234" t="s">
        <v>158</v>
      </c>
    </row>
    <row r="124" s="13" customFormat="1">
      <c r="A124" s="13"/>
      <c r="B124" s="224"/>
      <c r="C124" s="225"/>
      <c r="D124" s="226" t="s">
        <v>169</v>
      </c>
      <c r="E124" s="227" t="s">
        <v>19</v>
      </c>
      <c r="F124" s="228" t="s">
        <v>2795</v>
      </c>
      <c r="G124" s="225"/>
      <c r="H124" s="227" t="s">
        <v>19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34" t="s">
        <v>169</v>
      </c>
      <c r="AU124" s="234" t="s">
        <v>80</v>
      </c>
      <c r="AV124" s="13" t="s">
        <v>78</v>
      </c>
      <c r="AW124" s="13" t="s">
        <v>171</v>
      </c>
      <c r="AX124" s="13" t="s">
        <v>70</v>
      </c>
      <c r="AY124" s="234" t="s">
        <v>158</v>
      </c>
    </row>
    <row r="125" s="13" customFormat="1">
      <c r="A125" s="13"/>
      <c r="B125" s="224"/>
      <c r="C125" s="225"/>
      <c r="D125" s="226" t="s">
        <v>169</v>
      </c>
      <c r="E125" s="227" t="s">
        <v>19</v>
      </c>
      <c r="F125" s="228" t="s">
        <v>2796</v>
      </c>
      <c r="G125" s="225"/>
      <c r="H125" s="227" t="s">
        <v>19</v>
      </c>
      <c r="I125" s="229"/>
      <c r="J125" s="225"/>
      <c r="K125" s="225"/>
      <c r="L125" s="230"/>
      <c r="M125" s="231"/>
      <c r="N125" s="232"/>
      <c r="O125" s="232"/>
      <c r="P125" s="232"/>
      <c r="Q125" s="232"/>
      <c r="R125" s="232"/>
      <c r="S125" s="232"/>
      <c r="T125" s="23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34" t="s">
        <v>169</v>
      </c>
      <c r="AU125" s="234" t="s">
        <v>80</v>
      </c>
      <c r="AV125" s="13" t="s">
        <v>78</v>
      </c>
      <c r="AW125" s="13" t="s">
        <v>171</v>
      </c>
      <c r="AX125" s="13" t="s">
        <v>70</v>
      </c>
      <c r="AY125" s="234" t="s">
        <v>158</v>
      </c>
    </row>
    <row r="126" s="14" customFormat="1">
      <c r="A126" s="14"/>
      <c r="B126" s="235"/>
      <c r="C126" s="236"/>
      <c r="D126" s="226" t="s">
        <v>169</v>
      </c>
      <c r="E126" s="237" t="s">
        <v>19</v>
      </c>
      <c r="F126" s="238" t="s">
        <v>2797</v>
      </c>
      <c r="G126" s="236"/>
      <c r="H126" s="239">
        <v>24</v>
      </c>
      <c r="I126" s="240"/>
      <c r="J126" s="236"/>
      <c r="K126" s="236"/>
      <c r="L126" s="241"/>
      <c r="M126" s="242"/>
      <c r="N126" s="243"/>
      <c r="O126" s="243"/>
      <c r="P126" s="243"/>
      <c r="Q126" s="243"/>
      <c r="R126" s="243"/>
      <c r="S126" s="243"/>
      <c r="T126" s="24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45" t="s">
        <v>169</v>
      </c>
      <c r="AU126" s="245" t="s">
        <v>80</v>
      </c>
      <c r="AV126" s="14" t="s">
        <v>80</v>
      </c>
      <c r="AW126" s="14" t="s">
        <v>171</v>
      </c>
      <c r="AX126" s="14" t="s">
        <v>70</v>
      </c>
      <c r="AY126" s="245" t="s">
        <v>158</v>
      </c>
    </row>
    <row r="127" s="14" customFormat="1">
      <c r="A127" s="14"/>
      <c r="B127" s="235"/>
      <c r="C127" s="236"/>
      <c r="D127" s="226" t="s">
        <v>169</v>
      </c>
      <c r="E127" s="237" t="s">
        <v>19</v>
      </c>
      <c r="F127" s="238" t="s">
        <v>2798</v>
      </c>
      <c r="G127" s="236"/>
      <c r="H127" s="239">
        <v>6</v>
      </c>
      <c r="I127" s="240"/>
      <c r="J127" s="236"/>
      <c r="K127" s="236"/>
      <c r="L127" s="241"/>
      <c r="M127" s="242"/>
      <c r="N127" s="243"/>
      <c r="O127" s="243"/>
      <c r="P127" s="243"/>
      <c r="Q127" s="243"/>
      <c r="R127" s="243"/>
      <c r="S127" s="243"/>
      <c r="T127" s="24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45" t="s">
        <v>169</v>
      </c>
      <c r="AU127" s="245" t="s">
        <v>80</v>
      </c>
      <c r="AV127" s="14" t="s">
        <v>80</v>
      </c>
      <c r="AW127" s="14" t="s">
        <v>171</v>
      </c>
      <c r="AX127" s="14" t="s">
        <v>70</v>
      </c>
      <c r="AY127" s="245" t="s">
        <v>158</v>
      </c>
    </row>
    <row r="128" s="2" customFormat="1" ht="14.4" customHeight="1">
      <c r="A128" s="40"/>
      <c r="B128" s="41"/>
      <c r="C128" s="206" t="s">
        <v>215</v>
      </c>
      <c r="D128" s="206" t="s">
        <v>160</v>
      </c>
      <c r="E128" s="207" t="s">
        <v>1035</v>
      </c>
      <c r="F128" s="208" t="s">
        <v>1036</v>
      </c>
      <c r="G128" s="209" t="s">
        <v>181</v>
      </c>
      <c r="H128" s="210">
        <v>4.5</v>
      </c>
      <c r="I128" s="211"/>
      <c r="J128" s="212">
        <f>ROUND(I128*H128,2)</f>
        <v>0</v>
      </c>
      <c r="K128" s="208" t="s">
        <v>164</v>
      </c>
      <c r="L128" s="46"/>
      <c r="M128" s="213" t="s">
        <v>19</v>
      </c>
      <c r="N128" s="214" t="s">
        <v>41</v>
      </c>
      <c r="O128" s="86"/>
      <c r="P128" s="215">
        <f>O128*H128</f>
        <v>0</v>
      </c>
      <c r="Q128" s="215">
        <v>0</v>
      </c>
      <c r="R128" s="215">
        <f>Q128*H128</f>
        <v>0</v>
      </c>
      <c r="S128" s="215">
        <v>0</v>
      </c>
      <c r="T128" s="21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17" t="s">
        <v>165</v>
      </c>
      <c r="AT128" s="217" t="s">
        <v>160</v>
      </c>
      <c r="AU128" s="217" t="s">
        <v>80</v>
      </c>
      <c r="AY128" s="19" t="s">
        <v>158</v>
      </c>
      <c r="BE128" s="218">
        <f>IF(N128="základní",J128,0)</f>
        <v>0</v>
      </c>
      <c r="BF128" s="218">
        <f>IF(N128="snížená",J128,0)</f>
        <v>0</v>
      </c>
      <c r="BG128" s="218">
        <f>IF(N128="zákl. přenesená",J128,0)</f>
        <v>0</v>
      </c>
      <c r="BH128" s="218">
        <f>IF(N128="sníž. přenesená",J128,0)</f>
        <v>0</v>
      </c>
      <c r="BI128" s="218">
        <f>IF(N128="nulová",J128,0)</f>
        <v>0</v>
      </c>
      <c r="BJ128" s="19" t="s">
        <v>78</v>
      </c>
      <c r="BK128" s="218">
        <f>ROUND(I128*H128,2)</f>
        <v>0</v>
      </c>
      <c r="BL128" s="19" t="s">
        <v>165</v>
      </c>
      <c r="BM128" s="217" t="s">
        <v>2799</v>
      </c>
    </row>
    <row r="129" s="2" customFormat="1">
      <c r="A129" s="40"/>
      <c r="B129" s="41"/>
      <c r="C129" s="42"/>
      <c r="D129" s="219" t="s">
        <v>167</v>
      </c>
      <c r="E129" s="42"/>
      <c r="F129" s="220" t="s">
        <v>1038</v>
      </c>
      <c r="G129" s="42"/>
      <c r="H129" s="42"/>
      <c r="I129" s="221"/>
      <c r="J129" s="42"/>
      <c r="K129" s="42"/>
      <c r="L129" s="46"/>
      <c r="M129" s="222"/>
      <c r="N129" s="223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167</v>
      </c>
      <c r="AU129" s="19" t="s">
        <v>80</v>
      </c>
    </row>
    <row r="130" s="14" customFormat="1">
      <c r="A130" s="14"/>
      <c r="B130" s="235"/>
      <c r="C130" s="236"/>
      <c r="D130" s="226" t="s">
        <v>169</v>
      </c>
      <c r="E130" s="237" t="s">
        <v>19</v>
      </c>
      <c r="F130" s="238" t="s">
        <v>2800</v>
      </c>
      <c r="G130" s="236"/>
      <c r="H130" s="239">
        <v>4.5</v>
      </c>
      <c r="I130" s="240"/>
      <c r="J130" s="236"/>
      <c r="K130" s="236"/>
      <c r="L130" s="241"/>
      <c r="M130" s="242"/>
      <c r="N130" s="243"/>
      <c r="O130" s="243"/>
      <c r="P130" s="243"/>
      <c r="Q130" s="243"/>
      <c r="R130" s="243"/>
      <c r="S130" s="243"/>
      <c r="T130" s="24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45" t="s">
        <v>169</v>
      </c>
      <c r="AU130" s="245" t="s">
        <v>80</v>
      </c>
      <c r="AV130" s="14" t="s">
        <v>80</v>
      </c>
      <c r="AW130" s="14" t="s">
        <v>171</v>
      </c>
      <c r="AX130" s="14" t="s">
        <v>70</v>
      </c>
      <c r="AY130" s="245" t="s">
        <v>158</v>
      </c>
    </row>
    <row r="131" s="2" customFormat="1" ht="22.2" customHeight="1">
      <c r="A131" s="40"/>
      <c r="B131" s="41"/>
      <c r="C131" s="206" t="s">
        <v>220</v>
      </c>
      <c r="D131" s="206" t="s">
        <v>160</v>
      </c>
      <c r="E131" s="207" t="s">
        <v>1889</v>
      </c>
      <c r="F131" s="208" t="s">
        <v>1890</v>
      </c>
      <c r="G131" s="209" t="s">
        <v>234</v>
      </c>
      <c r="H131" s="210">
        <v>3.6859999999999999</v>
      </c>
      <c r="I131" s="211"/>
      <c r="J131" s="212">
        <f>ROUND(I131*H131,2)</f>
        <v>0</v>
      </c>
      <c r="K131" s="208" t="s">
        <v>164</v>
      </c>
      <c r="L131" s="46"/>
      <c r="M131" s="213" t="s">
        <v>19</v>
      </c>
      <c r="N131" s="214" t="s">
        <v>41</v>
      </c>
      <c r="O131" s="86"/>
      <c r="P131" s="215">
        <f>O131*H131</f>
        <v>0</v>
      </c>
      <c r="Q131" s="215">
        <v>0</v>
      </c>
      <c r="R131" s="215">
        <f>Q131*H131</f>
        <v>0</v>
      </c>
      <c r="S131" s="215">
        <v>0</v>
      </c>
      <c r="T131" s="21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7" t="s">
        <v>165</v>
      </c>
      <c r="AT131" s="217" t="s">
        <v>160</v>
      </c>
      <c r="AU131" s="217" t="s">
        <v>80</v>
      </c>
      <c r="AY131" s="19" t="s">
        <v>158</v>
      </c>
      <c r="BE131" s="218">
        <f>IF(N131="základní",J131,0)</f>
        <v>0</v>
      </c>
      <c r="BF131" s="218">
        <f>IF(N131="snížená",J131,0)</f>
        <v>0</v>
      </c>
      <c r="BG131" s="218">
        <f>IF(N131="zákl. přenesená",J131,0)</f>
        <v>0</v>
      </c>
      <c r="BH131" s="218">
        <f>IF(N131="sníž. přenesená",J131,0)</f>
        <v>0</v>
      </c>
      <c r="BI131" s="218">
        <f>IF(N131="nulová",J131,0)</f>
        <v>0</v>
      </c>
      <c r="BJ131" s="19" t="s">
        <v>78</v>
      </c>
      <c r="BK131" s="218">
        <f>ROUND(I131*H131,2)</f>
        <v>0</v>
      </c>
      <c r="BL131" s="19" t="s">
        <v>165</v>
      </c>
      <c r="BM131" s="217" t="s">
        <v>2801</v>
      </c>
    </row>
    <row r="132" s="2" customFormat="1">
      <c r="A132" s="40"/>
      <c r="B132" s="41"/>
      <c r="C132" s="42"/>
      <c r="D132" s="219" t="s">
        <v>167</v>
      </c>
      <c r="E132" s="42"/>
      <c r="F132" s="220" t="s">
        <v>1892</v>
      </c>
      <c r="G132" s="42"/>
      <c r="H132" s="42"/>
      <c r="I132" s="221"/>
      <c r="J132" s="42"/>
      <c r="K132" s="42"/>
      <c r="L132" s="46"/>
      <c r="M132" s="222"/>
      <c r="N132" s="223"/>
      <c r="O132" s="86"/>
      <c r="P132" s="86"/>
      <c r="Q132" s="86"/>
      <c r="R132" s="86"/>
      <c r="S132" s="86"/>
      <c r="T132" s="87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T132" s="19" t="s">
        <v>167</v>
      </c>
      <c r="AU132" s="19" t="s">
        <v>80</v>
      </c>
    </row>
    <row r="133" s="13" customFormat="1">
      <c r="A133" s="13"/>
      <c r="B133" s="224"/>
      <c r="C133" s="225"/>
      <c r="D133" s="226" t="s">
        <v>169</v>
      </c>
      <c r="E133" s="227" t="s">
        <v>19</v>
      </c>
      <c r="F133" s="228" t="s">
        <v>2802</v>
      </c>
      <c r="G133" s="225"/>
      <c r="H133" s="227" t="s">
        <v>19</v>
      </c>
      <c r="I133" s="229"/>
      <c r="J133" s="225"/>
      <c r="K133" s="225"/>
      <c r="L133" s="230"/>
      <c r="M133" s="231"/>
      <c r="N133" s="232"/>
      <c r="O133" s="232"/>
      <c r="P133" s="232"/>
      <c r="Q133" s="232"/>
      <c r="R133" s="232"/>
      <c r="S133" s="232"/>
      <c r="T133" s="23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34" t="s">
        <v>169</v>
      </c>
      <c r="AU133" s="234" t="s">
        <v>80</v>
      </c>
      <c r="AV133" s="13" t="s">
        <v>78</v>
      </c>
      <c r="AW133" s="13" t="s">
        <v>171</v>
      </c>
      <c r="AX133" s="13" t="s">
        <v>70</v>
      </c>
      <c r="AY133" s="234" t="s">
        <v>158</v>
      </c>
    </row>
    <row r="134" s="14" customFormat="1">
      <c r="A134" s="14"/>
      <c r="B134" s="235"/>
      <c r="C134" s="236"/>
      <c r="D134" s="226" t="s">
        <v>169</v>
      </c>
      <c r="E134" s="237" t="s">
        <v>19</v>
      </c>
      <c r="F134" s="238" t="s">
        <v>2803</v>
      </c>
      <c r="G134" s="236"/>
      <c r="H134" s="239">
        <v>22.41</v>
      </c>
      <c r="I134" s="240"/>
      <c r="J134" s="236"/>
      <c r="K134" s="236"/>
      <c r="L134" s="241"/>
      <c r="M134" s="242"/>
      <c r="N134" s="243"/>
      <c r="O134" s="243"/>
      <c r="P134" s="243"/>
      <c r="Q134" s="243"/>
      <c r="R134" s="243"/>
      <c r="S134" s="243"/>
      <c r="T134" s="24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45" t="s">
        <v>169</v>
      </c>
      <c r="AU134" s="245" t="s">
        <v>80</v>
      </c>
      <c r="AV134" s="14" t="s">
        <v>80</v>
      </c>
      <c r="AW134" s="14" t="s">
        <v>171</v>
      </c>
      <c r="AX134" s="14" t="s">
        <v>70</v>
      </c>
      <c r="AY134" s="245" t="s">
        <v>158</v>
      </c>
    </row>
    <row r="135" s="14" customFormat="1">
      <c r="A135" s="14"/>
      <c r="B135" s="235"/>
      <c r="C135" s="236"/>
      <c r="D135" s="226" t="s">
        <v>169</v>
      </c>
      <c r="E135" s="237" t="s">
        <v>19</v>
      </c>
      <c r="F135" s="238" t="s">
        <v>2804</v>
      </c>
      <c r="G135" s="236"/>
      <c r="H135" s="239">
        <v>2.1600000000000001</v>
      </c>
      <c r="I135" s="240"/>
      <c r="J135" s="236"/>
      <c r="K135" s="236"/>
      <c r="L135" s="241"/>
      <c r="M135" s="242"/>
      <c r="N135" s="243"/>
      <c r="O135" s="243"/>
      <c r="P135" s="243"/>
      <c r="Q135" s="243"/>
      <c r="R135" s="243"/>
      <c r="S135" s="243"/>
      <c r="T135" s="24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45" t="s">
        <v>169</v>
      </c>
      <c r="AU135" s="245" t="s">
        <v>80</v>
      </c>
      <c r="AV135" s="14" t="s">
        <v>80</v>
      </c>
      <c r="AW135" s="14" t="s">
        <v>171</v>
      </c>
      <c r="AX135" s="14" t="s">
        <v>70</v>
      </c>
      <c r="AY135" s="245" t="s">
        <v>158</v>
      </c>
    </row>
    <row r="136" s="14" customFormat="1">
      <c r="A136" s="14"/>
      <c r="B136" s="235"/>
      <c r="C136" s="236"/>
      <c r="D136" s="226" t="s">
        <v>169</v>
      </c>
      <c r="E136" s="236"/>
      <c r="F136" s="238" t="s">
        <v>2805</v>
      </c>
      <c r="G136" s="236"/>
      <c r="H136" s="239">
        <v>3.6859999999999999</v>
      </c>
      <c r="I136" s="240"/>
      <c r="J136" s="236"/>
      <c r="K136" s="236"/>
      <c r="L136" s="241"/>
      <c r="M136" s="242"/>
      <c r="N136" s="243"/>
      <c r="O136" s="243"/>
      <c r="P136" s="243"/>
      <c r="Q136" s="243"/>
      <c r="R136" s="243"/>
      <c r="S136" s="243"/>
      <c r="T136" s="24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45" t="s">
        <v>169</v>
      </c>
      <c r="AU136" s="245" t="s">
        <v>80</v>
      </c>
      <c r="AV136" s="14" t="s">
        <v>80</v>
      </c>
      <c r="AW136" s="14" t="s">
        <v>4</v>
      </c>
      <c r="AX136" s="14" t="s">
        <v>78</v>
      </c>
      <c r="AY136" s="245" t="s">
        <v>158</v>
      </c>
    </row>
    <row r="137" s="2" customFormat="1" ht="22.2" customHeight="1">
      <c r="A137" s="40"/>
      <c r="B137" s="41"/>
      <c r="C137" s="206" t="s">
        <v>231</v>
      </c>
      <c r="D137" s="206" t="s">
        <v>160</v>
      </c>
      <c r="E137" s="207" t="s">
        <v>1900</v>
      </c>
      <c r="F137" s="208" t="s">
        <v>1901</v>
      </c>
      <c r="G137" s="209" t="s">
        <v>234</v>
      </c>
      <c r="H137" s="210">
        <v>3.6859999999999999</v>
      </c>
      <c r="I137" s="211"/>
      <c r="J137" s="212">
        <f>ROUND(I137*H137,2)</f>
        <v>0</v>
      </c>
      <c r="K137" s="208" t="s">
        <v>164</v>
      </c>
      <c r="L137" s="46"/>
      <c r="M137" s="213" t="s">
        <v>19</v>
      </c>
      <c r="N137" s="214" t="s">
        <v>41</v>
      </c>
      <c r="O137" s="86"/>
      <c r="P137" s="215">
        <f>O137*H137</f>
        <v>0</v>
      </c>
      <c r="Q137" s="215">
        <v>0</v>
      </c>
      <c r="R137" s="215">
        <f>Q137*H137</f>
        <v>0</v>
      </c>
      <c r="S137" s="215">
        <v>0</v>
      </c>
      <c r="T137" s="21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7" t="s">
        <v>165</v>
      </c>
      <c r="AT137" s="217" t="s">
        <v>160</v>
      </c>
      <c r="AU137" s="217" t="s">
        <v>80</v>
      </c>
      <c r="AY137" s="19" t="s">
        <v>158</v>
      </c>
      <c r="BE137" s="218">
        <f>IF(N137="základní",J137,0)</f>
        <v>0</v>
      </c>
      <c r="BF137" s="218">
        <f>IF(N137="snížená",J137,0)</f>
        <v>0</v>
      </c>
      <c r="BG137" s="218">
        <f>IF(N137="zákl. přenesená",J137,0)</f>
        <v>0</v>
      </c>
      <c r="BH137" s="218">
        <f>IF(N137="sníž. přenesená",J137,0)</f>
        <v>0</v>
      </c>
      <c r="BI137" s="218">
        <f>IF(N137="nulová",J137,0)</f>
        <v>0</v>
      </c>
      <c r="BJ137" s="19" t="s">
        <v>78</v>
      </c>
      <c r="BK137" s="218">
        <f>ROUND(I137*H137,2)</f>
        <v>0</v>
      </c>
      <c r="BL137" s="19" t="s">
        <v>165</v>
      </c>
      <c r="BM137" s="217" t="s">
        <v>2806</v>
      </c>
    </row>
    <row r="138" s="2" customFormat="1">
      <c r="A138" s="40"/>
      <c r="B138" s="41"/>
      <c r="C138" s="42"/>
      <c r="D138" s="219" t="s">
        <v>167</v>
      </c>
      <c r="E138" s="42"/>
      <c r="F138" s="220" t="s">
        <v>1903</v>
      </c>
      <c r="G138" s="42"/>
      <c r="H138" s="42"/>
      <c r="I138" s="221"/>
      <c r="J138" s="42"/>
      <c r="K138" s="42"/>
      <c r="L138" s="46"/>
      <c r="M138" s="222"/>
      <c r="N138" s="22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167</v>
      </c>
      <c r="AU138" s="19" t="s">
        <v>80</v>
      </c>
    </row>
    <row r="139" s="13" customFormat="1">
      <c r="A139" s="13"/>
      <c r="B139" s="224"/>
      <c r="C139" s="225"/>
      <c r="D139" s="226" t="s">
        <v>169</v>
      </c>
      <c r="E139" s="227" t="s">
        <v>19</v>
      </c>
      <c r="F139" s="228" t="s">
        <v>2807</v>
      </c>
      <c r="G139" s="225"/>
      <c r="H139" s="227" t="s">
        <v>19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34" t="s">
        <v>169</v>
      </c>
      <c r="AU139" s="234" t="s">
        <v>80</v>
      </c>
      <c r="AV139" s="13" t="s">
        <v>78</v>
      </c>
      <c r="AW139" s="13" t="s">
        <v>171</v>
      </c>
      <c r="AX139" s="13" t="s">
        <v>70</v>
      </c>
      <c r="AY139" s="234" t="s">
        <v>158</v>
      </c>
    </row>
    <row r="140" s="14" customFormat="1">
      <c r="A140" s="14"/>
      <c r="B140" s="235"/>
      <c r="C140" s="236"/>
      <c r="D140" s="226" t="s">
        <v>169</v>
      </c>
      <c r="E140" s="237" t="s">
        <v>19</v>
      </c>
      <c r="F140" s="238" t="s">
        <v>2803</v>
      </c>
      <c r="G140" s="236"/>
      <c r="H140" s="239">
        <v>22.41</v>
      </c>
      <c r="I140" s="240"/>
      <c r="J140" s="236"/>
      <c r="K140" s="236"/>
      <c r="L140" s="241"/>
      <c r="M140" s="242"/>
      <c r="N140" s="243"/>
      <c r="O140" s="243"/>
      <c r="P140" s="243"/>
      <c r="Q140" s="243"/>
      <c r="R140" s="243"/>
      <c r="S140" s="243"/>
      <c r="T140" s="24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45" t="s">
        <v>169</v>
      </c>
      <c r="AU140" s="245" t="s">
        <v>80</v>
      </c>
      <c r="AV140" s="14" t="s">
        <v>80</v>
      </c>
      <c r="AW140" s="14" t="s">
        <v>171</v>
      </c>
      <c r="AX140" s="14" t="s">
        <v>70</v>
      </c>
      <c r="AY140" s="245" t="s">
        <v>158</v>
      </c>
    </row>
    <row r="141" s="14" customFormat="1">
      <c r="A141" s="14"/>
      <c r="B141" s="235"/>
      <c r="C141" s="236"/>
      <c r="D141" s="226" t="s">
        <v>169</v>
      </c>
      <c r="E141" s="237" t="s">
        <v>19</v>
      </c>
      <c r="F141" s="238" t="s">
        <v>2804</v>
      </c>
      <c r="G141" s="236"/>
      <c r="H141" s="239">
        <v>2.1600000000000001</v>
      </c>
      <c r="I141" s="240"/>
      <c r="J141" s="236"/>
      <c r="K141" s="236"/>
      <c r="L141" s="241"/>
      <c r="M141" s="242"/>
      <c r="N141" s="243"/>
      <c r="O141" s="243"/>
      <c r="P141" s="243"/>
      <c r="Q141" s="243"/>
      <c r="R141" s="243"/>
      <c r="S141" s="243"/>
      <c r="T141" s="24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45" t="s">
        <v>169</v>
      </c>
      <c r="AU141" s="245" t="s">
        <v>80</v>
      </c>
      <c r="AV141" s="14" t="s">
        <v>80</v>
      </c>
      <c r="AW141" s="14" t="s">
        <v>171</v>
      </c>
      <c r="AX141" s="14" t="s">
        <v>70</v>
      </c>
      <c r="AY141" s="245" t="s">
        <v>158</v>
      </c>
    </row>
    <row r="142" s="14" customFormat="1">
      <c r="A142" s="14"/>
      <c r="B142" s="235"/>
      <c r="C142" s="236"/>
      <c r="D142" s="226" t="s">
        <v>169</v>
      </c>
      <c r="E142" s="236"/>
      <c r="F142" s="238" t="s">
        <v>2805</v>
      </c>
      <c r="G142" s="236"/>
      <c r="H142" s="239">
        <v>3.6859999999999999</v>
      </c>
      <c r="I142" s="240"/>
      <c r="J142" s="236"/>
      <c r="K142" s="236"/>
      <c r="L142" s="241"/>
      <c r="M142" s="242"/>
      <c r="N142" s="243"/>
      <c r="O142" s="243"/>
      <c r="P142" s="243"/>
      <c r="Q142" s="243"/>
      <c r="R142" s="243"/>
      <c r="S142" s="243"/>
      <c r="T142" s="24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45" t="s">
        <v>169</v>
      </c>
      <c r="AU142" s="245" t="s">
        <v>80</v>
      </c>
      <c r="AV142" s="14" t="s">
        <v>80</v>
      </c>
      <c r="AW142" s="14" t="s">
        <v>4</v>
      </c>
      <c r="AX142" s="14" t="s">
        <v>78</v>
      </c>
      <c r="AY142" s="245" t="s">
        <v>158</v>
      </c>
    </row>
    <row r="143" s="2" customFormat="1" ht="22.2" customHeight="1">
      <c r="A143" s="40"/>
      <c r="B143" s="41"/>
      <c r="C143" s="206" t="s">
        <v>244</v>
      </c>
      <c r="D143" s="206" t="s">
        <v>160</v>
      </c>
      <c r="E143" s="207" t="s">
        <v>1911</v>
      </c>
      <c r="F143" s="208" t="s">
        <v>1912</v>
      </c>
      <c r="G143" s="209" t="s">
        <v>234</v>
      </c>
      <c r="H143" s="210">
        <v>4.9139999999999997</v>
      </c>
      <c r="I143" s="211"/>
      <c r="J143" s="212">
        <f>ROUND(I143*H143,2)</f>
        <v>0</v>
      </c>
      <c r="K143" s="208" t="s">
        <v>164</v>
      </c>
      <c r="L143" s="46"/>
      <c r="M143" s="213" t="s">
        <v>19</v>
      </c>
      <c r="N143" s="214" t="s">
        <v>41</v>
      </c>
      <c r="O143" s="86"/>
      <c r="P143" s="215">
        <f>O143*H143</f>
        <v>0</v>
      </c>
      <c r="Q143" s="215">
        <v>0</v>
      </c>
      <c r="R143" s="215">
        <f>Q143*H143</f>
        <v>0</v>
      </c>
      <c r="S143" s="215">
        <v>0</v>
      </c>
      <c r="T143" s="21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17" t="s">
        <v>165</v>
      </c>
      <c r="AT143" s="217" t="s">
        <v>160</v>
      </c>
      <c r="AU143" s="217" t="s">
        <v>80</v>
      </c>
      <c r="AY143" s="19" t="s">
        <v>158</v>
      </c>
      <c r="BE143" s="218">
        <f>IF(N143="základní",J143,0)</f>
        <v>0</v>
      </c>
      <c r="BF143" s="218">
        <f>IF(N143="snížená",J143,0)</f>
        <v>0</v>
      </c>
      <c r="BG143" s="218">
        <f>IF(N143="zákl. přenesená",J143,0)</f>
        <v>0</v>
      </c>
      <c r="BH143" s="218">
        <f>IF(N143="sníž. přenesená",J143,0)</f>
        <v>0</v>
      </c>
      <c r="BI143" s="218">
        <f>IF(N143="nulová",J143,0)</f>
        <v>0</v>
      </c>
      <c r="BJ143" s="19" t="s">
        <v>78</v>
      </c>
      <c r="BK143" s="218">
        <f>ROUND(I143*H143,2)</f>
        <v>0</v>
      </c>
      <c r="BL143" s="19" t="s">
        <v>165</v>
      </c>
      <c r="BM143" s="217" t="s">
        <v>2808</v>
      </c>
    </row>
    <row r="144" s="2" customFormat="1">
      <c r="A144" s="40"/>
      <c r="B144" s="41"/>
      <c r="C144" s="42"/>
      <c r="D144" s="219" t="s">
        <v>167</v>
      </c>
      <c r="E144" s="42"/>
      <c r="F144" s="220" t="s">
        <v>1914</v>
      </c>
      <c r="G144" s="42"/>
      <c r="H144" s="42"/>
      <c r="I144" s="221"/>
      <c r="J144" s="42"/>
      <c r="K144" s="42"/>
      <c r="L144" s="46"/>
      <c r="M144" s="222"/>
      <c r="N144" s="22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167</v>
      </c>
      <c r="AU144" s="19" t="s">
        <v>80</v>
      </c>
    </row>
    <row r="145" s="13" customFormat="1">
      <c r="A145" s="13"/>
      <c r="B145" s="224"/>
      <c r="C145" s="225"/>
      <c r="D145" s="226" t="s">
        <v>169</v>
      </c>
      <c r="E145" s="227" t="s">
        <v>19</v>
      </c>
      <c r="F145" s="228" t="s">
        <v>2809</v>
      </c>
      <c r="G145" s="225"/>
      <c r="H145" s="227" t="s">
        <v>19</v>
      </c>
      <c r="I145" s="229"/>
      <c r="J145" s="225"/>
      <c r="K145" s="225"/>
      <c r="L145" s="230"/>
      <c r="M145" s="231"/>
      <c r="N145" s="232"/>
      <c r="O145" s="232"/>
      <c r="P145" s="232"/>
      <c r="Q145" s="232"/>
      <c r="R145" s="232"/>
      <c r="S145" s="232"/>
      <c r="T145" s="23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34" t="s">
        <v>169</v>
      </c>
      <c r="AU145" s="234" t="s">
        <v>80</v>
      </c>
      <c r="AV145" s="13" t="s">
        <v>78</v>
      </c>
      <c r="AW145" s="13" t="s">
        <v>171</v>
      </c>
      <c r="AX145" s="13" t="s">
        <v>70</v>
      </c>
      <c r="AY145" s="234" t="s">
        <v>158</v>
      </c>
    </row>
    <row r="146" s="14" customFormat="1">
      <c r="A146" s="14"/>
      <c r="B146" s="235"/>
      <c r="C146" s="236"/>
      <c r="D146" s="226" t="s">
        <v>169</v>
      </c>
      <c r="E146" s="237" t="s">
        <v>19</v>
      </c>
      <c r="F146" s="238" t="s">
        <v>2803</v>
      </c>
      <c r="G146" s="236"/>
      <c r="H146" s="239">
        <v>22.41</v>
      </c>
      <c r="I146" s="240"/>
      <c r="J146" s="236"/>
      <c r="K146" s="236"/>
      <c r="L146" s="241"/>
      <c r="M146" s="242"/>
      <c r="N146" s="243"/>
      <c r="O146" s="243"/>
      <c r="P146" s="243"/>
      <c r="Q146" s="243"/>
      <c r="R146" s="243"/>
      <c r="S146" s="243"/>
      <c r="T146" s="24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45" t="s">
        <v>169</v>
      </c>
      <c r="AU146" s="245" t="s">
        <v>80</v>
      </c>
      <c r="AV146" s="14" t="s">
        <v>80</v>
      </c>
      <c r="AW146" s="14" t="s">
        <v>171</v>
      </c>
      <c r="AX146" s="14" t="s">
        <v>70</v>
      </c>
      <c r="AY146" s="245" t="s">
        <v>158</v>
      </c>
    </row>
    <row r="147" s="14" customFormat="1">
      <c r="A147" s="14"/>
      <c r="B147" s="235"/>
      <c r="C147" s="236"/>
      <c r="D147" s="226" t="s">
        <v>169</v>
      </c>
      <c r="E147" s="237" t="s">
        <v>19</v>
      </c>
      <c r="F147" s="238" t="s">
        <v>2804</v>
      </c>
      <c r="G147" s="236"/>
      <c r="H147" s="239">
        <v>2.1600000000000001</v>
      </c>
      <c r="I147" s="240"/>
      <c r="J147" s="236"/>
      <c r="K147" s="236"/>
      <c r="L147" s="241"/>
      <c r="M147" s="242"/>
      <c r="N147" s="243"/>
      <c r="O147" s="243"/>
      <c r="P147" s="243"/>
      <c r="Q147" s="243"/>
      <c r="R147" s="243"/>
      <c r="S147" s="243"/>
      <c r="T147" s="24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45" t="s">
        <v>169</v>
      </c>
      <c r="AU147" s="245" t="s">
        <v>80</v>
      </c>
      <c r="AV147" s="14" t="s">
        <v>80</v>
      </c>
      <c r="AW147" s="14" t="s">
        <v>171</v>
      </c>
      <c r="AX147" s="14" t="s">
        <v>70</v>
      </c>
      <c r="AY147" s="245" t="s">
        <v>158</v>
      </c>
    </row>
    <row r="148" s="14" customFormat="1">
      <c r="A148" s="14"/>
      <c r="B148" s="235"/>
      <c r="C148" s="236"/>
      <c r="D148" s="226" t="s">
        <v>169</v>
      </c>
      <c r="E148" s="236"/>
      <c r="F148" s="238" t="s">
        <v>2810</v>
      </c>
      <c r="G148" s="236"/>
      <c r="H148" s="239">
        <v>4.9139999999999997</v>
      </c>
      <c r="I148" s="240"/>
      <c r="J148" s="236"/>
      <c r="K148" s="236"/>
      <c r="L148" s="241"/>
      <c r="M148" s="242"/>
      <c r="N148" s="243"/>
      <c r="O148" s="243"/>
      <c r="P148" s="243"/>
      <c r="Q148" s="243"/>
      <c r="R148" s="243"/>
      <c r="S148" s="243"/>
      <c r="T148" s="24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45" t="s">
        <v>169</v>
      </c>
      <c r="AU148" s="245" t="s">
        <v>80</v>
      </c>
      <c r="AV148" s="14" t="s">
        <v>80</v>
      </c>
      <c r="AW148" s="14" t="s">
        <v>4</v>
      </c>
      <c r="AX148" s="14" t="s">
        <v>78</v>
      </c>
      <c r="AY148" s="245" t="s">
        <v>158</v>
      </c>
    </row>
    <row r="149" s="2" customFormat="1" ht="22.2" customHeight="1">
      <c r="A149" s="40"/>
      <c r="B149" s="41"/>
      <c r="C149" s="206" t="s">
        <v>8</v>
      </c>
      <c r="D149" s="206" t="s">
        <v>160</v>
      </c>
      <c r="E149" s="207" t="s">
        <v>2811</v>
      </c>
      <c r="F149" s="208" t="s">
        <v>2812</v>
      </c>
      <c r="G149" s="209" t="s">
        <v>234</v>
      </c>
      <c r="H149" s="210">
        <v>12.285</v>
      </c>
      <c r="I149" s="211"/>
      <c r="J149" s="212">
        <f>ROUND(I149*H149,2)</f>
        <v>0</v>
      </c>
      <c r="K149" s="208" t="s">
        <v>164</v>
      </c>
      <c r="L149" s="46"/>
      <c r="M149" s="213" t="s">
        <v>19</v>
      </c>
      <c r="N149" s="214" t="s">
        <v>41</v>
      </c>
      <c r="O149" s="86"/>
      <c r="P149" s="215">
        <f>O149*H149</f>
        <v>0</v>
      </c>
      <c r="Q149" s="215">
        <v>0</v>
      </c>
      <c r="R149" s="215">
        <f>Q149*H149</f>
        <v>0</v>
      </c>
      <c r="S149" s="215">
        <v>0</v>
      </c>
      <c r="T149" s="21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7" t="s">
        <v>165</v>
      </c>
      <c r="AT149" s="217" t="s">
        <v>160</v>
      </c>
      <c r="AU149" s="217" t="s">
        <v>80</v>
      </c>
      <c r="AY149" s="19" t="s">
        <v>158</v>
      </c>
      <c r="BE149" s="218">
        <f>IF(N149="základní",J149,0)</f>
        <v>0</v>
      </c>
      <c r="BF149" s="218">
        <f>IF(N149="snížená",J149,0)</f>
        <v>0</v>
      </c>
      <c r="BG149" s="218">
        <f>IF(N149="zákl. přenesená",J149,0)</f>
        <v>0</v>
      </c>
      <c r="BH149" s="218">
        <f>IF(N149="sníž. přenesená",J149,0)</f>
        <v>0</v>
      </c>
      <c r="BI149" s="218">
        <f>IF(N149="nulová",J149,0)</f>
        <v>0</v>
      </c>
      <c r="BJ149" s="19" t="s">
        <v>78</v>
      </c>
      <c r="BK149" s="218">
        <f>ROUND(I149*H149,2)</f>
        <v>0</v>
      </c>
      <c r="BL149" s="19" t="s">
        <v>165</v>
      </c>
      <c r="BM149" s="217" t="s">
        <v>2813</v>
      </c>
    </row>
    <row r="150" s="2" customFormat="1">
      <c r="A150" s="40"/>
      <c r="B150" s="41"/>
      <c r="C150" s="42"/>
      <c r="D150" s="219" t="s">
        <v>167</v>
      </c>
      <c r="E150" s="42"/>
      <c r="F150" s="220" t="s">
        <v>2814</v>
      </c>
      <c r="G150" s="42"/>
      <c r="H150" s="42"/>
      <c r="I150" s="221"/>
      <c r="J150" s="42"/>
      <c r="K150" s="42"/>
      <c r="L150" s="46"/>
      <c r="M150" s="222"/>
      <c r="N150" s="22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167</v>
      </c>
      <c r="AU150" s="19" t="s">
        <v>80</v>
      </c>
    </row>
    <row r="151" s="13" customFormat="1">
      <c r="A151" s="13"/>
      <c r="B151" s="224"/>
      <c r="C151" s="225"/>
      <c r="D151" s="226" t="s">
        <v>169</v>
      </c>
      <c r="E151" s="227" t="s">
        <v>19</v>
      </c>
      <c r="F151" s="228" t="s">
        <v>1336</v>
      </c>
      <c r="G151" s="225"/>
      <c r="H151" s="227" t="s">
        <v>19</v>
      </c>
      <c r="I151" s="229"/>
      <c r="J151" s="225"/>
      <c r="K151" s="225"/>
      <c r="L151" s="230"/>
      <c r="M151" s="231"/>
      <c r="N151" s="232"/>
      <c r="O151" s="232"/>
      <c r="P151" s="232"/>
      <c r="Q151" s="232"/>
      <c r="R151" s="232"/>
      <c r="S151" s="232"/>
      <c r="T151" s="23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34" t="s">
        <v>169</v>
      </c>
      <c r="AU151" s="234" t="s">
        <v>80</v>
      </c>
      <c r="AV151" s="13" t="s">
        <v>78</v>
      </c>
      <c r="AW151" s="13" t="s">
        <v>171</v>
      </c>
      <c r="AX151" s="13" t="s">
        <v>70</v>
      </c>
      <c r="AY151" s="234" t="s">
        <v>158</v>
      </c>
    </row>
    <row r="152" s="14" customFormat="1">
      <c r="A152" s="14"/>
      <c r="B152" s="235"/>
      <c r="C152" s="236"/>
      <c r="D152" s="226" t="s">
        <v>169</v>
      </c>
      <c r="E152" s="237" t="s">
        <v>19</v>
      </c>
      <c r="F152" s="238" t="s">
        <v>2803</v>
      </c>
      <c r="G152" s="236"/>
      <c r="H152" s="239">
        <v>22.41</v>
      </c>
      <c r="I152" s="240"/>
      <c r="J152" s="236"/>
      <c r="K152" s="236"/>
      <c r="L152" s="241"/>
      <c r="M152" s="242"/>
      <c r="N152" s="243"/>
      <c r="O152" s="243"/>
      <c r="P152" s="243"/>
      <c r="Q152" s="243"/>
      <c r="R152" s="243"/>
      <c r="S152" s="243"/>
      <c r="T152" s="24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45" t="s">
        <v>169</v>
      </c>
      <c r="AU152" s="245" t="s">
        <v>80</v>
      </c>
      <c r="AV152" s="14" t="s">
        <v>80</v>
      </c>
      <c r="AW152" s="14" t="s">
        <v>171</v>
      </c>
      <c r="AX152" s="14" t="s">
        <v>70</v>
      </c>
      <c r="AY152" s="245" t="s">
        <v>158</v>
      </c>
    </row>
    <row r="153" s="14" customFormat="1">
      <c r="A153" s="14"/>
      <c r="B153" s="235"/>
      <c r="C153" s="236"/>
      <c r="D153" s="226" t="s">
        <v>169</v>
      </c>
      <c r="E153" s="237" t="s">
        <v>19</v>
      </c>
      <c r="F153" s="238" t="s">
        <v>2804</v>
      </c>
      <c r="G153" s="236"/>
      <c r="H153" s="239">
        <v>2.1600000000000001</v>
      </c>
      <c r="I153" s="240"/>
      <c r="J153" s="236"/>
      <c r="K153" s="236"/>
      <c r="L153" s="241"/>
      <c r="M153" s="242"/>
      <c r="N153" s="243"/>
      <c r="O153" s="243"/>
      <c r="P153" s="243"/>
      <c r="Q153" s="243"/>
      <c r="R153" s="243"/>
      <c r="S153" s="243"/>
      <c r="T153" s="24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45" t="s">
        <v>169</v>
      </c>
      <c r="AU153" s="245" t="s">
        <v>80</v>
      </c>
      <c r="AV153" s="14" t="s">
        <v>80</v>
      </c>
      <c r="AW153" s="14" t="s">
        <v>171</v>
      </c>
      <c r="AX153" s="14" t="s">
        <v>70</v>
      </c>
      <c r="AY153" s="245" t="s">
        <v>158</v>
      </c>
    </row>
    <row r="154" s="14" customFormat="1">
      <c r="A154" s="14"/>
      <c r="B154" s="235"/>
      <c r="C154" s="236"/>
      <c r="D154" s="226" t="s">
        <v>169</v>
      </c>
      <c r="E154" s="236"/>
      <c r="F154" s="238" t="s">
        <v>2815</v>
      </c>
      <c r="G154" s="236"/>
      <c r="H154" s="239">
        <v>12.285</v>
      </c>
      <c r="I154" s="240"/>
      <c r="J154" s="236"/>
      <c r="K154" s="236"/>
      <c r="L154" s="241"/>
      <c r="M154" s="242"/>
      <c r="N154" s="243"/>
      <c r="O154" s="243"/>
      <c r="P154" s="243"/>
      <c r="Q154" s="243"/>
      <c r="R154" s="243"/>
      <c r="S154" s="243"/>
      <c r="T154" s="24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45" t="s">
        <v>169</v>
      </c>
      <c r="AU154" s="245" t="s">
        <v>80</v>
      </c>
      <c r="AV154" s="14" t="s">
        <v>80</v>
      </c>
      <c r="AW154" s="14" t="s">
        <v>4</v>
      </c>
      <c r="AX154" s="14" t="s">
        <v>78</v>
      </c>
      <c r="AY154" s="245" t="s">
        <v>158</v>
      </c>
    </row>
    <row r="155" s="2" customFormat="1" ht="22.2" customHeight="1">
      <c r="A155" s="40"/>
      <c r="B155" s="41"/>
      <c r="C155" s="206" t="s">
        <v>257</v>
      </c>
      <c r="D155" s="206" t="s">
        <v>160</v>
      </c>
      <c r="E155" s="207" t="s">
        <v>1040</v>
      </c>
      <c r="F155" s="208" t="s">
        <v>1041</v>
      </c>
      <c r="G155" s="209" t="s">
        <v>234</v>
      </c>
      <c r="H155" s="210">
        <v>14.276</v>
      </c>
      <c r="I155" s="211"/>
      <c r="J155" s="212">
        <f>ROUND(I155*H155,2)</f>
        <v>0</v>
      </c>
      <c r="K155" s="208" t="s">
        <v>164</v>
      </c>
      <c r="L155" s="46"/>
      <c r="M155" s="213" t="s">
        <v>19</v>
      </c>
      <c r="N155" s="214" t="s">
        <v>41</v>
      </c>
      <c r="O155" s="86"/>
      <c r="P155" s="215">
        <f>O155*H155</f>
        <v>0</v>
      </c>
      <c r="Q155" s="215">
        <v>0</v>
      </c>
      <c r="R155" s="215">
        <f>Q155*H155</f>
        <v>0</v>
      </c>
      <c r="S155" s="215">
        <v>0</v>
      </c>
      <c r="T155" s="21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17" t="s">
        <v>165</v>
      </c>
      <c r="AT155" s="217" t="s">
        <v>160</v>
      </c>
      <c r="AU155" s="217" t="s">
        <v>80</v>
      </c>
      <c r="AY155" s="19" t="s">
        <v>158</v>
      </c>
      <c r="BE155" s="218">
        <f>IF(N155="základní",J155,0)</f>
        <v>0</v>
      </c>
      <c r="BF155" s="218">
        <f>IF(N155="snížená",J155,0)</f>
        <v>0</v>
      </c>
      <c r="BG155" s="218">
        <f>IF(N155="zákl. přenesená",J155,0)</f>
        <v>0</v>
      </c>
      <c r="BH155" s="218">
        <f>IF(N155="sníž. přenesená",J155,0)</f>
        <v>0</v>
      </c>
      <c r="BI155" s="218">
        <f>IF(N155="nulová",J155,0)</f>
        <v>0</v>
      </c>
      <c r="BJ155" s="19" t="s">
        <v>78</v>
      </c>
      <c r="BK155" s="218">
        <f>ROUND(I155*H155,2)</f>
        <v>0</v>
      </c>
      <c r="BL155" s="19" t="s">
        <v>165</v>
      </c>
      <c r="BM155" s="217" t="s">
        <v>2816</v>
      </c>
    </row>
    <row r="156" s="2" customFormat="1">
      <c r="A156" s="40"/>
      <c r="B156" s="41"/>
      <c r="C156" s="42"/>
      <c r="D156" s="219" t="s">
        <v>167</v>
      </c>
      <c r="E156" s="42"/>
      <c r="F156" s="220" t="s">
        <v>1043</v>
      </c>
      <c r="G156" s="42"/>
      <c r="H156" s="42"/>
      <c r="I156" s="221"/>
      <c r="J156" s="42"/>
      <c r="K156" s="42"/>
      <c r="L156" s="46"/>
      <c r="M156" s="222"/>
      <c r="N156" s="223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167</v>
      </c>
      <c r="AU156" s="19" t="s">
        <v>80</v>
      </c>
    </row>
    <row r="157" s="13" customFormat="1">
      <c r="A157" s="13"/>
      <c r="B157" s="224"/>
      <c r="C157" s="225"/>
      <c r="D157" s="226" t="s">
        <v>169</v>
      </c>
      <c r="E157" s="227" t="s">
        <v>19</v>
      </c>
      <c r="F157" s="228" t="s">
        <v>1044</v>
      </c>
      <c r="G157" s="225"/>
      <c r="H157" s="227" t="s">
        <v>19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34" t="s">
        <v>169</v>
      </c>
      <c r="AU157" s="234" t="s">
        <v>80</v>
      </c>
      <c r="AV157" s="13" t="s">
        <v>78</v>
      </c>
      <c r="AW157" s="13" t="s">
        <v>171</v>
      </c>
      <c r="AX157" s="13" t="s">
        <v>70</v>
      </c>
      <c r="AY157" s="234" t="s">
        <v>158</v>
      </c>
    </row>
    <row r="158" s="13" customFormat="1">
      <c r="A158" s="13"/>
      <c r="B158" s="224"/>
      <c r="C158" s="225"/>
      <c r="D158" s="226" t="s">
        <v>169</v>
      </c>
      <c r="E158" s="227" t="s">
        <v>19</v>
      </c>
      <c r="F158" s="228" t="s">
        <v>1316</v>
      </c>
      <c r="G158" s="225"/>
      <c r="H158" s="227" t="s">
        <v>19</v>
      </c>
      <c r="I158" s="229"/>
      <c r="J158" s="225"/>
      <c r="K158" s="225"/>
      <c r="L158" s="230"/>
      <c r="M158" s="231"/>
      <c r="N158" s="232"/>
      <c r="O158" s="232"/>
      <c r="P158" s="232"/>
      <c r="Q158" s="232"/>
      <c r="R158" s="232"/>
      <c r="S158" s="232"/>
      <c r="T158" s="23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34" t="s">
        <v>169</v>
      </c>
      <c r="AU158" s="234" t="s">
        <v>80</v>
      </c>
      <c r="AV158" s="13" t="s">
        <v>78</v>
      </c>
      <c r="AW158" s="13" t="s">
        <v>171</v>
      </c>
      <c r="AX158" s="13" t="s">
        <v>70</v>
      </c>
      <c r="AY158" s="234" t="s">
        <v>158</v>
      </c>
    </row>
    <row r="159" s="14" customFormat="1">
      <c r="A159" s="14"/>
      <c r="B159" s="235"/>
      <c r="C159" s="236"/>
      <c r="D159" s="226" t="s">
        <v>169</v>
      </c>
      <c r="E159" s="237" t="s">
        <v>19</v>
      </c>
      <c r="F159" s="238" t="s">
        <v>2817</v>
      </c>
      <c r="G159" s="236"/>
      <c r="H159" s="239">
        <v>16</v>
      </c>
      <c r="I159" s="240"/>
      <c r="J159" s="236"/>
      <c r="K159" s="236"/>
      <c r="L159" s="241"/>
      <c r="M159" s="242"/>
      <c r="N159" s="243"/>
      <c r="O159" s="243"/>
      <c r="P159" s="243"/>
      <c r="Q159" s="243"/>
      <c r="R159" s="243"/>
      <c r="S159" s="243"/>
      <c r="T159" s="24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45" t="s">
        <v>169</v>
      </c>
      <c r="AU159" s="245" t="s">
        <v>80</v>
      </c>
      <c r="AV159" s="14" t="s">
        <v>80</v>
      </c>
      <c r="AW159" s="14" t="s">
        <v>171</v>
      </c>
      <c r="AX159" s="14" t="s">
        <v>70</v>
      </c>
      <c r="AY159" s="245" t="s">
        <v>158</v>
      </c>
    </row>
    <row r="160" s="14" customFormat="1">
      <c r="A160" s="14"/>
      <c r="B160" s="235"/>
      <c r="C160" s="236"/>
      <c r="D160" s="226" t="s">
        <v>169</v>
      </c>
      <c r="E160" s="237" t="s">
        <v>19</v>
      </c>
      <c r="F160" s="238" t="s">
        <v>2818</v>
      </c>
      <c r="G160" s="236"/>
      <c r="H160" s="239">
        <v>2.1970000000000005</v>
      </c>
      <c r="I160" s="240"/>
      <c r="J160" s="236"/>
      <c r="K160" s="236"/>
      <c r="L160" s="241"/>
      <c r="M160" s="242"/>
      <c r="N160" s="243"/>
      <c r="O160" s="243"/>
      <c r="P160" s="243"/>
      <c r="Q160" s="243"/>
      <c r="R160" s="243"/>
      <c r="S160" s="243"/>
      <c r="T160" s="24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45" t="s">
        <v>169</v>
      </c>
      <c r="AU160" s="245" t="s">
        <v>80</v>
      </c>
      <c r="AV160" s="14" t="s">
        <v>80</v>
      </c>
      <c r="AW160" s="14" t="s">
        <v>171</v>
      </c>
      <c r="AX160" s="14" t="s">
        <v>70</v>
      </c>
      <c r="AY160" s="245" t="s">
        <v>158</v>
      </c>
    </row>
    <row r="161" s="14" customFormat="1">
      <c r="A161" s="14"/>
      <c r="B161" s="235"/>
      <c r="C161" s="236"/>
      <c r="D161" s="226" t="s">
        <v>169</v>
      </c>
      <c r="E161" s="237" t="s">
        <v>19</v>
      </c>
      <c r="F161" s="238" t="s">
        <v>2819</v>
      </c>
      <c r="G161" s="236"/>
      <c r="H161" s="239">
        <v>5.3791999999999991</v>
      </c>
      <c r="I161" s="240"/>
      <c r="J161" s="236"/>
      <c r="K161" s="236"/>
      <c r="L161" s="241"/>
      <c r="M161" s="242"/>
      <c r="N161" s="243"/>
      <c r="O161" s="243"/>
      <c r="P161" s="243"/>
      <c r="Q161" s="243"/>
      <c r="R161" s="243"/>
      <c r="S161" s="243"/>
      <c r="T161" s="24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45" t="s">
        <v>169</v>
      </c>
      <c r="AU161" s="245" t="s">
        <v>80</v>
      </c>
      <c r="AV161" s="14" t="s">
        <v>80</v>
      </c>
      <c r="AW161" s="14" t="s">
        <v>171</v>
      </c>
      <c r="AX161" s="14" t="s">
        <v>70</v>
      </c>
      <c r="AY161" s="245" t="s">
        <v>158</v>
      </c>
    </row>
    <row r="162" s="14" customFormat="1">
      <c r="A162" s="14"/>
      <c r="B162" s="235"/>
      <c r="C162" s="236"/>
      <c r="D162" s="226" t="s">
        <v>169</v>
      </c>
      <c r="E162" s="237" t="s">
        <v>19</v>
      </c>
      <c r="F162" s="238" t="s">
        <v>2820</v>
      </c>
      <c r="G162" s="236"/>
      <c r="H162" s="239">
        <v>27.399999999999999</v>
      </c>
      <c r="I162" s="240"/>
      <c r="J162" s="236"/>
      <c r="K162" s="236"/>
      <c r="L162" s="241"/>
      <c r="M162" s="242"/>
      <c r="N162" s="243"/>
      <c r="O162" s="243"/>
      <c r="P162" s="243"/>
      <c r="Q162" s="243"/>
      <c r="R162" s="243"/>
      <c r="S162" s="243"/>
      <c r="T162" s="24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45" t="s">
        <v>169</v>
      </c>
      <c r="AU162" s="245" t="s">
        <v>80</v>
      </c>
      <c r="AV162" s="14" t="s">
        <v>80</v>
      </c>
      <c r="AW162" s="14" t="s">
        <v>171</v>
      </c>
      <c r="AX162" s="14" t="s">
        <v>70</v>
      </c>
      <c r="AY162" s="245" t="s">
        <v>158</v>
      </c>
    </row>
    <row r="163" s="14" customFormat="1">
      <c r="A163" s="14"/>
      <c r="B163" s="235"/>
      <c r="C163" s="236"/>
      <c r="D163" s="226" t="s">
        <v>169</v>
      </c>
      <c r="E163" s="237" t="s">
        <v>19</v>
      </c>
      <c r="F163" s="238" t="s">
        <v>2821</v>
      </c>
      <c r="G163" s="236"/>
      <c r="H163" s="239">
        <v>33.700000000000003</v>
      </c>
      <c r="I163" s="240"/>
      <c r="J163" s="236"/>
      <c r="K163" s="236"/>
      <c r="L163" s="241"/>
      <c r="M163" s="242"/>
      <c r="N163" s="243"/>
      <c r="O163" s="243"/>
      <c r="P163" s="243"/>
      <c r="Q163" s="243"/>
      <c r="R163" s="243"/>
      <c r="S163" s="243"/>
      <c r="T163" s="24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45" t="s">
        <v>169</v>
      </c>
      <c r="AU163" s="245" t="s">
        <v>80</v>
      </c>
      <c r="AV163" s="14" t="s">
        <v>80</v>
      </c>
      <c r="AW163" s="14" t="s">
        <v>171</v>
      </c>
      <c r="AX163" s="14" t="s">
        <v>70</v>
      </c>
      <c r="AY163" s="245" t="s">
        <v>158</v>
      </c>
    </row>
    <row r="164" s="14" customFormat="1">
      <c r="A164" s="14"/>
      <c r="B164" s="235"/>
      <c r="C164" s="236"/>
      <c r="D164" s="226" t="s">
        <v>169</v>
      </c>
      <c r="E164" s="237" t="s">
        <v>19</v>
      </c>
      <c r="F164" s="238" t="s">
        <v>2822</v>
      </c>
      <c r="G164" s="236"/>
      <c r="H164" s="239">
        <v>10.5</v>
      </c>
      <c r="I164" s="240"/>
      <c r="J164" s="236"/>
      <c r="K164" s="236"/>
      <c r="L164" s="241"/>
      <c r="M164" s="242"/>
      <c r="N164" s="243"/>
      <c r="O164" s="243"/>
      <c r="P164" s="243"/>
      <c r="Q164" s="243"/>
      <c r="R164" s="243"/>
      <c r="S164" s="243"/>
      <c r="T164" s="24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45" t="s">
        <v>169</v>
      </c>
      <c r="AU164" s="245" t="s">
        <v>80</v>
      </c>
      <c r="AV164" s="14" t="s">
        <v>80</v>
      </c>
      <c r="AW164" s="14" t="s">
        <v>171</v>
      </c>
      <c r="AX164" s="14" t="s">
        <v>70</v>
      </c>
      <c r="AY164" s="245" t="s">
        <v>158</v>
      </c>
    </row>
    <row r="165" s="14" customFormat="1">
      <c r="A165" s="14"/>
      <c r="B165" s="235"/>
      <c r="C165" s="236"/>
      <c r="D165" s="226" t="s">
        <v>169</v>
      </c>
      <c r="E165" s="236"/>
      <c r="F165" s="238" t="s">
        <v>2823</v>
      </c>
      <c r="G165" s="236"/>
      <c r="H165" s="239">
        <v>14.276</v>
      </c>
      <c r="I165" s="240"/>
      <c r="J165" s="236"/>
      <c r="K165" s="236"/>
      <c r="L165" s="241"/>
      <c r="M165" s="242"/>
      <c r="N165" s="243"/>
      <c r="O165" s="243"/>
      <c r="P165" s="243"/>
      <c r="Q165" s="243"/>
      <c r="R165" s="243"/>
      <c r="S165" s="243"/>
      <c r="T165" s="24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45" t="s">
        <v>169</v>
      </c>
      <c r="AU165" s="245" t="s">
        <v>80</v>
      </c>
      <c r="AV165" s="14" t="s">
        <v>80</v>
      </c>
      <c r="AW165" s="14" t="s">
        <v>4</v>
      </c>
      <c r="AX165" s="14" t="s">
        <v>78</v>
      </c>
      <c r="AY165" s="245" t="s">
        <v>158</v>
      </c>
    </row>
    <row r="166" s="2" customFormat="1" ht="22.2" customHeight="1">
      <c r="A166" s="40"/>
      <c r="B166" s="41"/>
      <c r="C166" s="206" t="s">
        <v>269</v>
      </c>
      <c r="D166" s="206" t="s">
        <v>160</v>
      </c>
      <c r="E166" s="207" t="s">
        <v>1047</v>
      </c>
      <c r="F166" s="208" t="s">
        <v>1048</v>
      </c>
      <c r="G166" s="209" t="s">
        <v>234</v>
      </c>
      <c r="H166" s="210">
        <v>14.276</v>
      </c>
      <c r="I166" s="211"/>
      <c r="J166" s="212">
        <f>ROUND(I166*H166,2)</f>
        <v>0</v>
      </c>
      <c r="K166" s="208" t="s">
        <v>164</v>
      </c>
      <c r="L166" s="46"/>
      <c r="M166" s="213" t="s">
        <v>19</v>
      </c>
      <c r="N166" s="214" t="s">
        <v>41</v>
      </c>
      <c r="O166" s="86"/>
      <c r="P166" s="215">
        <f>O166*H166</f>
        <v>0</v>
      </c>
      <c r="Q166" s="215">
        <v>0</v>
      </c>
      <c r="R166" s="215">
        <f>Q166*H166</f>
        <v>0</v>
      </c>
      <c r="S166" s="215">
        <v>0</v>
      </c>
      <c r="T166" s="216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17" t="s">
        <v>165</v>
      </c>
      <c r="AT166" s="217" t="s">
        <v>160</v>
      </c>
      <c r="AU166" s="217" t="s">
        <v>80</v>
      </c>
      <c r="AY166" s="19" t="s">
        <v>158</v>
      </c>
      <c r="BE166" s="218">
        <f>IF(N166="základní",J166,0)</f>
        <v>0</v>
      </c>
      <c r="BF166" s="218">
        <f>IF(N166="snížená",J166,0)</f>
        <v>0</v>
      </c>
      <c r="BG166" s="218">
        <f>IF(N166="zákl. přenesená",J166,0)</f>
        <v>0</v>
      </c>
      <c r="BH166" s="218">
        <f>IF(N166="sníž. přenesená",J166,0)</f>
        <v>0</v>
      </c>
      <c r="BI166" s="218">
        <f>IF(N166="nulová",J166,0)</f>
        <v>0</v>
      </c>
      <c r="BJ166" s="19" t="s">
        <v>78</v>
      </c>
      <c r="BK166" s="218">
        <f>ROUND(I166*H166,2)</f>
        <v>0</v>
      </c>
      <c r="BL166" s="19" t="s">
        <v>165</v>
      </c>
      <c r="BM166" s="217" t="s">
        <v>2824</v>
      </c>
    </row>
    <row r="167" s="2" customFormat="1">
      <c r="A167" s="40"/>
      <c r="B167" s="41"/>
      <c r="C167" s="42"/>
      <c r="D167" s="219" t="s">
        <v>167</v>
      </c>
      <c r="E167" s="42"/>
      <c r="F167" s="220" t="s">
        <v>1050</v>
      </c>
      <c r="G167" s="42"/>
      <c r="H167" s="42"/>
      <c r="I167" s="221"/>
      <c r="J167" s="42"/>
      <c r="K167" s="42"/>
      <c r="L167" s="46"/>
      <c r="M167" s="222"/>
      <c r="N167" s="223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167</v>
      </c>
      <c r="AU167" s="19" t="s">
        <v>80</v>
      </c>
    </row>
    <row r="168" s="13" customFormat="1">
      <c r="A168" s="13"/>
      <c r="B168" s="224"/>
      <c r="C168" s="225"/>
      <c r="D168" s="226" t="s">
        <v>169</v>
      </c>
      <c r="E168" s="227" t="s">
        <v>19</v>
      </c>
      <c r="F168" s="228" t="s">
        <v>1051</v>
      </c>
      <c r="G168" s="225"/>
      <c r="H168" s="227" t="s">
        <v>19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34" t="s">
        <v>169</v>
      </c>
      <c r="AU168" s="234" t="s">
        <v>80</v>
      </c>
      <c r="AV168" s="13" t="s">
        <v>78</v>
      </c>
      <c r="AW168" s="13" t="s">
        <v>171</v>
      </c>
      <c r="AX168" s="13" t="s">
        <v>70</v>
      </c>
      <c r="AY168" s="234" t="s">
        <v>158</v>
      </c>
    </row>
    <row r="169" s="13" customFormat="1">
      <c r="A169" s="13"/>
      <c r="B169" s="224"/>
      <c r="C169" s="225"/>
      <c r="D169" s="226" t="s">
        <v>169</v>
      </c>
      <c r="E169" s="227" t="s">
        <v>19</v>
      </c>
      <c r="F169" s="228" t="s">
        <v>1316</v>
      </c>
      <c r="G169" s="225"/>
      <c r="H169" s="227" t="s">
        <v>19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34" t="s">
        <v>169</v>
      </c>
      <c r="AU169" s="234" t="s">
        <v>80</v>
      </c>
      <c r="AV169" s="13" t="s">
        <v>78</v>
      </c>
      <c r="AW169" s="13" t="s">
        <v>171</v>
      </c>
      <c r="AX169" s="13" t="s">
        <v>70</v>
      </c>
      <c r="AY169" s="234" t="s">
        <v>158</v>
      </c>
    </row>
    <row r="170" s="14" customFormat="1">
      <c r="A170" s="14"/>
      <c r="B170" s="235"/>
      <c r="C170" s="236"/>
      <c r="D170" s="226" t="s">
        <v>169</v>
      </c>
      <c r="E170" s="237" t="s">
        <v>19</v>
      </c>
      <c r="F170" s="238" t="s">
        <v>2817</v>
      </c>
      <c r="G170" s="236"/>
      <c r="H170" s="239">
        <v>16</v>
      </c>
      <c r="I170" s="240"/>
      <c r="J170" s="236"/>
      <c r="K170" s="236"/>
      <c r="L170" s="241"/>
      <c r="M170" s="242"/>
      <c r="N170" s="243"/>
      <c r="O170" s="243"/>
      <c r="P170" s="243"/>
      <c r="Q170" s="243"/>
      <c r="R170" s="243"/>
      <c r="S170" s="243"/>
      <c r="T170" s="24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45" t="s">
        <v>169</v>
      </c>
      <c r="AU170" s="245" t="s">
        <v>80</v>
      </c>
      <c r="AV170" s="14" t="s">
        <v>80</v>
      </c>
      <c r="AW170" s="14" t="s">
        <v>171</v>
      </c>
      <c r="AX170" s="14" t="s">
        <v>70</v>
      </c>
      <c r="AY170" s="245" t="s">
        <v>158</v>
      </c>
    </row>
    <row r="171" s="14" customFormat="1">
      <c r="A171" s="14"/>
      <c r="B171" s="235"/>
      <c r="C171" s="236"/>
      <c r="D171" s="226" t="s">
        <v>169</v>
      </c>
      <c r="E171" s="237" t="s">
        <v>19</v>
      </c>
      <c r="F171" s="238" t="s">
        <v>2818</v>
      </c>
      <c r="G171" s="236"/>
      <c r="H171" s="239">
        <v>2.1970000000000005</v>
      </c>
      <c r="I171" s="240"/>
      <c r="J171" s="236"/>
      <c r="K171" s="236"/>
      <c r="L171" s="241"/>
      <c r="M171" s="242"/>
      <c r="N171" s="243"/>
      <c r="O171" s="243"/>
      <c r="P171" s="243"/>
      <c r="Q171" s="243"/>
      <c r="R171" s="243"/>
      <c r="S171" s="243"/>
      <c r="T171" s="24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45" t="s">
        <v>169</v>
      </c>
      <c r="AU171" s="245" t="s">
        <v>80</v>
      </c>
      <c r="AV171" s="14" t="s">
        <v>80</v>
      </c>
      <c r="AW171" s="14" t="s">
        <v>171</v>
      </c>
      <c r="AX171" s="14" t="s">
        <v>70</v>
      </c>
      <c r="AY171" s="245" t="s">
        <v>158</v>
      </c>
    </row>
    <row r="172" s="14" customFormat="1">
      <c r="A172" s="14"/>
      <c r="B172" s="235"/>
      <c r="C172" s="236"/>
      <c r="D172" s="226" t="s">
        <v>169</v>
      </c>
      <c r="E172" s="237" t="s">
        <v>19</v>
      </c>
      <c r="F172" s="238" t="s">
        <v>2819</v>
      </c>
      <c r="G172" s="236"/>
      <c r="H172" s="239">
        <v>5.3791999999999991</v>
      </c>
      <c r="I172" s="240"/>
      <c r="J172" s="236"/>
      <c r="K172" s="236"/>
      <c r="L172" s="241"/>
      <c r="M172" s="242"/>
      <c r="N172" s="243"/>
      <c r="O172" s="243"/>
      <c r="P172" s="243"/>
      <c r="Q172" s="243"/>
      <c r="R172" s="243"/>
      <c r="S172" s="243"/>
      <c r="T172" s="24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45" t="s">
        <v>169</v>
      </c>
      <c r="AU172" s="245" t="s">
        <v>80</v>
      </c>
      <c r="AV172" s="14" t="s">
        <v>80</v>
      </c>
      <c r="AW172" s="14" t="s">
        <v>171</v>
      </c>
      <c r="AX172" s="14" t="s">
        <v>70</v>
      </c>
      <c r="AY172" s="245" t="s">
        <v>158</v>
      </c>
    </row>
    <row r="173" s="14" customFormat="1">
      <c r="A173" s="14"/>
      <c r="B173" s="235"/>
      <c r="C173" s="236"/>
      <c r="D173" s="226" t="s">
        <v>169</v>
      </c>
      <c r="E173" s="237" t="s">
        <v>19</v>
      </c>
      <c r="F173" s="238" t="s">
        <v>2820</v>
      </c>
      <c r="G173" s="236"/>
      <c r="H173" s="239">
        <v>27.399999999999999</v>
      </c>
      <c r="I173" s="240"/>
      <c r="J173" s="236"/>
      <c r="K173" s="236"/>
      <c r="L173" s="241"/>
      <c r="M173" s="242"/>
      <c r="N173" s="243"/>
      <c r="O173" s="243"/>
      <c r="P173" s="243"/>
      <c r="Q173" s="243"/>
      <c r="R173" s="243"/>
      <c r="S173" s="243"/>
      <c r="T173" s="24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45" t="s">
        <v>169</v>
      </c>
      <c r="AU173" s="245" t="s">
        <v>80</v>
      </c>
      <c r="AV173" s="14" t="s">
        <v>80</v>
      </c>
      <c r="AW173" s="14" t="s">
        <v>171</v>
      </c>
      <c r="AX173" s="14" t="s">
        <v>70</v>
      </c>
      <c r="AY173" s="245" t="s">
        <v>158</v>
      </c>
    </row>
    <row r="174" s="14" customFormat="1">
      <c r="A174" s="14"/>
      <c r="B174" s="235"/>
      <c r="C174" s="236"/>
      <c r="D174" s="226" t="s">
        <v>169</v>
      </c>
      <c r="E174" s="237" t="s">
        <v>19</v>
      </c>
      <c r="F174" s="238" t="s">
        <v>2821</v>
      </c>
      <c r="G174" s="236"/>
      <c r="H174" s="239">
        <v>33.700000000000003</v>
      </c>
      <c r="I174" s="240"/>
      <c r="J174" s="236"/>
      <c r="K174" s="236"/>
      <c r="L174" s="241"/>
      <c r="M174" s="242"/>
      <c r="N174" s="243"/>
      <c r="O174" s="243"/>
      <c r="P174" s="243"/>
      <c r="Q174" s="243"/>
      <c r="R174" s="243"/>
      <c r="S174" s="243"/>
      <c r="T174" s="24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45" t="s">
        <v>169</v>
      </c>
      <c r="AU174" s="245" t="s">
        <v>80</v>
      </c>
      <c r="AV174" s="14" t="s">
        <v>80</v>
      </c>
      <c r="AW174" s="14" t="s">
        <v>171</v>
      </c>
      <c r="AX174" s="14" t="s">
        <v>70</v>
      </c>
      <c r="AY174" s="245" t="s">
        <v>158</v>
      </c>
    </row>
    <row r="175" s="14" customFormat="1">
      <c r="A175" s="14"/>
      <c r="B175" s="235"/>
      <c r="C175" s="236"/>
      <c r="D175" s="226" t="s">
        <v>169</v>
      </c>
      <c r="E175" s="237" t="s">
        <v>19</v>
      </c>
      <c r="F175" s="238" t="s">
        <v>2822</v>
      </c>
      <c r="G175" s="236"/>
      <c r="H175" s="239">
        <v>10.5</v>
      </c>
      <c r="I175" s="240"/>
      <c r="J175" s="236"/>
      <c r="K175" s="236"/>
      <c r="L175" s="241"/>
      <c r="M175" s="242"/>
      <c r="N175" s="243"/>
      <c r="O175" s="243"/>
      <c r="P175" s="243"/>
      <c r="Q175" s="243"/>
      <c r="R175" s="243"/>
      <c r="S175" s="243"/>
      <c r="T175" s="24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45" t="s">
        <v>169</v>
      </c>
      <c r="AU175" s="245" t="s">
        <v>80</v>
      </c>
      <c r="AV175" s="14" t="s">
        <v>80</v>
      </c>
      <c r="AW175" s="14" t="s">
        <v>171</v>
      </c>
      <c r="AX175" s="14" t="s">
        <v>70</v>
      </c>
      <c r="AY175" s="245" t="s">
        <v>158</v>
      </c>
    </row>
    <row r="176" s="14" customFormat="1">
      <c r="A176" s="14"/>
      <c r="B176" s="235"/>
      <c r="C176" s="236"/>
      <c r="D176" s="226" t="s">
        <v>169</v>
      </c>
      <c r="E176" s="236"/>
      <c r="F176" s="238" t="s">
        <v>2823</v>
      </c>
      <c r="G176" s="236"/>
      <c r="H176" s="239">
        <v>14.276</v>
      </c>
      <c r="I176" s="240"/>
      <c r="J176" s="236"/>
      <c r="K176" s="236"/>
      <c r="L176" s="241"/>
      <c r="M176" s="242"/>
      <c r="N176" s="243"/>
      <c r="O176" s="243"/>
      <c r="P176" s="243"/>
      <c r="Q176" s="243"/>
      <c r="R176" s="243"/>
      <c r="S176" s="243"/>
      <c r="T176" s="24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45" t="s">
        <v>169</v>
      </c>
      <c r="AU176" s="245" t="s">
        <v>80</v>
      </c>
      <c r="AV176" s="14" t="s">
        <v>80</v>
      </c>
      <c r="AW176" s="14" t="s">
        <v>4</v>
      </c>
      <c r="AX176" s="14" t="s">
        <v>78</v>
      </c>
      <c r="AY176" s="245" t="s">
        <v>158</v>
      </c>
    </row>
    <row r="177" s="2" customFormat="1" ht="22.2" customHeight="1">
      <c r="A177" s="40"/>
      <c r="B177" s="41"/>
      <c r="C177" s="206" t="s">
        <v>279</v>
      </c>
      <c r="D177" s="206" t="s">
        <v>160</v>
      </c>
      <c r="E177" s="207" t="s">
        <v>1052</v>
      </c>
      <c r="F177" s="208" t="s">
        <v>1053</v>
      </c>
      <c r="G177" s="209" t="s">
        <v>234</v>
      </c>
      <c r="H177" s="210">
        <v>19.035</v>
      </c>
      <c r="I177" s="211"/>
      <c r="J177" s="212">
        <f>ROUND(I177*H177,2)</f>
        <v>0</v>
      </c>
      <c r="K177" s="208" t="s">
        <v>164</v>
      </c>
      <c r="L177" s="46"/>
      <c r="M177" s="213" t="s">
        <v>19</v>
      </c>
      <c r="N177" s="214" t="s">
        <v>41</v>
      </c>
      <c r="O177" s="86"/>
      <c r="P177" s="215">
        <f>O177*H177</f>
        <v>0</v>
      </c>
      <c r="Q177" s="215">
        <v>0</v>
      </c>
      <c r="R177" s="215">
        <f>Q177*H177</f>
        <v>0</v>
      </c>
      <c r="S177" s="215">
        <v>0</v>
      </c>
      <c r="T177" s="216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17" t="s">
        <v>165</v>
      </c>
      <c r="AT177" s="217" t="s">
        <v>160</v>
      </c>
      <c r="AU177" s="217" t="s">
        <v>80</v>
      </c>
      <c r="AY177" s="19" t="s">
        <v>158</v>
      </c>
      <c r="BE177" s="218">
        <f>IF(N177="základní",J177,0)</f>
        <v>0</v>
      </c>
      <c r="BF177" s="218">
        <f>IF(N177="snížená",J177,0)</f>
        <v>0</v>
      </c>
      <c r="BG177" s="218">
        <f>IF(N177="zákl. přenesená",J177,0)</f>
        <v>0</v>
      </c>
      <c r="BH177" s="218">
        <f>IF(N177="sníž. přenesená",J177,0)</f>
        <v>0</v>
      </c>
      <c r="BI177" s="218">
        <f>IF(N177="nulová",J177,0)</f>
        <v>0</v>
      </c>
      <c r="BJ177" s="19" t="s">
        <v>78</v>
      </c>
      <c r="BK177" s="218">
        <f>ROUND(I177*H177,2)</f>
        <v>0</v>
      </c>
      <c r="BL177" s="19" t="s">
        <v>165</v>
      </c>
      <c r="BM177" s="217" t="s">
        <v>2825</v>
      </c>
    </row>
    <row r="178" s="2" customFormat="1">
      <c r="A178" s="40"/>
      <c r="B178" s="41"/>
      <c r="C178" s="42"/>
      <c r="D178" s="219" t="s">
        <v>167</v>
      </c>
      <c r="E178" s="42"/>
      <c r="F178" s="220" t="s">
        <v>1055</v>
      </c>
      <c r="G178" s="42"/>
      <c r="H178" s="42"/>
      <c r="I178" s="221"/>
      <c r="J178" s="42"/>
      <c r="K178" s="42"/>
      <c r="L178" s="46"/>
      <c r="M178" s="222"/>
      <c r="N178" s="223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167</v>
      </c>
      <c r="AU178" s="19" t="s">
        <v>80</v>
      </c>
    </row>
    <row r="179" s="13" customFormat="1">
      <c r="A179" s="13"/>
      <c r="B179" s="224"/>
      <c r="C179" s="225"/>
      <c r="D179" s="226" t="s">
        <v>169</v>
      </c>
      <c r="E179" s="227" t="s">
        <v>19</v>
      </c>
      <c r="F179" s="228" t="s">
        <v>1330</v>
      </c>
      <c r="G179" s="225"/>
      <c r="H179" s="227" t="s">
        <v>19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34" t="s">
        <v>169</v>
      </c>
      <c r="AU179" s="234" t="s">
        <v>80</v>
      </c>
      <c r="AV179" s="13" t="s">
        <v>78</v>
      </c>
      <c r="AW179" s="13" t="s">
        <v>171</v>
      </c>
      <c r="AX179" s="13" t="s">
        <v>70</v>
      </c>
      <c r="AY179" s="234" t="s">
        <v>158</v>
      </c>
    </row>
    <row r="180" s="13" customFormat="1">
      <c r="A180" s="13"/>
      <c r="B180" s="224"/>
      <c r="C180" s="225"/>
      <c r="D180" s="226" t="s">
        <v>169</v>
      </c>
      <c r="E180" s="227" t="s">
        <v>19</v>
      </c>
      <c r="F180" s="228" t="s">
        <v>1316</v>
      </c>
      <c r="G180" s="225"/>
      <c r="H180" s="227" t="s">
        <v>19</v>
      </c>
      <c r="I180" s="229"/>
      <c r="J180" s="225"/>
      <c r="K180" s="225"/>
      <c r="L180" s="230"/>
      <c r="M180" s="231"/>
      <c r="N180" s="232"/>
      <c r="O180" s="232"/>
      <c r="P180" s="232"/>
      <c r="Q180" s="232"/>
      <c r="R180" s="232"/>
      <c r="S180" s="232"/>
      <c r="T180" s="23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34" t="s">
        <v>169</v>
      </c>
      <c r="AU180" s="234" t="s">
        <v>80</v>
      </c>
      <c r="AV180" s="13" t="s">
        <v>78</v>
      </c>
      <c r="AW180" s="13" t="s">
        <v>171</v>
      </c>
      <c r="AX180" s="13" t="s">
        <v>70</v>
      </c>
      <c r="AY180" s="234" t="s">
        <v>158</v>
      </c>
    </row>
    <row r="181" s="14" customFormat="1">
      <c r="A181" s="14"/>
      <c r="B181" s="235"/>
      <c r="C181" s="236"/>
      <c r="D181" s="226" t="s">
        <v>169</v>
      </c>
      <c r="E181" s="237" t="s">
        <v>19</v>
      </c>
      <c r="F181" s="238" t="s">
        <v>2817</v>
      </c>
      <c r="G181" s="236"/>
      <c r="H181" s="239">
        <v>16</v>
      </c>
      <c r="I181" s="240"/>
      <c r="J181" s="236"/>
      <c r="K181" s="236"/>
      <c r="L181" s="241"/>
      <c r="M181" s="242"/>
      <c r="N181" s="243"/>
      <c r="O181" s="243"/>
      <c r="P181" s="243"/>
      <c r="Q181" s="243"/>
      <c r="R181" s="243"/>
      <c r="S181" s="243"/>
      <c r="T181" s="24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45" t="s">
        <v>169</v>
      </c>
      <c r="AU181" s="245" t="s">
        <v>80</v>
      </c>
      <c r="AV181" s="14" t="s">
        <v>80</v>
      </c>
      <c r="AW181" s="14" t="s">
        <v>171</v>
      </c>
      <c r="AX181" s="14" t="s">
        <v>70</v>
      </c>
      <c r="AY181" s="245" t="s">
        <v>158</v>
      </c>
    </row>
    <row r="182" s="14" customFormat="1">
      <c r="A182" s="14"/>
      <c r="B182" s="235"/>
      <c r="C182" s="236"/>
      <c r="D182" s="226" t="s">
        <v>169</v>
      </c>
      <c r="E182" s="237" t="s">
        <v>19</v>
      </c>
      <c r="F182" s="238" t="s">
        <v>2818</v>
      </c>
      <c r="G182" s="236"/>
      <c r="H182" s="239">
        <v>2.1970000000000005</v>
      </c>
      <c r="I182" s="240"/>
      <c r="J182" s="236"/>
      <c r="K182" s="236"/>
      <c r="L182" s="241"/>
      <c r="M182" s="242"/>
      <c r="N182" s="243"/>
      <c r="O182" s="243"/>
      <c r="P182" s="243"/>
      <c r="Q182" s="243"/>
      <c r="R182" s="243"/>
      <c r="S182" s="243"/>
      <c r="T182" s="24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45" t="s">
        <v>169</v>
      </c>
      <c r="AU182" s="245" t="s">
        <v>80</v>
      </c>
      <c r="AV182" s="14" t="s">
        <v>80</v>
      </c>
      <c r="AW182" s="14" t="s">
        <v>171</v>
      </c>
      <c r="AX182" s="14" t="s">
        <v>70</v>
      </c>
      <c r="AY182" s="245" t="s">
        <v>158</v>
      </c>
    </row>
    <row r="183" s="14" customFormat="1">
      <c r="A183" s="14"/>
      <c r="B183" s="235"/>
      <c r="C183" s="236"/>
      <c r="D183" s="226" t="s">
        <v>169</v>
      </c>
      <c r="E183" s="237" t="s">
        <v>19</v>
      </c>
      <c r="F183" s="238" t="s">
        <v>2819</v>
      </c>
      <c r="G183" s="236"/>
      <c r="H183" s="239">
        <v>5.3791999999999991</v>
      </c>
      <c r="I183" s="240"/>
      <c r="J183" s="236"/>
      <c r="K183" s="236"/>
      <c r="L183" s="241"/>
      <c r="M183" s="242"/>
      <c r="N183" s="243"/>
      <c r="O183" s="243"/>
      <c r="P183" s="243"/>
      <c r="Q183" s="243"/>
      <c r="R183" s="243"/>
      <c r="S183" s="243"/>
      <c r="T183" s="24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45" t="s">
        <v>169</v>
      </c>
      <c r="AU183" s="245" t="s">
        <v>80</v>
      </c>
      <c r="AV183" s="14" t="s">
        <v>80</v>
      </c>
      <c r="AW183" s="14" t="s">
        <v>171</v>
      </c>
      <c r="AX183" s="14" t="s">
        <v>70</v>
      </c>
      <c r="AY183" s="245" t="s">
        <v>158</v>
      </c>
    </row>
    <row r="184" s="14" customFormat="1">
      <c r="A184" s="14"/>
      <c r="B184" s="235"/>
      <c r="C184" s="236"/>
      <c r="D184" s="226" t="s">
        <v>169</v>
      </c>
      <c r="E184" s="237" t="s">
        <v>19</v>
      </c>
      <c r="F184" s="238" t="s">
        <v>2820</v>
      </c>
      <c r="G184" s="236"/>
      <c r="H184" s="239">
        <v>27.399999999999999</v>
      </c>
      <c r="I184" s="240"/>
      <c r="J184" s="236"/>
      <c r="K184" s="236"/>
      <c r="L184" s="241"/>
      <c r="M184" s="242"/>
      <c r="N184" s="243"/>
      <c r="O184" s="243"/>
      <c r="P184" s="243"/>
      <c r="Q184" s="243"/>
      <c r="R184" s="243"/>
      <c r="S184" s="243"/>
      <c r="T184" s="24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45" t="s">
        <v>169</v>
      </c>
      <c r="AU184" s="245" t="s">
        <v>80</v>
      </c>
      <c r="AV184" s="14" t="s">
        <v>80</v>
      </c>
      <c r="AW184" s="14" t="s">
        <v>171</v>
      </c>
      <c r="AX184" s="14" t="s">
        <v>70</v>
      </c>
      <c r="AY184" s="245" t="s">
        <v>158</v>
      </c>
    </row>
    <row r="185" s="14" customFormat="1">
      <c r="A185" s="14"/>
      <c r="B185" s="235"/>
      <c r="C185" s="236"/>
      <c r="D185" s="226" t="s">
        <v>169</v>
      </c>
      <c r="E185" s="237" t="s">
        <v>19</v>
      </c>
      <c r="F185" s="238" t="s">
        <v>2821</v>
      </c>
      <c r="G185" s="236"/>
      <c r="H185" s="239">
        <v>33.700000000000003</v>
      </c>
      <c r="I185" s="240"/>
      <c r="J185" s="236"/>
      <c r="K185" s="236"/>
      <c r="L185" s="241"/>
      <c r="M185" s="242"/>
      <c r="N185" s="243"/>
      <c r="O185" s="243"/>
      <c r="P185" s="243"/>
      <c r="Q185" s="243"/>
      <c r="R185" s="243"/>
      <c r="S185" s="243"/>
      <c r="T185" s="24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45" t="s">
        <v>169</v>
      </c>
      <c r="AU185" s="245" t="s">
        <v>80</v>
      </c>
      <c r="AV185" s="14" t="s">
        <v>80</v>
      </c>
      <c r="AW185" s="14" t="s">
        <v>171</v>
      </c>
      <c r="AX185" s="14" t="s">
        <v>70</v>
      </c>
      <c r="AY185" s="245" t="s">
        <v>158</v>
      </c>
    </row>
    <row r="186" s="14" customFormat="1">
      <c r="A186" s="14"/>
      <c r="B186" s="235"/>
      <c r="C186" s="236"/>
      <c r="D186" s="226" t="s">
        <v>169</v>
      </c>
      <c r="E186" s="237" t="s">
        <v>19</v>
      </c>
      <c r="F186" s="238" t="s">
        <v>2822</v>
      </c>
      <c r="G186" s="236"/>
      <c r="H186" s="239">
        <v>10.5</v>
      </c>
      <c r="I186" s="240"/>
      <c r="J186" s="236"/>
      <c r="K186" s="236"/>
      <c r="L186" s="241"/>
      <c r="M186" s="242"/>
      <c r="N186" s="243"/>
      <c r="O186" s="243"/>
      <c r="P186" s="243"/>
      <c r="Q186" s="243"/>
      <c r="R186" s="243"/>
      <c r="S186" s="243"/>
      <c r="T186" s="24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45" t="s">
        <v>169</v>
      </c>
      <c r="AU186" s="245" t="s">
        <v>80</v>
      </c>
      <c r="AV186" s="14" t="s">
        <v>80</v>
      </c>
      <c r="AW186" s="14" t="s">
        <v>171</v>
      </c>
      <c r="AX186" s="14" t="s">
        <v>70</v>
      </c>
      <c r="AY186" s="245" t="s">
        <v>158</v>
      </c>
    </row>
    <row r="187" s="14" customFormat="1">
      <c r="A187" s="14"/>
      <c r="B187" s="235"/>
      <c r="C187" s="236"/>
      <c r="D187" s="226" t="s">
        <v>169</v>
      </c>
      <c r="E187" s="236"/>
      <c r="F187" s="238" t="s">
        <v>2826</v>
      </c>
      <c r="G187" s="236"/>
      <c r="H187" s="239">
        <v>19.035</v>
      </c>
      <c r="I187" s="240"/>
      <c r="J187" s="236"/>
      <c r="K187" s="236"/>
      <c r="L187" s="241"/>
      <c r="M187" s="242"/>
      <c r="N187" s="243"/>
      <c r="O187" s="243"/>
      <c r="P187" s="243"/>
      <c r="Q187" s="243"/>
      <c r="R187" s="243"/>
      <c r="S187" s="243"/>
      <c r="T187" s="24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45" t="s">
        <v>169</v>
      </c>
      <c r="AU187" s="245" t="s">
        <v>80</v>
      </c>
      <c r="AV187" s="14" t="s">
        <v>80</v>
      </c>
      <c r="AW187" s="14" t="s">
        <v>4</v>
      </c>
      <c r="AX187" s="14" t="s">
        <v>78</v>
      </c>
      <c r="AY187" s="245" t="s">
        <v>158</v>
      </c>
    </row>
    <row r="188" s="2" customFormat="1" ht="22.2" customHeight="1">
      <c r="A188" s="40"/>
      <c r="B188" s="41"/>
      <c r="C188" s="206" t="s">
        <v>285</v>
      </c>
      <c r="D188" s="206" t="s">
        <v>160</v>
      </c>
      <c r="E188" s="207" t="s">
        <v>1058</v>
      </c>
      <c r="F188" s="208" t="s">
        <v>1059</v>
      </c>
      <c r="G188" s="209" t="s">
        <v>234</v>
      </c>
      <c r="H188" s="210">
        <v>47.588000000000001</v>
      </c>
      <c r="I188" s="211"/>
      <c r="J188" s="212">
        <f>ROUND(I188*H188,2)</f>
        <v>0</v>
      </c>
      <c r="K188" s="208" t="s">
        <v>164</v>
      </c>
      <c r="L188" s="46"/>
      <c r="M188" s="213" t="s">
        <v>19</v>
      </c>
      <c r="N188" s="214" t="s">
        <v>41</v>
      </c>
      <c r="O188" s="86"/>
      <c r="P188" s="215">
        <f>O188*H188</f>
        <v>0</v>
      </c>
      <c r="Q188" s="215">
        <v>0</v>
      </c>
      <c r="R188" s="215">
        <f>Q188*H188</f>
        <v>0</v>
      </c>
      <c r="S188" s="215">
        <v>0</v>
      </c>
      <c r="T188" s="216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17" t="s">
        <v>165</v>
      </c>
      <c r="AT188" s="217" t="s">
        <v>160</v>
      </c>
      <c r="AU188" s="217" t="s">
        <v>80</v>
      </c>
      <c r="AY188" s="19" t="s">
        <v>158</v>
      </c>
      <c r="BE188" s="218">
        <f>IF(N188="základní",J188,0)</f>
        <v>0</v>
      </c>
      <c r="BF188" s="218">
        <f>IF(N188="snížená",J188,0)</f>
        <v>0</v>
      </c>
      <c r="BG188" s="218">
        <f>IF(N188="zákl. přenesená",J188,0)</f>
        <v>0</v>
      </c>
      <c r="BH188" s="218">
        <f>IF(N188="sníž. přenesená",J188,0)</f>
        <v>0</v>
      </c>
      <c r="BI188" s="218">
        <f>IF(N188="nulová",J188,0)</f>
        <v>0</v>
      </c>
      <c r="BJ188" s="19" t="s">
        <v>78</v>
      </c>
      <c r="BK188" s="218">
        <f>ROUND(I188*H188,2)</f>
        <v>0</v>
      </c>
      <c r="BL188" s="19" t="s">
        <v>165</v>
      </c>
      <c r="BM188" s="217" t="s">
        <v>2827</v>
      </c>
    </row>
    <row r="189" s="2" customFormat="1">
      <c r="A189" s="40"/>
      <c r="B189" s="41"/>
      <c r="C189" s="42"/>
      <c r="D189" s="219" t="s">
        <v>167</v>
      </c>
      <c r="E189" s="42"/>
      <c r="F189" s="220" t="s">
        <v>1061</v>
      </c>
      <c r="G189" s="42"/>
      <c r="H189" s="42"/>
      <c r="I189" s="221"/>
      <c r="J189" s="42"/>
      <c r="K189" s="42"/>
      <c r="L189" s="46"/>
      <c r="M189" s="222"/>
      <c r="N189" s="223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167</v>
      </c>
      <c r="AU189" s="19" t="s">
        <v>80</v>
      </c>
    </row>
    <row r="190" s="13" customFormat="1">
      <c r="A190" s="13"/>
      <c r="B190" s="224"/>
      <c r="C190" s="225"/>
      <c r="D190" s="226" t="s">
        <v>169</v>
      </c>
      <c r="E190" s="227" t="s">
        <v>19</v>
      </c>
      <c r="F190" s="228" t="s">
        <v>1336</v>
      </c>
      <c r="G190" s="225"/>
      <c r="H190" s="227" t="s">
        <v>19</v>
      </c>
      <c r="I190" s="229"/>
      <c r="J190" s="225"/>
      <c r="K190" s="225"/>
      <c r="L190" s="230"/>
      <c r="M190" s="231"/>
      <c r="N190" s="232"/>
      <c r="O190" s="232"/>
      <c r="P190" s="232"/>
      <c r="Q190" s="232"/>
      <c r="R190" s="232"/>
      <c r="S190" s="232"/>
      <c r="T190" s="23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34" t="s">
        <v>169</v>
      </c>
      <c r="AU190" s="234" t="s">
        <v>80</v>
      </c>
      <c r="AV190" s="13" t="s">
        <v>78</v>
      </c>
      <c r="AW190" s="13" t="s">
        <v>171</v>
      </c>
      <c r="AX190" s="13" t="s">
        <v>70</v>
      </c>
      <c r="AY190" s="234" t="s">
        <v>158</v>
      </c>
    </row>
    <row r="191" s="13" customFormat="1">
      <c r="A191" s="13"/>
      <c r="B191" s="224"/>
      <c r="C191" s="225"/>
      <c r="D191" s="226" t="s">
        <v>169</v>
      </c>
      <c r="E191" s="227" t="s">
        <v>19</v>
      </c>
      <c r="F191" s="228" t="s">
        <v>1316</v>
      </c>
      <c r="G191" s="225"/>
      <c r="H191" s="227" t="s">
        <v>19</v>
      </c>
      <c r="I191" s="229"/>
      <c r="J191" s="225"/>
      <c r="K191" s="225"/>
      <c r="L191" s="230"/>
      <c r="M191" s="231"/>
      <c r="N191" s="232"/>
      <c r="O191" s="232"/>
      <c r="P191" s="232"/>
      <c r="Q191" s="232"/>
      <c r="R191" s="232"/>
      <c r="S191" s="232"/>
      <c r="T191" s="23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34" t="s">
        <v>169</v>
      </c>
      <c r="AU191" s="234" t="s">
        <v>80</v>
      </c>
      <c r="AV191" s="13" t="s">
        <v>78</v>
      </c>
      <c r="AW191" s="13" t="s">
        <v>171</v>
      </c>
      <c r="AX191" s="13" t="s">
        <v>70</v>
      </c>
      <c r="AY191" s="234" t="s">
        <v>158</v>
      </c>
    </row>
    <row r="192" s="14" customFormat="1">
      <c r="A192" s="14"/>
      <c r="B192" s="235"/>
      <c r="C192" s="236"/>
      <c r="D192" s="226" t="s">
        <v>169</v>
      </c>
      <c r="E192" s="237" t="s">
        <v>19</v>
      </c>
      <c r="F192" s="238" t="s">
        <v>2817</v>
      </c>
      <c r="G192" s="236"/>
      <c r="H192" s="239">
        <v>16</v>
      </c>
      <c r="I192" s="240"/>
      <c r="J192" s="236"/>
      <c r="K192" s="236"/>
      <c r="L192" s="241"/>
      <c r="M192" s="242"/>
      <c r="N192" s="243"/>
      <c r="O192" s="243"/>
      <c r="P192" s="243"/>
      <c r="Q192" s="243"/>
      <c r="R192" s="243"/>
      <c r="S192" s="243"/>
      <c r="T192" s="24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45" t="s">
        <v>169</v>
      </c>
      <c r="AU192" s="245" t="s">
        <v>80</v>
      </c>
      <c r="AV192" s="14" t="s">
        <v>80</v>
      </c>
      <c r="AW192" s="14" t="s">
        <v>171</v>
      </c>
      <c r="AX192" s="14" t="s">
        <v>70</v>
      </c>
      <c r="AY192" s="245" t="s">
        <v>158</v>
      </c>
    </row>
    <row r="193" s="14" customFormat="1">
      <c r="A193" s="14"/>
      <c r="B193" s="235"/>
      <c r="C193" s="236"/>
      <c r="D193" s="226" t="s">
        <v>169</v>
      </c>
      <c r="E193" s="237" t="s">
        <v>19</v>
      </c>
      <c r="F193" s="238" t="s">
        <v>2818</v>
      </c>
      <c r="G193" s="236"/>
      <c r="H193" s="239">
        <v>2.1970000000000005</v>
      </c>
      <c r="I193" s="240"/>
      <c r="J193" s="236"/>
      <c r="K193" s="236"/>
      <c r="L193" s="241"/>
      <c r="M193" s="242"/>
      <c r="N193" s="243"/>
      <c r="O193" s="243"/>
      <c r="P193" s="243"/>
      <c r="Q193" s="243"/>
      <c r="R193" s="243"/>
      <c r="S193" s="243"/>
      <c r="T193" s="24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45" t="s">
        <v>169</v>
      </c>
      <c r="AU193" s="245" t="s">
        <v>80</v>
      </c>
      <c r="AV193" s="14" t="s">
        <v>80</v>
      </c>
      <c r="AW193" s="14" t="s">
        <v>171</v>
      </c>
      <c r="AX193" s="14" t="s">
        <v>70</v>
      </c>
      <c r="AY193" s="245" t="s">
        <v>158</v>
      </c>
    </row>
    <row r="194" s="14" customFormat="1">
      <c r="A194" s="14"/>
      <c r="B194" s="235"/>
      <c r="C194" s="236"/>
      <c r="D194" s="226" t="s">
        <v>169</v>
      </c>
      <c r="E194" s="237" t="s">
        <v>19</v>
      </c>
      <c r="F194" s="238" t="s">
        <v>2819</v>
      </c>
      <c r="G194" s="236"/>
      <c r="H194" s="239">
        <v>5.3791999999999991</v>
      </c>
      <c r="I194" s="240"/>
      <c r="J194" s="236"/>
      <c r="K194" s="236"/>
      <c r="L194" s="241"/>
      <c r="M194" s="242"/>
      <c r="N194" s="243"/>
      <c r="O194" s="243"/>
      <c r="P194" s="243"/>
      <c r="Q194" s="243"/>
      <c r="R194" s="243"/>
      <c r="S194" s="243"/>
      <c r="T194" s="24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45" t="s">
        <v>169</v>
      </c>
      <c r="AU194" s="245" t="s">
        <v>80</v>
      </c>
      <c r="AV194" s="14" t="s">
        <v>80</v>
      </c>
      <c r="AW194" s="14" t="s">
        <v>171</v>
      </c>
      <c r="AX194" s="14" t="s">
        <v>70</v>
      </c>
      <c r="AY194" s="245" t="s">
        <v>158</v>
      </c>
    </row>
    <row r="195" s="14" customFormat="1">
      <c r="A195" s="14"/>
      <c r="B195" s="235"/>
      <c r="C195" s="236"/>
      <c r="D195" s="226" t="s">
        <v>169</v>
      </c>
      <c r="E195" s="237" t="s">
        <v>19</v>
      </c>
      <c r="F195" s="238" t="s">
        <v>2820</v>
      </c>
      <c r="G195" s="236"/>
      <c r="H195" s="239">
        <v>27.399999999999999</v>
      </c>
      <c r="I195" s="240"/>
      <c r="J195" s="236"/>
      <c r="K195" s="236"/>
      <c r="L195" s="241"/>
      <c r="M195" s="242"/>
      <c r="N195" s="243"/>
      <c r="O195" s="243"/>
      <c r="P195" s="243"/>
      <c r="Q195" s="243"/>
      <c r="R195" s="243"/>
      <c r="S195" s="243"/>
      <c r="T195" s="24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45" t="s">
        <v>169</v>
      </c>
      <c r="AU195" s="245" t="s">
        <v>80</v>
      </c>
      <c r="AV195" s="14" t="s">
        <v>80</v>
      </c>
      <c r="AW195" s="14" t="s">
        <v>171</v>
      </c>
      <c r="AX195" s="14" t="s">
        <v>70</v>
      </c>
      <c r="AY195" s="245" t="s">
        <v>158</v>
      </c>
    </row>
    <row r="196" s="14" customFormat="1">
      <c r="A196" s="14"/>
      <c r="B196" s="235"/>
      <c r="C196" s="236"/>
      <c r="D196" s="226" t="s">
        <v>169</v>
      </c>
      <c r="E196" s="237" t="s">
        <v>19</v>
      </c>
      <c r="F196" s="238" t="s">
        <v>2821</v>
      </c>
      <c r="G196" s="236"/>
      <c r="H196" s="239">
        <v>33.700000000000003</v>
      </c>
      <c r="I196" s="240"/>
      <c r="J196" s="236"/>
      <c r="K196" s="236"/>
      <c r="L196" s="241"/>
      <c r="M196" s="242"/>
      <c r="N196" s="243"/>
      <c r="O196" s="243"/>
      <c r="P196" s="243"/>
      <c r="Q196" s="243"/>
      <c r="R196" s="243"/>
      <c r="S196" s="243"/>
      <c r="T196" s="24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45" t="s">
        <v>169</v>
      </c>
      <c r="AU196" s="245" t="s">
        <v>80</v>
      </c>
      <c r="AV196" s="14" t="s">
        <v>80</v>
      </c>
      <c r="AW196" s="14" t="s">
        <v>171</v>
      </c>
      <c r="AX196" s="14" t="s">
        <v>70</v>
      </c>
      <c r="AY196" s="245" t="s">
        <v>158</v>
      </c>
    </row>
    <row r="197" s="14" customFormat="1">
      <c r="A197" s="14"/>
      <c r="B197" s="235"/>
      <c r="C197" s="236"/>
      <c r="D197" s="226" t="s">
        <v>169</v>
      </c>
      <c r="E197" s="237" t="s">
        <v>19</v>
      </c>
      <c r="F197" s="238" t="s">
        <v>2822</v>
      </c>
      <c r="G197" s="236"/>
      <c r="H197" s="239">
        <v>10.5</v>
      </c>
      <c r="I197" s="240"/>
      <c r="J197" s="236"/>
      <c r="K197" s="236"/>
      <c r="L197" s="241"/>
      <c r="M197" s="242"/>
      <c r="N197" s="243"/>
      <c r="O197" s="243"/>
      <c r="P197" s="243"/>
      <c r="Q197" s="243"/>
      <c r="R197" s="243"/>
      <c r="S197" s="243"/>
      <c r="T197" s="24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45" t="s">
        <v>169</v>
      </c>
      <c r="AU197" s="245" t="s">
        <v>80</v>
      </c>
      <c r="AV197" s="14" t="s">
        <v>80</v>
      </c>
      <c r="AW197" s="14" t="s">
        <v>171</v>
      </c>
      <c r="AX197" s="14" t="s">
        <v>70</v>
      </c>
      <c r="AY197" s="245" t="s">
        <v>158</v>
      </c>
    </row>
    <row r="198" s="14" customFormat="1">
      <c r="A198" s="14"/>
      <c r="B198" s="235"/>
      <c r="C198" s="236"/>
      <c r="D198" s="226" t="s">
        <v>169</v>
      </c>
      <c r="E198" s="236"/>
      <c r="F198" s="238" t="s">
        <v>2828</v>
      </c>
      <c r="G198" s="236"/>
      <c r="H198" s="239">
        <v>47.588000000000001</v>
      </c>
      <c r="I198" s="240"/>
      <c r="J198" s="236"/>
      <c r="K198" s="236"/>
      <c r="L198" s="241"/>
      <c r="M198" s="242"/>
      <c r="N198" s="243"/>
      <c r="O198" s="243"/>
      <c r="P198" s="243"/>
      <c r="Q198" s="243"/>
      <c r="R198" s="243"/>
      <c r="S198" s="243"/>
      <c r="T198" s="24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45" t="s">
        <v>169</v>
      </c>
      <c r="AU198" s="245" t="s">
        <v>80</v>
      </c>
      <c r="AV198" s="14" t="s">
        <v>80</v>
      </c>
      <c r="AW198" s="14" t="s">
        <v>4</v>
      </c>
      <c r="AX198" s="14" t="s">
        <v>78</v>
      </c>
      <c r="AY198" s="245" t="s">
        <v>158</v>
      </c>
    </row>
    <row r="199" s="2" customFormat="1" ht="22.2" customHeight="1">
      <c r="A199" s="40"/>
      <c r="B199" s="41"/>
      <c r="C199" s="206" t="s">
        <v>290</v>
      </c>
      <c r="D199" s="206" t="s">
        <v>160</v>
      </c>
      <c r="E199" s="207" t="s">
        <v>270</v>
      </c>
      <c r="F199" s="208" t="s">
        <v>271</v>
      </c>
      <c r="G199" s="209" t="s">
        <v>234</v>
      </c>
      <c r="H199" s="210">
        <v>8.3000000000000007</v>
      </c>
      <c r="I199" s="211"/>
      <c r="J199" s="212">
        <f>ROUND(I199*H199,2)</f>
        <v>0</v>
      </c>
      <c r="K199" s="208" t="s">
        <v>164</v>
      </c>
      <c r="L199" s="46"/>
      <c r="M199" s="213" t="s">
        <v>19</v>
      </c>
      <c r="N199" s="214" t="s">
        <v>41</v>
      </c>
      <c r="O199" s="86"/>
      <c r="P199" s="215">
        <f>O199*H199</f>
        <v>0</v>
      </c>
      <c r="Q199" s="215">
        <v>0</v>
      </c>
      <c r="R199" s="215">
        <f>Q199*H199</f>
        <v>0</v>
      </c>
      <c r="S199" s="215">
        <v>0</v>
      </c>
      <c r="T199" s="21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17" t="s">
        <v>165</v>
      </c>
      <c r="AT199" s="217" t="s">
        <v>160</v>
      </c>
      <c r="AU199" s="217" t="s">
        <v>80</v>
      </c>
      <c r="AY199" s="19" t="s">
        <v>158</v>
      </c>
      <c r="BE199" s="218">
        <f>IF(N199="základní",J199,0)</f>
        <v>0</v>
      </c>
      <c r="BF199" s="218">
        <f>IF(N199="snížená",J199,0)</f>
        <v>0</v>
      </c>
      <c r="BG199" s="218">
        <f>IF(N199="zákl. přenesená",J199,0)</f>
        <v>0</v>
      </c>
      <c r="BH199" s="218">
        <f>IF(N199="sníž. přenesená",J199,0)</f>
        <v>0</v>
      </c>
      <c r="BI199" s="218">
        <f>IF(N199="nulová",J199,0)</f>
        <v>0</v>
      </c>
      <c r="BJ199" s="19" t="s">
        <v>78</v>
      </c>
      <c r="BK199" s="218">
        <f>ROUND(I199*H199,2)</f>
        <v>0</v>
      </c>
      <c r="BL199" s="19" t="s">
        <v>165</v>
      </c>
      <c r="BM199" s="217" t="s">
        <v>2829</v>
      </c>
    </row>
    <row r="200" s="2" customFormat="1">
      <c r="A200" s="40"/>
      <c r="B200" s="41"/>
      <c r="C200" s="42"/>
      <c r="D200" s="219" t="s">
        <v>167</v>
      </c>
      <c r="E200" s="42"/>
      <c r="F200" s="220" t="s">
        <v>273</v>
      </c>
      <c r="G200" s="42"/>
      <c r="H200" s="42"/>
      <c r="I200" s="221"/>
      <c r="J200" s="42"/>
      <c r="K200" s="42"/>
      <c r="L200" s="46"/>
      <c r="M200" s="222"/>
      <c r="N200" s="22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167</v>
      </c>
      <c r="AU200" s="19" t="s">
        <v>80</v>
      </c>
    </row>
    <row r="201" s="13" customFormat="1">
      <c r="A201" s="13"/>
      <c r="B201" s="224"/>
      <c r="C201" s="225"/>
      <c r="D201" s="226" t="s">
        <v>169</v>
      </c>
      <c r="E201" s="227" t="s">
        <v>19</v>
      </c>
      <c r="F201" s="228" t="s">
        <v>1065</v>
      </c>
      <c r="G201" s="225"/>
      <c r="H201" s="227" t="s">
        <v>19</v>
      </c>
      <c r="I201" s="229"/>
      <c r="J201" s="225"/>
      <c r="K201" s="225"/>
      <c r="L201" s="230"/>
      <c r="M201" s="231"/>
      <c r="N201" s="232"/>
      <c r="O201" s="232"/>
      <c r="P201" s="232"/>
      <c r="Q201" s="232"/>
      <c r="R201" s="232"/>
      <c r="S201" s="232"/>
      <c r="T201" s="23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34" t="s">
        <v>169</v>
      </c>
      <c r="AU201" s="234" t="s">
        <v>80</v>
      </c>
      <c r="AV201" s="13" t="s">
        <v>78</v>
      </c>
      <c r="AW201" s="13" t="s">
        <v>171</v>
      </c>
      <c r="AX201" s="13" t="s">
        <v>70</v>
      </c>
      <c r="AY201" s="234" t="s">
        <v>158</v>
      </c>
    </row>
    <row r="202" s="14" customFormat="1">
      <c r="A202" s="14"/>
      <c r="B202" s="235"/>
      <c r="C202" s="236"/>
      <c r="D202" s="226" t="s">
        <v>169</v>
      </c>
      <c r="E202" s="237" t="s">
        <v>19</v>
      </c>
      <c r="F202" s="238" t="s">
        <v>2830</v>
      </c>
      <c r="G202" s="236"/>
      <c r="H202" s="239">
        <v>5.7999999999999998</v>
      </c>
      <c r="I202" s="240"/>
      <c r="J202" s="236"/>
      <c r="K202" s="236"/>
      <c r="L202" s="241"/>
      <c r="M202" s="242"/>
      <c r="N202" s="243"/>
      <c r="O202" s="243"/>
      <c r="P202" s="243"/>
      <c r="Q202" s="243"/>
      <c r="R202" s="243"/>
      <c r="S202" s="243"/>
      <c r="T202" s="24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45" t="s">
        <v>169</v>
      </c>
      <c r="AU202" s="245" t="s">
        <v>80</v>
      </c>
      <c r="AV202" s="14" t="s">
        <v>80</v>
      </c>
      <c r="AW202" s="14" t="s">
        <v>171</v>
      </c>
      <c r="AX202" s="14" t="s">
        <v>70</v>
      </c>
      <c r="AY202" s="245" t="s">
        <v>158</v>
      </c>
    </row>
    <row r="203" s="14" customFormat="1">
      <c r="A203" s="14"/>
      <c r="B203" s="235"/>
      <c r="C203" s="236"/>
      <c r="D203" s="226" t="s">
        <v>169</v>
      </c>
      <c r="E203" s="237" t="s">
        <v>19</v>
      </c>
      <c r="F203" s="238" t="s">
        <v>2831</v>
      </c>
      <c r="G203" s="236"/>
      <c r="H203" s="239">
        <v>2.5</v>
      </c>
      <c r="I203" s="240"/>
      <c r="J203" s="236"/>
      <c r="K203" s="236"/>
      <c r="L203" s="241"/>
      <c r="M203" s="242"/>
      <c r="N203" s="243"/>
      <c r="O203" s="243"/>
      <c r="P203" s="243"/>
      <c r="Q203" s="243"/>
      <c r="R203" s="243"/>
      <c r="S203" s="243"/>
      <c r="T203" s="24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45" t="s">
        <v>169</v>
      </c>
      <c r="AU203" s="245" t="s">
        <v>80</v>
      </c>
      <c r="AV203" s="14" t="s">
        <v>80</v>
      </c>
      <c r="AW203" s="14" t="s">
        <v>171</v>
      </c>
      <c r="AX203" s="14" t="s">
        <v>70</v>
      </c>
      <c r="AY203" s="245" t="s">
        <v>158</v>
      </c>
    </row>
    <row r="204" s="2" customFormat="1" ht="22.2" customHeight="1">
      <c r="A204" s="40"/>
      <c r="B204" s="41"/>
      <c r="C204" s="206" t="s">
        <v>299</v>
      </c>
      <c r="D204" s="206" t="s">
        <v>160</v>
      </c>
      <c r="E204" s="207" t="s">
        <v>1080</v>
      </c>
      <c r="F204" s="208" t="s">
        <v>1081</v>
      </c>
      <c r="G204" s="209" t="s">
        <v>181</v>
      </c>
      <c r="H204" s="210">
        <v>160</v>
      </c>
      <c r="I204" s="211"/>
      <c r="J204" s="212">
        <f>ROUND(I204*H204,2)</f>
        <v>0</v>
      </c>
      <c r="K204" s="208" t="s">
        <v>164</v>
      </c>
      <c r="L204" s="46"/>
      <c r="M204" s="213" t="s">
        <v>19</v>
      </c>
      <c r="N204" s="214" t="s">
        <v>41</v>
      </c>
      <c r="O204" s="86"/>
      <c r="P204" s="215">
        <f>O204*H204</f>
        <v>0</v>
      </c>
      <c r="Q204" s="215">
        <v>0.0027000000000000001</v>
      </c>
      <c r="R204" s="215">
        <f>Q204*H204</f>
        <v>0.43200000000000005</v>
      </c>
      <c r="S204" s="215">
        <v>0</v>
      </c>
      <c r="T204" s="216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17" t="s">
        <v>165</v>
      </c>
      <c r="AT204" s="217" t="s">
        <v>160</v>
      </c>
      <c r="AU204" s="217" t="s">
        <v>80</v>
      </c>
      <c r="AY204" s="19" t="s">
        <v>158</v>
      </c>
      <c r="BE204" s="218">
        <f>IF(N204="základní",J204,0)</f>
        <v>0</v>
      </c>
      <c r="BF204" s="218">
        <f>IF(N204="snížená",J204,0)</f>
        <v>0</v>
      </c>
      <c r="BG204" s="218">
        <f>IF(N204="zákl. přenesená",J204,0)</f>
        <v>0</v>
      </c>
      <c r="BH204" s="218">
        <f>IF(N204="sníž. přenesená",J204,0)</f>
        <v>0</v>
      </c>
      <c r="BI204" s="218">
        <f>IF(N204="nulová",J204,0)</f>
        <v>0</v>
      </c>
      <c r="BJ204" s="19" t="s">
        <v>78</v>
      </c>
      <c r="BK204" s="218">
        <f>ROUND(I204*H204,2)</f>
        <v>0</v>
      </c>
      <c r="BL204" s="19" t="s">
        <v>165</v>
      </c>
      <c r="BM204" s="217" t="s">
        <v>2832</v>
      </c>
    </row>
    <row r="205" s="2" customFormat="1">
      <c r="A205" s="40"/>
      <c r="B205" s="41"/>
      <c r="C205" s="42"/>
      <c r="D205" s="219" t="s">
        <v>167</v>
      </c>
      <c r="E205" s="42"/>
      <c r="F205" s="220" t="s">
        <v>1083</v>
      </c>
      <c r="G205" s="42"/>
      <c r="H205" s="42"/>
      <c r="I205" s="221"/>
      <c r="J205" s="42"/>
      <c r="K205" s="42"/>
      <c r="L205" s="46"/>
      <c r="M205" s="222"/>
      <c r="N205" s="223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167</v>
      </c>
      <c r="AU205" s="19" t="s">
        <v>80</v>
      </c>
    </row>
    <row r="206" s="13" customFormat="1">
      <c r="A206" s="13"/>
      <c r="B206" s="224"/>
      <c r="C206" s="225"/>
      <c r="D206" s="226" t="s">
        <v>169</v>
      </c>
      <c r="E206" s="227" t="s">
        <v>19</v>
      </c>
      <c r="F206" s="228" t="s">
        <v>2833</v>
      </c>
      <c r="G206" s="225"/>
      <c r="H206" s="227" t="s">
        <v>19</v>
      </c>
      <c r="I206" s="229"/>
      <c r="J206" s="225"/>
      <c r="K206" s="225"/>
      <c r="L206" s="230"/>
      <c r="M206" s="231"/>
      <c r="N206" s="232"/>
      <c r="O206" s="232"/>
      <c r="P206" s="232"/>
      <c r="Q206" s="232"/>
      <c r="R206" s="232"/>
      <c r="S206" s="232"/>
      <c r="T206" s="23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34" t="s">
        <v>169</v>
      </c>
      <c r="AU206" s="234" t="s">
        <v>80</v>
      </c>
      <c r="AV206" s="13" t="s">
        <v>78</v>
      </c>
      <c r="AW206" s="13" t="s">
        <v>171</v>
      </c>
      <c r="AX206" s="13" t="s">
        <v>70</v>
      </c>
      <c r="AY206" s="234" t="s">
        <v>158</v>
      </c>
    </row>
    <row r="207" s="14" customFormat="1">
      <c r="A207" s="14"/>
      <c r="B207" s="235"/>
      <c r="C207" s="236"/>
      <c r="D207" s="226" t="s">
        <v>169</v>
      </c>
      <c r="E207" s="237" t="s">
        <v>19</v>
      </c>
      <c r="F207" s="238" t="s">
        <v>2834</v>
      </c>
      <c r="G207" s="236"/>
      <c r="H207" s="239">
        <v>20</v>
      </c>
      <c r="I207" s="240"/>
      <c r="J207" s="236"/>
      <c r="K207" s="236"/>
      <c r="L207" s="241"/>
      <c r="M207" s="242"/>
      <c r="N207" s="243"/>
      <c r="O207" s="243"/>
      <c r="P207" s="243"/>
      <c r="Q207" s="243"/>
      <c r="R207" s="243"/>
      <c r="S207" s="243"/>
      <c r="T207" s="24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45" t="s">
        <v>169</v>
      </c>
      <c r="AU207" s="245" t="s">
        <v>80</v>
      </c>
      <c r="AV207" s="14" t="s">
        <v>80</v>
      </c>
      <c r="AW207" s="14" t="s">
        <v>171</v>
      </c>
      <c r="AX207" s="14" t="s">
        <v>70</v>
      </c>
      <c r="AY207" s="245" t="s">
        <v>158</v>
      </c>
    </row>
    <row r="208" s="14" customFormat="1">
      <c r="A208" s="14"/>
      <c r="B208" s="235"/>
      <c r="C208" s="236"/>
      <c r="D208" s="226" t="s">
        <v>169</v>
      </c>
      <c r="E208" s="237" t="s">
        <v>19</v>
      </c>
      <c r="F208" s="238" t="s">
        <v>2835</v>
      </c>
      <c r="G208" s="236"/>
      <c r="H208" s="239">
        <v>40</v>
      </c>
      <c r="I208" s="240"/>
      <c r="J208" s="236"/>
      <c r="K208" s="236"/>
      <c r="L208" s="241"/>
      <c r="M208" s="242"/>
      <c r="N208" s="243"/>
      <c r="O208" s="243"/>
      <c r="P208" s="243"/>
      <c r="Q208" s="243"/>
      <c r="R208" s="243"/>
      <c r="S208" s="243"/>
      <c r="T208" s="24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45" t="s">
        <v>169</v>
      </c>
      <c r="AU208" s="245" t="s">
        <v>80</v>
      </c>
      <c r="AV208" s="14" t="s">
        <v>80</v>
      </c>
      <c r="AW208" s="14" t="s">
        <v>171</v>
      </c>
      <c r="AX208" s="14" t="s">
        <v>70</v>
      </c>
      <c r="AY208" s="245" t="s">
        <v>158</v>
      </c>
    </row>
    <row r="209" s="14" customFormat="1">
      <c r="A209" s="14"/>
      <c r="B209" s="235"/>
      <c r="C209" s="236"/>
      <c r="D209" s="226" t="s">
        <v>169</v>
      </c>
      <c r="E209" s="237" t="s">
        <v>19</v>
      </c>
      <c r="F209" s="238" t="s">
        <v>2836</v>
      </c>
      <c r="G209" s="236"/>
      <c r="H209" s="239">
        <v>75</v>
      </c>
      <c r="I209" s="240"/>
      <c r="J209" s="236"/>
      <c r="K209" s="236"/>
      <c r="L209" s="241"/>
      <c r="M209" s="242"/>
      <c r="N209" s="243"/>
      <c r="O209" s="243"/>
      <c r="P209" s="243"/>
      <c r="Q209" s="243"/>
      <c r="R209" s="243"/>
      <c r="S209" s="243"/>
      <c r="T209" s="24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45" t="s">
        <v>169</v>
      </c>
      <c r="AU209" s="245" t="s">
        <v>80</v>
      </c>
      <c r="AV209" s="14" t="s">
        <v>80</v>
      </c>
      <c r="AW209" s="14" t="s">
        <v>171</v>
      </c>
      <c r="AX209" s="14" t="s">
        <v>70</v>
      </c>
      <c r="AY209" s="245" t="s">
        <v>158</v>
      </c>
    </row>
    <row r="210" s="14" customFormat="1">
      <c r="A210" s="14"/>
      <c r="B210" s="235"/>
      <c r="C210" s="236"/>
      <c r="D210" s="226" t="s">
        <v>169</v>
      </c>
      <c r="E210" s="237" t="s">
        <v>19</v>
      </c>
      <c r="F210" s="238" t="s">
        <v>2837</v>
      </c>
      <c r="G210" s="236"/>
      <c r="H210" s="239">
        <v>25</v>
      </c>
      <c r="I210" s="240"/>
      <c r="J210" s="236"/>
      <c r="K210" s="236"/>
      <c r="L210" s="241"/>
      <c r="M210" s="242"/>
      <c r="N210" s="243"/>
      <c r="O210" s="243"/>
      <c r="P210" s="243"/>
      <c r="Q210" s="243"/>
      <c r="R210" s="243"/>
      <c r="S210" s="243"/>
      <c r="T210" s="24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45" t="s">
        <v>169</v>
      </c>
      <c r="AU210" s="245" t="s">
        <v>80</v>
      </c>
      <c r="AV210" s="14" t="s">
        <v>80</v>
      </c>
      <c r="AW210" s="14" t="s">
        <v>171</v>
      </c>
      <c r="AX210" s="14" t="s">
        <v>70</v>
      </c>
      <c r="AY210" s="245" t="s">
        <v>158</v>
      </c>
    </row>
    <row r="211" s="2" customFormat="1" ht="22.2" customHeight="1">
      <c r="A211" s="40"/>
      <c r="B211" s="41"/>
      <c r="C211" s="206" t="s">
        <v>304</v>
      </c>
      <c r="D211" s="206" t="s">
        <v>160</v>
      </c>
      <c r="E211" s="207" t="s">
        <v>2838</v>
      </c>
      <c r="F211" s="208" t="s">
        <v>2839</v>
      </c>
      <c r="G211" s="209" t="s">
        <v>181</v>
      </c>
      <c r="H211" s="210">
        <v>2109</v>
      </c>
      <c r="I211" s="211"/>
      <c r="J211" s="212">
        <f>ROUND(I211*H211,2)</f>
        <v>0</v>
      </c>
      <c r="K211" s="208" t="s">
        <v>164</v>
      </c>
      <c r="L211" s="46"/>
      <c r="M211" s="213" t="s">
        <v>19</v>
      </c>
      <c r="N211" s="214" t="s">
        <v>41</v>
      </c>
      <c r="O211" s="86"/>
      <c r="P211" s="215">
        <f>O211*H211</f>
        <v>0</v>
      </c>
      <c r="Q211" s="215">
        <v>0.0027000000000000001</v>
      </c>
      <c r="R211" s="215">
        <f>Q211*H211</f>
        <v>5.6943000000000001</v>
      </c>
      <c r="S211" s="215">
        <v>0</v>
      </c>
      <c r="T211" s="216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17" t="s">
        <v>165</v>
      </c>
      <c r="AT211" s="217" t="s">
        <v>160</v>
      </c>
      <c r="AU211" s="217" t="s">
        <v>80</v>
      </c>
      <c r="AY211" s="19" t="s">
        <v>158</v>
      </c>
      <c r="BE211" s="218">
        <f>IF(N211="základní",J211,0)</f>
        <v>0</v>
      </c>
      <c r="BF211" s="218">
        <f>IF(N211="snížená",J211,0)</f>
        <v>0</v>
      </c>
      <c r="BG211" s="218">
        <f>IF(N211="zákl. přenesená",J211,0)</f>
        <v>0</v>
      </c>
      <c r="BH211" s="218">
        <f>IF(N211="sníž. přenesená",J211,0)</f>
        <v>0</v>
      </c>
      <c r="BI211" s="218">
        <f>IF(N211="nulová",J211,0)</f>
        <v>0</v>
      </c>
      <c r="BJ211" s="19" t="s">
        <v>78</v>
      </c>
      <c r="BK211" s="218">
        <f>ROUND(I211*H211,2)</f>
        <v>0</v>
      </c>
      <c r="BL211" s="19" t="s">
        <v>165</v>
      </c>
      <c r="BM211" s="217" t="s">
        <v>2840</v>
      </c>
    </row>
    <row r="212" s="2" customFormat="1">
      <c r="A212" s="40"/>
      <c r="B212" s="41"/>
      <c r="C212" s="42"/>
      <c r="D212" s="219" t="s">
        <v>167</v>
      </c>
      <c r="E212" s="42"/>
      <c r="F212" s="220" t="s">
        <v>2841</v>
      </c>
      <c r="G212" s="42"/>
      <c r="H212" s="42"/>
      <c r="I212" s="221"/>
      <c r="J212" s="42"/>
      <c r="K212" s="42"/>
      <c r="L212" s="46"/>
      <c r="M212" s="222"/>
      <c r="N212" s="223"/>
      <c r="O212" s="86"/>
      <c r="P212" s="86"/>
      <c r="Q212" s="86"/>
      <c r="R212" s="86"/>
      <c r="S212" s="86"/>
      <c r="T212" s="87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167</v>
      </c>
      <c r="AU212" s="19" t="s">
        <v>80</v>
      </c>
    </row>
    <row r="213" s="13" customFormat="1">
      <c r="A213" s="13"/>
      <c r="B213" s="224"/>
      <c r="C213" s="225"/>
      <c r="D213" s="226" t="s">
        <v>169</v>
      </c>
      <c r="E213" s="227" t="s">
        <v>19</v>
      </c>
      <c r="F213" s="228" t="s">
        <v>2842</v>
      </c>
      <c r="G213" s="225"/>
      <c r="H213" s="227" t="s">
        <v>19</v>
      </c>
      <c r="I213" s="229"/>
      <c r="J213" s="225"/>
      <c r="K213" s="225"/>
      <c r="L213" s="230"/>
      <c r="M213" s="231"/>
      <c r="N213" s="232"/>
      <c r="O213" s="232"/>
      <c r="P213" s="232"/>
      <c r="Q213" s="232"/>
      <c r="R213" s="232"/>
      <c r="S213" s="232"/>
      <c r="T213" s="23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34" t="s">
        <v>169</v>
      </c>
      <c r="AU213" s="234" t="s">
        <v>80</v>
      </c>
      <c r="AV213" s="13" t="s">
        <v>78</v>
      </c>
      <c r="AW213" s="13" t="s">
        <v>171</v>
      </c>
      <c r="AX213" s="13" t="s">
        <v>70</v>
      </c>
      <c r="AY213" s="234" t="s">
        <v>158</v>
      </c>
    </row>
    <row r="214" s="14" customFormat="1">
      <c r="A214" s="14"/>
      <c r="B214" s="235"/>
      <c r="C214" s="236"/>
      <c r="D214" s="226" t="s">
        <v>169</v>
      </c>
      <c r="E214" s="237" t="s">
        <v>19</v>
      </c>
      <c r="F214" s="238" t="s">
        <v>2843</v>
      </c>
      <c r="G214" s="236"/>
      <c r="H214" s="239">
        <v>2244</v>
      </c>
      <c r="I214" s="240"/>
      <c r="J214" s="236"/>
      <c r="K214" s="236"/>
      <c r="L214" s="241"/>
      <c r="M214" s="242"/>
      <c r="N214" s="243"/>
      <c r="O214" s="243"/>
      <c r="P214" s="243"/>
      <c r="Q214" s="243"/>
      <c r="R214" s="243"/>
      <c r="S214" s="243"/>
      <c r="T214" s="24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45" t="s">
        <v>169</v>
      </c>
      <c r="AU214" s="245" t="s">
        <v>80</v>
      </c>
      <c r="AV214" s="14" t="s">
        <v>80</v>
      </c>
      <c r="AW214" s="14" t="s">
        <v>171</v>
      </c>
      <c r="AX214" s="14" t="s">
        <v>70</v>
      </c>
      <c r="AY214" s="245" t="s">
        <v>158</v>
      </c>
    </row>
    <row r="215" s="14" customFormat="1">
      <c r="A215" s="14"/>
      <c r="B215" s="235"/>
      <c r="C215" s="236"/>
      <c r="D215" s="226" t="s">
        <v>169</v>
      </c>
      <c r="E215" s="237" t="s">
        <v>19</v>
      </c>
      <c r="F215" s="238" t="s">
        <v>2844</v>
      </c>
      <c r="G215" s="236"/>
      <c r="H215" s="239">
        <v>-135</v>
      </c>
      <c r="I215" s="240"/>
      <c r="J215" s="236"/>
      <c r="K215" s="236"/>
      <c r="L215" s="241"/>
      <c r="M215" s="242"/>
      <c r="N215" s="243"/>
      <c r="O215" s="243"/>
      <c r="P215" s="243"/>
      <c r="Q215" s="243"/>
      <c r="R215" s="243"/>
      <c r="S215" s="243"/>
      <c r="T215" s="24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45" t="s">
        <v>169</v>
      </c>
      <c r="AU215" s="245" t="s">
        <v>80</v>
      </c>
      <c r="AV215" s="14" t="s">
        <v>80</v>
      </c>
      <c r="AW215" s="14" t="s">
        <v>171</v>
      </c>
      <c r="AX215" s="14" t="s">
        <v>70</v>
      </c>
      <c r="AY215" s="245" t="s">
        <v>158</v>
      </c>
    </row>
    <row r="216" s="2" customFormat="1" ht="14.4" customHeight="1">
      <c r="A216" s="40"/>
      <c r="B216" s="41"/>
      <c r="C216" s="206" t="s">
        <v>311</v>
      </c>
      <c r="D216" s="206" t="s">
        <v>160</v>
      </c>
      <c r="E216" s="207" t="s">
        <v>1085</v>
      </c>
      <c r="F216" s="208" t="s">
        <v>1086</v>
      </c>
      <c r="G216" s="209" t="s">
        <v>223</v>
      </c>
      <c r="H216" s="210">
        <v>282.68000000000001</v>
      </c>
      <c r="I216" s="211"/>
      <c r="J216" s="212">
        <f>ROUND(I216*H216,2)</f>
        <v>0</v>
      </c>
      <c r="K216" s="208" t="s">
        <v>164</v>
      </c>
      <c r="L216" s="46"/>
      <c r="M216" s="213" t="s">
        <v>19</v>
      </c>
      <c r="N216" s="214" t="s">
        <v>41</v>
      </c>
      <c r="O216" s="86"/>
      <c r="P216" s="215">
        <f>O216*H216</f>
        <v>0</v>
      </c>
      <c r="Q216" s="215">
        <v>0.00069999999999999999</v>
      </c>
      <c r="R216" s="215">
        <f>Q216*H216</f>
        <v>0.197876</v>
      </c>
      <c r="S216" s="215">
        <v>0</v>
      </c>
      <c r="T216" s="216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17" t="s">
        <v>165</v>
      </c>
      <c r="AT216" s="217" t="s">
        <v>160</v>
      </c>
      <c r="AU216" s="217" t="s">
        <v>80</v>
      </c>
      <c r="AY216" s="19" t="s">
        <v>158</v>
      </c>
      <c r="BE216" s="218">
        <f>IF(N216="základní",J216,0)</f>
        <v>0</v>
      </c>
      <c r="BF216" s="218">
        <f>IF(N216="snížená",J216,0)</f>
        <v>0</v>
      </c>
      <c r="BG216" s="218">
        <f>IF(N216="zákl. přenesená",J216,0)</f>
        <v>0</v>
      </c>
      <c r="BH216" s="218">
        <f>IF(N216="sníž. přenesená",J216,0)</f>
        <v>0</v>
      </c>
      <c r="BI216" s="218">
        <f>IF(N216="nulová",J216,0)</f>
        <v>0</v>
      </c>
      <c r="BJ216" s="19" t="s">
        <v>78</v>
      </c>
      <c r="BK216" s="218">
        <f>ROUND(I216*H216,2)</f>
        <v>0</v>
      </c>
      <c r="BL216" s="19" t="s">
        <v>165</v>
      </c>
      <c r="BM216" s="217" t="s">
        <v>2845</v>
      </c>
    </row>
    <row r="217" s="2" customFormat="1">
      <c r="A217" s="40"/>
      <c r="B217" s="41"/>
      <c r="C217" s="42"/>
      <c r="D217" s="219" t="s">
        <v>167</v>
      </c>
      <c r="E217" s="42"/>
      <c r="F217" s="220" t="s">
        <v>1088</v>
      </c>
      <c r="G217" s="42"/>
      <c r="H217" s="42"/>
      <c r="I217" s="221"/>
      <c r="J217" s="42"/>
      <c r="K217" s="42"/>
      <c r="L217" s="46"/>
      <c r="M217" s="222"/>
      <c r="N217" s="223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167</v>
      </c>
      <c r="AU217" s="19" t="s">
        <v>80</v>
      </c>
    </row>
    <row r="218" s="13" customFormat="1">
      <c r="A218" s="13"/>
      <c r="B218" s="224"/>
      <c r="C218" s="225"/>
      <c r="D218" s="226" t="s">
        <v>169</v>
      </c>
      <c r="E218" s="227" t="s">
        <v>19</v>
      </c>
      <c r="F218" s="228" t="s">
        <v>1316</v>
      </c>
      <c r="G218" s="225"/>
      <c r="H218" s="227" t="s">
        <v>19</v>
      </c>
      <c r="I218" s="229"/>
      <c r="J218" s="225"/>
      <c r="K218" s="225"/>
      <c r="L218" s="230"/>
      <c r="M218" s="231"/>
      <c r="N218" s="232"/>
      <c r="O218" s="232"/>
      <c r="P218" s="232"/>
      <c r="Q218" s="232"/>
      <c r="R218" s="232"/>
      <c r="S218" s="232"/>
      <c r="T218" s="23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34" t="s">
        <v>169</v>
      </c>
      <c r="AU218" s="234" t="s">
        <v>80</v>
      </c>
      <c r="AV218" s="13" t="s">
        <v>78</v>
      </c>
      <c r="AW218" s="13" t="s">
        <v>171</v>
      </c>
      <c r="AX218" s="13" t="s">
        <v>70</v>
      </c>
      <c r="AY218" s="234" t="s">
        <v>158</v>
      </c>
    </row>
    <row r="219" s="14" customFormat="1">
      <c r="A219" s="14"/>
      <c r="B219" s="235"/>
      <c r="C219" s="236"/>
      <c r="D219" s="226" t="s">
        <v>169</v>
      </c>
      <c r="E219" s="237" t="s">
        <v>19</v>
      </c>
      <c r="F219" s="238" t="s">
        <v>2846</v>
      </c>
      <c r="G219" s="236"/>
      <c r="H219" s="239">
        <v>48</v>
      </c>
      <c r="I219" s="240"/>
      <c r="J219" s="236"/>
      <c r="K219" s="236"/>
      <c r="L219" s="241"/>
      <c r="M219" s="242"/>
      <c r="N219" s="243"/>
      <c r="O219" s="243"/>
      <c r="P219" s="243"/>
      <c r="Q219" s="243"/>
      <c r="R219" s="243"/>
      <c r="S219" s="243"/>
      <c r="T219" s="24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45" t="s">
        <v>169</v>
      </c>
      <c r="AU219" s="245" t="s">
        <v>80</v>
      </c>
      <c r="AV219" s="14" t="s">
        <v>80</v>
      </c>
      <c r="AW219" s="14" t="s">
        <v>171</v>
      </c>
      <c r="AX219" s="14" t="s">
        <v>70</v>
      </c>
      <c r="AY219" s="245" t="s">
        <v>158</v>
      </c>
    </row>
    <row r="220" s="14" customFormat="1">
      <c r="A220" s="14"/>
      <c r="B220" s="235"/>
      <c r="C220" s="236"/>
      <c r="D220" s="226" t="s">
        <v>169</v>
      </c>
      <c r="E220" s="237" t="s">
        <v>19</v>
      </c>
      <c r="F220" s="238" t="s">
        <v>2847</v>
      </c>
      <c r="G220" s="236"/>
      <c r="H220" s="239">
        <v>6.7600000000000007</v>
      </c>
      <c r="I220" s="240"/>
      <c r="J220" s="236"/>
      <c r="K220" s="236"/>
      <c r="L220" s="241"/>
      <c r="M220" s="242"/>
      <c r="N220" s="243"/>
      <c r="O220" s="243"/>
      <c r="P220" s="243"/>
      <c r="Q220" s="243"/>
      <c r="R220" s="243"/>
      <c r="S220" s="243"/>
      <c r="T220" s="24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45" t="s">
        <v>169</v>
      </c>
      <c r="AU220" s="245" t="s">
        <v>80</v>
      </c>
      <c r="AV220" s="14" t="s">
        <v>80</v>
      </c>
      <c r="AW220" s="14" t="s">
        <v>171</v>
      </c>
      <c r="AX220" s="14" t="s">
        <v>70</v>
      </c>
      <c r="AY220" s="245" t="s">
        <v>158</v>
      </c>
    </row>
    <row r="221" s="14" customFormat="1">
      <c r="A221" s="14"/>
      <c r="B221" s="235"/>
      <c r="C221" s="236"/>
      <c r="D221" s="226" t="s">
        <v>169</v>
      </c>
      <c r="E221" s="237" t="s">
        <v>19</v>
      </c>
      <c r="F221" s="238" t="s">
        <v>2848</v>
      </c>
      <c r="G221" s="236"/>
      <c r="H221" s="239">
        <v>13.119999999999999</v>
      </c>
      <c r="I221" s="240"/>
      <c r="J221" s="236"/>
      <c r="K221" s="236"/>
      <c r="L221" s="241"/>
      <c r="M221" s="242"/>
      <c r="N221" s="243"/>
      <c r="O221" s="243"/>
      <c r="P221" s="243"/>
      <c r="Q221" s="243"/>
      <c r="R221" s="243"/>
      <c r="S221" s="243"/>
      <c r="T221" s="24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45" t="s">
        <v>169</v>
      </c>
      <c r="AU221" s="245" t="s">
        <v>80</v>
      </c>
      <c r="AV221" s="14" t="s">
        <v>80</v>
      </c>
      <c r="AW221" s="14" t="s">
        <v>171</v>
      </c>
      <c r="AX221" s="14" t="s">
        <v>70</v>
      </c>
      <c r="AY221" s="245" t="s">
        <v>158</v>
      </c>
    </row>
    <row r="222" s="14" customFormat="1">
      <c r="A222" s="14"/>
      <c r="B222" s="235"/>
      <c r="C222" s="236"/>
      <c r="D222" s="226" t="s">
        <v>169</v>
      </c>
      <c r="E222" s="237" t="s">
        <v>19</v>
      </c>
      <c r="F222" s="238" t="s">
        <v>2849</v>
      </c>
      <c r="G222" s="236"/>
      <c r="H222" s="239">
        <v>82.199999999999989</v>
      </c>
      <c r="I222" s="240"/>
      <c r="J222" s="236"/>
      <c r="K222" s="236"/>
      <c r="L222" s="241"/>
      <c r="M222" s="242"/>
      <c r="N222" s="243"/>
      <c r="O222" s="243"/>
      <c r="P222" s="243"/>
      <c r="Q222" s="243"/>
      <c r="R222" s="243"/>
      <c r="S222" s="243"/>
      <c r="T222" s="24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45" t="s">
        <v>169</v>
      </c>
      <c r="AU222" s="245" t="s">
        <v>80</v>
      </c>
      <c r="AV222" s="14" t="s">
        <v>80</v>
      </c>
      <c r="AW222" s="14" t="s">
        <v>171</v>
      </c>
      <c r="AX222" s="14" t="s">
        <v>70</v>
      </c>
      <c r="AY222" s="245" t="s">
        <v>158</v>
      </c>
    </row>
    <row r="223" s="14" customFormat="1">
      <c r="A223" s="14"/>
      <c r="B223" s="235"/>
      <c r="C223" s="236"/>
      <c r="D223" s="226" t="s">
        <v>169</v>
      </c>
      <c r="E223" s="237" t="s">
        <v>19</v>
      </c>
      <c r="F223" s="238" t="s">
        <v>2850</v>
      </c>
      <c r="G223" s="236"/>
      <c r="H223" s="239">
        <v>101.10000000000001</v>
      </c>
      <c r="I223" s="240"/>
      <c r="J223" s="236"/>
      <c r="K223" s="236"/>
      <c r="L223" s="241"/>
      <c r="M223" s="242"/>
      <c r="N223" s="243"/>
      <c r="O223" s="243"/>
      <c r="P223" s="243"/>
      <c r="Q223" s="243"/>
      <c r="R223" s="243"/>
      <c r="S223" s="243"/>
      <c r="T223" s="24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45" t="s">
        <v>169</v>
      </c>
      <c r="AU223" s="245" t="s">
        <v>80</v>
      </c>
      <c r="AV223" s="14" t="s">
        <v>80</v>
      </c>
      <c r="AW223" s="14" t="s">
        <v>171</v>
      </c>
      <c r="AX223" s="14" t="s">
        <v>70</v>
      </c>
      <c r="AY223" s="245" t="s">
        <v>158</v>
      </c>
    </row>
    <row r="224" s="14" customFormat="1">
      <c r="A224" s="14"/>
      <c r="B224" s="235"/>
      <c r="C224" s="236"/>
      <c r="D224" s="226" t="s">
        <v>169</v>
      </c>
      <c r="E224" s="237" t="s">
        <v>19</v>
      </c>
      <c r="F224" s="238" t="s">
        <v>2851</v>
      </c>
      <c r="G224" s="236"/>
      <c r="H224" s="239">
        <v>31.5</v>
      </c>
      <c r="I224" s="240"/>
      <c r="J224" s="236"/>
      <c r="K224" s="236"/>
      <c r="L224" s="241"/>
      <c r="M224" s="242"/>
      <c r="N224" s="243"/>
      <c r="O224" s="243"/>
      <c r="P224" s="243"/>
      <c r="Q224" s="243"/>
      <c r="R224" s="243"/>
      <c r="S224" s="243"/>
      <c r="T224" s="24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45" t="s">
        <v>169</v>
      </c>
      <c r="AU224" s="245" t="s">
        <v>80</v>
      </c>
      <c r="AV224" s="14" t="s">
        <v>80</v>
      </c>
      <c r="AW224" s="14" t="s">
        <v>171</v>
      </c>
      <c r="AX224" s="14" t="s">
        <v>70</v>
      </c>
      <c r="AY224" s="245" t="s">
        <v>158</v>
      </c>
    </row>
    <row r="225" s="2" customFormat="1" ht="22.2" customHeight="1">
      <c r="A225" s="40"/>
      <c r="B225" s="41"/>
      <c r="C225" s="206" t="s">
        <v>7</v>
      </c>
      <c r="D225" s="206" t="s">
        <v>160</v>
      </c>
      <c r="E225" s="207" t="s">
        <v>1090</v>
      </c>
      <c r="F225" s="208" t="s">
        <v>1091</v>
      </c>
      <c r="G225" s="209" t="s">
        <v>223</v>
      </c>
      <c r="H225" s="210">
        <v>282.68000000000001</v>
      </c>
      <c r="I225" s="211"/>
      <c r="J225" s="212">
        <f>ROUND(I225*H225,2)</f>
        <v>0</v>
      </c>
      <c r="K225" s="208" t="s">
        <v>164</v>
      </c>
      <c r="L225" s="46"/>
      <c r="M225" s="213" t="s">
        <v>19</v>
      </c>
      <c r="N225" s="214" t="s">
        <v>41</v>
      </c>
      <c r="O225" s="86"/>
      <c r="P225" s="215">
        <f>O225*H225</f>
        <v>0</v>
      </c>
      <c r="Q225" s="215">
        <v>0</v>
      </c>
      <c r="R225" s="215">
        <f>Q225*H225</f>
        <v>0</v>
      </c>
      <c r="S225" s="215">
        <v>0</v>
      </c>
      <c r="T225" s="216">
        <f>S225*H225</f>
        <v>0</v>
      </c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R225" s="217" t="s">
        <v>165</v>
      </c>
      <c r="AT225" s="217" t="s">
        <v>160</v>
      </c>
      <c r="AU225" s="217" t="s">
        <v>80</v>
      </c>
      <c r="AY225" s="19" t="s">
        <v>158</v>
      </c>
      <c r="BE225" s="218">
        <f>IF(N225="základní",J225,0)</f>
        <v>0</v>
      </c>
      <c r="BF225" s="218">
        <f>IF(N225="snížená",J225,0)</f>
        <v>0</v>
      </c>
      <c r="BG225" s="218">
        <f>IF(N225="zákl. přenesená",J225,0)</f>
        <v>0</v>
      </c>
      <c r="BH225" s="218">
        <f>IF(N225="sníž. přenesená",J225,0)</f>
        <v>0</v>
      </c>
      <c r="BI225" s="218">
        <f>IF(N225="nulová",J225,0)</f>
        <v>0</v>
      </c>
      <c r="BJ225" s="19" t="s">
        <v>78</v>
      </c>
      <c r="BK225" s="218">
        <f>ROUND(I225*H225,2)</f>
        <v>0</v>
      </c>
      <c r="BL225" s="19" t="s">
        <v>165</v>
      </c>
      <c r="BM225" s="217" t="s">
        <v>2852</v>
      </c>
    </row>
    <row r="226" s="2" customFormat="1">
      <c r="A226" s="40"/>
      <c r="B226" s="41"/>
      <c r="C226" s="42"/>
      <c r="D226" s="219" t="s">
        <v>167</v>
      </c>
      <c r="E226" s="42"/>
      <c r="F226" s="220" t="s">
        <v>1093</v>
      </c>
      <c r="G226" s="42"/>
      <c r="H226" s="42"/>
      <c r="I226" s="221"/>
      <c r="J226" s="42"/>
      <c r="K226" s="42"/>
      <c r="L226" s="46"/>
      <c r="M226" s="222"/>
      <c r="N226" s="223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167</v>
      </c>
      <c r="AU226" s="19" t="s">
        <v>80</v>
      </c>
    </row>
    <row r="227" s="2" customFormat="1" ht="19.8" customHeight="1">
      <c r="A227" s="40"/>
      <c r="B227" s="41"/>
      <c r="C227" s="206" t="s">
        <v>322</v>
      </c>
      <c r="D227" s="206" t="s">
        <v>160</v>
      </c>
      <c r="E227" s="207" t="s">
        <v>1094</v>
      </c>
      <c r="F227" s="208" t="s">
        <v>1095</v>
      </c>
      <c r="G227" s="209" t="s">
        <v>223</v>
      </c>
      <c r="H227" s="210">
        <v>282.68000000000001</v>
      </c>
      <c r="I227" s="211"/>
      <c r="J227" s="212">
        <f>ROUND(I227*H227,2)</f>
        <v>0</v>
      </c>
      <c r="K227" s="208" t="s">
        <v>164</v>
      </c>
      <c r="L227" s="46"/>
      <c r="M227" s="213" t="s">
        <v>19</v>
      </c>
      <c r="N227" s="214" t="s">
        <v>41</v>
      </c>
      <c r="O227" s="86"/>
      <c r="P227" s="215">
        <f>O227*H227</f>
        <v>0</v>
      </c>
      <c r="Q227" s="215">
        <v>0.00079000000000000001</v>
      </c>
      <c r="R227" s="215">
        <f>Q227*H227</f>
        <v>0.22331720000000002</v>
      </c>
      <c r="S227" s="215">
        <v>0</v>
      </c>
      <c r="T227" s="216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17" t="s">
        <v>165</v>
      </c>
      <c r="AT227" s="217" t="s">
        <v>160</v>
      </c>
      <c r="AU227" s="217" t="s">
        <v>80</v>
      </c>
      <c r="AY227" s="19" t="s">
        <v>158</v>
      </c>
      <c r="BE227" s="218">
        <f>IF(N227="základní",J227,0)</f>
        <v>0</v>
      </c>
      <c r="BF227" s="218">
        <f>IF(N227="snížená",J227,0)</f>
        <v>0</v>
      </c>
      <c r="BG227" s="218">
        <f>IF(N227="zákl. přenesená",J227,0)</f>
        <v>0</v>
      </c>
      <c r="BH227" s="218">
        <f>IF(N227="sníž. přenesená",J227,0)</f>
        <v>0</v>
      </c>
      <c r="BI227" s="218">
        <f>IF(N227="nulová",J227,0)</f>
        <v>0</v>
      </c>
      <c r="BJ227" s="19" t="s">
        <v>78</v>
      </c>
      <c r="BK227" s="218">
        <f>ROUND(I227*H227,2)</f>
        <v>0</v>
      </c>
      <c r="BL227" s="19" t="s">
        <v>165</v>
      </c>
      <c r="BM227" s="217" t="s">
        <v>2853</v>
      </c>
    </row>
    <row r="228" s="2" customFormat="1">
      <c r="A228" s="40"/>
      <c r="B228" s="41"/>
      <c r="C228" s="42"/>
      <c r="D228" s="219" t="s">
        <v>167</v>
      </c>
      <c r="E228" s="42"/>
      <c r="F228" s="220" t="s">
        <v>1097</v>
      </c>
      <c r="G228" s="42"/>
      <c r="H228" s="42"/>
      <c r="I228" s="221"/>
      <c r="J228" s="42"/>
      <c r="K228" s="42"/>
      <c r="L228" s="46"/>
      <c r="M228" s="222"/>
      <c r="N228" s="223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167</v>
      </c>
      <c r="AU228" s="19" t="s">
        <v>80</v>
      </c>
    </row>
    <row r="229" s="2" customFormat="1" ht="22.2" customHeight="1">
      <c r="A229" s="40"/>
      <c r="B229" s="41"/>
      <c r="C229" s="206" t="s">
        <v>328</v>
      </c>
      <c r="D229" s="206" t="s">
        <v>160</v>
      </c>
      <c r="E229" s="207" t="s">
        <v>1098</v>
      </c>
      <c r="F229" s="208" t="s">
        <v>1099</v>
      </c>
      <c r="G229" s="209" t="s">
        <v>223</v>
      </c>
      <c r="H229" s="210">
        <v>282.68000000000001</v>
      </c>
      <c r="I229" s="211"/>
      <c r="J229" s="212">
        <f>ROUND(I229*H229,2)</f>
        <v>0</v>
      </c>
      <c r="K229" s="208" t="s">
        <v>164</v>
      </c>
      <c r="L229" s="46"/>
      <c r="M229" s="213" t="s">
        <v>19</v>
      </c>
      <c r="N229" s="214" t="s">
        <v>41</v>
      </c>
      <c r="O229" s="86"/>
      <c r="P229" s="215">
        <f>O229*H229</f>
        <v>0</v>
      </c>
      <c r="Q229" s="215">
        <v>0</v>
      </c>
      <c r="R229" s="215">
        <f>Q229*H229</f>
        <v>0</v>
      </c>
      <c r="S229" s="215">
        <v>0</v>
      </c>
      <c r="T229" s="216">
        <f>S229*H229</f>
        <v>0</v>
      </c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R229" s="217" t="s">
        <v>165</v>
      </c>
      <c r="AT229" s="217" t="s">
        <v>160</v>
      </c>
      <c r="AU229" s="217" t="s">
        <v>80</v>
      </c>
      <c r="AY229" s="19" t="s">
        <v>158</v>
      </c>
      <c r="BE229" s="218">
        <f>IF(N229="základní",J229,0)</f>
        <v>0</v>
      </c>
      <c r="BF229" s="218">
        <f>IF(N229="snížená",J229,0)</f>
        <v>0</v>
      </c>
      <c r="BG229" s="218">
        <f>IF(N229="zákl. přenesená",J229,0)</f>
        <v>0</v>
      </c>
      <c r="BH229" s="218">
        <f>IF(N229="sníž. přenesená",J229,0)</f>
        <v>0</v>
      </c>
      <c r="BI229" s="218">
        <f>IF(N229="nulová",J229,0)</f>
        <v>0</v>
      </c>
      <c r="BJ229" s="19" t="s">
        <v>78</v>
      </c>
      <c r="BK229" s="218">
        <f>ROUND(I229*H229,2)</f>
        <v>0</v>
      </c>
      <c r="BL229" s="19" t="s">
        <v>165</v>
      </c>
      <c r="BM229" s="217" t="s">
        <v>2854</v>
      </c>
    </row>
    <row r="230" s="2" customFormat="1">
      <c r="A230" s="40"/>
      <c r="B230" s="41"/>
      <c r="C230" s="42"/>
      <c r="D230" s="219" t="s">
        <v>167</v>
      </c>
      <c r="E230" s="42"/>
      <c r="F230" s="220" t="s">
        <v>1101</v>
      </c>
      <c r="G230" s="42"/>
      <c r="H230" s="42"/>
      <c r="I230" s="221"/>
      <c r="J230" s="42"/>
      <c r="K230" s="42"/>
      <c r="L230" s="46"/>
      <c r="M230" s="222"/>
      <c r="N230" s="223"/>
      <c r="O230" s="86"/>
      <c r="P230" s="86"/>
      <c r="Q230" s="86"/>
      <c r="R230" s="86"/>
      <c r="S230" s="86"/>
      <c r="T230" s="87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T230" s="19" t="s">
        <v>167</v>
      </c>
      <c r="AU230" s="19" t="s">
        <v>80</v>
      </c>
    </row>
    <row r="231" s="2" customFormat="1" ht="22.2" customHeight="1">
      <c r="A231" s="40"/>
      <c r="B231" s="41"/>
      <c r="C231" s="206" t="s">
        <v>339</v>
      </c>
      <c r="D231" s="206" t="s">
        <v>160</v>
      </c>
      <c r="E231" s="207" t="s">
        <v>361</v>
      </c>
      <c r="F231" s="208" t="s">
        <v>362</v>
      </c>
      <c r="G231" s="209" t="s">
        <v>234</v>
      </c>
      <c r="H231" s="210">
        <v>119.26600000000001</v>
      </c>
      <c r="I231" s="211"/>
      <c r="J231" s="212">
        <f>ROUND(I231*H231,2)</f>
        <v>0</v>
      </c>
      <c r="K231" s="208" t="s">
        <v>164</v>
      </c>
      <c r="L231" s="46"/>
      <c r="M231" s="213" t="s">
        <v>19</v>
      </c>
      <c r="N231" s="214" t="s">
        <v>41</v>
      </c>
      <c r="O231" s="86"/>
      <c r="P231" s="215">
        <f>O231*H231</f>
        <v>0</v>
      </c>
      <c r="Q231" s="215">
        <v>0</v>
      </c>
      <c r="R231" s="215">
        <f>Q231*H231</f>
        <v>0</v>
      </c>
      <c r="S231" s="215">
        <v>0</v>
      </c>
      <c r="T231" s="216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17" t="s">
        <v>165</v>
      </c>
      <c r="AT231" s="217" t="s">
        <v>160</v>
      </c>
      <c r="AU231" s="217" t="s">
        <v>80</v>
      </c>
      <c r="AY231" s="19" t="s">
        <v>158</v>
      </c>
      <c r="BE231" s="218">
        <f>IF(N231="základní",J231,0)</f>
        <v>0</v>
      </c>
      <c r="BF231" s="218">
        <f>IF(N231="snížená",J231,0)</f>
        <v>0</v>
      </c>
      <c r="BG231" s="218">
        <f>IF(N231="zákl. přenesená",J231,0)</f>
        <v>0</v>
      </c>
      <c r="BH231" s="218">
        <f>IF(N231="sníž. přenesená",J231,0)</f>
        <v>0</v>
      </c>
      <c r="BI231" s="218">
        <f>IF(N231="nulová",J231,0)</f>
        <v>0</v>
      </c>
      <c r="BJ231" s="19" t="s">
        <v>78</v>
      </c>
      <c r="BK231" s="218">
        <f>ROUND(I231*H231,2)</f>
        <v>0</v>
      </c>
      <c r="BL231" s="19" t="s">
        <v>165</v>
      </c>
      <c r="BM231" s="217" t="s">
        <v>2855</v>
      </c>
    </row>
    <row r="232" s="2" customFormat="1">
      <c r="A232" s="40"/>
      <c r="B232" s="41"/>
      <c r="C232" s="42"/>
      <c r="D232" s="219" t="s">
        <v>167</v>
      </c>
      <c r="E232" s="42"/>
      <c r="F232" s="220" t="s">
        <v>364</v>
      </c>
      <c r="G232" s="42"/>
      <c r="H232" s="42"/>
      <c r="I232" s="221"/>
      <c r="J232" s="42"/>
      <c r="K232" s="42"/>
      <c r="L232" s="46"/>
      <c r="M232" s="222"/>
      <c r="N232" s="223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167</v>
      </c>
      <c r="AU232" s="19" t="s">
        <v>80</v>
      </c>
    </row>
    <row r="233" s="13" customFormat="1">
      <c r="A233" s="13"/>
      <c r="B233" s="224"/>
      <c r="C233" s="225"/>
      <c r="D233" s="226" t="s">
        <v>169</v>
      </c>
      <c r="E233" s="227" t="s">
        <v>19</v>
      </c>
      <c r="F233" s="228" t="s">
        <v>365</v>
      </c>
      <c r="G233" s="225"/>
      <c r="H233" s="227" t="s">
        <v>19</v>
      </c>
      <c r="I233" s="229"/>
      <c r="J233" s="225"/>
      <c r="K233" s="225"/>
      <c r="L233" s="230"/>
      <c r="M233" s="231"/>
      <c r="N233" s="232"/>
      <c r="O233" s="232"/>
      <c r="P233" s="232"/>
      <c r="Q233" s="232"/>
      <c r="R233" s="232"/>
      <c r="S233" s="232"/>
      <c r="T233" s="23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34" t="s">
        <v>169</v>
      </c>
      <c r="AU233" s="234" t="s">
        <v>80</v>
      </c>
      <c r="AV233" s="13" t="s">
        <v>78</v>
      </c>
      <c r="AW233" s="13" t="s">
        <v>171</v>
      </c>
      <c r="AX233" s="13" t="s">
        <v>70</v>
      </c>
      <c r="AY233" s="234" t="s">
        <v>158</v>
      </c>
    </row>
    <row r="234" s="14" customFormat="1">
      <c r="A234" s="14"/>
      <c r="B234" s="235"/>
      <c r="C234" s="236"/>
      <c r="D234" s="226" t="s">
        <v>169</v>
      </c>
      <c r="E234" s="237" t="s">
        <v>19</v>
      </c>
      <c r="F234" s="238" t="s">
        <v>2856</v>
      </c>
      <c r="G234" s="236"/>
      <c r="H234" s="239">
        <v>91.665999999999997</v>
      </c>
      <c r="I234" s="240"/>
      <c r="J234" s="236"/>
      <c r="K234" s="236"/>
      <c r="L234" s="241"/>
      <c r="M234" s="242"/>
      <c r="N234" s="243"/>
      <c r="O234" s="243"/>
      <c r="P234" s="243"/>
      <c r="Q234" s="243"/>
      <c r="R234" s="243"/>
      <c r="S234" s="243"/>
      <c r="T234" s="24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45" t="s">
        <v>169</v>
      </c>
      <c r="AU234" s="245" t="s">
        <v>80</v>
      </c>
      <c r="AV234" s="14" t="s">
        <v>80</v>
      </c>
      <c r="AW234" s="14" t="s">
        <v>171</v>
      </c>
      <c r="AX234" s="14" t="s">
        <v>70</v>
      </c>
      <c r="AY234" s="245" t="s">
        <v>158</v>
      </c>
    </row>
    <row r="235" s="14" customFormat="1">
      <c r="A235" s="14"/>
      <c r="B235" s="235"/>
      <c r="C235" s="236"/>
      <c r="D235" s="226" t="s">
        <v>169</v>
      </c>
      <c r="E235" s="237" t="s">
        <v>19</v>
      </c>
      <c r="F235" s="238" t="s">
        <v>2857</v>
      </c>
      <c r="G235" s="236"/>
      <c r="H235" s="239">
        <v>5.4000000000000004</v>
      </c>
      <c r="I235" s="240"/>
      <c r="J235" s="236"/>
      <c r="K235" s="236"/>
      <c r="L235" s="241"/>
      <c r="M235" s="242"/>
      <c r="N235" s="243"/>
      <c r="O235" s="243"/>
      <c r="P235" s="243"/>
      <c r="Q235" s="243"/>
      <c r="R235" s="243"/>
      <c r="S235" s="243"/>
      <c r="T235" s="24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45" t="s">
        <v>169</v>
      </c>
      <c r="AU235" s="245" t="s">
        <v>80</v>
      </c>
      <c r="AV235" s="14" t="s">
        <v>80</v>
      </c>
      <c r="AW235" s="14" t="s">
        <v>171</v>
      </c>
      <c r="AX235" s="14" t="s">
        <v>70</v>
      </c>
      <c r="AY235" s="245" t="s">
        <v>158</v>
      </c>
    </row>
    <row r="236" s="14" customFormat="1">
      <c r="A236" s="14"/>
      <c r="B236" s="235"/>
      <c r="C236" s="236"/>
      <c r="D236" s="226" t="s">
        <v>169</v>
      </c>
      <c r="E236" s="237" t="s">
        <v>19</v>
      </c>
      <c r="F236" s="238" t="s">
        <v>2858</v>
      </c>
      <c r="G236" s="236"/>
      <c r="H236" s="239">
        <v>16.199999999999999</v>
      </c>
      <c r="I236" s="240"/>
      <c r="J236" s="236"/>
      <c r="K236" s="236"/>
      <c r="L236" s="241"/>
      <c r="M236" s="242"/>
      <c r="N236" s="243"/>
      <c r="O236" s="243"/>
      <c r="P236" s="243"/>
      <c r="Q236" s="243"/>
      <c r="R236" s="243"/>
      <c r="S236" s="243"/>
      <c r="T236" s="24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45" t="s">
        <v>169</v>
      </c>
      <c r="AU236" s="245" t="s">
        <v>80</v>
      </c>
      <c r="AV236" s="14" t="s">
        <v>80</v>
      </c>
      <c r="AW236" s="14" t="s">
        <v>171</v>
      </c>
      <c r="AX236" s="14" t="s">
        <v>70</v>
      </c>
      <c r="AY236" s="245" t="s">
        <v>158</v>
      </c>
    </row>
    <row r="237" s="13" customFormat="1">
      <c r="A237" s="13"/>
      <c r="B237" s="224"/>
      <c r="C237" s="225"/>
      <c r="D237" s="226" t="s">
        <v>169</v>
      </c>
      <c r="E237" s="227" t="s">
        <v>19</v>
      </c>
      <c r="F237" s="228" t="s">
        <v>367</v>
      </c>
      <c r="G237" s="225"/>
      <c r="H237" s="227" t="s">
        <v>19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34" t="s">
        <v>169</v>
      </c>
      <c r="AU237" s="234" t="s">
        <v>80</v>
      </c>
      <c r="AV237" s="13" t="s">
        <v>78</v>
      </c>
      <c r="AW237" s="13" t="s">
        <v>171</v>
      </c>
      <c r="AX237" s="13" t="s">
        <v>70</v>
      </c>
      <c r="AY237" s="234" t="s">
        <v>158</v>
      </c>
    </row>
    <row r="238" s="14" customFormat="1">
      <c r="A238" s="14"/>
      <c r="B238" s="235"/>
      <c r="C238" s="236"/>
      <c r="D238" s="226" t="s">
        <v>169</v>
      </c>
      <c r="E238" s="237" t="s">
        <v>19</v>
      </c>
      <c r="F238" s="238" t="s">
        <v>2859</v>
      </c>
      <c r="G238" s="236"/>
      <c r="H238" s="239">
        <v>4.8000000000000007</v>
      </c>
      <c r="I238" s="240"/>
      <c r="J238" s="236"/>
      <c r="K238" s="236"/>
      <c r="L238" s="241"/>
      <c r="M238" s="242"/>
      <c r="N238" s="243"/>
      <c r="O238" s="243"/>
      <c r="P238" s="243"/>
      <c r="Q238" s="243"/>
      <c r="R238" s="243"/>
      <c r="S238" s="243"/>
      <c r="T238" s="24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45" t="s">
        <v>169</v>
      </c>
      <c r="AU238" s="245" t="s">
        <v>80</v>
      </c>
      <c r="AV238" s="14" t="s">
        <v>80</v>
      </c>
      <c r="AW238" s="14" t="s">
        <v>171</v>
      </c>
      <c r="AX238" s="14" t="s">
        <v>70</v>
      </c>
      <c r="AY238" s="245" t="s">
        <v>158</v>
      </c>
    </row>
    <row r="239" s="14" customFormat="1">
      <c r="A239" s="14"/>
      <c r="B239" s="235"/>
      <c r="C239" s="236"/>
      <c r="D239" s="226" t="s">
        <v>169</v>
      </c>
      <c r="E239" s="237" t="s">
        <v>19</v>
      </c>
      <c r="F239" s="238" t="s">
        <v>2860</v>
      </c>
      <c r="G239" s="236"/>
      <c r="H239" s="239">
        <v>1.2000000000000002</v>
      </c>
      <c r="I239" s="240"/>
      <c r="J239" s="236"/>
      <c r="K239" s="236"/>
      <c r="L239" s="241"/>
      <c r="M239" s="242"/>
      <c r="N239" s="243"/>
      <c r="O239" s="243"/>
      <c r="P239" s="243"/>
      <c r="Q239" s="243"/>
      <c r="R239" s="243"/>
      <c r="S239" s="243"/>
      <c r="T239" s="24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45" t="s">
        <v>169</v>
      </c>
      <c r="AU239" s="245" t="s">
        <v>80</v>
      </c>
      <c r="AV239" s="14" t="s">
        <v>80</v>
      </c>
      <c r="AW239" s="14" t="s">
        <v>171</v>
      </c>
      <c r="AX239" s="14" t="s">
        <v>70</v>
      </c>
      <c r="AY239" s="245" t="s">
        <v>158</v>
      </c>
    </row>
    <row r="240" s="2" customFormat="1" ht="30" customHeight="1">
      <c r="A240" s="40"/>
      <c r="B240" s="41"/>
      <c r="C240" s="206" t="s">
        <v>347</v>
      </c>
      <c r="D240" s="206" t="s">
        <v>160</v>
      </c>
      <c r="E240" s="207" t="s">
        <v>316</v>
      </c>
      <c r="F240" s="208" t="s">
        <v>317</v>
      </c>
      <c r="G240" s="209" t="s">
        <v>234</v>
      </c>
      <c r="H240" s="210">
        <v>137.54599999999999</v>
      </c>
      <c r="I240" s="211"/>
      <c r="J240" s="212">
        <f>ROUND(I240*H240,2)</f>
        <v>0</v>
      </c>
      <c r="K240" s="208" t="s">
        <v>164</v>
      </c>
      <c r="L240" s="46"/>
      <c r="M240" s="213" t="s">
        <v>19</v>
      </c>
      <c r="N240" s="214" t="s">
        <v>41</v>
      </c>
      <c r="O240" s="86"/>
      <c r="P240" s="215">
        <f>O240*H240</f>
        <v>0</v>
      </c>
      <c r="Q240" s="215">
        <v>0</v>
      </c>
      <c r="R240" s="215">
        <f>Q240*H240</f>
        <v>0</v>
      </c>
      <c r="S240" s="215">
        <v>0</v>
      </c>
      <c r="T240" s="216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17" t="s">
        <v>165</v>
      </c>
      <c r="AT240" s="217" t="s">
        <v>160</v>
      </c>
      <c r="AU240" s="217" t="s">
        <v>80</v>
      </c>
      <c r="AY240" s="19" t="s">
        <v>158</v>
      </c>
      <c r="BE240" s="218">
        <f>IF(N240="základní",J240,0)</f>
        <v>0</v>
      </c>
      <c r="BF240" s="218">
        <f>IF(N240="snížená",J240,0)</f>
        <v>0</v>
      </c>
      <c r="BG240" s="218">
        <f>IF(N240="zákl. přenesená",J240,0)</f>
        <v>0</v>
      </c>
      <c r="BH240" s="218">
        <f>IF(N240="sníž. přenesená",J240,0)</f>
        <v>0</v>
      </c>
      <c r="BI240" s="218">
        <f>IF(N240="nulová",J240,0)</f>
        <v>0</v>
      </c>
      <c r="BJ240" s="19" t="s">
        <v>78</v>
      </c>
      <c r="BK240" s="218">
        <f>ROUND(I240*H240,2)</f>
        <v>0</v>
      </c>
      <c r="BL240" s="19" t="s">
        <v>165</v>
      </c>
      <c r="BM240" s="217" t="s">
        <v>2861</v>
      </c>
    </row>
    <row r="241" s="2" customFormat="1">
      <c r="A241" s="40"/>
      <c r="B241" s="41"/>
      <c r="C241" s="42"/>
      <c r="D241" s="219" t="s">
        <v>167</v>
      </c>
      <c r="E241" s="42"/>
      <c r="F241" s="220" t="s">
        <v>319</v>
      </c>
      <c r="G241" s="42"/>
      <c r="H241" s="42"/>
      <c r="I241" s="221"/>
      <c r="J241" s="42"/>
      <c r="K241" s="42"/>
      <c r="L241" s="46"/>
      <c r="M241" s="222"/>
      <c r="N241" s="223"/>
      <c r="O241" s="86"/>
      <c r="P241" s="86"/>
      <c r="Q241" s="86"/>
      <c r="R241" s="86"/>
      <c r="S241" s="86"/>
      <c r="T241" s="87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T241" s="19" t="s">
        <v>167</v>
      </c>
      <c r="AU241" s="19" t="s">
        <v>80</v>
      </c>
    </row>
    <row r="242" s="13" customFormat="1">
      <c r="A242" s="13"/>
      <c r="B242" s="224"/>
      <c r="C242" s="225"/>
      <c r="D242" s="226" t="s">
        <v>169</v>
      </c>
      <c r="E242" s="227" t="s">
        <v>19</v>
      </c>
      <c r="F242" s="228" t="s">
        <v>1316</v>
      </c>
      <c r="G242" s="225"/>
      <c r="H242" s="227" t="s">
        <v>19</v>
      </c>
      <c r="I242" s="229"/>
      <c r="J242" s="225"/>
      <c r="K242" s="225"/>
      <c r="L242" s="230"/>
      <c r="M242" s="231"/>
      <c r="N242" s="232"/>
      <c r="O242" s="232"/>
      <c r="P242" s="232"/>
      <c r="Q242" s="232"/>
      <c r="R242" s="232"/>
      <c r="S242" s="232"/>
      <c r="T242" s="23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34" t="s">
        <v>169</v>
      </c>
      <c r="AU242" s="234" t="s">
        <v>80</v>
      </c>
      <c r="AV242" s="13" t="s">
        <v>78</v>
      </c>
      <c r="AW242" s="13" t="s">
        <v>171</v>
      </c>
      <c r="AX242" s="13" t="s">
        <v>70</v>
      </c>
      <c r="AY242" s="234" t="s">
        <v>158</v>
      </c>
    </row>
    <row r="243" s="13" customFormat="1">
      <c r="A243" s="13"/>
      <c r="B243" s="224"/>
      <c r="C243" s="225"/>
      <c r="D243" s="226" t="s">
        <v>169</v>
      </c>
      <c r="E243" s="227" t="s">
        <v>19</v>
      </c>
      <c r="F243" s="228" t="s">
        <v>1358</v>
      </c>
      <c r="G243" s="225"/>
      <c r="H243" s="227" t="s">
        <v>19</v>
      </c>
      <c r="I243" s="229"/>
      <c r="J243" s="225"/>
      <c r="K243" s="225"/>
      <c r="L243" s="230"/>
      <c r="M243" s="231"/>
      <c r="N243" s="232"/>
      <c r="O243" s="232"/>
      <c r="P243" s="232"/>
      <c r="Q243" s="232"/>
      <c r="R243" s="232"/>
      <c r="S243" s="232"/>
      <c r="T243" s="23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34" t="s">
        <v>169</v>
      </c>
      <c r="AU243" s="234" t="s">
        <v>80</v>
      </c>
      <c r="AV243" s="13" t="s">
        <v>78</v>
      </c>
      <c r="AW243" s="13" t="s">
        <v>171</v>
      </c>
      <c r="AX243" s="13" t="s">
        <v>70</v>
      </c>
      <c r="AY243" s="234" t="s">
        <v>158</v>
      </c>
    </row>
    <row r="244" s="14" customFormat="1">
      <c r="A244" s="14"/>
      <c r="B244" s="235"/>
      <c r="C244" s="236"/>
      <c r="D244" s="226" t="s">
        <v>169</v>
      </c>
      <c r="E244" s="237" t="s">
        <v>19</v>
      </c>
      <c r="F244" s="238" t="s">
        <v>2862</v>
      </c>
      <c r="G244" s="236"/>
      <c r="H244" s="239">
        <v>2.3999999999999999</v>
      </c>
      <c r="I244" s="240"/>
      <c r="J244" s="236"/>
      <c r="K244" s="236"/>
      <c r="L244" s="241"/>
      <c r="M244" s="242"/>
      <c r="N244" s="243"/>
      <c r="O244" s="243"/>
      <c r="P244" s="243"/>
      <c r="Q244" s="243"/>
      <c r="R244" s="243"/>
      <c r="S244" s="243"/>
      <c r="T244" s="24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45" t="s">
        <v>169</v>
      </c>
      <c r="AU244" s="245" t="s">
        <v>80</v>
      </c>
      <c r="AV244" s="14" t="s">
        <v>80</v>
      </c>
      <c r="AW244" s="14" t="s">
        <v>171</v>
      </c>
      <c r="AX244" s="14" t="s">
        <v>70</v>
      </c>
      <c r="AY244" s="245" t="s">
        <v>158</v>
      </c>
    </row>
    <row r="245" s="14" customFormat="1">
      <c r="A245" s="14"/>
      <c r="B245" s="235"/>
      <c r="C245" s="236"/>
      <c r="D245" s="226" t="s">
        <v>169</v>
      </c>
      <c r="E245" s="237" t="s">
        <v>19</v>
      </c>
      <c r="F245" s="238" t="s">
        <v>2863</v>
      </c>
      <c r="G245" s="236"/>
      <c r="H245" s="239">
        <v>0.32955000000000007</v>
      </c>
      <c r="I245" s="240"/>
      <c r="J245" s="236"/>
      <c r="K245" s="236"/>
      <c r="L245" s="241"/>
      <c r="M245" s="242"/>
      <c r="N245" s="243"/>
      <c r="O245" s="243"/>
      <c r="P245" s="243"/>
      <c r="Q245" s="243"/>
      <c r="R245" s="243"/>
      <c r="S245" s="243"/>
      <c r="T245" s="24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45" t="s">
        <v>169</v>
      </c>
      <c r="AU245" s="245" t="s">
        <v>80</v>
      </c>
      <c r="AV245" s="14" t="s">
        <v>80</v>
      </c>
      <c r="AW245" s="14" t="s">
        <v>171</v>
      </c>
      <c r="AX245" s="14" t="s">
        <v>70</v>
      </c>
      <c r="AY245" s="245" t="s">
        <v>158</v>
      </c>
    </row>
    <row r="246" s="14" customFormat="1">
      <c r="A246" s="14"/>
      <c r="B246" s="235"/>
      <c r="C246" s="236"/>
      <c r="D246" s="226" t="s">
        <v>169</v>
      </c>
      <c r="E246" s="237" t="s">
        <v>19</v>
      </c>
      <c r="F246" s="238" t="s">
        <v>2864</v>
      </c>
      <c r="G246" s="236"/>
      <c r="H246" s="239">
        <v>0.80687999999999982</v>
      </c>
      <c r="I246" s="240"/>
      <c r="J246" s="236"/>
      <c r="K246" s="236"/>
      <c r="L246" s="241"/>
      <c r="M246" s="242"/>
      <c r="N246" s="243"/>
      <c r="O246" s="243"/>
      <c r="P246" s="243"/>
      <c r="Q246" s="243"/>
      <c r="R246" s="243"/>
      <c r="S246" s="243"/>
      <c r="T246" s="24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45" t="s">
        <v>169</v>
      </c>
      <c r="AU246" s="245" t="s">
        <v>80</v>
      </c>
      <c r="AV246" s="14" t="s">
        <v>80</v>
      </c>
      <c r="AW246" s="14" t="s">
        <v>171</v>
      </c>
      <c r="AX246" s="14" t="s">
        <v>70</v>
      </c>
      <c r="AY246" s="245" t="s">
        <v>158</v>
      </c>
    </row>
    <row r="247" s="14" customFormat="1">
      <c r="A247" s="14"/>
      <c r="B247" s="235"/>
      <c r="C247" s="236"/>
      <c r="D247" s="226" t="s">
        <v>169</v>
      </c>
      <c r="E247" s="237" t="s">
        <v>19</v>
      </c>
      <c r="F247" s="238" t="s">
        <v>2865</v>
      </c>
      <c r="G247" s="236"/>
      <c r="H247" s="239">
        <v>4.1099999999999994</v>
      </c>
      <c r="I247" s="240"/>
      <c r="J247" s="236"/>
      <c r="K247" s="236"/>
      <c r="L247" s="241"/>
      <c r="M247" s="242"/>
      <c r="N247" s="243"/>
      <c r="O247" s="243"/>
      <c r="P247" s="243"/>
      <c r="Q247" s="243"/>
      <c r="R247" s="243"/>
      <c r="S247" s="243"/>
      <c r="T247" s="24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45" t="s">
        <v>169</v>
      </c>
      <c r="AU247" s="245" t="s">
        <v>80</v>
      </c>
      <c r="AV247" s="14" t="s">
        <v>80</v>
      </c>
      <c r="AW247" s="14" t="s">
        <v>171</v>
      </c>
      <c r="AX247" s="14" t="s">
        <v>70</v>
      </c>
      <c r="AY247" s="245" t="s">
        <v>158</v>
      </c>
    </row>
    <row r="248" s="14" customFormat="1">
      <c r="A248" s="14"/>
      <c r="B248" s="235"/>
      <c r="C248" s="236"/>
      <c r="D248" s="226" t="s">
        <v>169</v>
      </c>
      <c r="E248" s="237" t="s">
        <v>19</v>
      </c>
      <c r="F248" s="238" t="s">
        <v>2866</v>
      </c>
      <c r="G248" s="236"/>
      <c r="H248" s="239">
        <v>5.0550000000000006</v>
      </c>
      <c r="I248" s="240"/>
      <c r="J248" s="236"/>
      <c r="K248" s="236"/>
      <c r="L248" s="241"/>
      <c r="M248" s="242"/>
      <c r="N248" s="243"/>
      <c r="O248" s="243"/>
      <c r="P248" s="243"/>
      <c r="Q248" s="243"/>
      <c r="R248" s="243"/>
      <c r="S248" s="243"/>
      <c r="T248" s="24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45" t="s">
        <v>169</v>
      </c>
      <c r="AU248" s="245" t="s">
        <v>80</v>
      </c>
      <c r="AV248" s="14" t="s">
        <v>80</v>
      </c>
      <c r="AW248" s="14" t="s">
        <v>171</v>
      </c>
      <c r="AX248" s="14" t="s">
        <v>70</v>
      </c>
      <c r="AY248" s="245" t="s">
        <v>158</v>
      </c>
    </row>
    <row r="249" s="14" customFormat="1">
      <c r="A249" s="14"/>
      <c r="B249" s="235"/>
      <c r="C249" s="236"/>
      <c r="D249" s="226" t="s">
        <v>169</v>
      </c>
      <c r="E249" s="237" t="s">
        <v>19</v>
      </c>
      <c r="F249" s="238" t="s">
        <v>2867</v>
      </c>
      <c r="G249" s="236"/>
      <c r="H249" s="239">
        <v>1.575</v>
      </c>
      <c r="I249" s="240"/>
      <c r="J249" s="236"/>
      <c r="K249" s="236"/>
      <c r="L249" s="241"/>
      <c r="M249" s="242"/>
      <c r="N249" s="243"/>
      <c r="O249" s="243"/>
      <c r="P249" s="243"/>
      <c r="Q249" s="243"/>
      <c r="R249" s="243"/>
      <c r="S249" s="243"/>
      <c r="T249" s="24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45" t="s">
        <v>169</v>
      </c>
      <c r="AU249" s="245" t="s">
        <v>80</v>
      </c>
      <c r="AV249" s="14" t="s">
        <v>80</v>
      </c>
      <c r="AW249" s="14" t="s">
        <v>171</v>
      </c>
      <c r="AX249" s="14" t="s">
        <v>70</v>
      </c>
      <c r="AY249" s="245" t="s">
        <v>158</v>
      </c>
    </row>
    <row r="250" s="14" customFormat="1">
      <c r="A250" s="14"/>
      <c r="B250" s="235"/>
      <c r="C250" s="236"/>
      <c r="D250" s="226" t="s">
        <v>169</v>
      </c>
      <c r="E250" s="237" t="s">
        <v>19</v>
      </c>
      <c r="F250" s="238" t="s">
        <v>2868</v>
      </c>
      <c r="G250" s="236"/>
      <c r="H250" s="239">
        <v>3.3614999999999999</v>
      </c>
      <c r="I250" s="240"/>
      <c r="J250" s="236"/>
      <c r="K250" s="236"/>
      <c r="L250" s="241"/>
      <c r="M250" s="242"/>
      <c r="N250" s="243"/>
      <c r="O250" s="243"/>
      <c r="P250" s="243"/>
      <c r="Q250" s="243"/>
      <c r="R250" s="243"/>
      <c r="S250" s="243"/>
      <c r="T250" s="24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45" t="s">
        <v>169</v>
      </c>
      <c r="AU250" s="245" t="s">
        <v>80</v>
      </c>
      <c r="AV250" s="14" t="s">
        <v>80</v>
      </c>
      <c r="AW250" s="14" t="s">
        <v>171</v>
      </c>
      <c r="AX250" s="14" t="s">
        <v>70</v>
      </c>
      <c r="AY250" s="245" t="s">
        <v>158</v>
      </c>
    </row>
    <row r="251" s="14" customFormat="1">
      <c r="A251" s="14"/>
      <c r="B251" s="235"/>
      <c r="C251" s="236"/>
      <c r="D251" s="226" t="s">
        <v>169</v>
      </c>
      <c r="E251" s="237" t="s">
        <v>19</v>
      </c>
      <c r="F251" s="238" t="s">
        <v>2869</v>
      </c>
      <c r="G251" s="236"/>
      <c r="H251" s="239">
        <v>0.32400000000000001</v>
      </c>
      <c r="I251" s="240"/>
      <c r="J251" s="236"/>
      <c r="K251" s="236"/>
      <c r="L251" s="241"/>
      <c r="M251" s="242"/>
      <c r="N251" s="243"/>
      <c r="O251" s="243"/>
      <c r="P251" s="243"/>
      <c r="Q251" s="243"/>
      <c r="R251" s="243"/>
      <c r="S251" s="243"/>
      <c r="T251" s="24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45" t="s">
        <v>169</v>
      </c>
      <c r="AU251" s="245" t="s">
        <v>80</v>
      </c>
      <c r="AV251" s="14" t="s">
        <v>80</v>
      </c>
      <c r="AW251" s="14" t="s">
        <v>171</v>
      </c>
      <c r="AX251" s="14" t="s">
        <v>70</v>
      </c>
      <c r="AY251" s="245" t="s">
        <v>158</v>
      </c>
    </row>
    <row r="252" s="14" customFormat="1">
      <c r="A252" s="14"/>
      <c r="B252" s="235"/>
      <c r="C252" s="236"/>
      <c r="D252" s="226" t="s">
        <v>169</v>
      </c>
      <c r="E252" s="237" t="s">
        <v>19</v>
      </c>
      <c r="F252" s="238" t="s">
        <v>2870</v>
      </c>
      <c r="G252" s="236"/>
      <c r="H252" s="239">
        <v>0.31792499999999996</v>
      </c>
      <c r="I252" s="240"/>
      <c r="J252" s="236"/>
      <c r="K252" s="236"/>
      <c r="L252" s="241"/>
      <c r="M252" s="242"/>
      <c r="N252" s="243"/>
      <c r="O252" s="243"/>
      <c r="P252" s="243"/>
      <c r="Q252" s="243"/>
      <c r="R252" s="243"/>
      <c r="S252" s="243"/>
      <c r="T252" s="24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45" t="s">
        <v>169</v>
      </c>
      <c r="AU252" s="245" t="s">
        <v>80</v>
      </c>
      <c r="AV252" s="14" t="s">
        <v>80</v>
      </c>
      <c r="AW252" s="14" t="s">
        <v>171</v>
      </c>
      <c r="AX252" s="14" t="s">
        <v>70</v>
      </c>
      <c r="AY252" s="245" t="s">
        <v>158</v>
      </c>
    </row>
    <row r="253" s="13" customFormat="1">
      <c r="A253" s="13"/>
      <c r="B253" s="224"/>
      <c r="C253" s="225"/>
      <c r="D253" s="226" t="s">
        <v>169</v>
      </c>
      <c r="E253" s="227" t="s">
        <v>19</v>
      </c>
      <c r="F253" s="228" t="s">
        <v>1106</v>
      </c>
      <c r="G253" s="225"/>
      <c r="H253" s="227" t="s">
        <v>19</v>
      </c>
      <c r="I253" s="229"/>
      <c r="J253" s="225"/>
      <c r="K253" s="225"/>
      <c r="L253" s="230"/>
      <c r="M253" s="231"/>
      <c r="N253" s="232"/>
      <c r="O253" s="232"/>
      <c r="P253" s="232"/>
      <c r="Q253" s="232"/>
      <c r="R253" s="232"/>
      <c r="S253" s="232"/>
      <c r="T253" s="23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34" t="s">
        <v>169</v>
      </c>
      <c r="AU253" s="234" t="s">
        <v>80</v>
      </c>
      <c r="AV253" s="13" t="s">
        <v>78</v>
      </c>
      <c r="AW253" s="13" t="s">
        <v>171</v>
      </c>
      <c r="AX253" s="13" t="s">
        <v>70</v>
      </c>
      <c r="AY253" s="234" t="s">
        <v>158</v>
      </c>
    </row>
    <row r="254" s="14" customFormat="1">
      <c r="A254" s="14"/>
      <c r="B254" s="235"/>
      <c r="C254" s="236"/>
      <c r="D254" s="226" t="s">
        <v>169</v>
      </c>
      <c r="E254" s="237" t="s">
        <v>19</v>
      </c>
      <c r="F254" s="238" t="s">
        <v>2856</v>
      </c>
      <c r="G254" s="236"/>
      <c r="H254" s="239">
        <v>91.665999999999997</v>
      </c>
      <c r="I254" s="240"/>
      <c r="J254" s="236"/>
      <c r="K254" s="236"/>
      <c r="L254" s="241"/>
      <c r="M254" s="242"/>
      <c r="N254" s="243"/>
      <c r="O254" s="243"/>
      <c r="P254" s="243"/>
      <c r="Q254" s="243"/>
      <c r="R254" s="243"/>
      <c r="S254" s="243"/>
      <c r="T254" s="24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45" t="s">
        <v>169</v>
      </c>
      <c r="AU254" s="245" t="s">
        <v>80</v>
      </c>
      <c r="AV254" s="14" t="s">
        <v>80</v>
      </c>
      <c r="AW254" s="14" t="s">
        <v>171</v>
      </c>
      <c r="AX254" s="14" t="s">
        <v>70</v>
      </c>
      <c r="AY254" s="245" t="s">
        <v>158</v>
      </c>
    </row>
    <row r="255" s="14" customFormat="1">
      <c r="A255" s="14"/>
      <c r="B255" s="235"/>
      <c r="C255" s="236"/>
      <c r="D255" s="226" t="s">
        <v>169</v>
      </c>
      <c r="E255" s="237" t="s">
        <v>19</v>
      </c>
      <c r="F255" s="238" t="s">
        <v>2857</v>
      </c>
      <c r="G255" s="236"/>
      <c r="H255" s="239">
        <v>5.4000000000000004</v>
      </c>
      <c r="I255" s="240"/>
      <c r="J255" s="236"/>
      <c r="K255" s="236"/>
      <c r="L255" s="241"/>
      <c r="M255" s="242"/>
      <c r="N255" s="243"/>
      <c r="O255" s="243"/>
      <c r="P255" s="243"/>
      <c r="Q255" s="243"/>
      <c r="R255" s="243"/>
      <c r="S255" s="243"/>
      <c r="T255" s="24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45" t="s">
        <v>169</v>
      </c>
      <c r="AU255" s="245" t="s">
        <v>80</v>
      </c>
      <c r="AV255" s="14" t="s">
        <v>80</v>
      </c>
      <c r="AW255" s="14" t="s">
        <v>171</v>
      </c>
      <c r="AX255" s="14" t="s">
        <v>70</v>
      </c>
      <c r="AY255" s="245" t="s">
        <v>158</v>
      </c>
    </row>
    <row r="256" s="14" customFormat="1">
      <c r="A256" s="14"/>
      <c r="B256" s="235"/>
      <c r="C256" s="236"/>
      <c r="D256" s="226" t="s">
        <v>169</v>
      </c>
      <c r="E256" s="237" t="s">
        <v>19</v>
      </c>
      <c r="F256" s="238" t="s">
        <v>2858</v>
      </c>
      <c r="G256" s="236"/>
      <c r="H256" s="239">
        <v>16.199999999999999</v>
      </c>
      <c r="I256" s="240"/>
      <c r="J256" s="236"/>
      <c r="K256" s="236"/>
      <c r="L256" s="241"/>
      <c r="M256" s="242"/>
      <c r="N256" s="243"/>
      <c r="O256" s="243"/>
      <c r="P256" s="243"/>
      <c r="Q256" s="243"/>
      <c r="R256" s="243"/>
      <c r="S256" s="243"/>
      <c r="T256" s="24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45" t="s">
        <v>169</v>
      </c>
      <c r="AU256" s="245" t="s">
        <v>80</v>
      </c>
      <c r="AV256" s="14" t="s">
        <v>80</v>
      </c>
      <c r="AW256" s="14" t="s">
        <v>171</v>
      </c>
      <c r="AX256" s="14" t="s">
        <v>70</v>
      </c>
      <c r="AY256" s="245" t="s">
        <v>158</v>
      </c>
    </row>
    <row r="257" s="13" customFormat="1">
      <c r="A257" s="13"/>
      <c r="B257" s="224"/>
      <c r="C257" s="225"/>
      <c r="D257" s="226" t="s">
        <v>169</v>
      </c>
      <c r="E257" s="227" t="s">
        <v>19</v>
      </c>
      <c r="F257" s="228" t="s">
        <v>1110</v>
      </c>
      <c r="G257" s="225"/>
      <c r="H257" s="227" t="s">
        <v>19</v>
      </c>
      <c r="I257" s="229"/>
      <c r="J257" s="225"/>
      <c r="K257" s="225"/>
      <c r="L257" s="230"/>
      <c r="M257" s="231"/>
      <c r="N257" s="232"/>
      <c r="O257" s="232"/>
      <c r="P257" s="232"/>
      <c r="Q257" s="232"/>
      <c r="R257" s="232"/>
      <c r="S257" s="232"/>
      <c r="T257" s="23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34" t="s">
        <v>169</v>
      </c>
      <c r="AU257" s="234" t="s">
        <v>80</v>
      </c>
      <c r="AV257" s="13" t="s">
        <v>78</v>
      </c>
      <c r="AW257" s="13" t="s">
        <v>171</v>
      </c>
      <c r="AX257" s="13" t="s">
        <v>70</v>
      </c>
      <c r="AY257" s="234" t="s">
        <v>158</v>
      </c>
    </row>
    <row r="258" s="14" customFormat="1">
      <c r="A258" s="14"/>
      <c r="B258" s="235"/>
      <c r="C258" s="236"/>
      <c r="D258" s="226" t="s">
        <v>169</v>
      </c>
      <c r="E258" s="237" t="s">
        <v>19</v>
      </c>
      <c r="F258" s="238" t="s">
        <v>2859</v>
      </c>
      <c r="G258" s="236"/>
      <c r="H258" s="239">
        <v>4.8000000000000007</v>
      </c>
      <c r="I258" s="240"/>
      <c r="J258" s="236"/>
      <c r="K258" s="236"/>
      <c r="L258" s="241"/>
      <c r="M258" s="242"/>
      <c r="N258" s="243"/>
      <c r="O258" s="243"/>
      <c r="P258" s="243"/>
      <c r="Q258" s="243"/>
      <c r="R258" s="243"/>
      <c r="S258" s="243"/>
      <c r="T258" s="24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45" t="s">
        <v>169</v>
      </c>
      <c r="AU258" s="245" t="s">
        <v>80</v>
      </c>
      <c r="AV258" s="14" t="s">
        <v>80</v>
      </c>
      <c r="AW258" s="14" t="s">
        <v>171</v>
      </c>
      <c r="AX258" s="14" t="s">
        <v>70</v>
      </c>
      <c r="AY258" s="245" t="s">
        <v>158</v>
      </c>
    </row>
    <row r="259" s="14" customFormat="1">
      <c r="A259" s="14"/>
      <c r="B259" s="235"/>
      <c r="C259" s="236"/>
      <c r="D259" s="226" t="s">
        <v>169</v>
      </c>
      <c r="E259" s="237" t="s">
        <v>19</v>
      </c>
      <c r="F259" s="238" t="s">
        <v>2860</v>
      </c>
      <c r="G259" s="236"/>
      <c r="H259" s="239">
        <v>1.2000000000000002</v>
      </c>
      <c r="I259" s="240"/>
      <c r="J259" s="236"/>
      <c r="K259" s="236"/>
      <c r="L259" s="241"/>
      <c r="M259" s="242"/>
      <c r="N259" s="243"/>
      <c r="O259" s="243"/>
      <c r="P259" s="243"/>
      <c r="Q259" s="243"/>
      <c r="R259" s="243"/>
      <c r="S259" s="243"/>
      <c r="T259" s="24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45" t="s">
        <v>169</v>
      </c>
      <c r="AU259" s="245" t="s">
        <v>80</v>
      </c>
      <c r="AV259" s="14" t="s">
        <v>80</v>
      </c>
      <c r="AW259" s="14" t="s">
        <v>171</v>
      </c>
      <c r="AX259" s="14" t="s">
        <v>70</v>
      </c>
      <c r="AY259" s="245" t="s">
        <v>158</v>
      </c>
    </row>
    <row r="260" s="2" customFormat="1" ht="30" customHeight="1">
      <c r="A260" s="40"/>
      <c r="B260" s="41"/>
      <c r="C260" s="206" t="s">
        <v>353</v>
      </c>
      <c r="D260" s="206" t="s">
        <v>160</v>
      </c>
      <c r="E260" s="207" t="s">
        <v>329</v>
      </c>
      <c r="F260" s="208" t="s">
        <v>330</v>
      </c>
      <c r="G260" s="209" t="s">
        <v>234</v>
      </c>
      <c r="H260" s="210">
        <v>41.911000000000001</v>
      </c>
      <c r="I260" s="211"/>
      <c r="J260" s="212">
        <f>ROUND(I260*H260,2)</f>
        <v>0</v>
      </c>
      <c r="K260" s="208" t="s">
        <v>164</v>
      </c>
      <c r="L260" s="46"/>
      <c r="M260" s="213" t="s">
        <v>19</v>
      </c>
      <c r="N260" s="214" t="s">
        <v>41</v>
      </c>
      <c r="O260" s="86"/>
      <c r="P260" s="215">
        <f>O260*H260</f>
        <v>0</v>
      </c>
      <c r="Q260" s="215">
        <v>0</v>
      </c>
      <c r="R260" s="215">
        <f>Q260*H260</f>
        <v>0</v>
      </c>
      <c r="S260" s="215">
        <v>0</v>
      </c>
      <c r="T260" s="216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17" t="s">
        <v>165</v>
      </c>
      <c r="AT260" s="217" t="s">
        <v>160</v>
      </c>
      <c r="AU260" s="217" t="s">
        <v>80</v>
      </c>
      <c r="AY260" s="19" t="s">
        <v>158</v>
      </c>
      <c r="BE260" s="218">
        <f>IF(N260="základní",J260,0)</f>
        <v>0</v>
      </c>
      <c r="BF260" s="218">
        <f>IF(N260="snížená",J260,0)</f>
        <v>0</v>
      </c>
      <c r="BG260" s="218">
        <f>IF(N260="zákl. přenesená",J260,0)</f>
        <v>0</v>
      </c>
      <c r="BH260" s="218">
        <f>IF(N260="sníž. přenesená",J260,0)</f>
        <v>0</v>
      </c>
      <c r="BI260" s="218">
        <f>IF(N260="nulová",J260,0)</f>
        <v>0</v>
      </c>
      <c r="BJ260" s="19" t="s">
        <v>78</v>
      </c>
      <c r="BK260" s="218">
        <f>ROUND(I260*H260,2)</f>
        <v>0</v>
      </c>
      <c r="BL260" s="19" t="s">
        <v>165</v>
      </c>
      <c r="BM260" s="217" t="s">
        <v>2871</v>
      </c>
    </row>
    <row r="261" s="2" customFormat="1">
      <c r="A261" s="40"/>
      <c r="B261" s="41"/>
      <c r="C261" s="42"/>
      <c r="D261" s="219" t="s">
        <v>167</v>
      </c>
      <c r="E261" s="42"/>
      <c r="F261" s="220" t="s">
        <v>332</v>
      </c>
      <c r="G261" s="42"/>
      <c r="H261" s="42"/>
      <c r="I261" s="221"/>
      <c r="J261" s="42"/>
      <c r="K261" s="42"/>
      <c r="L261" s="46"/>
      <c r="M261" s="222"/>
      <c r="N261" s="223"/>
      <c r="O261" s="86"/>
      <c r="P261" s="86"/>
      <c r="Q261" s="86"/>
      <c r="R261" s="86"/>
      <c r="S261" s="86"/>
      <c r="T261" s="87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167</v>
      </c>
      <c r="AU261" s="19" t="s">
        <v>80</v>
      </c>
    </row>
    <row r="262" s="13" customFormat="1">
      <c r="A262" s="13"/>
      <c r="B262" s="224"/>
      <c r="C262" s="225"/>
      <c r="D262" s="226" t="s">
        <v>169</v>
      </c>
      <c r="E262" s="227" t="s">
        <v>19</v>
      </c>
      <c r="F262" s="228" t="s">
        <v>1051</v>
      </c>
      <c r="G262" s="225"/>
      <c r="H262" s="227" t="s">
        <v>19</v>
      </c>
      <c r="I262" s="229"/>
      <c r="J262" s="225"/>
      <c r="K262" s="225"/>
      <c r="L262" s="230"/>
      <c r="M262" s="231"/>
      <c r="N262" s="232"/>
      <c r="O262" s="232"/>
      <c r="P262" s="232"/>
      <c r="Q262" s="232"/>
      <c r="R262" s="232"/>
      <c r="S262" s="232"/>
      <c r="T262" s="23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34" t="s">
        <v>169</v>
      </c>
      <c r="AU262" s="234" t="s">
        <v>80</v>
      </c>
      <c r="AV262" s="13" t="s">
        <v>78</v>
      </c>
      <c r="AW262" s="13" t="s">
        <v>171</v>
      </c>
      <c r="AX262" s="13" t="s">
        <v>70</v>
      </c>
      <c r="AY262" s="234" t="s">
        <v>158</v>
      </c>
    </row>
    <row r="263" s="13" customFormat="1">
      <c r="A263" s="13"/>
      <c r="B263" s="224"/>
      <c r="C263" s="225"/>
      <c r="D263" s="226" t="s">
        <v>169</v>
      </c>
      <c r="E263" s="227" t="s">
        <v>19</v>
      </c>
      <c r="F263" s="228" t="s">
        <v>1316</v>
      </c>
      <c r="G263" s="225"/>
      <c r="H263" s="227" t="s">
        <v>19</v>
      </c>
      <c r="I263" s="229"/>
      <c r="J263" s="225"/>
      <c r="K263" s="225"/>
      <c r="L263" s="230"/>
      <c r="M263" s="231"/>
      <c r="N263" s="232"/>
      <c r="O263" s="232"/>
      <c r="P263" s="232"/>
      <c r="Q263" s="232"/>
      <c r="R263" s="232"/>
      <c r="S263" s="232"/>
      <c r="T263" s="23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34" t="s">
        <v>169</v>
      </c>
      <c r="AU263" s="234" t="s">
        <v>80</v>
      </c>
      <c r="AV263" s="13" t="s">
        <v>78</v>
      </c>
      <c r="AW263" s="13" t="s">
        <v>171</v>
      </c>
      <c r="AX263" s="13" t="s">
        <v>70</v>
      </c>
      <c r="AY263" s="234" t="s">
        <v>158</v>
      </c>
    </row>
    <row r="264" s="14" customFormat="1">
      <c r="A264" s="14"/>
      <c r="B264" s="235"/>
      <c r="C264" s="236"/>
      <c r="D264" s="226" t="s">
        <v>169</v>
      </c>
      <c r="E264" s="237" t="s">
        <v>19</v>
      </c>
      <c r="F264" s="238" t="s">
        <v>2862</v>
      </c>
      <c r="G264" s="236"/>
      <c r="H264" s="239">
        <v>2.3999999999999999</v>
      </c>
      <c r="I264" s="240"/>
      <c r="J264" s="236"/>
      <c r="K264" s="236"/>
      <c r="L264" s="241"/>
      <c r="M264" s="242"/>
      <c r="N264" s="243"/>
      <c r="O264" s="243"/>
      <c r="P264" s="243"/>
      <c r="Q264" s="243"/>
      <c r="R264" s="243"/>
      <c r="S264" s="243"/>
      <c r="T264" s="24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45" t="s">
        <v>169</v>
      </c>
      <c r="AU264" s="245" t="s">
        <v>80</v>
      </c>
      <c r="AV264" s="14" t="s">
        <v>80</v>
      </c>
      <c r="AW264" s="14" t="s">
        <v>171</v>
      </c>
      <c r="AX264" s="14" t="s">
        <v>70</v>
      </c>
      <c r="AY264" s="245" t="s">
        <v>158</v>
      </c>
    </row>
    <row r="265" s="14" customFormat="1">
      <c r="A265" s="14"/>
      <c r="B265" s="235"/>
      <c r="C265" s="236"/>
      <c r="D265" s="226" t="s">
        <v>169</v>
      </c>
      <c r="E265" s="237" t="s">
        <v>19</v>
      </c>
      <c r="F265" s="238" t="s">
        <v>2863</v>
      </c>
      <c r="G265" s="236"/>
      <c r="H265" s="239">
        <v>0.32955000000000007</v>
      </c>
      <c r="I265" s="240"/>
      <c r="J265" s="236"/>
      <c r="K265" s="236"/>
      <c r="L265" s="241"/>
      <c r="M265" s="242"/>
      <c r="N265" s="243"/>
      <c r="O265" s="243"/>
      <c r="P265" s="243"/>
      <c r="Q265" s="243"/>
      <c r="R265" s="243"/>
      <c r="S265" s="243"/>
      <c r="T265" s="24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45" t="s">
        <v>169</v>
      </c>
      <c r="AU265" s="245" t="s">
        <v>80</v>
      </c>
      <c r="AV265" s="14" t="s">
        <v>80</v>
      </c>
      <c r="AW265" s="14" t="s">
        <v>171</v>
      </c>
      <c r="AX265" s="14" t="s">
        <v>70</v>
      </c>
      <c r="AY265" s="245" t="s">
        <v>158</v>
      </c>
    </row>
    <row r="266" s="14" customFormat="1">
      <c r="A266" s="14"/>
      <c r="B266" s="235"/>
      <c r="C266" s="236"/>
      <c r="D266" s="226" t="s">
        <v>169</v>
      </c>
      <c r="E266" s="237" t="s">
        <v>19</v>
      </c>
      <c r="F266" s="238" t="s">
        <v>2864</v>
      </c>
      <c r="G266" s="236"/>
      <c r="H266" s="239">
        <v>0.80687999999999982</v>
      </c>
      <c r="I266" s="240"/>
      <c r="J266" s="236"/>
      <c r="K266" s="236"/>
      <c r="L266" s="241"/>
      <c r="M266" s="242"/>
      <c r="N266" s="243"/>
      <c r="O266" s="243"/>
      <c r="P266" s="243"/>
      <c r="Q266" s="243"/>
      <c r="R266" s="243"/>
      <c r="S266" s="243"/>
      <c r="T266" s="24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45" t="s">
        <v>169</v>
      </c>
      <c r="AU266" s="245" t="s">
        <v>80</v>
      </c>
      <c r="AV266" s="14" t="s">
        <v>80</v>
      </c>
      <c r="AW266" s="14" t="s">
        <v>171</v>
      </c>
      <c r="AX266" s="14" t="s">
        <v>70</v>
      </c>
      <c r="AY266" s="245" t="s">
        <v>158</v>
      </c>
    </row>
    <row r="267" s="14" customFormat="1">
      <c r="A267" s="14"/>
      <c r="B267" s="235"/>
      <c r="C267" s="236"/>
      <c r="D267" s="226" t="s">
        <v>169</v>
      </c>
      <c r="E267" s="237" t="s">
        <v>19</v>
      </c>
      <c r="F267" s="238" t="s">
        <v>2865</v>
      </c>
      <c r="G267" s="236"/>
      <c r="H267" s="239">
        <v>4.1099999999999994</v>
      </c>
      <c r="I267" s="240"/>
      <c r="J267" s="236"/>
      <c r="K267" s="236"/>
      <c r="L267" s="241"/>
      <c r="M267" s="242"/>
      <c r="N267" s="243"/>
      <c r="O267" s="243"/>
      <c r="P267" s="243"/>
      <c r="Q267" s="243"/>
      <c r="R267" s="243"/>
      <c r="S267" s="243"/>
      <c r="T267" s="24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45" t="s">
        <v>169</v>
      </c>
      <c r="AU267" s="245" t="s">
        <v>80</v>
      </c>
      <c r="AV267" s="14" t="s">
        <v>80</v>
      </c>
      <c r="AW267" s="14" t="s">
        <v>171</v>
      </c>
      <c r="AX267" s="14" t="s">
        <v>70</v>
      </c>
      <c r="AY267" s="245" t="s">
        <v>158</v>
      </c>
    </row>
    <row r="268" s="14" customFormat="1">
      <c r="A268" s="14"/>
      <c r="B268" s="235"/>
      <c r="C268" s="236"/>
      <c r="D268" s="226" t="s">
        <v>169</v>
      </c>
      <c r="E268" s="237" t="s">
        <v>19</v>
      </c>
      <c r="F268" s="238" t="s">
        <v>2866</v>
      </c>
      <c r="G268" s="236"/>
      <c r="H268" s="239">
        <v>5.0550000000000006</v>
      </c>
      <c r="I268" s="240"/>
      <c r="J268" s="236"/>
      <c r="K268" s="236"/>
      <c r="L268" s="241"/>
      <c r="M268" s="242"/>
      <c r="N268" s="243"/>
      <c r="O268" s="243"/>
      <c r="P268" s="243"/>
      <c r="Q268" s="243"/>
      <c r="R268" s="243"/>
      <c r="S268" s="243"/>
      <c r="T268" s="24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45" t="s">
        <v>169</v>
      </c>
      <c r="AU268" s="245" t="s">
        <v>80</v>
      </c>
      <c r="AV268" s="14" t="s">
        <v>80</v>
      </c>
      <c r="AW268" s="14" t="s">
        <v>171</v>
      </c>
      <c r="AX268" s="14" t="s">
        <v>70</v>
      </c>
      <c r="AY268" s="245" t="s">
        <v>158</v>
      </c>
    </row>
    <row r="269" s="14" customFormat="1">
      <c r="A269" s="14"/>
      <c r="B269" s="235"/>
      <c r="C269" s="236"/>
      <c r="D269" s="226" t="s">
        <v>169</v>
      </c>
      <c r="E269" s="237" t="s">
        <v>19</v>
      </c>
      <c r="F269" s="238" t="s">
        <v>2867</v>
      </c>
      <c r="G269" s="236"/>
      <c r="H269" s="239">
        <v>1.575</v>
      </c>
      <c r="I269" s="240"/>
      <c r="J269" s="236"/>
      <c r="K269" s="236"/>
      <c r="L269" s="241"/>
      <c r="M269" s="242"/>
      <c r="N269" s="243"/>
      <c r="O269" s="243"/>
      <c r="P269" s="243"/>
      <c r="Q269" s="243"/>
      <c r="R269" s="243"/>
      <c r="S269" s="243"/>
      <c r="T269" s="24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45" t="s">
        <v>169</v>
      </c>
      <c r="AU269" s="245" t="s">
        <v>80</v>
      </c>
      <c r="AV269" s="14" t="s">
        <v>80</v>
      </c>
      <c r="AW269" s="14" t="s">
        <v>171</v>
      </c>
      <c r="AX269" s="14" t="s">
        <v>70</v>
      </c>
      <c r="AY269" s="245" t="s">
        <v>158</v>
      </c>
    </row>
    <row r="270" s="14" customFormat="1">
      <c r="A270" s="14"/>
      <c r="B270" s="235"/>
      <c r="C270" s="236"/>
      <c r="D270" s="226" t="s">
        <v>169</v>
      </c>
      <c r="E270" s="237" t="s">
        <v>19</v>
      </c>
      <c r="F270" s="238" t="s">
        <v>2868</v>
      </c>
      <c r="G270" s="236"/>
      <c r="H270" s="239">
        <v>3.3614999999999999</v>
      </c>
      <c r="I270" s="240"/>
      <c r="J270" s="236"/>
      <c r="K270" s="236"/>
      <c r="L270" s="241"/>
      <c r="M270" s="242"/>
      <c r="N270" s="243"/>
      <c r="O270" s="243"/>
      <c r="P270" s="243"/>
      <c r="Q270" s="243"/>
      <c r="R270" s="243"/>
      <c r="S270" s="243"/>
      <c r="T270" s="24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45" t="s">
        <v>169</v>
      </c>
      <c r="AU270" s="245" t="s">
        <v>80</v>
      </c>
      <c r="AV270" s="14" t="s">
        <v>80</v>
      </c>
      <c r="AW270" s="14" t="s">
        <v>171</v>
      </c>
      <c r="AX270" s="14" t="s">
        <v>70</v>
      </c>
      <c r="AY270" s="245" t="s">
        <v>158</v>
      </c>
    </row>
    <row r="271" s="14" customFormat="1">
      <c r="A271" s="14"/>
      <c r="B271" s="235"/>
      <c r="C271" s="236"/>
      <c r="D271" s="226" t="s">
        <v>169</v>
      </c>
      <c r="E271" s="237" t="s">
        <v>19</v>
      </c>
      <c r="F271" s="238" t="s">
        <v>2869</v>
      </c>
      <c r="G271" s="236"/>
      <c r="H271" s="239">
        <v>0.32400000000000001</v>
      </c>
      <c r="I271" s="240"/>
      <c r="J271" s="236"/>
      <c r="K271" s="236"/>
      <c r="L271" s="241"/>
      <c r="M271" s="242"/>
      <c r="N271" s="243"/>
      <c r="O271" s="243"/>
      <c r="P271" s="243"/>
      <c r="Q271" s="243"/>
      <c r="R271" s="243"/>
      <c r="S271" s="243"/>
      <c r="T271" s="24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45" t="s">
        <v>169</v>
      </c>
      <c r="AU271" s="245" t="s">
        <v>80</v>
      </c>
      <c r="AV271" s="14" t="s">
        <v>80</v>
      </c>
      <c r="AW271" s="14" t="s">
        <v>171</v>
      </c>
      <c r="AX271" s="14" t="s">
        <v>70</v>
      </c>
      <c r="AY271" s="245" t="s">
        <v>158</v>
      </c>
    </row>
    <row r="272" s="13" customFormat="1">
      <c r="A272" s="13"/>
      <c r="B272" s="224"/>
      <c r="C272" s="225"/>
      <c r="D272" s="226" t="s">
        <v>169</v>
      </c>
      <c r="E272" s="227" t="s">
        <v>19</v>
      </c>
      <c r="F272" s="228" t="s">
        <v>1330</v>
      </c>
      <c r="G272" s="225"/>
      <c r="H272" s="227" t="s">
        <v>19</v>
      </c>
      <c r="I272" s="229"/>
      <c r="J272" s="225"/>
      <c r="K272" s="225"/>
      <c r="L272" s="230"/>
      <c r="M272" s="231"/>
      <c r="N272" s="232"/>
      <c r="O272" s="232"/>
      <c r="P272" s="232"/>
      <c r="Q272" s="232"/>
      <c r="R272" s="232"/>
      <c r="S272" s="232"/>
      <c r="T272" s="23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34" t="s">
        <v>169</v>
      </c>
      <c r="AU272" s="234" t="s">
        <v>80</v>
      </c>
      <c r="AV272" s="13" t="s">
        <v>78</v>
      </c>
      <c r="AW272" s="13" t="s">
        <v>171</v>
      </c>
      <c r="AX272" s="13" t="s">
        <v>70</v>
      </c>
      <c r="AY272" s="234" t="s">
        <v>158</v>
      </c>
    </row>
    <row r="273" s="13" customFormat="1">
      <c r="A273" s="13"/>
      <c r="B273" s="224"/>
      <c r="C273" s="225"/>
      <c r="D273" s="226" t="s">
        <v>169</v>
      </c>
      <c r="E273" s="227" t="s">
        <v>19</v>
      </c>
      <c r="F273" s="228" t="s">
        <v>1316</v>
      </c>
      <c r="G273" s="225"/>
      <c r="H273" s="227" t="s">
        <v>19</v>
      </c>
      <c r="I273" s="229"/>
      <c r="J273" s="225"/>
      <c r="K273" s="225"/>
      <c r="L273" s="230"/>
      <c r="M273" s="231"/>
      <c r="N273" s="232"/>
      <c r="O273" s="232"/>
      <c r="P273" s="232"/>
      <c r="Q273" s="232"/>
      <c r="R273" s="232"/>
      <c r="S273" s="232"/>
      <c r="T273" s="23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34" t="s">
        <v>169</v>
      </c>
      <c r="AU273" s="234" t="s">
        <v>80</v>
      </c>
      <c r="AV273" s="13" t="s">
        <v>78</v>
      </c>
      <c r="AW273" s="13" t="s">
        <v>171</v>
      </c>
      <c r="AX273" s="13" t="s">
        <v>70</v>
      </c>
      <c r="AY273" s="234" t="s">
        <v>158</v>
      </c>
    </row>
    <row r="274" s="14" customFormat="1">
      <c r="A274" s="14"/>
      <c r="B274" s="235"/>
      <c r="C274" s="236"/>
      <c r="D274" s="226" t="s">
        <v>169</v>
      </c>
      <c r="E274" s="237" t="s">
        <v>19</v>
      </c>
      <c r="F274" s="238" t="s">
        <v>2872</v>
      </c>
      <c r="G274" s="236"/>
      <c r="H274" s="239">
        <v>3.2000000000000002</v>
      </c>
      <c r="I274" s="240"/>
      <c r="J274" s="236"/>
      <c r="K274" s="236"/>
      <c r="L274" s="241"/>
      <c r="M274" s="242"/>
      <c r="N274" s="243"/>
      <c r="O274" s="243"/>
      <c r="P274" s="243"/>
      <c r="Q274" s="243"/>
      <c r="R274" s="243"/>
      <c r="S274" s="243"/>
      <c r="T274" s="24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45" t="s">
        <v>169</v>
      </c>
      <c r="AU274" s="245" t="s">
        <v>80</v>
      </c>
      <c r="AV274" s="14" t="s">
        <v>80</v>
      </c>
      <c r="AW274" s="14" t="s">
        <v>171</v>
      </c>
      <c r="AX274" s="14" t="s">
        <v>70</v>
      </c>
      <c r="AY274" s="245" t="s">
        <v>158</v>
      </c>
    </row>
    <row r="275" s="14" customFormat="1">
      <c r="A275" s="14"/>
      <c r="B275" s="235"/>
      <c r="C275" s="236"/>
      <c r="D275" s="226" t="s">
        <v>169</v>
      </c>
      <c r="E275" s="237" t="s">
        <v>19</v>
      </c>
      <c r="F275" s="238" t="s">
        <v>2873</v>
      </c>
      <c r="G275" s="236"/>
      <c r="H275" s="239">
        <v>0.43940000000000012</v>
      </c>
      <c r="I275" s="240"/>
      <c r="J275" s="236"/>
      <c r="K275" s="236"/>
      <c r="L275" s="241"/>
      <c r="M275" s="242"/>
      <c r="N275" s="243"/>
      <c r="O275" s="243"/>
      <c r="P275" s="243"/>
      <c r="Q275" s="243"/>
      <c r="R275" s="243"/>
      <c r="S275" s="243"/>
      <c r="T275" s="24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45" t="s">
        <v>169</v>
      </c>
      <c r="AU275" s="245" t="s">
        <v>80</v>
      </c>
      <c r="AV275" s="14" t="s">
        <v>80</v>
      </c>
      <c r="AW275" s="14" t="s">
        <v>171</v>
      </c>
      <c r="AX275" s="14" t="s">
        <v>70</v>
      </c>
      <c r="AY275" s="245" t="s">
        <v>158</v>
      </c>
    </row>
    <row r="276" s="14" customFormat="1">
      <c r="A276" s="14"/>
      <c r="B276" s="235"/>
      <c r="C276" s="236"/>
      <c r="D276" s="226" t="s">
        <v>169</v>
      </c>
      <c r="E276" s="237" t="s">
        <v>19</v>
      </c>
      <c r="F276" s="238" t="s">
        <v>2874</v>
      </c>
      <c r="G276" s="236"/>
      <c r="H276" s="239">
        <v>1.0758399999999999</v>
      </c>
      <c r="I276" s="240"/>
      <c r="J276" s="236"/>
      <c r="K276" s="236"/>
      <c r="L276" s="241"/>
      <c r="M276" s="242"/>
      <c r="N276" s="243"/>
      <c r="O276" s="243"/>
      <c r="P276" s="243"/>
      <c r="Q276" s="243"/>
      <c r="R276" s="243"/>
      <c r="S276" s="243"/>
      <c r="T276" s="24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45" t="s">
        <v>169</v>
      </c>
      <c r="AU276" s="245" t="s">
        <v>80</v>
      </c>
      <c r="AV276" s="14" t="s">
        <v>80</v>
      </c>
      <c r="AW276" s="14" t="s">
        <v>171</v>
      </c>
      <c r="AX276" s="14" t="s">
        <v>70</v>
      </c>
      <c r="AY276" s="245" t="s">
        <v>158</v>
      </c>
    </row>
    <row r="277" s="14" customFormat="1">
      <c r="A277" s="14"/>
      <c r="B277" s="235"/>
      <c r="C277" s="236"/>
      <c r="D277" s="226" t="s">
        <v>169</v>
      </c>
      <c r="E277" s="237" t="s">
        <v>19</v>
      </c>
      <c r="F277" s="238" t="s">
        <v>2875</v>
      </c>
      <c r="G277" s="236"/>
      <c r="H277" s="239">
        <v>5.4800000000000004</v>
      </c>
      <c r="I277" s="240"/>
      <c r="J277" s="236"/>
      <c r="K277" s="236"/>
      <c r="L277" s="241"/>
      <c r="M277" s="242"/>
      <c r="N277" s="243"/>
      <c r="O277" s="243"/>
      <c r="P277" s="243"/>
      <c r="Q277" s="243"/>
      <c r="R277" s="243"/>
      <c r="S277" s="243"/>
      <c r="T277" s="24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45" t="s">
        <v>169</v>
      </c>
      <c r="AU277" s="245" t="s">
        <v>80</v>
      </c>
      <c r="AV277" s="14" t="s">
        <v>80</v>
      </c>
      <c r="AW277" s="14" t="s">
        <v>171</v>
      </c>
      <c r="AX277" s="14" t="s">
        <v>70</v>
      </c>
      <c r="AY277" s="245" t="s">
        <v>158</v>
      </c>
    </row>
    <row r="278" s="14" customFormat="1">
      <c r="A278" s="14"/>
      <c r="B278" s="235"/>
      <c r="C278" s="236"/>
      <c r="D278" s="226" t="s">
        <v>169</v>
      </c>
      <c r="E278" s="237" t="s">
        <v>19</v>
      </c>
      <c r="F278" s="238" t="s">
        <v>2876</v>
      </c>
      <c r="G278" s="236"/>
      <c r="H278" s="239">
        <v>6.7400000000000011</v>
      </c>
      <c r="I278" s="240"/>
      <c r="J278" s="236"/>
      <c r="K278" s="236"/>
      <c r="L278" s="241"/>
      <c r="M278" s="242"/>
      <c r="N278" s="243"/>
      <c r="O278" s="243"/>
      <c r="P278" s="243"/>
      <c r="Q278" s="243"/>
      <c r="R278" s="243"/>
      <c r="S278" s="243"/>
      <c r="T278" s="24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45" t="s">
        <v>169</v>
      </c>
      <c r="AU278" s="245" t="s">
        <v>80</v>
      </c>
      <c r="AV278" s="14" t="s">
        <v>80</v>
      </c>
      <c r="AW278" s="14" t="s">
        <v>171</v>
      </c>
      <c r="AX278" s="14" t="s">
        <v>70</v>
      </c>
      <c r="AY278" s="245" t="s">
        <v>158</v>
      </c>
    </row>
    <row r="279" s="14" customFormat="1">
      <c r="A279" s="14"/>
      <c r="B279" s="235"/>
      <c r="C279" s="236"/>
      <c r="D279" s="226" t="s">
        <v>169</v>
      </c>
      <c r="E279" s="237" t="s">
        <v>19</v>
      </c>
      <c r="F279" s="238" t="s">
        <v>2877</v>
      </c>
      <c r="G279" s="236"/>
      <c r="H279" s="239">
        <v>2.1000000000000001</v>
      </c>
      <c r="I279" s="240"/>
      <c r="J279" s="236"/>
      <c r="K279" s="236"/>
      <c r="L279" s="241"/>
      <c r="M279" s="242"/>
      <c r="N279" s="243"/>
      <c r="O279" s="243"/>
      <c r="P279" s="243"/>
      <c r="Q279" s="243"/>
      <c r="R279" s="243"/>
      <c r="S279" s="243"/>
      <c r="T279" s="24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45" t="s">
        <v>169</v>
      </c>
      <c r="AU279" s="245" t="s">
        <v>80</v>
      </c>
      <c r="AV279" s="14" t="s">
        <v>80</v>
      </c>
      <c r="AW279" s="14" t="s">
        <v>171</v>
      </c>
      <c r="AX279" s="14" t="s">
        <v>70</v>
      </c>
      <c r="AY279" s="245" t="s">
        <v>158</v>
      </c>
    </row>
    <row r="280" s="14" customFormat="1">
      <c r="A280" s="14"/>
      <c r="B280" s="235"/>
      <c r="C280" s="236"/>
      <c r="D280" s="226" t="s">
        <v>169</v>
      </c>
      <c r="E280" s="237" t="s">
        <v>19</v>
      </c>
      <c r="F280" s="238" t="s">
        <v>2878</v>
      </c>
      <c r="G280" s="236"/>
      <c r="H280" s="239">
        <v>4.4820000000000002</v>
      </c>
      <c r="I280" s="240"/>
      <c r="J280" s="236"/>
      <c r="K280" s="236"/>
      <c r="L280" s="241"/>
      <c r="M280" s="242"/>
      <c r="N280" s="243"/>
      <c r="O280" s="243"/>
      <c r="P280" s="243"/>
      <c r="Q280" s="243"/>
      <c r="R280" s="243"/>
      <c r="S280" s="243"/>
      <c r="T280" s="24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45" t="s">
        <v>169</v>
      </c>
      <c r="AU280" s="245" t="s">
        <v>80</v>
      </c>
      <c r="AV280" s="14" t="s">
        <v>80</v>
      </c>
      <c r="AW280" s="14" t="s">
        <v>171</v>
      </c>
      <c r="AX280" s="14" t="s">
        <v>70</v>
      </c>
      <c r="AY280" s="245" t="s">
        <v>158</v>
      </c>
    </row>
    <row r="281" s="14" customFormat="1">
      <c r="A281" s="14"/>
      <c r="B281" s="235"/>
      <c r="C281" s="236"/>
      <c r="D281" s="226" t="s">
        <v>169</v>
      </c>
      <c r="E281" s="237" t="s">
        <v>19</v>
      </c>
      <c r="F281" s="238" t="s">
        <v>2879</v>
      </c>
      <c r="G281" s="236"/>
      <c r="H281" s="239">
        <v>0.43200000000000005</v>
      </c>
      <c r="I281" s="240"/>
      <c r="J281" s="236"/>
      <c r="K281" s="236"/>
      <c r="L281" s="241"/>
      <c r="M281" s="242"/>
      <c r="N281" s="243"/>
      <c r="O281" s="243"/>
      <c r="P281" s="243"/>
      <c r="Q281" s="243"/>
      <c r="R281" s="243"/>
      <c r="S281" s="243"/>
      <c r="T281" s="24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45" t="s">
        <v>169</v>
      </c>
      <c r="AU281" s="245" t="s">
        <v>80</v>
      </c>
      <c r="AV281" s="14" t="s">
        <v>80</v>
      </c>
      <c r="AW281" s="14" t="s">
        <v>171</v>
      </c>
      <c r="AX281" s="14" t="s">
        <v>70</v>
      </c>
      <c r="AY281" s="245" t="s">
        <v>158</v>
      </c>
    </row>
    <row r="282" s="2" customFormat="1" ht="22.2" customHeight="1">
      <c r="A282" s="40"/>
      <c r="B282" s="41"/>
      <c r="C282" s="206" t="s">
        <v>360</v>
      </c>
      <c r="D282" s="206" t="s">
        <v>160</v>
      </c>
      <c r="E282" s="207" t="s">
        <v>1387</v>
      </c>
      <c r="F282" s="208" t="s">
        <v>1388</v>
      </c>
      <c r="G282" s="209" t="s">
        <v>234</v>
      </c>
      <c r="H282" s="210">
        <v>41.911000000000001</v>
      </c>
      <c r="I282" s="211"/>
      <c r="J282" s="212">
        <f>ROUND(I282*H282,2)</f>
        <v>0</v>
      </c>
      <c r="K282" s="208" t="s">
        <v>164</v>
      </c>
      <c r="L282" s="46"/>
      <c r="M282" s="213" t="s">
        <v>19</v>
      </c>
      <c r="N282" s="214" t="s">
        <v>41</v>
      </c>
      <c r="O282" s="86"/>
      <c r="P282" s="215">
        <f>O282*H282</f>
        <v>0</v>
      </c>
      <c r="Q282" s="215">
        <v>0</v>
      </c>
      <c r="R282" s="215">
        <f>Q282*H282</f>
        <v>0</v>
      </c>
      <c r="S282" s="215">
        <v>0</v>
      </c>
      <c r="T282" s="216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17" t="s">
        <v>165</v>
      </c>
      <c r="AT282" s="217" t="s">
        <v>160</v>
      </c>
      <c r="AU282" s="217" t="s">
        <v>80</v>
      </c>
      <c r="AY282" s="19" t="s">
        <v>158</v>
      </c>
      <c r="BE282" s="218">
        <f>IF(N282="základní",J282,0)</f>
        <v>0</v>
      </c>
      <c r="BF282" s="218">
        <f>IF(N282="snížená",J282,0)</f>
        <v>0</v>
      </c>
      <c r="BG282" s="218">
        <f>IF(N282="zákl. přenesená",J282,0)</f>
        <v>0</v>
      </c>
      <c r="BH282" s="218">
        <f>IF(N282="sníž. přenesená",J282,0)</f>
        <v>0</v>
      </c>
      <c r="BI282" s="218">
        <f>IF(N282="nulová",J282,0)</f>
        <v>0</v>
      </c>
      <c r="BJ282" s="19" t="s">
        <v>78</v>
      </c>
      <c r="BK282" s="218">
        <f>ROUND(I282*H282,2)</f>
        <v>0</v>
      </c>
      <c r="BL282" s="19" t="s">
        <v>165</v>
      </c>
      <c r="BM282" s="217" t="s">
        <v>2880</v>
      </c>
    </row>
    <row r="283" s="2" customFormat="1">
      <c r="A283" s="40"/>
      <c r="B283" s="41"/>
      <c r="C283" s="42"/>
      <c r="D283" s="219" t="s">
        <v>167</v>
      </c>
      <c r="E283" s="42"/>
      <c r="F283" s="220" t="s">
        <v>1390</v>
      </c>
      <c r="G283" s="42"/>
      <c r="H283" s="42"/>
      <c r="I283" s="221"/>
      <c r="J283" s="42"/>
      <c r="K283" s="42"/>
      <c r="L283" s="46"/>
      <c r="M283" s="222"/>
      <c r="N283" s="223"/>
      <c r="O283" s="86"/>
      <c r="P283" s="86"/>
      <c r="Q283" s="86"/>
      <c r="R283" s="86"/>
      <c r="S283" s="86"/>
      <c r="T283" s="87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167</v>
      </c>
      <c r="AU283" s="19" t="s">
        <v>80</v>
      </c>
    </row>
    <row r="284" s="2" customFormat="1" ht="30" customHeight="1">
      <c r="A284" s="40"/>
      <c r="B284" s="41"/>
      <c r="C284" s="206" t="s">
        <v>370</v>
      </c>
      <c r="D284" s="206" t="s">
        <v>160</v>
      </c>
      <c r="E284" s="207" t="s">
        <v>340</v>
      </c>
      <c r="F284" s="208" t="s">
        <v>341</v>
      </c>
      <c r="G284" s="209" t="s">
        <v>234</v>
      </c>
      <c r="H284" s="210">
        <v>41.911000000000001</v>
      </c>
      <c r="I284" s="211"/>
      <c r="J284" s="212">
        <f>ROUND(I284*H284,2)</f>
        <v>0</v>
      </c>
      <c r="K284" s="208" t="s">
        <v>164</v>
      </c>
      <c r="L284" s="46"/>
      <c r="M284" s="213" t="s">
        <v>19</v>
      </c>
      <c r="N284" s="214" t="s">
        <v>41</v>
      </c>
      <c r="O284" s="86"/>
      <c r="P284" s="215">
        <f>O284*H284</f>
        <v>0</v>
      </c>
      <c r="Q284" s="215">
        <v>0</v>
      </c>
      <c r="R284" s="215">
        <f>Q284*H284</f>
        <v>0</v>
      </c>
      <c r="S284" s="215">
        <v>0</v>
      </c>
      <c r="T284" s="216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17" t="s">
        <v>165</v>
      </c>
      <c r="AT284" s="217" t="s">
        <v>160</v>
      </c>
      <c r="AU284" s="217" t="s">
        <v>80</v>
      </c>
      <c r="AY284" s="19" t="s">
        <v>158</v>
      </c>
      <c r="BE284" s="218">
        <f>IF(N284="základní",J284,0)</f>
        <v>0</v>
      </c>
      <c r="BF284" s="218">
        <f>IF(N284="snížená",J284,0)</f>
        <v>0</v>
      </c>
      <c r="BG284" s="218">
        <f>IF(N284="zákl. přenesená",J284,0)</f>
        <v>0</v>
      </c>
      <c r="BH284" s="218">
        <f>IF(N284="sníž. přenesená",J284,0)</f>
        <v>0</v>
      </c>
      <c r="BI284" s="218">
        <f>IF(N284="nulová",J284,0)</f>
        <v>0</v>
      </c>
      <c r="BJ284" s="19" t="s">
        <v>78</v>
      </c>
      <c r="BK284" s="218">
        <f>ROUND(I284*H284,2)</f>
        <v>0</v>
      </c>
      <c r="BL284" s="19" t="s">
        <v>165</v>
      </c>
      <c r="BM284" s="217" t="s">
        <v>2881</v>
      </c>
    </row>
    <row r="285" s="2" customFormat="1">
      <c r="A285" s="40"/>
      <c r="B285" s="41"/>
      <c r="C285" s="42"/>
      <c r="D285" s="219" t="s">
        <v>167</v>
      </c>
      <c r="E285" s="42"/>
      <c r="F285" s="220" t="s">
        <v>343</v>
      </c>
      <c r="G285" s="42"/>
      <c r="H285" s="42"/>
      <c r="I285" s="221"/>
      <c r="J285" s="42"/>
      <c r="K285" s="42"/>
      <c r="L285" s="46"/>
      <c r="M285" s="222"/>
      <c r="N285" s="223"/>
      <c r="O285" s="86"/>
      <c r="P285" s="86"/>
      <c r="Q285" s="86"/>
      <c r="R285" s="86"/>
      <c r="S285" s="86"/>
      <c r="T285" s="87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167</v>
      </c>
      <c r="AU285" s="19" t="s">
        <v>80</v>
      </c>
    </row>
    <row r="286" s="13" customFormat="1">
      <c r="A286" s="13"/>
      <c r="B286" s="224"/>
      <c r="C286" s="225"/>
      <c r="D286" s="226" t="s">
        <v>169</v>
      </c>
      <c r="E286" s="227" t="s">
        <v>19</v>
      </c>
      <c r="F286" s="228" t="s">
        <v>1384</v>
      </c>
      <c r="G286" s="225"/>
      <c r="H286" s="227" t="s">
        <v>19</v>
      </c>
      <c r="I286" s="229"/>
      <c r="J286" s="225"/>
      <c r="K286" s="225"/>
      <c r="L286" s="230"/>
      <c r="M286" s="231"/>
      <c r="N286" s="232"/>
      <c r="O286" s="232"/>
      <c r="P286" s="232"/>
      <c r="Q286" s="232"/>
      <c r="R286" s="232"/>
      <c r="S286" s="232"/>
      <c r="T286" s="23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34" t="s">
        <v>169</v>
      </c>
      <c r="AU286" s="234" t="s">
        <v>80</v>
      </c>
      <c r="AV286" s="13" t="s">
        <v>78</v>
      </c>
      <c r="AW286" s="13" t="s">
        <v>171</v>
      </c>
      <c r="AX286" s="13" t="s">
        <v>70</v>
      </c>
      <c r="AY286" s="234" t="s">
        <v>158</v>
      </c>
    </row>
    <row r="287" s="13" customFormat="1">
      <c r="A287" s="13"/>
      <c r="B287" s="224"/>
      <c r="C287" s="225"/>
      <c r="D287" s="226" t="s">
        <v>169</v>
      </c>
      <c r="E287" s="227" t="s">
        <v>19</v>
      </c>
      <c r="F287" s="228" t="s">
        <v>1051</v>
      </c>
      <c r="G287" s="225"/>
      <c r="H287" s="227" t="s">
        <v>19</v>
      </c>
      <c r="I287" s="229"/>
      <c r="J287" s="225"/>
      <c r="K287" s="225"/>
      <c r="L287" s="230"/>
      <c r="M287" s="231"/>
      <c r="N287" s="232"/>
      <c r="O287" s="232"/>
      <c r="P287" s="232"/>
      <c r="Q287" s="232"/>
      <c r="R287" s="232"/>
      <c r="S287" s="232"/>
      <c r="T287" s="23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34" t="s">
        <v>169</v>
      </c>
      <c r="AU287" s="234" t="s">
        <v>80</v>
      </c>
      <c r="AV287" s="13" t="s">
        <v>78</v>
      </c>
      <c r="AW287" s="13" t="s">
        <v>171</v>
      </c>
      <c r="AX287" s="13" t="s">
        <v>70</v>
      </c>
      <c r="AY287" s="234" t="s">
        <v>158</v>
      </c>
    </row>
    <row r="288" s="13" customFormat="1">
      <c r="A288" s="13"/>
      <c r="B288" s="224"/>
      <c r="C288" s="225"/>
      <c r="D288" s="226" t="s">
        <v>169</v>
      </c>
      <c r="E288" s="227" t="s">
        <v>19</v>
      </c>
      <c r="F288" s="228" t="s">
        <v>1316</v>
      </c>
      <c r="G288" s="225"/>
      <c r="H288" s="227" t="s">
        <v>19</v>
      </c>
      <c r="I288" s="229"/>
      <c r="J288" s="225"/>
      <c r="K288" s="225"/>
      <c r="L288" s="230"/>
      <c r="M288" s="231"/>
      <c r="N288" s="232"/>
      <c r="O288" s="232"/>
      <c r="P288" s="232"/>
      <c r="Q288" s="232"/>
      <c r="R288" s="232"/>
      <c r="S288" s="232"/>
      <c r="T288" s="23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34" t="s">
        <v>169</v>
      </c>
      <c r="AU288" s="234" t="s">
        <v>80</v>
      </c>
      <c r="AV288" s="13" t="s">
        <v>78</v>
      </c>
      <c r="AW288" s="13" t="s">
        <v>171</v>
      </c>
      <c r="AX288" s="13" t="s">
        <v>70</v>
      </c>
      <c r="AY288" s="234" t="s">
        <v>158</v>
      </c>
    </row>
    <row r="289" s="14" customFormat="1">
      <c r="A289" s="14"/>
      <c r="B289" s="235"/>
      <c r="C289" s="236"/>
      <c r="D289" s="226" t="s">
        <v>169</v>
      </c>
      <c r="E289" s="237" t="s">
        <v>19</v>
      </c>
      <c r="F289" s="238" t="s">
        <v>2862</v>
      </c>
      <c r="G289" s="236"/>
      <c r="H289" s="239">
        <v>2.3999999999999999</v>
      </c>
      <c r="I289" s="240"/>
      <c r="J289" s="236"/>
      <c r="K289" s="236"/>
      <c r="L289" s="241"/>
      <c r="M289" s="242"/>
      <c r="N289" s="243"/>
      <c r="O289" s="243"/>
      <c r="P289" s="243"/>
      <c r="Q289" s="243"/>
      <c r="R289" s="243"/>
      <c r="S289" s="243"/>
      <c r="T289" s="24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45" t="s">
        <v>169</v>
      </c>
      <c r="AU289" s="245" t="s">
        <v>80</v>
      </c>
      <c r="AV289" s="14" t="s">
        <v>80</v>
      </c>
      <c r="AW289" s="14" t="s">
        <v>171</v>
      </c>
      <c r="AX289" s="14" t="s">
        <v>70</v>
      </c>
      <c r="AY289" s="245" t="s">
        <v>158</v>
      </c>
    </row>
    <row r="290" s="14" customFormat="1">
      <c r="A290" s="14"/>
      <c r="B290" s="235"/>
      <c r="C290" s="236"/>
      <c r="D290" s="226" t="s">
        <v>169</v>
      </c>
      <c r="E290" s="237" t="s">
        <v>19</v>
      </c>
      <c r="F290" s="238" t="s">
        <v>2863</v>
      </c>
      <c r="G290" s="236"/>
      <c r="H290" s="239">
        <v>0.32955000000000007</v>
      </c>
      <c r="I290" s="240"/>
      <c r="J290" s="236"/>
      <c r="K290" s="236"/>
      <c r="L290" s="241"/>
      <c r="M290" s="242"/>
      <c r="N290" s="243"/>
      <c r="O290" s="243"/>
      <c r="P290" s="243"/>
      <c r="Q290" s="243"/>
      <c r="R290" s="243"/>
      <c r="S290" s="243"/>
      <c r="T290" s="24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45" t="s">
        <v>169</v>
      </c>
      <c r="AU290" s="245" t="s">
        <v>80</v>
      </c>
      <c r="AV290" s="14" t="s">
        <v>80</v>
      </c>
      <c r="AW290" s="14" t="s">
        <v>171</v>
      </c>
      <c r="AX290" s="14" t="s">
        <v>70</v>
      </c>
      <c r="AY290" s="245" t="s">
        <v>158</v>
      </c>
    </row>
    <row r="291" s="14" customFormat="1">
      <c r="A291" s="14"/>
      <c r="B291" s="235"/>
      <c r="C291" s="236"/>
      <c r="D291" s="226" t="s">
        <v>169</v>
      </c>
      <c r="E291" s="237" t="s">
        <v>19</v>
      </c>
      <c r="F291" s="238" t="s">
        <v>2864</v>
      </c>
      <c r="G291" s="236"/>
      <c r="H291" s="239">
        <v>0.80687999999999982</v>
      </c>
      <c r="I291" s="240"/>
      <c r="J291" s="236"/>
      <c r="K291" s="236"/>
      <c r="L291" s="241"/>
      <c r="M291" s="242"/>
      <c r="N291" s="243"/>
      <c r="O291" s="243"/>
      <c r="P291" s="243"/>
      <c r="Q291" s="243"/>
      <c r="R291" s="243"/>
      <c r="S291" s="243"/>
      <c r="T291" s="24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45" t="s">
        <v>169</v>
      </c>
      <c r="AU291" s="245" t="s">
        <v>80</v>
      </c>
      <c r="AV291" s="14" t="s">
        <v>80</v>
      </c>
      <c r="AW291" s="14" t="s">
        <v>171</v>
      </c>
      <c r="AX291" s="14" t="s">
        <v>70</v>
      </c>
      <c r="AY291" s="245" t="s">
        <v>158</v>
      </c>
    </row>
    <row r="292" s="14" customFormat="1">
      <c r="A292" s="14"/>
      <c r="B292" s="235"/>
      <c r="C292" s="236"/>
      <c r="D292" s="226" t="s">
        <v>169</v>
      </c>
      <c r="E292" s="237" t="s">
        <v>19</v>
      </c>
      <c r="F292" s="238" t="s">
        <v>2865</v>
      </c>
      <c r="G292" s="236"/>
      <c r="H292" s="239">
        <v>4.1099999999999994</v>
      </c>
      <c r="I292" s="240"/>
      <c r="J292" s="236"/>
      <c r="K292" s="236"/>
      <c r="L292" s="241"/>
      <c r="M292" s="242"/>
      <c r="N292" s="243"/>
      <c r="O292" s="243"/>
      <c r="P292" s="243"/>
      <c r="Q292" s="243"/>
      <c r="R292" s="243"/>
      <c r="S292" s="243"/>
      <c r="T292" s="24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45" t="s">
        <v>169</v>
      </c>
      <c r="AU292" s="245" t="s">
        <v>80</v>
      </c>
      <c r="AV292" s="14" t="s">
        <v>80</v>
      </c>
      <c r="AW292" s="14" t="s">
        <v>171</v>
      </c>
      <c r="AX292" s="14" t="s">
        <v>70</v>
      </c>
      <c r="AY292" s="245" t="s">
        <v>158</v>
      </c>
    </row>
    <row r="293" s="14" customFormat="1">
      <c r="A293" s="14"/>
      <c r="B293" s="235"/>
      <c r="C293" s="236"/>
      <c r="D293" s="226" t="s">
        <v>169</v>
      </c>
      <c r="E293" s="237" t="s">
        <v>19</v>
      </c>
      <c r="F293" s="238" t="s">
        <v>2866</v>
      </c>
      <c r="G293" s="236"/>
      <c r="H293" s="239">
        <v>5.0550000000000006</v>
      </c>
      <c r="I293" s="240"/>
      <c r="J293" s="236"/>
      <c r="K293" s="236"/>
      <c r="L293" s="241"/>
      <c r="M293" s="242"/>
      <c r="N293" s="243"/>
      <c r="O293" s="243"/>
      <c r="P293" s="243"/>
      <c r="Q293" s="243"/>
      <c r="R293" s="243"/>
      <c r="S293" s="243"/>
      <c r="T293" s="24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45" t="s">
        <v>169</v>
      </c>
      <c r="AU293" s="245" t="s">
        <v>80</v>
      </c>
      <c r="AV293" s="14" t="s">
        <v>80</v>
      </c>
      <c r="AW293" s="14" t="s">
        <v>171</v>
      </c>
      <c r="AX293" s="14" t="s">
        <v>70</v>
      </c>
      <c r="AY293" s="245" t="s">
        <v>158</v>
      </c>
    </row>
    <row r="294" s="14" customFormat="1">
      <c r="A294" s="14"/>
      <c r="B294" s="235"/>
      <c r="C294" s="236"/>
      <c r="D294" s="226" t="s">
        <v>169</v>
      </c>
      <c r="E294" s="237" t="s">
        <v>19</v>
      </c>
      <c r="F294" s="238" t="s">
        <v>2867</v>
      </c>
      <c r="G294" s="236"/>
      <c r="H294" s="239">
        <v>1.575</v>
      </c>
      <c r="I294" s="240"/>
      <c r="J294" s="236"/>
      <c r="K294" s="236"/>
      <c r="L294" s="241"/>
      <c r="M294" s="242"/>
      <c r="N294" s="243"/>
      <c r="O294" s="243"/>
      <c r="P294" s="243"/>
      <c r="Q294" s="243"/>
      <c r="R294" s="243"/>
      <c r="S294" s="243"/>
      <c r="T294" s="24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45" t="s">
        <v>169</v>
      </c>
      <c r="AU294" s="245" t="s">
        <v>80</v>
      </c>
      <c r="AV294" s="14" t="s">
        <v>80</v>
      </c>
      <c r="AW294" s="14" t="s">
        <v>171</v>
      </c>
      <c r="AX294" s="14" t="s">
        <v>70</v>
      </c>
      <c r="AY294" s="245" t="s">
        <v>158</v>
      </c>
    </row>
    <row r="295" s="14" customFormat="1">
      <c r="A295" s="14"/>
      <c r="B295" s="235"/>
      <c r="C295" s="236"/>
      <c r="D295" s="226" t="s">
        <v>169</v>
      </c>
      <c r="E295" s="237" t="s">
        <v>19</v>
      </c>
      <c r="F295" s="238" t="s">
        <v>2868</v>
      </c>
      <c r="G295" s="236"/>
      <c r="H295" s="239">
        <v>3.3614999999999999</v>
      </c>
      <c r="I295" s="240"/>
      <c r="J295" s="236"/>
      <c r="K295" s="236"/>
      <c r="L295" s="241"/>
      <c r="M295" s="242"/>
      <c r="N295" s="243"/>
      <c r="O295" s="243"/>
      <c r="P295" s="243"/>
      <c r="Q295" s="243"/>
      <c r="R295" s="243"/>
      <c r="S295" s="243"/>
      <c r="T295" s="24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45" t="s">
        <v>169</v>
      </c>
      <c r="AU295" s="245" t="s">
        <v>80</v>
      </c>
      <c r="AV295" s="14" t="s">
        <v>80</v>
      </c>
      <c r="AW295" s="14" t="s">
        <v>171</v>
      </c>
      <c r="AX295" s="14" t="s">
        <v>70</v>
      </c>
      <c r="AY295" s="245" t="s">
        <v>158</v>
      </c>
    </row>
    <row r="296" s="14" customFormat="1">
      <c r="A296" s="14"/>
      <c r="B296" s="235"/>
      <c r="C296" s="236"/>
      <c r="D296" s="226" t="s">
        <v>169</v>
      </c>
      <c r="E296" s="237" t="s">
        <v>19</v>
      </c>
      <c r="F296" s="238" t="s">
        <v>2869</v>
      </c>
      <c r="G296" s="236"/>
      <c r="H296" s="239">
        <v>0.32400000000000001</v>
      </c>
      <c r="I296" s="240"/>
      <c r="J296" s="236"/>
      <c r="K296" s="236"/>
      <c r="L296" s="241"/>
      <c r="M296" s="242"/>
      <c r="N296" s="243"/>
      <c r="O296" s="243"/>
      <c r="P296" s="243"/>
      <c r="Q296" s="243"/>
      <c r="R296" s="243"/>
      <c r="S296" s="243"/>
      <c r="T296" s="24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45" t="s">
        <v>169</v>
      </c>
      <c r="AU296" s="245" t="s">
        <v>80</v>
      </c>
      <c r="AV296" s="14" t="s">
        <v>80</v>
      </c>
      <c r="AW296" s="14" t="s">
        <v>171</v>
      </c>
      <c r="AX296" s="14" t="s">
        <v>70</v>
      </c>
      <c r="AY296" s="245" t="s">
        <v>158</v>
      </c>
    </row>
    <row r="297" s="13" customFormat="1">
      <c r="A297" s="13"/>
      <c r="B297" s="224"/>
      <c r="C297" s="225"/>
      <c r="D297" s="226" t="s">
        <v>169</v>
      </c>
      <c r="E297" s="227" t="s">
        <v>19</v>
      </c>
      <c r="F297" s="228" t="s">
        <v>1330</v>
      </c>
      <c r="G297" s="225"/>
      <c r="H297" s="227" t="s">
        <v>19</v>
      </c>
      <c r="I297" s="229"/>
      <c r="J297" s="225"/>
      <c r="K297" s="225"/>
      <c r="L297" s="230"/>
      <c r="M297" s="231"/>
      <c r="N297" s="232"/>
      <c r="O297" s="232"/>
      <c r="P297" s="232"/>
      <c r="Q297" s="232"/>
      <c r="R297" s="232"/>
      <c r="S297" s="232"/>
      <c r="T297" s="23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34" t="s">
        <v>169</v>
      </c>
      <c r="AU297" s="234" t="s">
        <v>80</v>
      </c>
      <c r="AV297" s="13" t="s">
        <v>78</v>
      </c>
      <c r="AW297" s="13" t="s">
        <v>171</v>
      </c>
      <c r="AX297" s="13" t="s">
        <v>70</v>
      </c>
      <c r="AY297" s="234" t="s">
        <v>158</v>
      </c>
    </row>
    <row r="298" s="13" customFormat="1">
      <c r="A298" s="13"/>
      <c r="B298" s="224"/>
      <c r="C298" s="225"/>
      <c r="D298" s="226" t="s">
        <v>169</v>
      </c>
      <c r="E298" s="227" t="s">
        <v>19</v>
      </c>
      <c r="F298" s="228" t="s">
        <v>1316</v>
      </c>
      <c r="G298" s="225"/>
      <c r="H298" s="227" t="s">
        <v>19</v>
      </c>
      <c r="I298" s="229"/>
      <c r="J298" s="225"/>
      <c r="K298" s="225"/>
      <c r="L298" s="230"/>
      <c r="M298" s="231"/>
      <c r="N298" s="232"/>
      <c r="O298" s="232"/>
      <c r="P298" s="232"/>
      <c r="Q298" s="232"/>
      <c r="R298" s="232"/>
      <c r="S298" s="232"/>
      <c r="T298" s="23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34" t="s">
        <v>169</v>
      </c>
      <c r="AU298" s="234" t="s">
        <v>80</v>
      </c>
      <c r="AV298" s="13" t="s">
        <v>78</v>
      </c>
      <c r="AW298" s="13" t="s">
        <v>171</v>
      </c>
      <c r="AX298" s="13" t="s">
        <v>70</v>
      </c>
      <c r="AY298" s="234" t="s">
        <v>158</v>
      </c>
    </row>
    <row r="299" s="14" customFormat="1">
      <c r="A299" s="14"/>
      <c r="B299" s="235"/>
      <c r="C299" s="236"/>
      <c r="D299" s="226" t="s">
        <v>169</v>
      </c>
      <c r="E299" s="237" t="s">
        <v>19</v>
      </c>
      <c r="F299" s="238" t="s">
        <v>2872</v>
      </c>
      <c r="G299" s="236"/>
      <c r="H299" s="239">
        <v>3.2000000000000002</v>
      </c>
      <c r="I299" s="240"/>
      <c r="J299" s="236"/>
      <c r="K299" s="236"/>
      <c r="L299" s="241"/>
      <c r="M299" s="242"/>
      <c r="N299" s="243"/>
      <c r="O299" s="243"/>
      <c r="P299" s="243"/>
      <c r="Q299" s="243"/>
      <c r="R299" s="243"/>
      <c r="S299" s="243"/>
      <c r="T299" s="24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45" t="s">
        <v>169</v>
      </c>
      <c r="AU299" s="245" t="s">
        <v>80</v>
      </c>
      <c r="AV299" s="14" t="s">
        <v>80</v>
      </c>
      <c r="AW299" s="14" t="s">
        <v>171</v>
      </c>
      <c r="AX299" s="14" t="s">
        <v>70</v>
      </c>
      <c r="AY299" s="245" t="s">
        <v>158</v>
      </c>
    </row>
    <row r="300" s="14" customFormat="1">
      <c r="A300" s="14"/>
      <c r="B300" s="235"/>
      <c r="C300" s="236"/>
      <c r="D300" s="226" t="s">
        <v>169</v>
      </c>
      <c r="E300" s="237" t="s">
        <v>19</v>
      </c>
      <c r="F300" s="238" t="s">
        <v>2873</v>
      </c>
      <c r="G300" s="236"/>
      <c r="H300" s="239">
        <v>0.43940000000000012</v>
      </c>
      <c r="I300" s="240"/>
      <c r="J300" s="236"/>
      <c r="K300" s="236"/>
      <c r="L300" s="241"/>
      <c r="M300" s="242"/>
      <c r="N300" s="243"/>
      <c r="O300" s="243"/>
      <c r="P300" s="243"/>
      <c r="Q300" s="243"/>
      <c r="R300" s="243"/>
      <c r="S300" s="243"/>
      <c r="T300" s="24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45" t="s">
        <v>169</v>
      </c>
      <c r="AU300" s="245" t="s">
        <v>80</v>
      </c>
      <c r="AV300" s="14" t="s">
        <v>80</v>
      </c>
      <c r="AW300" s="14" t="s">
        <v>171</v>
      </c>
      <c r="AX300" s="14" t="s">
        <v>70</v>
      </c>
      <c r="AY300" s="245" t="s">
        <v>158</v>
      </c>
    </row>
    <row r="301" s="14" customFormat="1">
      <c r="A301" s="14"/>
      <c r="B301" s="235"/>
      <c r="C301" s="236"/>
      <c r="D301" s="226" t="s">
        <v>169</v>
      </c>
      <c r="E301" s="237" t="s">
        <v>19</v>
      </c>
      <c r="F301" s="238" t="s">
        <v>2874</v>
      </c>
      <c r="G301" s="236"/>
      <c r="H301" s="239">
        <v>1.0758399999999999</v>
      </c>
      <c r="I301" s="240"/>
      <c r="J301" s="236"/>
      <c r="K301" s="236"/>
      <c r="L301" s="241"/>
      <c r="M301" s="242"/>
      <c r="N301" s="243"/>
      <c r="O301" s="243"/>
      <c r="P301" s="243"/>
      <c r="Q301" s="243"/>
      <c r="R301" s="243"/>
      <c r="S301" s="243"/>
      <c r="T301" s="24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45" t="s">
        <v>169</v>
      </c>
      <c r="AU301" s="245" t="s">
        <v>80</v>
      </c>
      <c r="AV301" s="14" t="s">
        <v>80</v>
      </c>
      <c r="AW301" s="14" t="s">
        <v>171</v>
      </c>
      <c r="AX301" s="14" t="s">
        <v>70</v>
      </c>
      <c r="AY301" s="245" t="s">
        <v>158</v>
      </c>
    </row>
    <row r="302" s="14" customFormat="1">
      <c r="A302" s="14"/>
      <c r="B302" s="235"/>
      <c r="C302" s="236"/>
      <c r="D302" s="226" t="s">
        <v>169</v>
      </c>
      <c r="E302" s="237" t="s">
        <v>19</v>
      </c>
      <c r="F302" s="238" t="s">
        <v>2875</v>
      </c>
      <c r="G302" s="236"/>
      <c r="H302" s="239">
        <v>5.4800000000000004</v>
      </c>
      <c r="I302" s="240"/>
      <c r="J302" s="236"/>
      <c r="K302" s="236"/>
      <c r="L302" s="241"/>
      <c r="M302" s="242"/>
      <c r="N302" s="243"/>
      <c r="O302" s="243"/>
      <c r="P302" s="243"/>
      <c r="Q302" s="243"/>
      <c r="R302" s="243"/>
      <c r="S302" s="243"/>
      <c r="T302" s="24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45" t="s">
        <v>169</v>
      </c>
      <c r="AU302" s="245" t="s">
        <v>80</v>
      </c>
      <c r="AV302" s="14" t="s">
        <v>80</v>
      </c>
      <c r="AW302" s="14" t="s">
        <v>171</v>
      </c>
      <c r="AX302" s="14" t="s">
        <v>70</v>
      </c>
      <c r="AY302" s="245" t="s">
        <v>158</v>
      </c>
    </row>
    <row r="303" s="14" customFormat="1">
      <c r="A303" s="14"/>
      <c r="B303" s="235"/>
      <c r="C303" s="236"/>
      <c r="D303" s="226" t="s">
        <v>169</v>
      </c>
      <c r="E303" s="237" t="s">
        <v>19</v>
      </c>
      <c r="F303" s="238" t="s">
        <v>2876</v>
      </c>
      <c r="G303" s="236"/>
      <c r="H303" s="239">
        <v>6.7400000000000011</v>
      </c>
      <c r="I303" s="240"/>
      <c r="J303" s="236"/>
      <c r="K303" s="236"/>
      <c r="L303" s="241"/>
      <c r="M303" s="242"/>
      <c r="N303" s="243"/>
      <c r="O303" s="243"/>
      <c r="P303" s="243"/>
      <c r="Q303" s="243"/>
      <c r="R303" s="243"/>
      <c r="S303" s="243"/>
      <c r="T303" s="24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45" t="s">
        <v>169</v>
      </c>
      <c r="AU303" s="245" t="s">
        <v>80</v>
      </c>
      <c r="AV303" s="14" t="s">
        <v>80</v>
      </c>
      <c r="AW303" s="14" t="s">
        <v>171</v>
      </c>
      <c r="AX303" s="14" t="s">
        <v>70</v>
      </c>
      <c r="AY303" s="245" t="s">
        <v>158</v>
      </c>
    </row>
    <row r="304" s="14" customFormat="1">
      <c r="A304" s="14"/>
      <c r="B304" s="235"/>
      <c r="C304" s="236"/>
      <c r="D304" s="226" t="s">
        <v>169</v>
      </c>
      <c r="E304" s="237" t="s">
        <v>19</v>
      </c>
      <c r="F304" s="238" t="s">
        <v>2877</v>
      </c>
      <c r="G304" s="236"/>
      <c r="H304" s="239">
        <v>2.1000000000000001</v>
      </c>
      <c r="I304" s="240"/>
      <c r="J304" s="236"/>
      <c r="K304" s="236"/>
      <c r="L304" s="241"/>
      <c r="M304" s="242"/>
      <c r="N304" s="243"/>
      <c r="O304" s="243"/>
      <c r="P304" s="243"/>
      <c r="Q304" s="243"/>
      <c r="R304" s="243"/>
      <c r="S304" s="243"/>
      <c r="T304" s="24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45" t="s">
        <v>169</v>
      </c>
      <c r="AU304" s="245" t="s">
        <v>80</v>
      </c>
      <c r="AV304" s="14" t="s">
        <v>80</v>
      </c>
      <c r="AW304" s="14" t="s">
        <v>171</v>
      </c>
      <c r="AX304" s="14" t="s">
        <v>70</v>
      </c>
      <c r="AY304" s="245" t="s">
        <v>158</v>
      </c>
    </row>
    <row r="305" s="14" customFormat="1">
      <c r="A305" s="14"/>
      <c r="B305" s="235"/>
      <c r="C305" s="236"/>
      <c r="D305" s="226" t="s">
        <v>169</v>
      </c>
      <c r="E305" s="237" t="s">
        <v>19</v>
      </c>
      <c r="F305" s="238" t="s">
        <v>2878</v>
      </c>
      <c r="G305" s="236"/>
      <c r="H305" s="239">
        <v>4.4820000000000002</v>
      </c>
      <c r="I305" s="240"/>
      <c r="J305" s="236"/>
      <c r="K305" s="236"/>
      <c r="L305" s="241"/>
      <c r="M305" s="242"/>
      <c r="N305" s="243"/>
      <c r="O305" s="243"/>
      <c r="P305" s="243"/>
      <c r="Q305" s="243"/>
      <c r="R305" s="243"/>
      <c r="S305" s="243"/>
      <c r="T305" s="24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45" t="s">
        <v>169</v>
      </c>
      <c r="AU305" s="245" t="s">
        <v>80</v>
      </c>
      <c r="AV305" s="14" t="s">
        <v>80</v>
      </c>
      <c r="AW305" s="14" t="s">
        <v>171</v>
      </c>
      <c r="AX305" s="14" t="s">
        <v>70</v>
      </c>
      <c r="AY305" s="245" t="s">
        <v>158</v>
      </c>
    </row>
    <row r="306" s="14" customFormat="1">
      <c r="A306" s="14"/>
      <c r="B306" s="235"/>
      <c r="C306" s="236"/>
      <c r="D306" s="226" t="s">
        <v>169</v>
      </c>
      <c r="E306" s="237" t="s">
        <v>19</v>
      </c>
      <c r="F306" s="238" t="s">
        <v>2879</v>
      </c>
      <c r="G306" s="236"/>
      <c r="H306" s="239">
        <v>0.43200000000000005</v>
      </c>
      <c r="I306" s="240"/>
      <c r="J306" s="236"/>
      <c r="K306" s="236"/>
      <c r="L306" s="241"/>
      <c r="M306" s="242"/>
      <c r="N306" s="243"/>
      <c r="O306" s="243"/>
      <c r="P306" s="243"/>
      <c r="Q306" s="243"/>
      <c r="R306" s="243"/>
      <c r="S306" s="243"/>
      <c r="T306" s="24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45" t="s">
        <v>169</v>
      </c>
      <c r="AU306" s="245" t="s">
        <v>80</v>
      </c>
      <c r="AV306" s="14" t="s">
        <v>80</v>
      </c>
      <c r="AW306" s="14" t="s">
        <v>171</v>
      </c>
      <c r="AX306" s="14" t="s">
        <v>70</v>
      </c>
      <c r="AY306" s="245" t="s">
        <v>158</v>
      </c>
    </row>
    <row r="307" s="2" customFormat="1" ht="34.8" customHeight="1">
      <c r="A307" s="40"/>
      <c r="B307" s="41"/>
      <c r="C307" s="206" t="s">
        <v>378</v>
      </c>
      <c r="D307" s="206" t="s">
        <v>160</v>
      </c>
      <c r="E307" s="207" t="s">
        <v>348</v>
      </c>
      <c r="F307" s="208" t="s">
        <v>349</v>
      </c>
      <c r="G307" s="209" t="s">
        <v>234</v>
      </c>
      <c r="H307" s="210">
        <v>209.55500000000001</v>
      </c>
      <c r="I307" s="211"/>
      <c r="J307" s="212">
        <f>ROUND(I307*H307,2)</f>
        <v>0</v>
      </c>
      <c r="K307" s="208" t="s">
        <v>164</v>
      </c>
      <c r="L307" s="46"/>
      <c r="M307" s="213" t="s">
        <v>19</v>
      </c>
      <c r="N307" s="214" t="s">
        <v>41</v>
      </c>
      <c r="O307" s="86"/>
      <c r="P307" s="215">
        <f>O307*H307</f>
        <v>0</v>
      </c>
      <c r="Q307" s="215">
        <v>0</v>
      </c>
      <c r="R307" s="215">
        <f>Q307*H307</f>
        <v>0</v>
      </c>
      <c r="S307" s="215">
        <v>0</v>
      </c>
      <c r="T307" s="216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17" t="s">
        <v>165</v>
      </c>
      <c r="AT307" s="217" t="s">
        <v>160</v>
      </c>
      <c r="AU307" s="217" t="s">
        <v>80</v>
      </c>
      <c r="AY307" s="19" t="s">
        <v>158</v>
      </c>
      <c r="BE307" s="218">
        <f>IF(N307="základní",J307,0)</f>
        <v>0</v>
      </c>
      <c r="BF307" s="218">
        <f>IF(N307="snížená",J307,0)</f>
        <v>0</v>
      </c>
      <c r="BG307" s="218">
        <f>IF(N307="zákl. přenesená",J307,0)</f>
        <v>0</v>
      </c>
      <c r="BH307" s="218">
        <f>IF(N307="sníž. přenesená",J307,0)</f>
        <v>0</v>
      </c>
      <c r="BI307" s="218">
        <f>IF(N307="nulová",J307,0)</f>
        <v>0</v>
      </c>
      <c r="BJ307" s="19" t="s">
        <v>78</v>
      </c>
      <c r="BK307" s="218">
        <f>ROUND(I307*H307,2)</f>
        <v>0</v>
      </c>
      <c r="BL307" s="19" t="s">
        <v>165</v>
      </c>
      <c r="BM307" s="217" t="s">
        <v>2882</v>
      </c>
    </row>
    <row r="308" s="2" customFormat="1">
      <c r="A308" s="40"/>
      <c r="B308" s="41"/>
      <c r="C308" s="42"/>
      <c r="D308" s="219" t="s">
        <v>167</v>
      </c>
      <c r="E308" s="42"/>
      <c r="F308" s="220" t="s">
        <v>351</v>
      </c>
      <c r="G308" s="42"/>
      <c r="H308" s="42"/>
      <c r="I308" s="221"/>
      <c r="J308" s="42"/>
      <c r="K308" s="42"/>
      <c r="L308" s="46"/>
      <c r="M308" s="222"/>
      <c r="N308" s="223"/>
      <c r="O308" s="86"/>
      <c r="P308" s="86"/>
      <c r="Q308" s="86"/>
      <c r="R308" s="86"/>
      <c r="S308" s="86"/>
      <c r="T308" s="87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167</v>
      </c>
      <c r="AU308" s="19" t="s">
        <v>80</v>
      </c>
    </row>
    <row r="309" s="14" customFormat="1">
      <c r="A309" s="14"/>
      <c r="B309" s="235"/>
      <c r="C309" s="236"/>
      <c r="D309" s="226" t="s">
        <v>169</v>
      </c>
      <c r="E309" s="236"/>
      <c r="F309" s="238" t="s">
        <v>2883</v>
      </c>
      <c r="G309" s="236"/>
      <c r="H309" s="239">
        <v>209.55500000000001</v>
      </c>
      <c r="I309" s="240"/>
      <c r="J309" s="236"/>
      <c r="K309" s="236"/>
      <c r="L309" s="241"/>
      <c r="M309" s="242"/>
      <c r="N309" s="243"/>
      <c r="O309" s="243"/>
      <c r="P309" s="243"/>
      <c r="Q309" s="243"/>
      <c r="R309" s="243"/>
      <c r="S309" s="243"/>
      <c r="T309" s="24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45" t="s">
        <v>169</v>
      </c>
      <c r="AU309" s="245" t="s">
        <v>80</v>
      </c>
      <c r="AV309" s="14" t="s">
        <v>80</v>
      </c>
      <c r="AW309" s="14" t="s">
        <v>4</v>
      </c>
      <c r="AX309" s="14" t="s">
        <v>78</v>
      </c>
      <c r="AY309" s="245" t="s">
        <v>158</v>
      </c>
    </row>
    <row r="310" s="2" customFormat="1" ht="22.2" customHeight="1">
      <c r="A310" s="40"/>
      <c r="B310" s="41"/>
      <c r="C310" s="206" t="s">
        <v>388</v>
      </c>
      <c r="D310" s="206" t="s">
        <v>160</v>
      </c>
      <c r="E310" s="207" t="s">
        <v>2884</v>
      </c>
      <c r="F310" s="208" t="s">
        <v>2885</v>
      </c>
      <c r="G310" s="209" t="s">
        <v>234</v>
      </c>
      <c r="H310" s="210">
        <v>59.872999999999998</v>
      </c>
      <c r="I310" s="211"/>
      <c r="J310" s="212">
        <f>ROUND(I310*H310,2)</f>
        <v>0</v>
      </c>
      <c r="K310" s="208" t="s">
        <v>164</v>
      </c>
      <c r="L310" s="46"/>
      <c r="M310" s="213" t="s">
        <v>19</v>
      </c>
      <c r="N310" s="214" t="s">
        <v>41</v>
      </c>
      <c r="O310" s="86"/>
      <c r="P310" s="215">
        <f>O310*H310</f>
        <v>0</v>
      </c>
      <c r="Q310" s="215">
        <v>0</v>
      </c>
      <c r="R310" s="215">
        <f>Q310*H310</f>
        <v>0</v>
      </c>
      <c r="S310" s="215">
        <v>0</v>
      </c>
      <c r="T310" s="216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17" t="s">
        <v>165</v>
      </c>
      <c r="AT310" s="217" t="s">
        <v>160</v>
      </c>
      <c r="AU310" s="217" t="s">
        <v>80</v>
      </c>
      <c r="AY310" s="19" t="s">
        <v>158</v>
      </c>
      <c r="BE310" s="218">
        <f>IF(N310="základní",J310,0)</f>
        <v>0</v>
      </c>
      <c r="BF310" s="218">
        <f>IF(N310="snížená",J310,0)</f>
        <v>0</v>
      </c>
      <c r="BG310" s="218">
        <f>IF(N310="zákl. přenesená",J310,0)</f>
        <v>0</v>
      </c>
      <c r="BH310" s="218">
        <f>IF(N310="sníž. přenesená",J310,0)</f>
        <v>0</v>
      </c>
      <c r="BI310" s="218">
        <f>IF(N310="nulová",J310,0)</f>
        <v>0</v>
      </c>
      <c r="BJ310" s="19" t="s">
        <v>78</v>
      </c>
      <c r="BK310" s="218">
        <f>ROUND(I310*H310,2)</f>
        <v>0</v>
      </c>
      <c r="BL310" s="19" t="s">
        <v>165</v>
      </c>
      <c r="BM310" s="217" t="s">
        <v>2886</v>
      </c>
    </row>
    <row r="311" s="2" customFormat="1">
      <c r="A311" s="40"/>
      <c r="B311" s="41"/>
      <c r="C311" s="42"/>
      <c r="D311" s="219" t="s">
        <v>167</v>
      </c>
      <c r="E311" s="42"/>
      <c r="F311" s="220" t="s">
        <v>2887</v>
      </c>
      <c r="G311" s="42"/>
      <c r="H311" s="42"/>
      <c r="I311" s="221"/>
      <c r="J311" s="42"/>
      <c r="K311" s="42"/>
      <c r="L311" s="46"/>
      <c r="M311" s="222"/>
      <c r="N311" s="223"/>
      <c r="O311" s="86"/>
      <c r="P311" s="86"/>
      <c r="Q311" s="86"/>
      <c r="R311" s="86"/>
      <c r="S311" s="86"/>
      <c r="T311" s="87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T311" s="19" t="s">
        <v>167</v>
      </c>
      <c r="AU311" s="19" t="s">
        <v>80</v>
      </c>
    </row>
    <row r="312" s="2" customFormat="1" ht="30" customHeight="1">
      <c r="A312" s="40"/>
      <c r="B312" s="41"/>
      <c r="C312" s="206" t="s">
        <v>399</v>
      </c>
      <c r="D312" s="206" t="s">
        <v>160</v>
      </c>
      <c r="E312" s="207" t="s">
        <v>1115</v>
      </c>
      <c r="F312" s="208" t="s">
        <v>1116</v>
      </c>
      <c r="G312" s="209" t="s">
        <v>234</v>
      </c>
      <c r="H312" s="210">
        <v>59.872999999999998</v>
      </c>
      <c r="I312" s="211"/>
      <c r="J312" s="212">
        <f>ROUND(I312*H312,2)</f>
        <v>0</v>
      </c>
      <c r="K312" s="208" t="s">
        <v>164</v>
      </c>
      <c r="L312" s="46"/>
      <c r="M312" s="213" t="s">
        <v>19</v>
      </c>
      <c r="N312" s="214" t="s">
        <v>41</v>
      </c>
      <c r="O312" s="86"/>
      <c r="P312" s="215">
        <f>O312*H312</f>
        <v>0</v>
      </c>
      <c r="Q312" s="215">
        <v>0</v>
      </c>
      <c r="R312" s="215">
        <f>Q312*H312</f>
        <v>0</v>
      </c>
      <c r="S312" s="215">
        <v>0</v>
      </c>
      <c r="T312" s="216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17" t="s">
        <v>165</v>
      </c>
      <c r="AT312" s="217" t="s">
        <v>160</v>
      </c>
      <c r="AU312" s="217" t="s">
        <v>80</v>
      </c>
      <c r="AY312" s="19" t="s">
        <v>158</v>
      </c>
      <c r="BE312" s="218">
        <f>IF(N312="základní",J312,0)</f>
        <v>0</v>
      </c>
      <c r="BF312" s="218">
        <f>IF(N312="snížená",J312,0)</f>
        <v>0</v>
      </c>
      <c r="BG312" s="218">
        <f>IF(N312="zákl. přenesená",J312,0)</f>
        <v>0</v>
      </c>
      <c r="BH312" s="218">
        <f>IF(N312="sníž. přenesená",J312,0)</f>
        <v>0</v>
      </c>
      <c r="BI312" s="218">
        <f>IF(N312="nulová",J312,0)</f>
        <v>0</v>
      </c>
      <c r="BJ312" s="19" t="s">
        <v>78</v>
      </c>
      <c r="BK312" s="218">
        <f>ROUND(I312*H312,2)</f>
        <v>0</v>
      </c>
      <c r="BL312" s="19" t="s">
        <v>165</v>
      </c>
      <c r="BM312" s="217" t="s">
        <v>2888</v>
      </c>
    </row>
    <row r="313" s="2" customFormat="1">
      <c r="A313" s="40"/>
      <c r="B313" s="41"/>
      <c r="C313" s="42"/>
      <c r="D313" s="219" t="s">
        <v>167</v>
      </c>
      <c r="E313" s="42"/>
      <c r="F313" s="220" t="s">
        <v>1118</v>
      </c>
      <c r="G313" s="42"/>
      <c r="H313" s="42"/>
      <c r="I313" s="221"/>
      <c r="J313" s="42"/>
      <c r="K313" s="42"/>
      <c r="L313" s="46"/>
      <c r="M313" s="222"/>
      <c r="N313" s="223"/>
      <c r="O313" s="86"/>
      <c r="P313" s="86"/>
      <c r="Q313" s="86"/>
      <c r="R313" s="86"/>
      <c r="S313" s="86"/>
      <c r="T313" s="87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T313" s="19" t="s">
        <v>167</v>
      </c>
      <c r="AU313" s="19" t="s">
        <v>80</v>
      </c>
    </row>
    <row r="314" s="13" customFormat="1">
      <c r="A314" s="13"/>
      <c r="B314" s="224"/>
      <c r="C314" s="225"/>
      <c r="D314" s="226" t="s">
        <v>169</v>
      </c>
      <c r="E314" s="227" t="s">
        <v>19</v>
      </c>
      <c r="F314" s="228" t="s">
        <v>1119</v>
      </c>
      <c r="G314" s="225"/>
      <c r="H314" s="227" t="s">
        <v>19</v>
      </c>
      <c r="I314" s="229"/>
      <c r="J314" s="225"/>
      <c r="K314" s="225"/>
      <c r="L314" s="230"/>
      <c r="M314" s="231"/>
      <c r="N314" s="232"/>
      <c r="O314" s="232"/>
      <c r="P314" s="232"/>
      <c r="Q314" s="232"/>
      <c r="R314" s="232"/>
      <c r="S314" s="232"/>
      <c r="T314" s="23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34" t="s">
        <v>169</v>
      </c>
      <c r="AU314" s="234" t="s">
        <v>80</v>
      </c>
      <c r="AV314" s="13" t="s">
        <v>78</v>
      </c>
      <c r="AW314" s="13" t="s">
        <v>171</v>
      </c>
      <c r="AX314" s="13" t="s">
        <v>70</v>
      </c>
      <c r="AY314" s="234" t="s">
        <v>158</v>
      </c>
    </row>
    <row r="315" s="13" customFormat="1">
      <c r="A315" s="13"/>
      <c r="B315" s="224"/>
      <c r="C315" s="225"/>
      <c r="D315" s="226" t="s">
        <v>169</v>
      </c>
      <c r="E315" s="227" t="s">
        <v>19</v>
      </c>
      <c r="F315" s="228" t="s">
        <v>1316</v>
      </c>
      <c r="G315" s="225"/>
      <c r="H315" s="227" t="s">
        <v>19</v>
      </c>
      <c r="I315" s="229"/>
      <c r="J315" s="225"/>
      <c r="K315" s="225"/>
      <c r="L315" s="230"/>
      <c r="M315" s="231"/>
      <c r="N315" s="232"/>
      <c r="O315" s="232"/>
      <c r="P315" s="232"/>
      <c r="Q315" s="232"/>
      <c r="R315" s="232"/>
      <c r="S315" s="232"/>
      <c r="T315" s="23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34" t="s">
        <v>169</v>
      </c>
      <c r="AU315" s="234" t="s">
        <v>80</v>
      </c>
      <c r="AV315" s="13" t="s">
        <v>78</v>
      </c>
      <c r="AW315" s="13" t="s">
        <v>171</v>
      </c>
      <c r="AX315" s="13" t="s">
        <v>70</v>
      </c>
      <c r="AY315" s="234" t="s">
        <v>158</v>
      </c>
    </row>
    <row r="316" s="14" customFormat="1">
      <c r="A316" s="14"/>
      <c r="B316" s="235"/>
      <c r="C316" s="236"/>
      <c r="D316" s="226" t="s">
        <v>169</v>
      </c>
      <c r="E316" s="237" t="s">
        <v>19</v>
      </c>
      <c r="F316" s="238" t="s">
        <v>2889</v>
      </c>
      <c r="G316" s="236"/>
      <c r="H316" s="239">
        <v>8</v>
      </c>
      <c r="I316" s="240"/>
      <c r="J316" s="236"/>
      <c r="K316" s="236"/>
      <c r="L316" s="241"/>
      <c r="M316" s="242"/>
      <c r="N316" s="243"/>
      <c r="O316" s="243"/>
      <c r="P316" s="243"/>
      <c r="Q316" s="243"/>
      <c r="R316" s="243"/>
      <c r="S316" s="243"/>
      <c r="T316" s="24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45" t="s">
        <v>169</v>
      </c>
      <c r="AU316" s="245" t="s">
        <v>80</v>
      </c>
      <c r="AV316" s="14" t="s">
        <v>80</v>
      </c>
      <c r="AW316" s="14" t="s">
        <v>171</v>
      </c>
      <c r="AX316" s="14" t="s">
        <v>70</v>
      </c>
      <c r="AY316" s="245" t="s">
        <v>158</v>
      </c>
    </row>
    <row r="317" s="14" customFormat="1">
      <c r="A317" s="14"/>
      <c r="B317" s="235"/>
      <c r="C317" s="236"/>
      <c r="D317" s="226" t="s">
        <v>169</v>
      </c>
      <c r="E317" s="237" t="s">
        <v>19</v>
      </c>
      <c r="F317" s="238" t="s">
        <v>2890</v>
      </c>
      <c r="G317" s="236"/>
      <c r="H317" s="239">
        <v>1.0985000000000003</v>
      </c>
      <c r="I317" s="240"/>
      <c r="J317" s="236"/>
      <c r="K317" s="236"/>
      <c r="L317" s="241"/>
      <c r="M317" s="242"/>
      <c r="N317" s="243"/>
      <c r="O317" s="243"/>
      <c r="P317" s="243"/>
      <c r="Q317" s="243"/>
      <c r="R317" s="243"/>
      <c r="S317" s="243"/>
      <c r="T317" s="24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45" t="s">
        <v>169</v>
      </c>
      <c r="AU317" s="245" t="s">
        <v>80</v>
      </c>
      <c r="AV317" s="14" t="s">
        <v>80</v>
      </c>
      <c r="AW317" s="14" t="s">
        <v>171</v>
      </c>
      <c r="AX317" s="14" t="s">
        <v>70</v>
      </c>
      <c r="AY317" s="245" t="s">
        <v>158</v>
      </c>
    </row>
    <row r="318" s="14" customFormat="1">
      <c r="A318" s="14"/>
      <c r="B318" s="235"/>
      <c r="C318" s="236"/>
      <c r="D318" s="226" t="s">
        <v>169</v>
      </c>
      <c r="E318" s="237" t="s">
        <v>19</v>
      </c>
      <c r="F318" s="238" t="s">
        <v>2891</v>
      </c>
      <c r="G318" s="236"/>
      <c r="H318" s="239">
        <v>2.6895999999999995</v>
      </c>
      <c r="I318" s="240"/>
      <c r="J318" s="236"/>
      <c r="K318" s="236"/>
      <c r="L318" s="241"/>
      <c r="M318" s="242"/>
      <c r="N318" s="243"/>
      <c r="O318" s="243"/>
      <c r="P318" s="243"/>
      <c r="Q318" s="243"/>
      <c r="R318" s="243"/>
      <c r="S318" s="243"/>
      <c r="T318" s="24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45" t="s">
        <v>169</v>
      </c>
      <c r="AU318" s="245" t="s">
        <v>80</v>
      </c>
      <c r="AV318" s="14" t="s">
        <v>80</v>
      </c>
      <c r="AW318" s="14" t="s">
        <v>171</v>
      </c>
      <c r="AX318" s="14" t="s">
        <v>70</v>
      </c>
      <c r="AY318" s="245" t="s">
        <v>158</v>
      </c>
    </row>
    <row r="319" s="14" customFormat="1">
      <c r="A319" s="14"/>
      <c r="B319" s="235"/>
      <c r="C319" s="236"/>
      <c r="D319" s="226" t="s">
        <v>169</v>
      </c>
      <c r="E319" s="237" t="s">
        <v>19</v>
      </c>
      <c r="F319" s="238" t="s">
        <v>2892</v>
      </c>
      <c r="G319" s="236"/>
      <c r="H319" s="239">
        <v>13.699999999999999</v>
      </c>
      <c r="I319" s="240"/>
      <c r="J319" s="236"/>
      <c r="K319" s="236"/>
      <c r="L319" s="241"/>
      <c r="M319" s="242"/>
      <c r="N319" s="243"/>
      <c r="O319" s="243"/>
      <c r="P319" s="243"/>
      <c r="Q319" s="243"/>
      <c r="R319" s="243"/>
      <c r="S319" s="243"/>
      <c r="T319" s="24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45" t="s">
        <v>169</v>
      </c>
      <c r="AU319" s="245" t="s">
        <v>80</v>
      </c>
      <c r="AV319" s="14" t="s">
        <v>80</v>
      </c>
      <c r="AW319" s="14" t="s">
        <v>171</v>
      </c>
      <c r="AX319" s="14" t="s">
        <v>70</v>
      </c>
      <c r="AY319" s="245" t="s">
        <v>158</v>
      </c>
    </row>
    <row r="320" s="14" customFormat="1">
      <c r="A320" s="14"/>
      <c r="B320" s="235"/>
      <c r="C320" s="236"/>
      <c r="D320" s="226" t="s">
        <v>169</v>
      </c>
      <c r="E320" s="237" t="s">
        <v>19</v>
      </c>
      <c r="F320" s="238" t="s">
        <v>2893</v>
      </c>
      <c r="G320" s="236"/>
      <c r="H320" s="239">
        <v>16.850000000000001</v>
      </c>
      <c r="I320" s="240"/>
      <c r="J320" s="236"/>
      <c r="K320" s="236"/>
      <c r="L320" s="241"/>
      <c r="M320" s="242"/>
      <c r="N320" s="243"/>
      <c r="O320" s="243"/>
      <c r="P320" s="243"/>
      <c r="Q320" s="243"/>
      <c r="R320" s="243"/>
      <c r="S320" s="243"/>
      <c r="T320" s="24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45" t="s">
        <v>169</v>
      </c>
      <c r="AU320" s="245" t="s">
        <v>80</v>
      </c>
      <c r="AV320" s="14" t="s">
        <v>80</v>
      </c>
      <c r="AW320" s="14" t="s">
        <v>171</v>
      </c>
      <c r="AX320" s="14" t="s">
        <v>70</v>
      </c>
      <c r="AY320" s="245" t="s">
        <v>158</v>
      </c>
    </row>
    <row r="321" s="14" customFormat="1">
      <c r="A321" s="14"/>
      <c r="B321" s="235"/>
      <c r="C321" s="236"/>
      <c r="D321" s="226" t="s">
        <v>169</v>
      </c>
      <c r="E321" s="237" t="s">
        <v>19</v>
      </c>
      <c r="F321" s="238" t="s">
        <v>2894</v>
      </c>
      <c r="G321" s="236"/>
      <c r="H321" s="239">
        <v>5.25</v>
      </c>
      <c r="I321" s="240"/>
      <c r="J321" s="236"/>
      <c r="K321" s="236"/>
      <c r="L321" s="241"/>
      <c r="M321" s="242"/>
      <c r="N321" s="243"/>
      <c r="O321" s="243"/>
      <c r="P321" s="243"/>
      <c r="Q321" s="243"/>
      <c r="R321" s="243"/>
      <c r="S321" s="243"/>
      <c r="T321" s="24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45" t="s">
        <v>169</v>
      </c>
      <c r="AU321" s="245" t="s">
        <v>80</v>
      </c>
      <c r="AV321" s="14" t="s">
        <v>80</v>
      </c>
      <c r="AW321" s="14" t="s">
        <v>171</v>
      </c>
      <c r="AX321" s="14" t="s">
        <v>70</v>
      </c>
      <c r="AY321" s="245" t="s">
        <v>158</v>
      </c>
    </row>
    <row r="322" s="14" customFormat="1">
      <c r="A322" s="14"/>
      <c r="B322" s="235"/>
      <c r="C322" s="236"/>
      <c r="D322" s="226" t="s">
        <v>169</v>
      </c>
      <c r="E322" s="237" t="s">
        <v>19</v>
      </c>
      <c r="F322" s="238" t="s">
        <v>2895</v>
      </c>
      <c r="G322" s="236"/>
      <c r="H322" s="239">
        <v>11.205</v>
      </c>
      <c r="I322" s="240"/>
      <c r="J322" s="236"/>
      <c r="K322" s="236"/>
      <c r="L322" s="241"/>
      <c r="M322" s="242"/>
      <c r="N322" s="243"/>
      <c r="O322" s="243"/>
      <c r="P322" s="243"/>
      <c r="Q322" s="243"/>
      <c r="R322" s="243"/>
      <c r="S322" s="243"/>
      <c r="T322" s="24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45" t="s">
        <v>169</v>
      </c>
      <c r="AU322" s="245" t="s">
        <v>80</v>
      </c>
      <c r="AV322" s="14" t="s">
        <v>80</v>
      </c>
      <c r="AW322" s="14" t="s">
        <v>171</v>
      </c>
      <c r="AX322" s="14" t="s">
        <v>70</v>
      </c>
      <c r="AY322" s="245" t="s">
        <v>158</v>
      </c>
    </row>
    <row r="323" s="14" customFormat="1">
      <c r="A323" s="14"/>
      <c r="B323" s="235"/>
      <c r="C323" s="236"/>
      <c r="D323" s="226" t="s">
        <v>169</v>
      </c>
      <c r="E323" s="237" t="s">
        <v>19</v>
      </c>
      <c r="F323" s="238" t="s">
        <v>2896</v>
      </c>
      <c r="G323" s="236"/>
      <c r="H323" s="239">
        <v>1.0800000000000001</v>
      </c>
      <c r="I323" s="240"/>
      <c r="J323" s="236"/>
      <c r="K323" s="236"/>
      <c r="L323" s="241"/>
      <c r="M323" s="242"/>
      <c r="N323" s="243"/>
      <c r="O323" s="243"/>
      <c r="P323" s="243"/>
      <c r="Q323" s="243"/>
      <c r="R323" s="243"/>
      <c r="S323" s="243"/>
      <c r="T323" s="24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45" t="s">
        <v>169</v>
      </c>
      <c r="AU323" s="245" t="s">
        <v>80</v>
      </c>
      <c r="AV323" s="14" t="s">
        <v>80</v>
      </c>
      <c r="AW323" s="14" t="s">
        <v>171</v>
      </c>
      <c r="AX323" s="14" t="s">
        <v>70</v>
      </c>
      <c r="AY323" s="245" t="s">
        <v>158</v>
      </c>
    </row>
    <row r="324" s="2" customFormat="1" ht="30" customHeight="1">
      <c r="A324" s="40"/>
      <c r="B324" s="41"/>
      <c r="C324" s="206" t="s">
        <v>405</v>
      </c>
      <c r="D324" s="206" t="s">
        <v>160</v>
      </c>
      <c r="E324" s="207" t="s">
        <v>2897</v>
      </c>
      <c r="F324" s="208" t="s">
        <v>2898</v>
      </c>
      <c r="G324" s="209" t="s">
        <v>234</v>
      </c>
      <c r="H324" s="210">
        <v>59.872999999999998</v>
      </c>
      <c r="I324" s="211"/>
      <c r="J324" s="212">
        <f>ROUND(I324*H324,2)</f>
        <v>0</v>
      </c>
      <c r="K324" s="208" t="s">
        <v>164</v>
      </c>
      <c r="L324" s="46"/>
      <c r="M324" s="213" t="s">
        <v>19</v>
      </c>
      <c r="N324" s="214" t="s">
        <v>41</v>
      </c>
      <c r="O324" s="86"/>
      <c r="P324" s="215">
        <f>O324*H324</f>
        <v>0</v>
      </c>
      <c r="Q324" s="215">
        <v>0</v>
      </c>
      <c r="R324" s="215">
        <f>Q324*H324</f>
        <v>0</v>
      </c>
      <c r="S324" s="215">
        <v>0</v>
      </c>
      <c r="T324" s="216">
        <f>S324*H324</f>
        <v>0</v>
      </c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R324" s="217" t="s">
        <v>165</v>
      </c>
      <c r="AT324" s="217" t="s">
        <v>160</v>
      </c>
      <c r="AU324" s="217" t="s">
        <v>80</v>
      </c>
      <c r="AY324" s="19" t="s">
        <v>158</v>
      </c>
      <c r="BE324" s="218">
        <f>IF(N324="základní",J324,0)</f>
        <v>0</v>
      </c>
      <c r="BF324" s="218">
        <f>IF(N324="snížená",J324,0)</f>
        <v>0</v>
      </c>
      <c r="BG324" s="218">
        <f>IF(N324="zákl. přenesená",J324,0)</f>
        <v>0</v>
      </c>
      <c r="BH324" s="218">
        <f>IF(N324="sníž. přenesená",J324,0)</f>
        <v>0</v>
      </c>
      <c r="BI324" s="218">
        <f>IF(N324="nulová",J324,0)</f>
        <v>0</v>
      </c>
      <c r="BJ324" s="19" t="s">
        <v>78</v>
      </c>
      <c r="BK324" s="218">
        <f>ROUND(I324*H324,2)</f>
        <v>0</v>
      </c>
      <c r="BL324" s="19" t="s">
        <v>165</v>
      </c>
      <c r="BM324" s="217" t="s">
        <v>2899</v>
      </c>
    </row>
    <row r="325" s="2" customFormat="1">
      <c r="A325" s="40"/>
      <c r="B325" s="41"/>
      <c r="C325" s="42"/>
      <c r="D325" s="219" t="s">
        <v>167</v>
      </c>
      <c r="E325" s="42"/>
      <c r="F325" s="220" t="s">
        <v>2900</v>
      </c>
      <c r="G325" s="42"/>
      <c r="H325" s="42"/>
      <c r="I325" s="221"/>
      <c r="J325" s="42"/>
      <c r="K325" s="42"/>
      <c r="L325" s="46"/>
      <c r="M325" s="222"/>
      <c r="N325" s="223"/>
      <c r="O325" s="86"/>
      <c r="P325" s="86"/>
      <c r="Q325" s="86"/>
      <c r="R325" s="86"/>
      <c r="S325" s="86"/>
      <c r="T325" s="87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T325" s="19" t="s">
        <v>167</v>
      </c>
      <c r="AU325" s="19" t="s">
        <v>80</v>
      </c>
    </row>
    <row r="326" s="13" customFormat="1">
      <c r="A326" s="13"/>
      <c r="B326" s="224"/>
      <c r="C326" s="225"/>
      <c r="D326" s="226" t="s">
        <v>169</v>
      </c>
      <c r="E326" s="227" t="s">
        <v>19</v>
      </c>
      <c r="F326" s="228" t="s">
        <v>1384</v>
      </c>
      <c r="G326" s="225"/>
      <c r="H326" s="227" t="s">
        <v>19</v>
      </c>
      <c r="I326" s="229"/>
      <c r="J326" s="225"/>
      <c r="K326" s="225"/>
      <c r="L326" s="230"/>
      <c r="M326" s="231"/>
      <c r="N326" s="232"/>
      <c r="O326" s="232"/>
      <c r="P326" s="232"/>
      <c r="Q326" s="232"/>
      <c r="R326" s="232"/>
      <c r="S326" s="232"/>
      <c r="T326" s="23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34" t="s">
        <v>169</v>
      </c>
      <c r="AU326" s="234" t="s">
        <v>80</v>
      </c>
      <c r="AV326" s="13" t="s">
        <v>78</v>
      </c>
      <c r="AW326" s="13" t="s">
        <v>171</v>
      </c>
      <c r="AX326" s="13" t="s">
        <v>70</v>
      </c>
      <c r="AY326" s="234" t="s">
        <v>158</v>
      </c>
    </row>
    <row r="327" s="13" customFormat="1">
      <c r="A327" s="13"/>
      <c r="B327" s="224"/>
      <c r="C327" s="225"/>
      <c r="D327" s="226" t="s">
        <v>169</v>
      </c>
      <c r="E327" s="227" t="s">
        <v>19</v>
      </c>
      <c r="F327" s="228" t="s">
        <v>1336</v>
      </c>
      <c r="G327" s="225"/>
      <c r="H327" s="227" t="s">
        <v>19</v>
      </c>
      <c r="I327" s="229"/>
      <c r="J327" s="225"/>
      <c r="K327" s="225"/>
      <c r="L327" s="230"/>
      <c r="M327" s="231"/>
      <c r="N327" s="232"/>
      <c r="O327" s="232"/>
      <c r="P327" s="232"/>
      <c r="Q327" s="232"/>
      <c r="R327" s="232"/>
      <c r="S327" s="232"/>
      <c r="T327" s="23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34" t="s">
        <v>169</v>
      </c>
      <c r="AU327" s="234" t="s">
        <v>80</v>
      </c>
      <c r="AV327" s="13" t="s">
        <v>78</v>
      </c>
      <c r="AW327" s="13" t="s">
        <v>171</v>
      </c>
      <c r="AX327" s="13" t="s">
        <v>70</v>
      </c>
      <c r="AY327" s="234" t="s">
        <v>158</v>
      </c>
    </row>
    <row r="328" s="13" customFormat="1">
      <c r="A328" s="13"/>
      <c r="B328" s="224"/>
      <c r="C328" s="225"/>
      <c r="D328" s="226" t="s">
        <v>169</v>
      </c>
      <c r="E328" s="227" t="s">
        <v>19</v>
      </c>
      <c r="F328" s="228" t="s">
        <v>1316</v>
      </c>
      <c r="G328" s="225"/>
      <c r="H328" s="227" t="s">
        <v>19</v>
      </c>
      <c r="I328" s="229"/>
      <c r="J328" s="225"/>
      <c r="K328" s="225"/>
      <c r="L328" s="230"/>
      <c r="M328" s="231"/>
      <c r="N328" s="232"/>
      <c r="O328" s="232"/>
      <c r="P328" s="232"/>
      <c r="Q328" s="232"/>
      <c r="R328" s="232"/>
      <c r="S328" s="232"/>
      <c r="T328" s="23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34" t="s">
        <v>169</v>
      </c>
      <c r="AU328" s="234" t="s">
        <v>80</v>
      </c>
      <c r="AV328" s="13" t="s">
        <v>78</v>
      </c>
      <c r="AW328" s="13" t="s">
        <v>171</v>
      </c>
      <c r="AX328" s="13" t="s">
        <v>70</v>
      </c>
      <c r="AY328" s="234" t="s">
        <v>158</v>
      </c>
    </row>
    <row r="329" s="14" customFormat="1">
      <c r="A329" s="14"/>
      <c r="B329" s="235"/>
      <c r="C329" s="236"/>
      <c r="D329" s="226" t="s">
        <v>169</v>
      </c>
      <c r="E329" s="237" t="s">
        <v>19</v>
      </c>
      <c r="F329" s="238" t="s">
        <v>2889</v>
      </c>
      <c r="G329" s="236"/>
      <c r="H329" s="239">
        <v>8</v>
      </c>
      <c r="I329" s="240"/>
      <c r="J329" s="236"/>
      <c r="K329" s="236"/>
      <c r="L329" s="241"/>
      <c r="M329" s="242"/>
      <c r="N329" s="243"/>
      <c r="O329" s="243"/>
      <c r="P329" s="243"/>
      <c r="Q329" s="243"/>
      <c r="R329" s="243"/>
      <c r="S329" s="243"/>
      <c r="T329" s="24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45" t="s">
        <v>169</v>
      </c>
      <c r="AU329" s="245" t="s">
        <v>80</v>
      </c>
      <c r="AV329" s="14" t="s">
        <v>80</v>
      </c>
      <c r="AW329" s="14" t="s">
        <v>171</v>
      </c>
      <c r="AX329" s="14" t="s">
        <v>70</v>
      </c>
      <c r="AY329" s="245" t="s">
        <v>158</v>
      </c>
    </row>
    <row r="330" s="14" customFormat="1">
      <c r="A330" s="14"/>
      <c r="B330" s="235"/>
      <c r="C330" s="236"/>
      <c r="D330" s="226" t="s">
        <v>169</v>
      </c>
      <c r="E330" s="237" t="s">
        <v>19</v>
      </c>
      <c r="F330" s="238" t="s">
        <v>2890</v>
      </c>
      <c r="G330" s="236"/>
      <c r="H330" s="239">
        <v>1.0985000000000003</v>
      </c>
      <c r="I330" s="240"/>
      <c r="J330" s="236"/>
      <c r="K330" s="236"/>
      <c r="L330" s="241"/>
      <c r="M330" s="242"/>
      <c r="N330" s="243"/>
      <c r="O330" s="243"/>
      <c r="P330" s="243"/>
      <c r="Q330" s="243"/>
      <c r="R330" s="243"/>
      <c r="S330" s="243"/>
      <c r="T330" s="24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45" t="s">
        <v>169</v>
      </c>
      <c r="AU330" s="245" t="s">
        <v>80</v>
      </c>
      <c r="AV330" s="14" t="s">
        <v>80</v>
      </c>
      <c r="AW330" s="14" t="s">
        <v>171</v>
      </c>
      <c r="AX330" s="14" t="s">
        <v>70</v>
      </c>
      <c r="AY330" s="245" t="s">
        <v>158</v>
      </c>
    </row>
    <row r="331" s="14" customFormat="1">
      <c r="A331" s="14"/>
      <c r="B331" s="235"/>
      <c r="C331" s="236"/>
      <c r="D331" s="226" t="s">
        <v>169</v>
      </c>
      <c r="E331" s="237" t="s">
        <v>19</v>
      </c>
      <c r="F331" s="238" t="s">
        <v>2891</v>
      </c>
      <c r="G331" s="236"/>
      <c r="H331" s="239">
        <v>2.6895999999999995</v>
      </c>
      <c r="I331" s="240"/>
      <c r="J331" s="236"/>
      <c r="K331" s="236"/>
      <c r="L331" s="241"/>
      <c r="M331" s="242"/>
      <c r="N331" s="243"/>
      <c r="O331" s="243"/>
      <c r="P331" s="243"/>
      <c r="Q331" s="243"/>
      <c r="R331" s="243"/>
      <c r="S331" s="243"/>
      <c r="T331" s="24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45" t="s">
        <v>169</v>
      </c>
      <c r="AU331" s="245" t="s">
        <v>80</v>
      </c>
      <c r="AV331" s="14" t="s">
        <v>80</v>
      </c>
      <c r="AW331" s="14" t="s">
        <v>171</v>
      </c>
      <c r="AX331" s="14" t="s">
        <v>70</v>
      </c>
      <c r="AY331" s="245" t="s">
        <v>158</v>
      </c>
    </row>
    <row r="332" s="14" customFormat="1">
      <c r="A332" s="14"/>
      <c r="B332" s="235"/>
      <c r="C332" s="236"/>
      <c r="D332" s="226" t="s">
        <v>169</v>
      </c>
      <c r="E332" s="237" t="s">
        <v>19</v>
      </c>
      <c r="F332" s="238" t="s">
        <v>2892</v>
      </c>
      <c r="G332" s="236"/>
      <c r="H332" s="239">
        <v>13.699999999999999</v>
      </c>
      <c r="I332" s="240"/>
      <c r="J332" s="236"/>
      <c r="K332" s="236"/>
      <c r="L332" s="241"/>
      <c r="M332" s="242"/>
      <c r="N332" s="243"/>
      <c r="O332" s="243"/>
      <c r="P332" s="243"/>
      <c r="Q332" s="243"/>
      <c r="R332" s="243"/>
      <c r="S332" s="243"/>
      <c r="T332" s="24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45" t="s">
        <v>169</v>
      </c>
      <c r="AU332" s="245" t="s">
        <v>80</v>
      </c>
      <c r="AV332" s="14" t="s">
        <v>80</v>
      </c>
      <c r="AW332" s="14" t="s">
        <v>171</v>
      </c>
      <c r="AX332" s="14" t="s">
        <v>70</v>
      </c>
      <c r="AY332" s="245" t="s">
        <v>158</v>
      </c>
    </row>
    <row r="333" s="14" customFormat="1">
      <c r="A333" s="14"/>
      <c r="B333" s="235"/>
      <c r="C333" s="236"/>
      <c r="D333" s="226" t="s">
        <v>169</v>
      </c>
      <c r="E333" s="237" t="s">
        <v>19</v>
      </c>
      <c r="F333" s="238" t="s">
        <v>2893</v>
      </c>
      <c r="G333" s="236"/>
      <c r="H333" s="239">
        <v>16.850000000000001</v>
      </c>
      <c r="I333" s="240"/>
      <c r="J333" s="236"/>
      <c r="K333" s="236"/>
      <c r="L333" s="241"/>
      <c r="M333" s="242"/>
      <c r="N333" s="243"/>
      <c r="O333" s="243"/>
      <c r="P333" s="243"/>
      <c r="Q333" s="243"/>
      <c r="R333" s="243"/>
      <c r="S333" s="243"/>
      <c r="T333" s="24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45" t="s">
        <v>169</v>
      </c>
      <c r="AU333" s="245" t="s">
        <v>80</v>
      </c>
      <c r="AV333" s="14" t="s">
        <v>80</v>
      </c>
      <c r="AW333" s="14" t="s">
        <v>171</v>
      </c>
      <c r="AX333" s="14" t="s">
        <v>70</v>
      </c>
      <c r="AY333" s="245" t="s">
        <v>158</v>
      </c>
    </row>
    <row r="334" s="14" customFormat="1">
      <c r="A334" s="14"/>
      <c r="B334" s="235"/>
      <c r="C334" s="236"/>
      <c r="D334" s="226" t="s">
        <v>169</v>
      </c>
      <c r="E334" s="237" t="s">
        <v>19</v>
      </c>
      <c r="F334" s="238" t="s">
        <v>2894</v>
      </c>
      <c r="G334" s="236"/>
      <c r="H334" s="239">
        <v>5.25</v>
      </c>
      <c r="I334" s="240"/>
      <c r="J334" s="236"/>
      <c r="K334" s="236"/>
      <c r="L334" s="241"/>
      <c r="M334" s="242"/>
      <c r="N334" s="243"/>
      <c r="O334" s="243"/>
      <c r="P334" s="243"/>
      <c r="Q334" s="243"/>
      <c r="R334" s="243"/>
      <c r="S334" s="243"/>
      <c r="T334" s="24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45" t="s">
        <v>169</v>
      </c>
      <c r="AU334" s="245" t="s">
        <v>80</v>
      </c>
      <c r="AV334" s="14" t="s">
        <v>80</v>
      </c>
      <c r="AW334" s="14" t="s">
        <v>171</v>
      </c>
      <c r="AX334" s="14" t="s">
        <v>70</v>
      </c>
      <c r="AY334" s="245" t="s">
        <v>158</v>
      </c>
    </row>
    <row r="335" s="14" customFormat="1">
      <c r="A335" s="14"/>
      <c r="B335" s="235"/>
      <c r="C335" s="236"/>
      <c r="D335" s="226" t="s">
        <v>169</v>
      </c>
      <c r="E335" s="237" t="s">
        <v>19</v>
      </c>
      <c r="F335" s="238" t="s">
        <v>2895</v>
      </c>
      <c r="G335" s="236"/>
      <c r="H335" s="239">
        <v>11.205</v>
      </c>
      <c r="I335" s="240"/>
      <c r="J335" s="236"/>
      <c r="K335" s="236"/>
      <c r="L335" s="241"/>
      <c r="M335" s="242"/>
      <c r="N335" s="243"/>
      <c r="O335" s="243"/>
      <c r="P335" s="243"/>
      <c r="Q335" s="243"/>
      <c r="R335" s="243"/>
      <c r="S335" s="243"/>
      <c r="T335" s="24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45" t="s">
        <v>169</v>
      </c>
      <c r="AU335" s="245" t="s">
        <v>80</v>
      </c>
      <c r="AV335" s="14" t="s">
        <v>80</v>
      </c>
      <c r="AW335" s="14" t="s">
        <v>171</v>
      </c>
      <c r="AX335" s="14" t="s">
        <v>70</v>
      </c>
      <c r="AY335" s="245" t="s">
        <v>158</v>
      </c>
    </row>
    <row r="336" s="14" customFormat="1">
      <c r="A336" s="14"/>
      <c r="B336" s="235"/>
      <c r="C336" s="236"/>
      <c r="D336" s="226" t="s">
        <v>169</v>
      </c>
      <c r="E336" s="237" t="s">
        <v>19</v>
      </c>
      <c r="F336" s="238" t="s">
        <v>2896</v>
      </c>
      <c r="G336" s="236"/>
      <c r="H336" s="239">
        <v>1.0800000000000001</v>
      </c>
      <c r="I336" s="240"/>
      <c r="J336" s="236"/>
      <c r="K336" s="236"/>
      <c r="L336" s="241"/>
      <c r="M336" s="242"/>
      <c r="N336" s="243"/>
      <c r="O336" s="243"/>
      <c r="P336" s="243"/>
      <c r="Q336" s="243"/>
      <c r="R336" s="243"/>
      <c r="S336" s="243"/>
      <c r="T336" s="24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45" t="s">
        <v>169</v>
      </c>
      <c r="AU336" s="245" t="s">
        <v>80</v>
      </c>
      <c r="AV336" s="14" t="s">
        <v>80</v>
      </c>
      <c r="AW336" s="14" t="s">
        <v>171</v>
      </c>
      <c r="AX336" s="14" t="s">
        <v>70</v>
      </c>
      <c r="AY336" s="245" t="s">
        <v>158</v>
      </c>
    </row>
    <row r="337" s="2" customFormat="1" ht="34.8" customHeight="1">
      <c r="A337" s="40"/>
      <c r="B337" s="41"/>
      <c r="C337" s="206" t="s">
        <v>410</v>
      </c>
      <c r="D337" s="206" t="s">
        <v>160</v>
      </c>
      <c r="E337" s="207" t="s">
        <v>2901</v>
      </c>
      <c r="F337" s="208" t="s">
        <v>2902</v>
      </c>
      <c r="G337" s="209" t="s">
        <v>234</v>
      </c>
      <c r="H337" s="210">
        <v>299.36500000000001</v>
      </c>
      <c r="I337" s="211"/>
      <c r="J337" s="212">
        <f>ROUND(I337*H337,2)</f>
        <v>0</v>
      </c>
      <c r="K337" s="208" t="s">
        <v>164</v>
      </c>
      <c r="L337" s="46"/>
      <c r="M337" s="213" t="s">
        <v>19</v>
      </c>
      <c r="N337" s="214" t="s">
        <v>41</v>
      </c>
      <c r="O337" s="86"/>
      <c r="P337" s="215">
        <f>O337*H337</f>
        <v>0</v>
      </c>
      <c r="Q337" s="215">
        <v>0</v>
      </c>
      <c r="R337" s="215">
        <f>Q337*H337</f>
        <v>0</v>
      </c>
      <c r="S337" s="215">
        <v>0</v>
      </c>
      <c r="T337" s="216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17" t="s">
        <v>165</v>
      </c>
      <c r="AT337" s="217" t="s">
        <v>160</v>
      </c>
      <c r="AU337" s="217" t="s">
        <v>80</v>
      </c>
      <c r="AY337" s="19" t="s">
        <v>158</v>
      </c>
      <c r="BE337" s="218">
        <f>IF(N337="základní",J337,0)</f>
        <v>0</v>
      </c>
      <c r="BF337" s="218">
        <f>IF(N337="snížená",J337,0)</f>
        <v>0</v>
      </c>
      <c r="BG337" s="218">
        <f>IF(N337="zákl. přenesená",J337,0)</f>
        <v>0</v>
      </c>
      <c r="BH337" s="218">
        <f>IF(N337="sníž. přenesená",J337,0)</f>
        <v>0</v>
      </c>
      <c r="BI337" s="218">
        <f>IF(N337="nulová",J337,0)</f>
        <v>0</v>
      </c>
      <c r="BJ337" s="19" t="s">
        <v>78</v>
      </c>
      <c r="BK337" s="218">
        <f>ROUND(I337*H337,2)</f>
        <v>0</v>
      </c>
      <c r="BL337" s="19" t="s">
        <v>165</v>
      </c>
      <c r="BM337" s="217" t="s">
        <v>2903</v>
      </c>
    </row>
    <row r="338" s="2" customFormat="1">
      <c r="A338" s="40"/>
      <c r="B338" s="41"/>
      <c r="C338" s="42"/>
      <c r="D338" s="219" t="s">
        <v>167</v>
      </c>
      <c r="E338" s="42"/>
      <c r="F338" s="220" t="s">
        <v>2904</v>
      </c>
      <c r="G338" s="42"/>
      <c r="H338" s="42"/>
      <c r="I338" s="221"/>
      <c r="J338" s="42"/>
      <c r="K338" s="42"/>
      <c r="L338" s="46"/>
      <c r="M338" s="222"/>
      <c r="N338" s="223"/>
      <c r="O338" s="86"/>
      <c r="P338" s="86"/>
      <c r="Q338" s="86"/>
      <c r="R338" s="86"/>
      <c r="S338" s="86"/>
      <c r="T338" s="87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T338" s="19" t="s">
        <v>167</v>
      </c>
      <c r="AU338" s="19" t="s">
        <v>80</v>
      </c>
    </row>
    <row r="339" s="14" customFormat="1">
      <c r="A339" s="14"/>
      <c r="B339" s="235"/>
      <c r="C339" s="236"/>
      <c r="D339" s="226" t="s">
        <v>169</v>
      </c>
      <c r="E339" s="236"/>
      <c r="F339" s="238" t="s">
        <v>2905</v>
      </c>
      <c r="G339" s="236"/>
      <c r="H339" s="239">
        <v>299.36500000000001</v>
      </c>
      <c r="I339" s="240"/>
      <c r="J339" s="236"/>
      <c r="K339" s="236"/>
      <c r="L339" s="241"/>
      <c r="M339" s="242"/>
      <c r="N339" s="243"/>
      <c r="O339" s="243"/>
      <c r="P339" s="243"/>
      <c r="Q339" s="243"/>
      <c r="R339" s="243"/>
      <c r="S339" s="243"/>
      <c r="T339" s="24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45" t="s">
        <v>169</v>
      </c>
      <c r="AU339" s="245" t="s">
        <v>80</v>
      </c>
      <c r="AV339" s="14" t="s">
        <v>80</v>
      </c>
      <c r="AW339" s="14" t="s">
        <v>4</v>
      </c>
      <c r="AX339" s="14" t="s">
        <v>78</v>
      </c>
      <c r="AY339" s="245" t="s">
        <v>158</v>
      </c>
    </row>
    <row r="340" s="2" customFormat="1" ht="22.2" customHeight="1">
      <c r="A340" s="40"/>
      <c r="B340" s="41"/>
      <c r="C340" s="206" t="s">
        <v>416</v>
      </c>
      <c r="D340" s="206" t="s">
        <v>160</v>
      </c>
      <c r="E340" s="207" t="s">
        <v>354</v>
      </c>
      <c r="F340" s="208" t="s">
        <v>355</v>
      </c>
      <c r="G340" s="209" t="s">
        <v>356</v>
      </c>
      <c r="H340" s="210">
        <v>183.21100000000001</v>
      </c>
      <c r="I340" s="211"/>
      <c r="J340" s="212">
        <f>ROUND(I340*H340,2)</f>
        <v>0</v>
      </c>
      <c r="K340" s="208" t="s">
        <v>164</v>
      </c>
      <c r="L340" s="46"/>
      <c r="M340" s="213" t="s">
        <v>19</v>
      </c>
      <c r="N340" s="214" t="s">
        <v>41</v>
      </c>
      <c r="O340" s="86"/>
      <c r="P340" s="215">
        <f>O340*H340</f>
        <v>0</v>
      </c>
      <c r="Q340" s="215">
        <v>0</v>
      </c>
      <c r="R340" s="215">
        <f>Q340*H340</f>
        <v>0</v>
      </c>
      <c r="S340" s="215">
        <v>0</v>
      </c>
      <c r="T340" s="216">
        <f>S340*H340</f>
        <v>0</v>
      </c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R340" s="217" t="s">
        <v>165</v>
      </c>
      <c r="AT340" s="217" t="s">
        <v>160</v>
      </c>
      <c r="AU340" s="217" t="s">
        <v>80</v>
      </c>
      <c r="AY340" s="19" t="s">
        <v>158</v>
      </c>
      <c r="BE340" s="218">
        <f>IF(N340="základní",J340,0)</f>
        <v>0</v>
      </c>
      <c r="BF340" s="218">
        <f>IF(N340="snížená",J340,0)</f>
        <v>0</v>
      </c>
      <c r="BG340" s="218">
        <f>IF(N340="zákl. přenesená",J340,0)</f>
        <v>0</v>
      </c>
      <c r="BH340" s="218">
        <f>IF(N340="sníž. přenesená",J340,0)</f>
        <v>0</v>
      </c>
      <c r="BI340" s="218">
        <f>IF(N340="nulová",J340,0)</f>
        <v>0</v>
      </c>
      <c r="BJ340" s="19" t="s">
        <v>78</v>
      </c>
      <c r="BK340" s="218">
        <f>ROUND(I340*H340,2)</f>
        <v>0</v>
      </c>
      <c r="BL340" s="19" t="s">
        <v>165</v>
      </c>
      <c r="BM340" s="217" t="s">
        <v>2906</v>
      </c>
    </row>
    <row r="341" s="2" customFormat="1">
      <c r="A341" s="40"/>
      <c r="B341" s="41"/>
      <c r="C341" s="42"/>
      <c r="D341" s="219" t="s">
        <v>167</v>
      </c>
      <c r="E341" s="42"/>
      <c r="F341" s="220" t="s">
        <v>358</v>
      </c>
      <c r="G341" s="42"/>
      <c r="H341" s="42"/>
      <c r="I341" s="221"/>
      <c r="J341" s="42"/>
      <c r="K341" s="42"/>
      <c r="L341" s="46"/>
      <c r="M341" s="222"/>
      <c r="N341" s="223"/>
      <c r="O341" s="86"/>
      <c r="P341" s="86"/>
      <c r="Q341" s="86"/>
      <c r="R341" s="86"/>
      <c r="S341" s="86"/>
      <c r="T341" s="87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T341" s="19" t="s">
        <v>167</v>
      </c>
      <c r="AU341" s="19" t="s">
        <v>80</v>
      </c>
    </row>
    <row r="342" s="13" customFormat="1">
      <c r="A342" s="13"/>
      <c r="B342" s="224"/>
      <c r="C342" s="225"/>
      <c r="D342" s="226" t="s">
        <v>169</v>
      </c>
      <c r="E342" s="227" t="s">
        <v>19</v>
      </c>
      <c r="F342" s="228" t="s">
        <v>1384</v>
      </c>
      <c r="G342" s="225"/>
      <c r="H342" s="227" t="s">
        <v>19</v>
      </c>
      <c r="I342" s="229"/>
      <c r="J342" s="225"/>
      <c r="K342" s="225"/>
      <c r="L342" s="230"/>
      <c r="M342" s="231"/>
      <c r="N342" s="232"/>
      <c r="O342" s="232"/>
      <c r="P342" s="232"/>
      <c r="Q342" s="232"/>
      <c r="R342" s="232"/>
      <c r="S342" s="232"/>
      <c r="T342" s="23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34" t="s">
        <v>169</v>
      </c>
      <c r="AU342" s="234" t="s">
        <v>80</v>
      </c>
      <c r="AV342" s="13" t="s">
        <v>78</v>
      </c>
      <c r="AW342" s="13" t="s">
        <v>171</v>
      </c>
      <c r="AX342" s="13" t="s">
        <v>70</v>
      </c>
      <c r="AY342" s="234" t="s">
        <v>158</v>
      </c>
    </row>
    <row r="343" s="13" customFormat="1">
      <c r="A343" s="13"/>
      <c r="B343" s="224"/>
      <c r="C343" s="225"/>
      <c r="D343" s="226" t="s">
        <v>169</v>
      </c>
      <c r="E343" s="227" t="s">
        <v>19</v>
      </c>
      <c r="F343" s="228" t="s">
        <v>1051</v>
      </c>
      <c r="G343" s="225"/>
      <c r="H343" s="227" t="s">
        <v>19</v>
      </c>
      <c r="I343" s="229"/>
      <c r="J343" s="225"/>
      <c r="K343" s="225"/>
      <c r="L343" s="230"/>
      <c r="M343" s="231"/>
      <c r="N343" s="232"/>
      <c r="O343" s="232"/>
      <c r="P343" s="232"/>
      <c r="Q343" s="232"/>
      <c r="R343" s="232"/>
      <c r="S343" s="232"/>
      <c r="T343" s="23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34" t="s">
        <v>169</v>
      </c>
      <c r="AU343" s="234" t="s">
        <v>80</v>
      </c>
      <c r="AV343" s="13" t="s">
        <v>78</v>
      </c>
      <c r="AW343" s="13" t="s">
        <v>171</v>
      </c>
      <c r="AX343" s="13" t="s">
        <v>70</v>
      </c>
      <c r="AY343" s="234" t="s">
        <v>158</v>
      </c>
    </row>
    <row r="344" s="13" customFormat="1">
      <c r="A344" s="13"/>
      <c r="B344" s="224"/>
      <c r="C344" s="225"/>
      <c r="D344" s="226" t="s">
        <v>169</v>
      </c>
      <c r="E344" s="227" t="s">
        <v>19</v>
      </c>
      <c r="F344" s="228" t="s">
        <v>1316</v>
      </c>
      <c r="G344" s="225"/>
      <c r="H344" s="227" t="s">
        <v>19</v>
      </c>
      <c r="I344" s="229"/>
      <c r="J344" s="225"/>
      <c r="K344" s="225"/>
      <c r="L344" s="230"/>
      <c r="M344" s="231"/>
      <c r="N344" s="232"/>
      <c r="O344" s="232"/>
      <c r="P344" s="232"/>
      <c r="Q344" s="232"/>
      <c r="R344" s="232"/>
      <c r="S344" s="232"/>
      <c r="T344" s="23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34" t="s">
        <v>169</v>
      </c>
      <c r="AU344" s="234" t="s">
        <v>80</v>
      </c>
      <c r="AV344" s="13" t="s">
        <v>78</v>
      </c>
      <c r="AW344" s="13" t="s">
        <v>171</v>
      </c>
      <c r="AX344" s="13" t="s">
        <v>70</v>
      </c>
      <c r="AY344" s="234" t="s">
        <v>158</v>
      </c>
    </row>
    <row r="345" s="14" customFormat="1">
      <c r="A345" s="14"/>
      <c r="B345" s="235"/>
      <c r="C345" s="236"/>
      <c r="D345" s="226" t="s">
        <v>169</v>
      </c>
      <c r="E345" s="237" t="s">
        <v>19</v>
      </c>
      <c r="F345" s="238" t="s">
        <v>2862</v>
      </c>
      <c r="G345" s="236"/>
      <c r="H345" s="239">
        <v>2.3999999999999999</v>
      </c>
      <c r="I345" s="240"/>
      <c r="J345" s="236"/>
      <c r="K345" s="236"/>
      <c r="L345" s="241"/>
      <c r="M345" s="242"/>
      <c r="N345" s="243"/>
      <c r="O345" s="243"/>
      <c r="P345" s="243"/>
      <c r="Q345" s="243"/>
      <c r="R345" s="243"/>
      <c r="S345" s="243"/>
      <c r="T345" s="24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45" t="s">
        <v>169</v>
      </c>
      <c r="AU345" s="245" t="s">
        <v>80</v>
      </c>
      <c r="AV345" s="14" t="s">
        <v>80</v>
      </c>
      <c r="AW345" s="14" t="s">
        <v>171</v>
      </c>
      <c r="AX345" s="14" t="s">
        <v>70</v>
      </c>
      <c r="AY345" s="245" t="s">
        <v>158</v>
      </c>
    </row>
    <row r="346" s="14" customFormat="1">
      <c r="A346" s="14"/>
      <c r="B346" s="235"/>
      <c r="C346" s="236"/>
      <c r="D346" s="226" t="s">
        <v>169</v>
      </c>
      <c r="E346" s="237" t="s">
        <v>19</v>
      </c>
      <c r="F346" s="238" t="s">
        <v>2863</v>
      </c>
      <c r="G346" s="236"/>
      <c r="H346" s="239">
        <v>0.32955000000000007</v>
      </c>
      <c r="I346" s="240"/>
      <c r="J346" s="236"/>
      <c r="K346" s="236"/>
      <c r="L346" s="241"/>
      <c r="M346" s="242"/>
      <c r="N346" s="243"/>
      <c r="O346" s="243"/>
      <c r="P346" s="243"/>
      <c r="Q346" s="243"/>
      <c r="R346" s="243"/>
      <c r="S346" s="243"/>
      <c r="T346" s="24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45" t="s">
        <v>169</v>
      </c>
      <c r="AU346" s="245" t="s">
        <v>80</v>
      </c>
      <c r="AV346" s="14" t="s">
        <v>80</v>
      </c>
      <c r="AW346" s="14" t="s">
        <v>171</v>
      </c>
      <c r="AX346" s="14" t="s">
        <v>70</v>
      </c>
      <c r="AY346" s="245" t="s">
        <v>158</v>
      </c>
    </row>
    <row r="347" s="14" customFormat="1">
      <c r="A347" s="14"/>
      <c r="B347" s="235"/>
      <c r="C347" s="236"/>
      <c r="D347" s="226" t="s">
        <v>169</v>
      </c>
      <c r="E347" s="237" t="s">
        <v>19</v>
      </c>
      <c r="F347" s="238" t="s">
        <v>2864</v>
      </c>
      <c r="G347" s="236"/>
      <c r="H347" s="239">
        <v>0.80687999999999982</v>
      </c>
      <c r="I347" s="240"/>
      <c r="J347" s="236"/>
      <c r="K347" s="236"/>
      <c r="L347" s="241"/>
      <c r="M347" s="242"/>
      <c r="N347" s="243"/>
      <c r="O347" s="243"/>
      <c r="P347" s="243"/>
      <c r="Q347" s="243"/>
      <c r="R347" s="243"/>
      <c r="S347" s="243"/>
      <c r="T347" s="24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45" t="s">
        <v>169</v>
      </c>
      <c r="AU347" s="245" t="s">
        <v>80</v>
      </c>
      <c r="AV347" s="14" t="s">
        <v>80</v>
      </c>
      <c r="AW347" s="14" t="s">
        <v>171</v>
      </c>
      <c r="AX347" s="14" t="s">
        <v>70</v>
      </c>
      <c r="AY347" s="245" t="s">
        <v>158</v>
      </c>
    </row>
    <row r="348" s="14" customFormat="1">
      <c r="A348" s="14"/>
      <c r="B348" s="235"/>
      <c r="C348" s="236"/>
      <c r="D348" s="226" t="s">
        <v>169</v>
      </c>
      <c r="E348" s="237" t="s">
        <v>19</v>
      </c>
      <c r="F348" s="238" t="s">
        <v>2865</v>
      </c>
      <c r="G348" s="236"/>
      <c r="H348" s="239">
        <v>4.1099999999999994</v>
      </c>
      <c r="I348" s="240"/>
      <c r="J348" s="236"/>
      <c r="K348" s="236"/>
      <c r="L348" s="241"/>
      <c r="M348" s="242"/>
      <c r="N348" s="243"/>
      <c r="O348" s="243"/>
      <c r="P348" s="243"/>
      <c r="Q348" s="243"/>
      <c r="R348" s="243"/>
      <c r="S348" s="243"/>
      <c r="T348" s="24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45" t="s">
        <v>169</v>
      </c>
      <c r="AU348" s="245" t="s">
        <v>80</v>
      </c>
      <c r="AV348" s="14" t="s">
        <v>80</v>
      </c>
      <c r="AW348" s="14" t="s">
        <v>171</v>
      </c>
      <c r="AX348" s="14" t="s">
        <v>70</v>
      </c>
      <c r="AY348" s="245" t="s">
        <v>158</v>
      </c>
    </row>
    <row r="349" s="14" customFormat="1">
      <c r="A349" s="14"/>
      <c r="B349" s="235"/>
      <c r="C349" s="236"/>
      <c r="D349" s="226" t="s">
        <v>169</v>
      </c>
      <c r="E349" s="237" t="s">
        <v>19</v>
      </c>
      <c r="F349" s="238" t="s">
        <v>2866</v>
      </c>
      <c r="G349" s="236"/>
      <c r="H349" s="239">
        <v>5.0550000000000006</v>
      </c>
      <c r="I349" s="240"/>
      <c r="J349" s="236"/>
      <c r="K349" s="236"/>
      <c r="L349" s="241"/>
      <c r="M349" s="242"/>
      <c r="N349" s="243"/>
      <c r="O349" s="243"/>
      <c r="P349" s="243"/>
      <c r="Q349" s="243"/>
      <c r="R349" s="243"/>
      <c r="S349" s="243"/>
      <c r="T349" s="24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45" t="s">
        <v>169</v>
      </c>
      <c r="AU349" s="245" t="s">
        <v>80</v>
      </c>
      <c r="AV349" s="14" t="s">
        <v>80</v>
      </c>
      <c r="AW349" s="14" t="s">
        <v>171</v>
      </c>
      <c r="AX349" s="14" t="s">
        <v>70</v>
      </c>
      <c r="AY349" s="245" t="s">
        <v>158</v>
      </c>
    </row>
    <row r="350" s="14" customFormat="1">
      <c r="A350" s="14"/>
      <c r="B350" s="235"/>
      <c r="C350" s="236"/>
      <c r="D350" s="226" t="s">
        <v>169</v>
      </c>
      <c r="E350" s="237" t="s">
        <v>19</v>
      </c>
      <c r="F350" s="238" t="s">
        <v>2867</v>
      </c>
      <c r="G350" s="236"/>
      <c r="H350" s="239">
        <v>1.575</v>
      </c>
      <c r="I350" s="240"/>
      <c r="J350" s="236"/>
      <c r="K350" s="236"/>
      <c r="L350" s="241"/>
      <c r="M350" s="242"/>
      <c r="N350" s="243"/>
      <c r="O350" s="243"/>
      <c r="P350" s="243"/>
      <c r="Q350" s="243"/>
      <c r="R350" s="243"/>
      <c r="S350" s="243"/>
      <c r="T350" s="24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45" t="s">
        <v>169</v>
      </c>
      <c r="AU350" s="245" t="s">
        <v>80</v>
      </c>
      <c r="AV350" s="14" t="s">
        <v>80</v>
      </c>
      <c r="AW350" s="14" t="s">
        <v>171</v>
      </c>
      <c r="AX350" s="14" t="s">
        <v>70</v>
      </c>
      <c r="AY350" s="245" t="s">
        <v>158</v>
      </c>
    </row>
    <row r="351" s="14" customFormat="1">
      <c r="A351" s="14"/>
      <c r="B351" s="235"/>
      <c r="C351" s="236"/>
      <c r="D351" s="226" t="s">
        <v>169</v>
      </c>
      <c r="E351" s="237" t="s">
        <v>19</v>
      </c>
      <c r="F351" s="238" t="s">
        <v>2868</v>
      </c>
      <c r="G351" s="236"/>
      <c r="H351" s="239">
        <v>3.3614999999999999</v>
      </c>
      <c r="I351" s="240"/>
      <c r="J351" s="236"/>
      <c r="K351" s="236"/>
      <c r="L351" s="241"/>
      <c r="M351" s="242"/>
      <c r="N351" s="243"/>
      <c r="O351" s="243"/>
      <c r="P351" s="243"/>
      <c r="Q351" s="243"/>
      <c r="R351" s="243"/>
      <c r="S351" s="243"/>
      <c r="T351" s="24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45" t="s">
        <v>169</v>
      </c>
      <c r="AU351" s="245" t="s">
        <v>80</v>
      </c>
      <c r="AV351" s="14" t="s">
        <v>80</v>
      </c>
      <c r="AW351" s="14" t="s">
        <v>171</v>
      </c>
      <c r="AX351" s="14" t="s">
        <v>70</v>
      </c>
      <c r="AY351" s="245" t="s">
        <v>158</v>
      </c>
    </row>
    <row r="352" s="14" customFormat="1">
      <c r="A352" s="14"/>
      <c r="B352" s="235"/>
      <c r="C352" s="236"/>
      <c r="D352" s="226" t="s">
        <v>169</v>
      </c>
      <c r="E352" s="237" t="s">
        <v>19</v>
      </c>
      <c r="F352" s="238" t="s">
        <v>2869</v>
      </c>
      <c r="G352" s="236"/>
      <c r="H352" s="239">
        <v>0.32400000000000001</v>
      </c>
      <c r="I352" s="240"/>
      <c r="J352" s="236"/>
      <c r="K352" s="236"/>
      <c r="L352" s="241"/>
      <c r="M352" s="242"/>
      <c r="N352" s="243"/>
      <c r="O352" s="243"/>
      <c r="P352" s="243"/>
      <c r="Q352" s="243"/>
      <c r="R352" s="243"/>
      <c r="S352" s="243"/>
      <c r="T352" s="24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45" t="s">
        <v>169</v>
      </c>
      <c r="AU352" s="245" t="s">
        <v>80</v>
      </c>
      <c r="AV352" s="14" t="s">
        <v>80</v>
      </c>
      <c r="AW352" s="14" t="s">
        <v>171</v>
      </c>
      <c r="AX352" s="14" t="s">
        <v>70</v>
      </c>
      <c r="AY352" s="245" t="s">
        <v>158</v>
      </c>
    </row>
    <row r="353" s="13" customFormat="1">
      <c r="A353" s="13"/>
      <c r="B353" s="224"/>
      <c r="C353" s="225"/>
      <c r="D353" s="226" t="s">
        <v>169</v>
      </c>
      <c r="E353" s="227" t="s">
        <v>19</v>
      </c>
      <c r="F353" s="228" t="s">
        <v>1330</v>
      </c>
      <c r="G353" s="225"/>
      <c r="H353" s="227" t="s">
        <v>19</v>
      </c>
      <c r="I353" s="229"/>
      <c r="J353" s="225"/>
      <c r="K353" s="225"/>
      <c r="L353" s="230"/>
      <c r="M353" s="231"/>
      <c r="N353" s="232"/>
      <c r="O353" s="232"/>
      <c r="P353" s="232"/>
      <c r="Q353" s="232"/>
      <c r="R353" s="232"/>
      <c r="S353" s="232"/>
      <c r="T353" s="23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34" t="s">
        <v>169</v>
      </c>
      <c r="AU353" s="234" t="s">
        <v>80</v>
      </c>
      <c r="AV353" s="13" t="s">
        <v>78</v>
      </c>
      <c r="AW353" s="13" t="s">
        <v>171</v>
      </c>
      <c r="AX353" s="13" t="s">
        <v>70</v>
      </c>
      <c r="AY353" s="234" t="s">
        <v>158</v>
      </c>
    </row>
    <row r="354" s="13" customFormat="1">
      <c r="A354" s="13"/>
      <c r="B354" s="224"/>
      <c r="C354" s="225"/>
      <c r="D354" s="226" t="s">
        <v>169</v>
      </c>
      <c r="E354" s="227" t="s">
        <v>19</v>
      </c>
      <c r="F354" s="228" t="s">
        <v>1316</v>
      </c>
      <c r="G354" s="225"/>
      <c r="H354" s="227" t="s">
        <v>19</v>
      </c>
      <c r="I354" s="229"/>
      <c r="J354" s="225"/>
      <c r="K354" s="225"/>
      <c r="L354" s="230"/>
      <c r="M354" s="231"/>
      <c r="N354" s="232"/>
      <c r="O354" s="232"/>
      <c r="P354" s="232"/>
      <c r="Q354" s="232"/>
      <c r="R354" s="232"/>
      <c r="S354" s="232"/>
      <c r="T354" s="23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34" t="s">
        <v>169</v>
      </c>
      <c r="AU354" s="234" t="s">
        <v>80</v>
      </c>
      <c r="AV354" s="13" t="s">
        <v>78</v>
      </c>
      <c r="AW354" s="13" t="s">
        <v>171</v>
      </c>
      <c r="AX354" s="13" t="s">
        <v>70</v>
      </c>
      <c r="AY354" s="234" t="s">
        <v>158</v>
      </c>
    </row>
    <row r="355" s="14" customFormat="1">
      <c r="A355" s="14"/>
      <c r="B355" s="235"/>
      <c r="C355" s="236"/>
      <c r="D355" s="226" t="s">
        <v>169</v>
      </c>
      <c r="E355" s="237" t="s">
        <v>19</v>
      </c>
      <c r="F355" s="238" t="s">
        <v>2872</v>
      </c>
      <c r="G355" s="236"/>
      <c r="H355" s="239">
        <v>3.2000000000000002</v>
      </c>
      <c r="I355" s="240"/>
      <c r="J355" s="236"/>
      <c r="K355" s="236"/>
      <c r="L355" s="241"/>
      <c r="M355" s="242"/>
      <c r="N355" s="243"/>
      <c r="O355" s="243"/>
      <c r="P355" s="243"/>
      <c r="Q355" s="243"/>
      <c r="R355" s="243"/>
      <c r="S355" s="243"/>
      <c r="T355" s="24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45" t="s">
        <v>169</v>
      </c>
      <c r="AU355" s="245" t="s">
        <v>80</v>
      </c>
      <c r="AV355" s="14" t="s">
        <v>80</v>
      </c>
      <c r="AW355" s="14" t="s">
        <v>171</v>
      </c>
      <c r="AX355" s="14" t="s">
        <v>70</v>
      </c>
      <c r="AY355" s="245" t="s">
        <v>158</v>
      </c>
    </row>
    <row r="356" s="14" customFormat="1">
      <c r="A356" s="14"/>
      <c r="B356" s="235"/>
      <c r="C356" s="236"/>
      <c r="D356" s="226" t="s">
        <v>169</v>
      </c>
      <c r="E356" s="237" t="s">
        <v>19</v>
      </c>
      <c r="F356" s="238" t="s">
        <v>2873</v>
      </c>
      <c r="G356" s="236"/>
      <c r="H356" s="239">
        <v>0.43940000000000012</v>
      </c>
      <c r="I356" s="240"/>
      <c r="J356" s="236"/>
      <c r="K356" s="236"/>
      <c r="L356" s="241"/>
      <c r="M356" s="242"/>
      <c r="N356" s="243"/>
      <c r="O356" s="243"/>
      <c r="P356" s="243"/>
      <c r="Q356" s="243"/>
      <c r="R356" s="243"/>
      <c r="S356" s="243"/>
      <c r="T356" s="24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45" t="s">
        <v>169</v>
      </c>
      <c r="AU356" s="245" t="s">
        <v>80</v>
      </c>
      <c r="AV356" s="14" t="s">
        <v>80</v>
      </c>
      <c r="AW356" s="14" t="s">
        <v>171</v>
      </c>
      <c r="AX356" s="14" t="s">
        <v>70</v>
      </c>
      <c r="AY356" s="245" t="s">
        <v>158</v>
      </c>
    </row>
    <row r="357" s="14" customFormat="1">
      <c r="A357" s="14"/>
      <c r="B357" s="235"/>
      <c r="C357" s="236"/>
      <c r="D357" s="226" t="s">
        <v>169</v>
      </c>
      <c r="E357" s="237" t="s">
        <v>19</v>
      </c>
      <c r="F357" s="238" t="s">
        <v>2874</v>
      </c>
      <c r="G357" s="236"/>
      <c r="H357" s="239">
        <v>1.0758399999999999</v>
      </c>
      <c r="I357" s="240"/>
      <c r="J357" s="236"/>
      <c r="K357" s="236"/>
      <c r="L357" s="241"/>
      <c r="M357" s="242"/>
      <c r="N357" s="243"/>
      <c r="O357" s="243"/>
      <c r="P357" s="243"/>
      <c r="Q357" s="243"/>
      <c r="R357" s="243"/>
      <c r="S357" s="243"/>
      <c r="T357" s="24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45" t="s">
        <v>169</v>
      </c>
      <c r="AU357" s="245" t="s">
        <v>80</v>
      </c>
      <c r="AV357" s="14" t="s">
        <v>80</v>
      </c>
      <c r="AW357" s="14" t="s">
        <v>171</v>
      </c>
      <c r="AX357" s="14" t="s">
        <v>70</v>
      </c>
      <c r="AY357" s="245" t="s">
        <v>158</v>
      </c>
    </row>
    <row r="358" s="14" customFormat="1">
      <c r="A358" s="14"/>
      <c r="B358" s="235"/>
      <c r="C358" s="236"/>
      <c r="D358" s="226" t="s">
        <v>169</v>
      </c>
      <c r="E358" s="237" t="s">
        <v>19</v>
      </c>
      <c r="F358" s="238" t="s">
        <v>2875</v>
      </c>
      <c r="G358" s="236"/>
      <c r="H358" s="239">
        <v>5.4800000000000004</v>
      </c>
      <c r="I358" s="240"/>
      <c r="J358" s="236"/>
      <c r="K358" s="236"/>
      <c r="L358" s="241"/>
      <c r="M358" s="242"/>
      <c r="N358" s="243"/>
      <c r="O358" s="243"/>
      <c r="P358" s="243"/>
      <c r="Q358" s="243"/>
      <c r="R358" s="243"/>
      <c r="S358" s="243"/>
      <c r="T358" s="24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45" t="s">
        <v>169</v>
      </c>
      <c r="AU358" s="245" t="s">
        <v>80</v>
      </c>
      <c r="AV358" s="14" t="s">
        <v>80</v>
      </c>
      <c r="AW358" s="14" t="s">
        <v>171</v>
      </c>
      <c r="AX358" s="14" t="s">
        <v>70</v>
      </c>
      <c r="AY358" s="245" t="s">
        <v>158</v>
      </c>
    </row>
    <row r="359" s="14" customFormat="1">
      <c r="A359" s="14"/>
      <c r="B359" s="235"/>
      <c r="C359" s="236"/>
      <c r="D359" s="226" t="s">
        <v>169</v>
      </c>
      <c r="E359" s="237" t="s">
        <v>19</v>
      </c>
      <c r="F359" s="238" t="s">
        <v>2876</v>
      </c>
      <c r="G359" s="236"/>
      <c r="H359" s="239">
        <v>6.7400000000000011</v>
      </c>
      <c r="I359" s="240"/>
      <c r="J359" s="236"/>
      <c r="K359" s="236"/>
      <c r="L359" s="241"/>
      <c r="M359" s="242"/>
      <c r="N359" s="243"/>
      <c r="O359" s="243"/>
      <c r="P359" s="243"/>
      <c r="Q359" s="243"/>
      <c r="R359" s="243"/>
      <c r="S359" s="243"/>
      <c r="T359" s="24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45" t="s">
        <v>169</v>
      </c>
      <c r="AU359" s="245" t="s">
        <v>80</v>
      </c>
      <c r="AV359" s="14" t="s">
        <v>80</v>
      </c>
      <c r="AW359" s="14" t="s">
        <v>171</v>
      </c>
      <c r="AX359" s="14" t="s">
        <v>70</v>
      </c>
      <c r="AY359" s="245" t="s">
        <v>158</v>
      </c>
    </row>
    <row r="360" s="14" customFormat="1">
      <c r="A360" s="14"/>
      <c r="B360" s="235"/>
      <c r="C360" s="236"/>
      <c r="D360" s="226" t="s">
        <v>169</v>
      </c>
      <c r="E360" s="237" t="s">
        <v>19</v>
      </c>
      <c r="F360" s="238" t="s">
        <v>2877</v>
      </c>
      <c r="G360" s="236"/>
      <c r="H360" s="239">
        <v>2.1000000000000001</v>
      </c>
      <c r="I360" s="240"/>
      <c r="J360" s="236"/>
      <c r="K360" s="236"/>
      <c r="L360" s="241"/>
      <c r="M360" s="242"/>
      <c r="N360" s="243"/>
      <c r="O360" s="243"/>
      <c r="P360" s="243"/>
      <c r="Q360" s="243"/>
      <c r="R360" s="243"/>
      <c r="S360" s="243"/>
      <c r="T360" s="24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45" t="s">
        <v>169</v>
      </c>
      <c r="AU360" s="245" t="s">
        <v>80</v>
      </c>
      <c r="AV360" s="14" t="s">
        <v>80</v>
      </c>
      <c r="AW360" s="14" t="s">
        <v>171</v>
      </c>
      <c r="AX360" s="14" t="s">
        <v>70</v>
      </c>
      <c r="AY360" s="245" t="s">
        <v>158</v>
      </c>
    </row>
    <row r="361" s="14" customFormat="1">
      <c r="A361" s="14"/>
      <c r="B361" s="235"/>
      <c r="C361" s="236"/>
      <c r="D361" s="226" t="s">
        <v>169</v>
      </c>
      <c r="E361" s="237" t="s">
        <v>19</v>
      </c>
      <c r="F361" s="238" t="s">
        <v>2878</v>
      </c>
      <c r="G361" s="236"/>
      <c r="H361" s="239">
        <v>4.4820000000000002</v>
      </c>
      <c r="I361" s="240"/>
      <c r="J361" s="236"/>
      <c r="K361" s="236"/>
      <c r="L361" s="241"/>
      <c r="M361" s="242"/>
      <c r="N361" s="243"/>
      <c r="O361" s="243"/>
      <c r="P361" s="243"/>
      <c r="Q361" s="243"/>
      <c r="R361" s="243"/>
      <c r="S361" s="243"/>
      <c r="T361" s="24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45" t="s">
        <v>169</v>
      </c>
      <c r="AU361" s="245" t="s">
        <v>80</v>
      </c>
      <c r="AV361" s="14" t="s">
        <v>80</v>
      </c>
      <c r="AW361" s="14" t="s">
        <v>171</v>
      </c>
      <c r="AX361" s="14" t="s">
        <v>70</v>
      </c>
      <c r="AY361" s="245" t="s">
        <v>158</v>
      </c>
    </row>
    <row r="362" s="14" customFormat="1">
      <c r="A362" s="14"/>
      <c r="B362" s="235"/>
      <c r="C362" s="236"/>
      <c r="D362" s="226" t="s">
        <v>169</v>
      </c>
      <c r="E362" s="237" t="s">
        <v>19</v>
      </c>
      <c r="F362" s="238" t="s">
        <v>2879</v>
      </c>
      <c r="G362" s="236"/>
      <c r="H362" s="239">
        <v>0.43200000000000005</v>
      </c>
      <c r="I362" s="240"/>
      <c r="J362" s="236"/>
      <c r="K362" s="236"/>
      <c r="L362" s="241"/>
      <c r="M362" s="242"/>
      <c r="N362" s="243"/>
      <c r="O362" s="243"/>
      <c r="P362" s="243"/>
      <c r="Q362" s="243"/>
      <c r="R362" s="243"/>
      <c r="S362" s="243"/>
      <c r="T362" s="24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45" t="s">
        <v>169</v>
      </c>
      <c r="AU362" s="245" t="s">
        <v>80</v>
      </c>
      <c r="AV362" s="14" t="s">
        <v>80</v>
      </c>
      <c r="AW362" s="14" t="s">
        <v>171</v>
      </c>
      <c r="AX362" s="14" t="s">
        <v>70</v>
      </c>
      <c r="AY362" s="245" t="s">
        <v>158</v>
      </c>
    </row>
    <row r="363" s="13" customFormat="1">
      <c r="A363" s="13"/>
      <c r="B363" s="224"/>
      <c r="C363" s="225"/>
      <c r="D363" s="226" t="s">
        <v>169</v>
      </c>
      <c r="E363" s="227" t="s">
        <v>19</v>
      </c>
      <c r="F363" s="228" t="s">
        <v>1336</v>
      </c>
      <c r="G363" s="225"/>
      <c r="H363" s="227" t="s">
        <v>19</v>
      </c>
      <c r="I363" s="229"/>
      <c r="J363" s="225"/>
      <c r="K363" s="225"/>
      <c r="L363" s="230"/>
      <c r="M363" s="231"/>
      <c r="N363" s="232"/>
      <c r="O363" s="232"/>
      <c r="P363" s="232"/>
      <c r="Q363" s="232"/>
      <c r="R363" s="232"/>
      <c r="S363" s="232"/>
      <c r="T363" s="23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34" t="s">
        <v>169</v>
      </c>
      <c r="AU363" s="234" t="s">
        <v>80</v>
      </c>
      <c r="AV363" s="13" t="s">
        <v>78</v>
      </c>
      <c r="AW363" s="13" t="s">
        <v>171</v>
      </c>
      <c r="AX363" s="13" t="s">
        <v>70</v>
      </c>
      <c r="AY363" s="234" t="s">
        <v>158</v>
      </c>
    </row>
    <row r="364" s="13" customFormat="1">
      <c r="A364" s="13"/>
      <c r="B364" s="224"/>
      <c r="C364" s="225"/>
      <c r="D364" s="226" t="s">
        <v>169</v>
      </c>
      <c r="E364" s="227" t="s">
        <v>19</v>
      </c>
      <c r="F364" s="228" t="s">
        <v>1316</v>
      </c>
      <c r="G364" s="225"/>
      <c r="H364" s="227" t="s">
        <v>19</v>
      </c>
      <c r="I364" s="229"/>
      <c r="J364" s="225"/>
      <c r="K364" s="225"/>
      <c r="L364" s="230"/>
      <c r="M364" s="231"/>
      <c r="N364" s="232"/>
      <c r="O364" s="232"/>
      <c r="P364" s="232"/>
      <c r="Q364" s="232"/>
      <c r="R364" s="232"/>
      <c r="S364" s="232"/>
      <c r="T364" s="23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34" t="s">
        <v>169</v>
      </c>
      <c r="AU364" s="234" t="s">
        <v>80</v>
      </c>
      <c r="AV364" s="13" t="s">
        <v>78</v>
      </c>
      <c r="AW364" s="13" t="s">
        <v>171</v>
      </c>
      <c r="AX364" s="13" t="s">
        <v>70</v>
      </c>
      <c r="AY364" s="234" t="s">
        <v>158</v>
      </c>
    </row>
    <row r="365" s="14" customFormat="1">
      <c r="A365" s="14"/>
      <c r="B365" s="235"/>
      <c r="C365" s="236"/>
      <c r="D365" s="226" t="s">
        <v>169</v>
      </c>
      <c r="E365" s="237" t="s">
        <v>19</v>
      </c>
      <c r="F365" s="238" t="s">
        <v>2889</v>
      </c>
      <c r="G365" s="236"/>
      <c r="H365" s="239">
        <v>8</v>
      </c>
      <c r="I365" s="240"/>
      <c r="J365" s="236"/>
      <c r="K365" s="236"/>
      <c r="L365" s="241"/>
      <c r="M365" s="242"/>
      <c r="N365" s="243"/>
      <c r="O365" s="243"/>
      <c r="P365" s="243"/>
      <c r="Q365" s="243"/>
      <c r="R365" s="243"/>
      <c r="S365" s="243"/>
      <c r="T365" s="24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45" t="s">
        <v>169</v>
      </c>
      <c r="AU365" s="245" t="s">
        <v>80</v>
      </c>
      <c r="AV365" s="14" t="s">
        <v>80</v>
      </c>
      <c r="AW365" s="14" t="s">
        <v>171</v>
      </c>
      <c r="AX365" s="14" t="s">
        <v>70</v>
      </c>
      <c r="AY365" s="245" t="s">
        <v>158</v>
      </c>
    </row>
    <row r="366" s="14" customFormat="1">
      <c r="A366" s="14"/>
      <c r="B366" s="235"/>
      <c r="C366" s="236"/>
      <c r="D366" s="226" t="s">
        <v>169</v>
      </c>
      <c r="E366" s="237" t="s">
        <v>19</v>
      </c>
      <c r="F366" s="238" t="s">
        <v>2890</v>
      </c>
      <c r="G366" s="236"/>
      <c r="H366" s="239">
        <v>1.0985000000000003</v>
      </c>
      <c r="I366" s="240"/>
      <c r="J366" s="236"/>
      <c r="K366" s="236"/>
      <c r="L366" s="241"/>
      <c r="M366" s="242"/>
      <c r="N366" s="243"/>
      <c r="O366" s="243"/>
      <c r="P366" s="243"/>
      <c r="Q366" s="243"/>
      <c r="R366" s="243"/>
      <c r="S366" s="243"/>
      <c r="T366" s="24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45" t="s">
        <v>169</v>
      </c>
      <c r="AU366" s="245" t="s">
        <v>80</v>
      </c>
      <c r="AV366" s="14" t="s">
        <v>80</v>
      </c>
      <c r="AW366" s="14" t="s">
        <v>171</v>
      </c>
      <c r="AX366" s="14" t="s">
        <v>70</v>
      </c>
      <c r="AY366" s="245" t="s">
        <v>158</v>
      </c>
    </row>
    <row r="367" s="14" customFormat="1">
      <c r="A367" s="14"/>
      <c r="B367" s="235"/>
      <c r="C367" s="236"/>
      <c r="D367" s="226" t="s">
        <v>169</v>
      </c>
      <c r="E367" s="237" t="s">
        <v>19</v>
      </c>
      <c r="F367" s="238" t="s">
        <v>2891</v>
      </c>
      <c r="G367" s="236"/>
      <c r="H367" s="239">
        <v>2.6895999999999995</v>
      </c>
      <c r="I367" s="240"/>
      <c r="J367" s="236"/>
      <c r="K367" s="236"/>
      <c r="L367" s="241"/>
      <c r="M367" s="242"/>
      <c r="N367" s="243"/>
      <c r="O367" s="243"/>
      <c r="P367" s="243"/>
      <c r="Q367" s="243"/>
      <c r="R367" s="243"/>
      <c r="S367" s="243"/>
      <c r="T367" s="24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45" t="s">
        <v>169</v>
      </c>
      <c r="AU367" s="245" t="s">
        <v>80</v>
      </c>
      <c r="AV367" s="14" t="s">
        <v>80</v>
      </c>
      <c r="AW367" s="14" t="s">
        <v>171</v>
      </c>
      <c r="AX367" s="14" t="s">
        <v>70</v>
      </c>
      <c r="AY367" s="245" t="s">
        <v>158</v>
      </c>
    </row>
    <row r="368" s="14" customFormat="1">
      <c r="A368" s="14"/>
      <c r="B368" s="235"/>
      <c r="C368" s="236"/>
      <c r="D368" s="226" t="s">
        <v>169</v>
      </c>
      <c r="E368" s="237" t="s">
        <v>19</v>
      </c>
      <c r="F368" s="238" t="s">
        <v>2892</v>
      </c>
      <c r="G368" s="236"/>
      <c r="H368" s="239">
        <v>13.699999999999999</v>
      </c>
      <c r="I368" s="240"/>
      <c r="J368" s="236"/>
      <c r="K368" s="236"/>
      <c r="L368" s="241"/>
      <c r="M368" s="242"/>
      <c r="N368" s="243"/>
      <c r="O368" s="243"/>
      <c r="P368" s="243"/>
      <c r="Q368" s="243"/>
      <c r="R368" s="243"/>
      <c r="S368" s="243"/>
      <c r="T368" s="24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45" t="s">
        <v>169</v>
      </c>
      <c r="AU368" s="245" t="s">
        <v>80</v>
      </c>
      <c r="AV368" s="14" t="s">
        <v>80</v>
      </c>
      <c r="AW368" s="14" t="s">
        <v>171</v>
      </c>
      <c r="AX368" s="14" t="s">
        <v>70</v>
      </c>
      <c r="AY368" s="245" t="s">
        <v>158</v>
      </c>
    </row>
    <row r="369" s="14" customFormat="1">
      <c r="A369" s="14"/>
      <c r="B369" s="235"/>
      <c r="C369" s="236"/>
      <c r="D369" s="226" t="s">
        <v>169</v>
      </c>
      <c r="E369" s="237" t="s">
        <v>19</v>
      </c>
      <c r="F369" s="238" t="s">
        <v>2893</v>
      </c>
      <c r="G369" s="236"/>
      <c r="H369" s="239">
        <v>16.850000000000001</v>
      </c>
      <c r="I369" s="240"/>
      <c r="J369" s="236"/>
      <c r="K369" s="236"/>
      <c r="L369" s="241"/>
      <c r="M369" s="242"/>
      <c r="N369" s="243"/>
      <c r="O369" s="243"/>
      <c r="P369" s="243"/>
      <c r="Q369" s="243"/>
      <c r="R369" s="243"/>
      <c r="S369" s="243"/>
      <c r="T369" s="24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45" t="s">
        <v>169</v>
      </c>
      <c r="AU369" s="245" t="s">
        <v>80</v>
      </c>
      <c r="AV369" s="14" t="s">
        <v>80</v>
      </c>
      <c r="AW369" s="14" t="s">
        <v>171</v>
      </c>
      <c r="AX369" s="14" t="s">
        <v>70</v>
      </c>
      <c r="AY369" s="245" t="s">
        <v>158</v>
      </c>
    </row>
    <row r="370" s="14" customFormat="1">
      <c r="A370" s="14"/>
      <c r="B370" s="235"/>
      <c r="C370" s="236"/>
      <c r="D370" s="226" t="s">
        <v>169</v>
      </c>
      <c r="E370" s="237" t="s">
        <v>19</v>
      </c>
      <c r="F370" s="238" t="s">
        <v>2894</v>
      </c>
      <c r="G370" s="236"/>
      <c r="H370" s="239">
        <v>5.25</v>
      </c>
      <c r="I370" s="240"/>
      <c r="J370" s="236"/>
      <c r="K370" s="236"/>
      <c r="L370" s="241"/>
      <c r="M370" s="242"/>
      <c r="N370" s="243"/>
      <c r="O370" s="243"/>
      <c r="P370" s="243"/>
      <c r="Q370" s="243"/>
      <c r="R370" s="243"/>
      <c r="S370" s="243"/>
      <c r="T370" s="24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45" t="s">
        <v>169</v>
      </c>
      <c r="AU370" s="245" t="s">
        <v>80</v>
      </c>
      <c r="AV370" s="14" t="s">
        <v>80</v>
      </c>
      <c r="AW370" s="14" t="s">
        <v>171</v>
      </c>
      <c r="AX370" s="14" t="s">
        <v>70</v>
      </c>
      <c r="AY370" s="245" t="s">
        <v>158</v>
      </c>
    </row>
    <row r="371" s="14" customFormat="1">
      <c r="A371" s="14"/>
      <c r="B371" s="235"/>
      <c r="C371" s="236"/>
      <c r="D371" s="226" t="s">
        <v>169</v>
      </c>
      <c r="E371" s="237" t="s">
        <v>19</v>
      </c>
      <c r="F371" s="238" t="s">
        <v>2895</v>
      </c>
      <c r="G371" s="236"/>
      <c r="H371" s="239">
        <v>11.205</v>
      </c>
      <c r="I371" s="240"/>
      <c r="J371" s="236"/>
      <c r="K371" s="236"/>
      <c r="L371" s="241"/>
      <c r="M371" s="242"/>
      <c r="N371" s="243"/>
      <c r="O371" s="243"/>
      <c r="P371" s="243"/>
      <c r="Q371" s="243"/>
      <c r="R371" s="243"/>
      <c r="S371" s="243"/>
      <c r="T371" s="24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45" t="s">
        <v>169</v>
      </c>
      <c r="AU371" s="245" t="s">
        <v>80</v>
      </c>
      <c r="AV371" s="14" t="s">
        <v>80</v>
      </c>
      <c r="AW371" s="14" t="s">
        <v>171</v>
      </c>
      <c r="AX371" s="14" t="s">
        <v>70</v>
      </c>
      <c r="AY371" s="245" t="s">
        <v>158</v>
      </c>
    </row>
    <row r="372" s="14" customFormat="1">
      <c r="A372" s="14"/>
      <c r="B372" s="235"/>
      <c r="C372" s="236"/>
      <c r="D372" s="226" t="s">
        <v>169</v>
      </c>
      <c r="E372" s="237" t="s">
        <v>19</v>
      </c>
      <c r="F372" s="238" t="s">
        <v>2896</v>
      </c>
      <c r="G372" s="236"/>
      <c r="H372" s="239">
        <v>1.0800000000000001</v>
      </c>
      <c r="I372" s="240"/>
      <c r="J372" s="236"/>
      <c r="K372" s="236"/>
      <c r="L372" s="241"/>
      <c r="M372" s="242"/>
      <c r="N372" s="243"/>
      <c r="O372" s="243"/>
      <c r="P372" s="243"/>
      <c r="Q372" s="243"/>
      <c r="R372" s="243"/>
      <c r="S372" s="243"/>
      <c r="T372" s="24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45" t="s">
        <v>169</v>
      </c>
      <c r="AU372" s="245" t="s">
        <v>80</v>
      </c>
      <c r="AV372" s="14" t="s">
        <v>80</v>
      </c>
      <c r="AW372" s="14" t="s">
        <v>171</v>
      </c>
      <c r="AX372" s="14" t="s">
        <v>70</v>
      </c>
      <c r="AY372" s="245" t="s">
        <v>158</v>
      </c>
    </row>
    <row r="373" s="14" customFormat="1">
      <c r="A373" s="14"/>
      <c r="B373" s="235"/>
      <c r="C373" s="236"/>
      <c r="D373" s="226" t="s">
        <v>169</v>
      </c>
      <c r="E373" s="236"/>
      <c r="F373" s="238" t="s">
        <v>2907</v>
      </c>
      <c r="G373" s="236"/>
      <c r="H373" s="239">
        <v>183.21100000000001</v>
      </c>
      <c r="I373" s="240"/>
      <c r="J373" s="236"/>
      <c r="K373" s="236"/>
      <c r="L373" s="241"/>
      <c r="M373" s="242"/>
      <c r="N373" s="243"/>
      <c r="O373" s="243"/>
      <c r="P373" s="243"/>
      <c r="Q373" s="243"/>
      <c r="R373" s="243"/>
      <c r="S373" s="243"/>
      <c r="T373" s="24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45" t="s">
        <v>169</v>
      </c>
      <c r="AU373" s="245" t="s">
        <v>80</v>
      </c>
      <c r="AV373" s="14" t="s">
        <v>80</v>
      </c>
      <c r="AW373" s="14" t="s">
        <v>4</v>
      </c>
      <c r="AX373" s="14" t="s">
        <v>78</v>
      </c>
      <c r="AY373" s="245" t="s">
        <v>158</v>
      </c>
    </row>
    <row r="374" s="2" customFormat="1" ht="19.8" customHeight="1">
      <c r="A374" s="40"/>
      <c r="B374" s="41"/>
      <c r="C374" s="206" t="s">
        <v>421</v>
      </c>
      <c r="D374" s="206" t="s">
        <v>160</v>
      </c>
      <c r="E374" s="207" t="s">
        <v>371</v>
      </c>
      <c r="F374" s="208" t="s">
        <v>372</v>
      </c>
      <c r="G374" s="209" t="s">
        <v>234</v>
      </c>
      <c r="H374" s="210">
        <v>221.84800000000001</v>
      </c>
      <c r="I374" s="211"/>
      <c r="J374" s="212">
        <f>ROUND(I374*H374,2)</f>
        <v>0</v>
      </c>
      <c r="K374" s="208" t="s">
        <v>164</v>
      </c>
      <c r="L374" s="46"/>
      <c r="M374" s="213" t="s">
        <v>19</v>
      </c>
      <c r="N374" s="214" t="s">
        <v>41</v>
      </c>
      <c r="O374" s="86"/>
      <c r="P374" s="215">
        <f>O374*H374</f>
        <v>0</v>
      </c>
      <c r="Q374" s="215">
        <v>0</v>
      </c>
      <c r="R374" s="215">
        <f>Q374*H374</f>
        <v>0</v>
      </c>
      <c r="S374" s="215">
        <v>0</v>
      </c>
      <c r="T374" s="216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17" t="s">
        <v>165</v>
      </c>
      <c r="AT374" s="217" t="s">
        <v>160</v>
      </c>
      <c r="AU374" s="217" t="s">
        <v>80</v>
      </c>
      <c r="AY374" s="19" t="s">
        <v>158</v>
      </c>
      <c r="BE374" s="218">
        <f>IF(N374="základní",J374,0)</f>
        <v>0</v>
      </c>
      <c r="BF374" s="218">
        <f>IF(N374="snížená",J374,0)</f>
        <v>0</v>
      </c>
      <c r="BG374" s="218">
        <f>IF(N374="zákl. přenesená",J374,0)</f>
        <v>0</v>
      </c>
      <c r="BH374" s="218">
        <f>IF(N374="sníž. přenesená",J374,0)</f>
        <v>0</v>
      </c>
      <c r="BI374" s="218">
        <f>IF(N374="nulová",J374,0)</f>
        <v>0</v>
      </c>
      <c r="BJ374" s="19" t="s">
        <v>78</v>
      </c>
      <c r="BK374" s="218">
        <f>ROUND(I374*H374,2)</f>
        <v>0</v>
      </c>
      <c r="BL374" s="19" t="s">
        <v>165</v>
      </c>
      <c r="BM374" s="217" t="s">
        <v>2908</v>
      </c>
    </row>
    <row r="375" s="2" customFormat="1">
      <c r="A375" s="40"/>
      <c r="B375" s="41"/>
      <c r="C375" s="42"/>
      <c r="D375" s="219" t="s">
        <v>167</v>
      </c>
      <c r="E375" s="42"/>
      <c r="F375" s="220" t="s">
        <v>374</v>
      </c>
      <c r="G375" s="42"/>
      <c r="H375" s="42"/>
      <c r="I375" s="221"/>
      <c r="J375" s="42"/>
      <c r="K375" s="42"/>
      <c r="L375" s="46"/>
      <c r="M375" s="222"/>
      <c r="N375" s="223"/>
      <c r="O375" s="86"/>
      <c r="P375" s="86"/>
      <c r="Q375" s="86"/>
      <c r="R375" s="86"/>
      <c r="S375" s="86"/>
      <c r="T375" s="87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167</v>
      </c>
      <c r="AU375" s="19" t="s">
        <v>80</v>
      </c>
    </row>
    <row r="376" s="14" customFormat="1">
      <c r="A376" s="14"/>
      <c r="B376" s="235"/>
      <c r="C376" s="236"/>
      <c r="D376" s="226" t="s">
        <v>169</v>
      </c>
      <c r="E376" s="237" t="s">
        <v>19</v>
      </c>
      <c r="F376" s="238" t="s">
        <v>2909</v>
      </c>
      <c r="G376" s="236"/>
      <c r="H376" s="239">
        <v>95.176000000000002</v>
      </c>
      <c r="I376" s="240"/>
      <c r="J376" s="236"/>
      <c r="K376" s="236"/>
      <c r="L376" s="241"/>
      <c r="M376" s="242"/>
      <c r="N376" s="243"/>
      <c r="O376" s="243"/>
      <c r="P376" s="243"/>
      <c r="Q376" s="243"/>
      <c r="R376" s="243"/>
      <c r="S376" s="243"/>
      <c r="T376" s="24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45" t="s">
        <v>169</v>
      </c>
      <c r="AU376" s="245" t="s">
        <v>80</v>
      </c>
      <c r="AV376" s="14" t="s">
        <v>80</v>
      </c>
      <c r="AW376" s="14" t="s">
        <v>171</v>
      </c>
      <c r="AX376" s="14" t="s">
        <v>70</v>
      </c>
      <c r="AY376" s="245" t="s">
        <v>158</v>
      </c>
    </row>
    <row r="377" s="14" customFormat="1">
      <c r="A377" s="14"/>
      <c r="B377" s="235"/>
      <c r="C377" s="236"/>
      <c r="D377" s="226" t="s">
        <v>169</v>
      </c>
      <c r="E377" s="237" t="s">
        <v>19</v>
      </c>
      <c r="F377" s="238" t="s">
        <v>2910</v>
      </c>
      <c r="G377" s="236"/>
      <c r="H377" s="239">
        <v>24.57</v>
      </c>
      <c r="I377" s="240"/>
      <c r="J377" s="236"/>
      <c r="K377" s="236"/>
      <c r="L377" s="241"/>
      <c r="M377" s="242"/>
      <c r="N377" s="243"/>
      <c r="O377" s="243"/>
      <c r="P377" s="243"/>
      <c r="Q377" s="243"/>
      <c r="R377" s="243"/>
      <c r="S377" s="243"/>
      <c r="T377" s="24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45" t="s">
        <v>169</v>
      </c>
      <c r="AU377" s="245" t="s">
        <v>80</v>
      </c>
      <c r="AV377" s="14" t="s">
        <v>80</v>
      </c>
      <c r="AW377" s="14" t="s">
        <v>171</v>
      </c>
      <c r="AX377" s="14" t="s">
        <v>70</v>
      </c>
      <c r="AY377" s="245" t="s">
        <v>158</v>
      </c>
    </row>
    <row r="378" s="14" customFormat="1">
      <c r="A378" s="14"/>
      <c r="B378" s="235"/>
      <c r="C378" s="236"/>
      <c r="D378" s="226" t="s">
        <v>169</v>
      </c>
      <c r="E378" s="237" t="s">
        <v>19</v>
      </c>
      <c r="F378" s="238" t="s">
        <v>2870</v>
      </c>
      <c r="G378" s="236"/>
      <c r="H378" s="239">
        <v>0.31792499999999996</v>
      </c>
      <c r="I378" s="240"/>
      <c r="J378" s="236"/>
      <c r="K378" s="236"/>
      <c r="L378" s="241"/>
      <c r="M378" s="242"/>
      <c r="N378" s="243"/>
      <c r="O378" s="243"/>
      <c r="P378" s="243"/>
      <c r="Q378" s="243"/>
      <c r="R378" s="243"/>
      <c r="S378" s="243"/>
      <c r="T378" s="24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45" t="s">
        <v>169</v>
      </c>
      <c r="AU378" s="245" t="s">
        <v>80</v>
      </c>
      <c r="AV378" s="14" t="s">
        <v>80</v>
      </c>
      <c r="AW378" s="14" t="s">
        <v>171</v>
      </c>
      <c r="AX378" s="14" t="s">
        <v>70</v>
      </c>
      <c r="AY378" s="245" t="s">
        <v>158</v>
      </c>
    </row>
    <row r="379" s="14" customFormat="1">
      <c r="A379" s="14"/>
      <c r="B379" s="235"/>
      <c r="C379" s="236"/>
      <c r="D379" s="226" t="s">
        <v>169</v>
      </c>
      <c r="E379" s="237" t="s">
        <v>19</v>
      </c>
      <c r="F379" s="238" t="s">
        <v>2911</v>
      </c>
      <c r="G379" s="236"/>
      <c r="H379" s="239">
        <v>101.78399999999999</v>
      </c>
      <c r="I379" s="240"/>
      <c r="J379" s="236"/>
      <c r="K379" s="236"/>
      <c r="L379" s="241"/>
      <c r="M379" s="242"/>
      <c r="N379" s="243"/>
      <c r="O379" s="243"/>
      <c r="P379" s="243"/>
      <c r="Q379" s="243"/>
      <c r="R379" s="243"/>
      <c r="S379" s="243"/>
      <c r="T379" s="24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45" t="s">
        <v>169</v>
      </c>
      <c r="AU379" s="245" t="s">
        <v>80</v>
      </c>
      <c r="AV379" s="14" t="s">
        <v>80</v>
      </c>
      <c r="AW379" s="14" t="s">
        <v>171</v>
      </c>
      <c r="AX379" s="14" t="s">
        <v>70</v>
      </c>
      <c r="AY379" s="245" t="s">
        <v>158</v>
      </c>
    </row>
    <row r="380" s="2" customFormat="1" ht="22.2" customHeight="1">
      <c r="A380" s="40"/>
      <c r="B380" s="41"/>
      <c r="C380" s="206" t="s">
        <v>427</v>
      </c>
      <c r="D380" s="206" t="s">
        <v>160</v>
      </c>
      <c r="E380" s="207" t="s">
        <v>379</v>
      </c>
      <c r="F380" s="208" t="s">
        <v>380</v>
      </c>
      <c r="G380" s="209" t="s">
        <v>234</v>
      </c>
      <c r="H380" s="210">
        <v>91.665999999999997</v>
      </c>
      <c r="I380" s="211"/>
      <c r="J380" s="212">
        <f>ROUND(I380*H380,2)</f>
        <v>0</v>
      </c>
      <c r="K380" s="208" t="s">
        <v>164</v>
      </c>
      <c r="L380" s="46"/>
      <c r="M380" s="213" t="s">
        <v>19</v>
      </c>
      <c r="N380" s="214" t="s">
        <v>41</v>
      </c>
      <c r="O380" s="86"/>
      <c r="P380" s="215">
        <f>O380*H380</f>
        <v>0</v>
      </c>
      <c r="Q380" s="215">
        <v>0</v>
      </c>
      <c r="R380" s="215">
        <f>Q380*H380</f>
        <v>0</v>
      </c>
      <c r="S380" s="215">
        <v>0</v>
      </c>
      <c r="T380" s="216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17" t="s">
        <v>165</v>
      </c>
      <c r="AT380" s="217" t="s">
        <v>160</v>
      </c>
      <c r="AU380" s="217" t="s">
        <v>80</v>
      </c>
      <c r="AY380" s="19" t="s">
        <v>158</v>
      </c>
      <c r="BE380" s="218">
        <f>IF(N380="základní",J380,0)</f>
        <v>0</v>
      </c>
      <c r="BF380" s="218">
        <f>IF(N380="snížená",J380,0)</f>
        <v>0</v>
      </c>
      <c r="BG380" s="218">
        <f>IF(N380="zákl. přenesená",J380,0)</f>
        <v>0</v>
      </c>
      <c r="BH380" s="218">
        <f>IF(N380="sníž. přenesená",J380,0)</f>
        <v>0</v>
      </c>
      <c r="BI380" s="218">
        <f>IF(N380="nulová",J380,0)</f>
        <v>0</v>
      </c>
      <c r="BJ380" s="19" t="s">
        <v>78</v>
      </c>
      <c r="BK380" s="218">
        <f>ROUND(I380*H380,2)</f>
        <v>0</v>
      </c>
      <c r="BL380" s="19" t="s">
        <v>165</v>
      </c>
      <c r="BM380" s="217" t="s">
        <v>2912</v>
      </c>
    </row>
    <row r="381" s="2" customFormat="1">
      <c r="A381" s="40"/>
      <c r="B381" s="41"/>
      <c r="C381" s="42"/>
      <c r="D381" s="219" t="s">
        <v>167</v>
      </c>
      <c r="E381" s="42"/>
      <c r="F381" s="220" t="s">
        <v>382</v>
      </c>
      <c r="G381" s="42"/>
      <c r="H381" s="42"/>
      <c r="I381" s="221"/>
      <c r="J381" s="42"/>
      <c r="K381" s="42"/>
      <c r="L381" s="46"/>
      <c r="M381" s="222"/>
      <c r="N381" s="223"/>
      <c r="O381" s="86"/>
      <c r="P381" s="86"/>
      <c r="Q381" s="86"/>
      <c r="R381" s="86"/>
      <c r="S381" s="86"/>
      <c r="T381" s="87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T381" s="19" t="s">
        <v>167</v>
      </c>
      <c r="AU381" s="19" t="s">
        <v>80</v>
      </c>
    </row>
    <row r="382" s="14" customFormat="1">
      <c r="A382" s="14"/>
      <c r="B382" s="235"/>
      <c r="C382" s="236"/>
      <c r="D382" s="226" t="s">
        <v>169</v>
      </c>
      <c r="E382" s="237" t="s">
        <v>19</v>
      </c>
      <c r="F382" s="238" t="s">
        <v>2913</v>
      </c>
      <c r="G382" s="236"/>
      <c r="H382" s="239">
        <v>95.176000000000002</v>
      </c>
      <c r="I382" s="240"/>
      <c r="J382" s="236"/>
      <c r="K382" s="236"/>
      <c r="L382" s="241"/>
      <c r="M382" s="242"/>
      <c r="N382" s="243"/>
      <c r="O382" s="243"/>
      <c r="P382" s="243"/>
      <c r="Q382" s="243"/>
      <c r="R382" s="243"/>
      <c r="S382" s="243"/>
      <c r="T382" s="24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45" t="s">
        <v>169</v>
      </c>
      <c r="AU382" s="245" t="s">
        <v>80</v>
      </c>
      <c r="AV382" s="14" t="s">
        <v>80</v>
      </c>
      <c r="AW382" s="14" t="s">
        <v>171</v>
      </c>
      <c r="AX382" s="14" t="s">
        <v>70</v>
      </c>
      <c r="AY382" s="245" t="s">
        <v>158</v>
      </c>
    </row>
    <row r="383" s="13" customFormat="1">
      <c r="A383" s="13"/>
      <c r="B383" s="224"/>
      <c r="C383" s="225"/>
      <c r="D383" s="226" t="s">
        <v>169</v>
      </c>
      <c r="E383" s="227" t="s">
        <v>19</v>
      </c>
      <c r="F383" s="228" t="s">
        <v>384</v>
      </c>
      <c r="G383" s="225"/>
      <c r="H383" s="227" t="s">
        <v>19</v>
      </c>
      <c r="I383" s="229"/>
      <c r="J383" s="225"/>
      <c r="K383" s="225"/>
      <c r="L383" s="230"/>
      <c r="M383" s="231"/>
      <c r="N383" s="232"/>
      <c r="O383" s="232"/>
      <c r="P383" s="232"/>
      <c r="Q383" s="232"/>
      <c r="R383" s="232"/>
      <c r="S383" s="232"/>
      <c r="T383" s="23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34" t="s">
        <v>169</v>
      </c>
      <c r="AU383" s="234" t="s">
        <v>80</v>
      </c>
      <c r="AV383" s="13" t="s">
        <v>78</v>
      </c>
      <c r="AW383" s="13" t="s">
        <v>171</v>
      </c>
      <c r="AX383" s="13" t="s">
        <v>70</v>
      </c>
      <c r="AY383" s="234" t="s">
        <v>158</v>
      </c>
    </row>
    <row r="384" s="14" customFormat="1">
      <c r="A384" s="14"/>
      <c r="B384" s="235"/>
      <c r="C384" s="236"/>
      <c r="D384" s="226" t="s">
        <v>169</v>
      </c>
      <c r="E384" s="237" t="s">
        <v>19</v>
      </c>
      <c r="F384" s="238" t="s">
        <v>2914</v>
      </c>
      <c r="G384" s="236"/>
      <c r="H384" s="239">
        <v>-5.4000000000000004</v>
      </c>
      <c r="I384" s="240"/>
      <c r="J384" s="236"/>
      <c r="K384" s="236"/>
      <c r="L384" s="241"/>
      <c r="M384" s="242"/>
      <c r="N384" s="243"/>
      <c r="O384" s="243"/>
      <c r="P384" s="243"/>
      <c r="Q384" s="243"/>
      <c r="R384" s="243"/>
      <c r="S384" s="243"/>
      <c r="T384" s="24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45" t="s">
        <v>169</v>
      </c>
      <c r="AU384" s="245" t="s">
        <v>80</v>
      </c>
      <c r="AV384" s="14" t="s">
        <v>80</v>
      </c>
      <c r="AW384" s="14" t="s">
        <v>171</v>
      </c>
      <c r="AX384" s="14" t="s">
        <v>70</v>
      </c>
      <c r="AY384" s="245" t="s">
        <v>158</v>
      </c>
    </row>
    <row r="385" s="14" customFormat="1">
      <c r="A385" s="14"/>
      <c r="B385" s="235"/>
      <c r="C385" s="236"/>
      <c r="D385" s="226" t="s">
        <v>169</v>
      </c>
      <c r="E385" s="237" t="s">
        <v>19</v>
      </c>
      <c r="F385" s="238" t="s">
        <v>2915</v>
      </c>
      <c r="G385" s="236"/>
      <c r="H385" s="239">
        <v>-1.3447999999999998</v>
      </c>
      <c r="I385" s="240"/>
      <c r="J385" s="236"/>
      <c r="K385" s="236"/>
      <c r="L385" s="241"/>
      <c r="M385" s="242"/>
      <c r="N385" s="243"/>
      <c r="O385" s="243"/>
      <c r="P385" s="243"/>
      <c r="Q385" s="243"/>
      <c r="R385" s="243"/>
      <c r="S385" s="243"/>
      <c r="T385" s="24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45" t="s">
        <v>169</v>
      </c>
      <c r="AU385" s="245" t="s">
        <v>80</v>
      </c>
      <c r="AV385" s="14" t="s">
        <v>80</v>
      </c>
      <c r="AW385" s="14" t="s">
        <v>171</v>
      </c>
      <c r="AX385" s="14" t="s">
        <v>70</v>
      </c>
      <c r="AY385" s="245" t="s">
        <v>158</v>
      </c>
    </row>
    <row r="386" s="14" customFormat="1">
      <c r="A386" s="14"/>
      <c r="B386" s="235"/>
      <c r="C386" s="236"/>
      <c r="D386" s="226" t="s">
        <v>169</v>
      </c>
      <c r="E386" s="237" t="s">
        <v>19</v>
      </c>
      <c r="F386" s="238" t="s">
        <v>2916</v>
      </c>
      <c r="G386" s="236"/>
      <c r="H386" s="239">
        <v>-1.3109500000000001</v>
      </c>
      <c r="I386" s="240"/>
      <c r="J386" s="236"/>
      <c r="K386" s="236"/>
      <c r="L386" s="241"/>
      <c r="M386" s="242"/>
      <c r="N386" s="243"/>
      <c r="O386" s="243"/>
      <c r="P386" s="243"/>
      <c r="Q386" s="243"/>
      <c r="R386" s="243"/>
      <c r="S386" s="243"/>
      <c r="T386" s="24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45" t="s">
        <v>169</v>
      </c>
      <c r="AU386" s="245" t="s">
        <v>80</v>
      </c>
      <c r="AV386" s="14" t="s">
        <v>80</v>
      </c>
      <c r="AW386" s="14" t="s">
        <v>171</v>
      </c>
      <c r="AX386" s="14" t="s">
        <v>70</v>
      </c>
      <c r="AY386" s="245" t="s">
        <v>158</v>
      </c>
    </row>
    <row r="387" s="14" customFormat="1">
      <c r="A387" s="14"/>
      <c r="B387" s="235"/>
      <c r="C387" s="236"/>
      <c r="D387" s="226" t="s">
        <v>169</v>
      </c>
      <c r="E387" s="237" t="s">
        <v>19</v>
      </c>
      <c r="F387" s="238" t="s">
        <v>2917</v>
      </c>
      <c r="G387" s="236"/>
      <c r="H387" s="239">
        <v>-16.199999999999999</v>
      </c>
      <c r="I387" s="240"/>
      <c r="J387" s="236"/>
      <c r="K387" s="236"/>
      <c r="L387" s="241"/>
      <c r="M387" s="242"/>
      <c r="N387" s="243"/>
      <c r="O387" s="243"/>
      <c r="P387" s="243"/>
      <c r="Q387" s="243"/>
      <c r="R387" s="243"/>
      <c r="S387" s="243"/>
      <c r="T387" s="24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45" t="s">
        <v>169</v>
      </c>
      <c r="AU387" s="245" t="s">
        <v>80</v>
      </c>
      <c r="AV387" s="14" t="s">
        <v>80</v>
      </c>
      <c r="AW387" s="14" t="s">
        <v>171</v>
      </c>
      <c r="AX387" s="14" t="s">
        <v>70</v>
      </c>
      <c r="AY387" s="245" t="s">
        <v>158</v>
      </c>
    </row>
    <row r="388" s="13" customFormat="1">
      <c r="A388" s="13"/>
      <c r="B388" s="224"/>
      <c r="C388" s="225"/>
      <c r="D388" s="226" t="s">
        <v>169</v>
      </c>
      <c r="E388" s="227" t="s">
        <v>19</v>
      </c>
      <c r="F388" s="228" t="s">
        <v>2918</v>
      </c>
      <c r="G388" s="225"/>
      <c r="H388" s="227" t="s">
        <v>19</v>
      </c>
      <c r="I388" s="229"/>
      <c r="J388" s="225"/>
      <c r="K388" s="225"/>
      <c r="L388" s="230"/>
      <c r="M388" s="231"/>
      <c r="N388" s="232"/>
      <c r="O388" s="232"/>
      <c r="P388" s="232"/>
      <c r="Q388" s="232"/>
      <c r="R388" s="232"/>
      <c r="S388" s="232"/>
      <c r="T388" s="23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34" t="s">
        <v>169</v>
      </c>
      <c r="AU388" s="234" t="s">
        <v>80</v>
      </c>
      <c r="AV388" s="13" t="s">
        <v>78</v>
      </c>
      <c r="AW388" s="13" t="s">
        <v>171</v>
      </c>
      <c r="AX388" s="13" t="s">
        <v>70</v>
      </c>
      <c r="AY388" s="234" t="s">
        <v>158</v>
      </c>
    </row>
    <row r="389" s="14" customFormat="1">
      <c r="A389" s="14"/>
      <c r="B389" s="235"/>
      <c r="C389" s="236"/>
      <c r="D389" s="226" t="s">
        <v>169</v>
      </c>
      <c r="E389" s="237" t="s">
        <v>19</v>
      </c>
      <c r="F389" s="238" t="s">
        <v>2803</v>
      </c>
      <c r="G389" s="236"/>
      <c r="H389" s="239">
        <v>22.41</v>
      </c>
      <c r="I389" s="240"/>
      <c r="J389" s="236"/>
      <c r="K389" s="236"/>
      <c r="L389" s="241"/>
      <c r="M389" s="242"/>
      <c r="N389" s="243"/>
      <c r="O389" s="243"/>
      <c r="P389" s="243"/>
      <c r="Q389" s="243"/>
      <c r="R389" s="243"/>
      <c r="S389" s="243"/>
      <c r="T389" s="24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45" t="s">
        <v>169</v>
      </c>
      <c r="AU389" s="245" t="s">
        <v>80</v>
      </c>
      <c r="AV389" s="14" t="s">
        <v>80</v>
      </c>
      <c r="AW389" s="14" t="s">
        <v>171</v>
      </c>
      <c r="AX389" s="14" t="s">
        <v>70</v>
      </c>
      <c r="AY389" s="245" t="s">
        <v>158</v>
      </c>
    </row>
    <row r="390" s="14" customFormat="1">
      <c r="A390" s="14"/>
      <c r="B390" s="235"/>
      <c r="C390" s="236"/>
      <c r="D390" s="226" t="s">
        <v>169</v>
      </c>
      <c r="E390" s="237" t="s">
        <v>19</v>
      </c>
      <c r="F390" s="238" t="s">
        <v>2804</v>
      </c>
      <c r="G390" s="236"/>
      <c r="H390" s="239">
        <v>2.1600000000000001</v>
      </c>
      <c r="I390" s="240"/>
      <c r="J390" s="236"/>
      <c r="K390" s="236"/>
      <c r="L390" s="241"/>
      <c r="M390" s="242"/>
      <c r="N390" s="243"/>
      <c r="O390" s="243"/>
      <c r="P390" s="243"/>
      <c r="Q390" s="243"/>
      <c r="R390" s="243"/>
      <c r="S390" s="243"/>
      <c r="T390" s="24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45" t="s">
        <v>169</v>
      </c>
      <c r="AU390" s="245" t="s">
        <v>80</v>
      </c>
      <c r="AV390" s="14" t="s">
        <v>80</v>
      </c>
      <c r="AW390" s="14" t="s">
        <v>171</v>
      </c>
      <c r="AX390" s="14" t="s">
        <v>70</v>
      </c>
      <c r="AY390" s="245" t="s">
        <v>158</v>
      </c>
    </row>
    <row r="391" s="14" customFormat="1">
      <c r="A391" s="14"/>
      <c r="B391" s="235"/>
      <c r="C391" s="236"/>
      <c r="D391" s="226" t="s">
        <v>169</v>
      </c>
      <c r="E391" s="237" t="s">
        <v>19</v>
      </c>
      <c r="F391" s="238" t="s">
        <v>2919</v>
      </c>
      <c r="G391" s="236"/>
      <c r="H391" s="239">
        <v>-3.0851279999999996</v>
      </c>
      <c r="I391" s="240"/>
      <c r="J391" s="236"/>
      <c r="K391" s="236"/>
      <c r="L391" s="241"/>
      <c r="M391" s="242"/>
      <c r="N391" s="243"/>
      <c r="O391" s="243"/>
      <c r="P391" s="243"/>
      <c r="Q391" s="243"/>
      <c r="R391" s="243"/>
      <c r="S391" s="243"/>
      <c r="T391" s="24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45" t="s">
        <v>169</v>
      </c>
      <c r="AU391" s="245" t="s">
        <v>80</v>
      </c>
      <c r="AV391" s="14" t="s">
        <v>80</v>
      </c>
      <c r="AW391" s="14" t="s">
        <v>171</v>
      </c>
      <c r="AX391" s="14" t="s">
        <v>70</v>
      </c>
      <c r="AY391" s="245" t="s">
        <v>158</v>
      </c>
    </row>
    <row r="392" s="14" customFormat="1">
      <c r="A392" s="14"/>
      <c r="B392" s="235"/>
      <c r="C392" s="236"/>
      <c r="D392" s="226" t="s">
        <v>169</v>
      </c>
      <c r="E392" s="237" t="s">
        <v>19</v>
      </c>
      <c r="F392" s="238" t="s">
        <v>2920</v>
      </c>
      <c r="G392" s="236"/>
      <c r="H392" s="239">
        <v>-0.42749999999999999</v>
      </c>
      <c r="I392" s="240"/>
      <c r="J392" s="236"/>
      <c r="K392" s="236"/>
      <c r="L392" s="241"/>
      <c r="M392" s="242"/>
      <c r="N392" s="243"/>
      <c r="O392" s="243"/>
      <c r="P392" s="243"/>
      <c r="Q392" s="243"/>
      <c r="R392" s="243"/>
      <c r="S392" s="243"/>
      <c r="T392" s="24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45" t="s">
        <v>169</v>
      </c>
      <c r="AU392" s="245" t="s">
        <v>80</v>
      </c>
      <c r="AV392" s="14" t="s">
        <v>80</v>
      </c>
      <c r="AW392" s="14" t="s">
        <v>171</v>
      </c>
      <c r="AX392" s="14" t="s">
        <v>70</v>
      </c>
      <c r="AY392" s="245" t="s">
        <v>158</v>
      </c>
    </row>
    <row r="393" s="14" customFormat="1">
      <c r="A393" s="14"/>
      <c r="B393" s="235"/>
      <c r="C393" s="236"/>
      <c r="D393" s="226" t="s">
        <v>169</v>
      </c>
      <c r="E393" s="237" t="s">
        <v>19</v>
      </c>
      <c r="F393" s="238" t="s">
        <v>2921</v>
      </c>
      <c r="G393" s="236"/>
      <c r="H393" s="239">
        <v>-0.312</v>
      </c>
      <c r="I393" s="240"/>
      <c r="J393" s="236"/>
      <c r="K393" s="236"/>
      <c r="L393" s="241"/>
      <c r="M393" s="242"/>
      <c r="N393" s="243"/>
      <c r="O393" s="243"/>
      <c r="P393" s="243"/>
      <c r="Q393" s="243"/>
      <c r="R393" s="243"/>
      <c r="S393" s="243"/>
      <c r="T393" s="24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45" t="s">
        <v>169</v>
      </c>
      <c r="AU393" s="245" t="s">
        <v>80</v>
      </c>
      <c r="AV393" s="14" t="s">
        <v>80</v>
      </c>
      <c r="AW393" s="14" t="s">
        <v>171</v>
      </c>
      <c r="AX393" s="14" t="s">
        <v>70</v>
      </c>
      <c r="AY393" s="245" t="s">
        <v>158</v>
      </c>
    </row>
    <row r="394" s="2" customFormat="1" ht="34.8" customHeight="1">
      <c r="A394" s="40"/>
      <c r="B394" s="41"/>
      <c r="C394" s="206" t="s">
        <v>433</v>
      </c>
      <c r="D394" s="206" t="s">
        <v>160</v>
      </c>
      <c r="E394" s="207" t="s">
        <v>389</v>
      </c>
      <c r="F394" s="208" t="s">
        <v>390</v>
      </c>
      <c r="G394" s="209" t="s">
        <v>234</v>
      </c>
      <c r="H394" s="210">
        <v>16.199999999999999</v>
      </c>
      <c r="I394" s="211"/>
      <c r="J394" s="212">
        <f>ROUND(I394*H394,2)</f>
        <v>0</v>
      </c>
      <c r="K394" s="208" t="s">
        <v>164</v>
      </c>
      <c r="L394" s="46"/>
      <c r="M394" s="213" t="s">
        <v>19</v>
      </c>
      <c r="N394" s="214" t="s">
        <v>41</v>
      </c>
      <c r="O394" s="86"/>
      <c r="P394" s="215">
        <f>O394*H394</f>
        <v>0</v>
      </c>
      <c r="Q394" s="215">
        <v>0</v>
      </c>
      <c r="R394" s="215">
        <f>Q394*H394</f>
        <v>0</v>
      </c>
      <c r="S394" s="215">
        <v>0</v>
      </c>
      <c r="T394" s="216">
        <f>S394*H394</f>
        <v>0</v>
      </c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R394" s="217" t="s">
        <v>165</v>
      </c>
      <c r="AT394" s="217" t="s">
        <v>160</v>
      </c>
      <c r="AU394" s="217" t="s">
        <v>80</v>
      </c>
      <c r="AY394" s="19" t="s">
        <v>158</v>
      </c>
      <c r="BE394" s="218">
        <f>IF(N394="základní",J394,0)</f>
        <v>0</v>
      </c>
      <c r="BF394" s="218">
        <f>IF(N394="snížená",J394,0)</f>
        <v>0</v>
      </c>
      <c r="BG394" s="218">
        <f>IF(N394="zákl. přenesená",J394,0)</f>
        <v>0</v>
      </c>
      <c r="BH394" s="218">
        <f>IF(N394="sníž. přenesená",J394,0)</f>
        <v>0</v>
      </c>
      <c r="BI394" s="218">
        <f>IF(N394="nulová",J394,0)</f>
        <v>0</v>
      </c>
      <c r="BJ394" s="19" t="s">
        <v>78</v>
      </c>
      <c r="BK394" s="218">
        <f>ROUND(I394*H394,2)</f>
        <v>0</v>
      </c>
      <c r="BL394" s="19" t="s">
        <v>165</v>
      </c>
      <c r="BM394" s="217" t="s">
        <v>2922</v>
      </c>
    </row>
    <row r="395" s="2" customFormat="1">
      <c r="A395" s="40"/>
      <c r="B395" s="41"/>
      <c r="C395" s="42"/>
      <c r="D395" s="219" t="s">
        <v>167</v>
      </c>
      <c r="E395" s="42"/>
      <c r="F395" s="220" t="s">
        <v>392</v>
      </c>
      <c r="G395" s="42"/>
      <c r="H395" s="42"/>
      <c r="I395" s="221"/>
      <c r="J395" s="42"/>
      <c r="K395" s="42"/>
      <c r="L395" s="46"/>
      <c r="M395" s="222"/>
      <c r="N395" s="223"/>
      <c r="O395" s="86"/>
      <c r="P395" s="86"/>
      <c r="Q395" s="86"/>
      <c r="R395" s="86"/>
      <c r="S395" s="86"/>
      <c r="T395" s="87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T395" s="19" t="s">
        <v>167</v>
      </c>
      <c r="AU395" s="19" t="s">
        <v>80</v>
      </c>
    </row>
    <row r="396" s="13" customFormat="1">
      <c r="A396" s="13"/>
      <c r="B396" s="224"/>
      <c r="C396" s="225"/>
      <c r="D396" s="226" t="s">
        <v>169</v>
      </c>
      <c r="E396" s="227" t="s">
        <v>19</v>
      </c>
      <c r="F396" s="228" t="s">
        <v>741</v>
      </c>
      <c r="G396" s="225"/>
      <c r="H396" s="227" t="s">
        <v>19</v>
      </c>
      <c r="I396" s="229"/>
      <c r="J396" s="225"/>
      <c r="K396" s="225"/>
      <c r="L396" s="230"/>
      <c r="M396" s="231"/>
      <c r="N396" s="232"/>
      <c r="O396" s="232"/>
      <c r="P396" s="232"/>
      <c r="Q396" s="232"/>
      <c r="R396" s="232"/>
      <c r="S396" s="232"/>
      <c r="T396" s="23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34" t="s">
        <v>169</v>
      </c>
      <c r="AU396" s="234" t="s">
        <v>80</v>
      </c>
      <c r="AV396" s="13" t="s">
        <v>78</v>
      </c>
      <c r="AW396" s="13" t="s">
        <v>171</v>
      </c>
      <c r="AX396" s="13" t="s">
        <v>70</v>
      </c>
      <c r="AY396" s="234" t="s">
        <v>158</v>
      </c>
    </row>
    <row r="397" s="14" customFormat="1">
      <c r="A397" s="14"/>
      <c r="B397" s="235"/>
      <c r="C397" s="236"/>
      <c r="D397" s="226" t="s">
        <v>169</v>
      </c>
      <c r="E397" s="237" t="s">
        <v>19</v>
      </c>
      <c r="F397" s="238" t="s">
        <v>2923</v>
      </c>
      <c r="G397" s="236"/>
      <c r="H397" s="239">
        <v>16.199999999999999</v>
      </c>
      <c r="I397" s="240"/>
      <c r="J397" s="236"/>
      <c r="K397" s="236"/>
      <c r="L397" s="241"/>
      <c r="M397" s="242"/>
      <c r="N397" s="243"/>
      <c r="O397" s="243"/>
      <c r="P397" s="243"/>
      <c r="Q397" s="243"/>
      <c r="R397" s="243"/>
      <c r="S397" s="243"/>
      <c r="T397" s="24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45" t="s">
        <v>169</v>
      </c>
      <c r="AU397" s="245" t="s">
        <v>80</v>
      </c>
      <c r="AV397" s="14" t="s">
        <v>80</v>
      </c>
      <c r="AW397" s="14" t="s">
        <v>171</v>
      </c>
      <c r="AX397" s="14" t="s">
        <v>70</v>
      </c>
      <c r="AY397" s="245" t="s">
        <v>158</v>
      </c>
    </row>
    <row r="398" s="2" customFormat="1" ht="14.4" customHeight="1">
      <c r="A398" s="40"/>
      <c r="B398" s="41"/>
      <c r="C398" s="206" t="s">
        <v>439</v>
      </c>
      <c r="D398" s="206" t="s">
        <v>160</v>
      </c>
      <c r="E398" s="207" t="s">
        <v>743</v>
      </c>
      <c r="F398" s="208" t="s">
        <v>744</v>
      </c>
      <c r="G398" s="209" t="s">
        <v>234</v>
      </c>
      <c r="H398" s="210">
        <v>16.199999999999999</v>
      </c>
      <c r="I398" s="211"/>
      <c r="J398" s="212">
        <f>ROUND(I398*H398,2)</f>
        <v>0</v>
      </c>
      <c r="K398" s="208" t="s">
        <v>164</v>
      </c>
      <c r="L398" s="46"/>
      <c r="M398" s="213" t="s">
        <v>19</v>
      </c>
      <c r="N398" s="214" t="s">
        <v>41</v>
      </c>
      <c r="O398" s="86"/>
      <c r="P398" s="215">
        <f>O398*H398</f>
        <v>0</v>
      </c>
      <c r="Q398" s="215">
        <v>0</v>
      </c>
      <c r="R398" s="215">
        <f>Q398*H398</f>
        <v>0</v>
      </c>
      <c r="S398" s="215">
        <v>0</v>
      </c>
      <c r="T398" s="216">
        <f>S398*H398</f>
        <v>0</v>
      </c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17" t="s">
        <v>165</v>
      </c>
      <c r="AT398" s="217" t="s">
        <v>160</v>
      </c>
      <c r="AU398" s="217" t="s">
        <v>80</v>
      </c>
      <c r="AY398" s="19" t="s">
        <v>158</v>
      </c>
      <c r="BE398" s="218">
        <f>IF(N398="základní",J398,0)</f>
        <v>0</v>
      </c>
      <c r="BF398" s="218">
        <f>IF(N398="snížená",J398,0)</f>
        <v>0</v>
      </c>
      <c r="BG398" s="218">
        <f>IF(N398="zákl. přenesená",J398,0)</f>
        <v>0</v>
      </c>
      <c r="BH398" s="218">
        <f>IF(N398="sníž. přenesená",J398,0)</f>
        <v>0</v>
      </c>
      <c r="BI398" s="218">
        <f>IF(N398="nulová",J398,0)</f>
        <v>0</v>
      </c>
      <c r="BJ398" s="19" t="s">
        <v>78</v>
      </c>
      <c r="BK398" s="218">
        <f>ROUND(I398*H398,2)</f>
        <v>0</v>
      </c>
      <c r="BL398" s="19" t="s">
        <v>165</v>
      </c>
      <c r="BM398" s="217" t="s">
        <v>2924</v>
      </c>
    </row>
    <row r="399" s="2" customFormat="1">
      <c r="A399" s="40"/>
      <c r="B399" s="41"/>
      <c r="C399" s="42"/>
      <c r="D399" s="219" t="s">
        <v>167</v>
      </c>
      <c r="E399" s="42"/>
      <c r="F399" s="220" t="s">
        <v>746</v>
      </c>
      <c r="G399" s="42"/>
      <c r="H399" s="42"/>
      <c r="I399" s="221"/>
      <c r="J399" s="42"/>
      <c r="K399" s="42"/>
      <c r="L399" s="46"/>
      <c r="M399" s="222"/>
      <c r="N399" s="223"/>
      <c r="O399" s="86"/>
      <c r="P399" s="86"/>
      <c r="Q399" s="86"/>
      <c r="R399" s="86"/>
      <c r="S399" s="86"/>
      <c r="T399" s="87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T399" s="19" t="s">
        <v>167</v>
      </c>
      <c r="AU399" s="19" t="s">
        <v>80</v>
      </c>
    </row>
    <row r="400" s="2" customFormat="1" ht="22.2" customHeight="1">
      <c r="A400" s="40"/>
      <c r="B400" s="41"/>
      <c r="C400" s="206" t="s">
        <v>445</v>
      </c>
      <c r="D400" s="206" t="s">
        <v>160</v>
      </c>
      <c r="E400" s="207" t="s">
        <v>411</v>
      </c>
      <c r="F400" s="208" t="s">
        <v>412</v>
      </c>
      <c r="G400" s="209" t="s">
        <v>223</v>
      </c>
      <c r="H400" s="210">
        <v>30</v>
      </c>
      <c r="I400" s="211"/>
      <c r="J400" s="212">
        <f>ROUND(I400*H400,2)</f>
        <v>0</v>
      </c>
      <c r="K400" s="208" t="s">
        <v>164</v>
      </c>
      <c r="L400" s="46"/>
      <c r="M400" s="213" t="s">
        <v>19</v>
      </c>
      <c r="N400" s="214" t="s">
        <v>41</v>
      </c>
      <c r="O400" s="86"/>
      <c r="P400" s="215">
        <f>O400*H400</f>
        <v>0</v>
      </c>
      <c r="Q400" s="215">
        <v>0</v>
      </c>
      <c r="R400" s="215">
        <f>Q400*H400</f>
        <v>0</v>
      </c>
      <c r="S400" s="215">
        <v>0</v>
      </c>
      <c r="T400" s="216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17" t="s">
        <v>165</v>
      </c>
      <c r="AT400" s="217" t="s">
        <v>160</v>
      </c>
      <c r="AU400" s="217" t="s">
        <v>80</v>
      </c>
      <c r="AY400" s="19" t="s">
        <v>158</v>
      </c>
      <c r="BE400" s="218">
        <f>IF(N400="základní",J400,0)</f>
        <v>0</v>
      </c>
      <c r="BF400" s="218">
        <f>IF(N400="snížená",J400,0)</f>
        <v>0</v>
      </c>
      <c r="BG400" s="218">
        <f>IF(N400="zákl. přenesená",J400,0)</f>
        <v>0</v>
      </c>
      <c r="BH400" s="218">
        <f>IF(N400="sníž. přenesená",J400,0)</f>
        <v>0</v>
      </c>
      <c r="BI400" s="218">
        <f>IF(N400="nulová",J400,0)</f>
        <v>0</v>
      </c>
      <c r="BJ400" s="19" t="s">
        <v>78</v>
      </c>
      <c r="BK400" s="218">
        <f>ROUND(I400*H400,2)</f>
        <v>0</v>
      </c>
      <c r="BL400" s="19" t="s">
        <v>165</v>
      </c>
      <c r="BM400" s="217" t="s">
        <v>2925</v>
      </c>
    </row>
    <row r="401" s="2" customFormat="1">
      <c r="A401" s="40"/>
      <c r="B401" s="41"/>
      <c r="C401" s="42"/>
      <c r="D401" s="219" t="s">
        <v>167</v>
      </c>
      <c r="E401" s="42"/>
      <c r="F401" s="220" t="s">
        <v>414</v>
      </c>
      <c r="G401" s="42"/>
      <c r="H401" s="42"/>
      <c r="I401" s="221"/>
      <c r="J401" s="42"/>
      <c r="K401" s="42"/>
      <c r="L401" s="46"/>
      <c r="M401" s="222"/>
      <c r="N401" s="223"/>
      <c r="O401" s="86"/>
      <c r="P401" s="86"/>
      <c r="Q401" s="86"/>
      <c r="R401" s="86"/>
      <c r="S401" s="86"/>
      <c r="T401" s="87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167</v>
      </c>
      <c r="AU401" s="19" t="s">
        <v>80</v>
      </c>
    </row>
    <row r="402" s="13" customFormat="1">
      <c r="A402" s="13"/>
      <c r="B402" s="224"/>
      <c r="C402" s="225"/>
      <c r="D402" s="226" t="s">
        <v>169</v>
      </c>
      <c r="E402" s="227" t="s">
        <v>19</v>
      </c>
      <c r="F402" s="228" t="s">
        <v>415</v>
      </c>
      <c r="G402" s="225"/>
      <c r="H402" s="227" t="s">
        <v>19</v>
      </c>
      <c r="I402" s="229"/>
      <c r="J402" s="225"/>
      <c r="K402" s="225"/>
      <c r="L402" s="230"/>
      <c r="M402" s="231"/>
      <c r="N402" s="232"/>
      <c r="O402" s="232"/>
      <c r="P402" s="232"/>
      <c r="Q402" s="232"/>
      <c r="R402" s="232"/>
      <c r="S402" s="232"/>
      <c r="T402" s="23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34" t="s">
        <v>169</v>
      </c>
      <c r="AU402" s="234" t="s">
        <v>80</v>
      </c>
      <c r="AV402" s="13" t="s">
        <v>78</v>
      </c>
      <c r="AW402" s="13" t="s">
        <v>171</v>
      </c>
      <c r="AX402" s="13" t="s">
        <v>70</v>
      </c>
      <c r="AY402" s="234" t="s">
        <v>158</v>
      </c>
    </row>
    <row r="403" s="13" customFormat="1">
      <c r="A403" s="13"/>
      <c r="B403" s="224"/>
      <c r="C403" s="225"/>
      <c r="D403" s="226" t="s">
        <v>169</v>
      </c>
      <c r="E403" s="227" t="s">
        <v>19</v>
      </c>
      <c r="F403" s="228" t="s">
        <v>1401</v>
      </c>
      <c r="G403" s="225"/>
      <c r="H403" s="227" t="s">
        <v>19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34" t="s">
        <v>169</v>
      </c>
      <c r="AU403" s="234" t="s">
        <v>80</v>
      </c>
      <c r="AV403" s="13" t="s">
        <v>78</v>
      </c>
      <c r="AW403" s="13" t="s">
        <v>171</v>
      </c>
      <c r="AX403" s="13" t="s">
        <v>70</v>
      </c>
      <c r="AY403" s="234" t="s">
        <v>158</v>
      </c>
    </row>
    <row r="404" s="14" customFormat="1">
      <c r="A404" s="14"/>
      <c r="B404" s="235"/>
      <c r="C404" s="236"/>
      <c r="D404" s="226" t="s">
        <v>169</v>
      </c>
      <c r="E404" s="237" t="s">
        <v>19</v>
      </c>
      <c r="F404" s="238" t="s">
        <v>2926</v>
      </c>
      <c r="G404" s="236"/>
      <c r="H404" s="239">
        <v>30</v>
      </c>
      <c r="I404" s="240"/>
      <c r="J404" s="236"/>
      <c r="K404" s="236"/>
      <c r="L404" s="241"/>
      <c r="M404" s="242"/>
      <c r="N404" s="243"/>
      <c r="O404" s="243"/>
      <c r="P404" s="243"/>
      <c r="Q404" s="243"/>
      <c r="R404" s="243"/>
      <c r="S404" s="243"/>
      <c r="T404" s="24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45" t="s">
        <v>169</v>
      </c>
      <c r="AU404" s="245" t="s">
        <v>80</v>
      </c>
      <c r="AV404" s="14" t="s">
        <v>80</v>
      </c>
      <c r="AW404" s="14" t="s">
        <v>171</v>
      </c>
      <c r="AX404" s="14" t="s">
        <v>70</v>
      </c>
      <c r="AY404" s="245" t="s">
        <v>158</v>
      </c>
    </row>
    <row r="405" s="2" customFormat="1" ht="22.2" customHeight="1">
      <c r="A405" s="40"/>
      <c r="B405" s="41"/>
      <c r="C405" s="206" t="s">
        <v>452</v>
      </c>
      <c r="D405" s="206" t="s">
        <v>160</v>
      </c>
      <c r="E405" s="207" t="s">
        <v>417</v>
      </c>
      <c r="F405" s="208" t="s">
        <v>418</v>
      </c>
      <c r="G405" s="209" t="s">
        <v>223</v>
      </c>
      <c r="H405" s="210">
        <v>30</v>
      </c>
      <c r="I405" s="211"/>
      <c r="J405" s="212">
        <f>ROUND(I405*H405,2)</f>
        <v>0</v>
      </c>
      <c r="K405" s="208" t="s">
        <v>164</v>
      </c>
      <c r="L405" s="46"/>
      <c r="M405" s="213" t="s">
        <v>19</v>
      </c>
      <c r="N405" s="214" t="s">
        <v>41</v>
      </c>
      <c r="O405" s="86"/>
      <c r="P405" s="215">
        <f>O405*H405</f>
        <v>0</v>
      </c>
      <c r="Q405" s="215">
        <v>0</v>
      </c>
      <c r="R405" s="215">
        <f>Q405*H405</f>
        <v>0</v>
      </c>
      <c r="S405" s="215">
        <v>0</v>
      </c>
      <c r="T405" s="216">
        <f>S405*H405</f>
        <v>0</v>
      </c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17" t="s">
        <v>165</v>
      </c>
      <c r="AT405" s="217" t="s">
        <v>160</v>
      </c>
      <c r="AU405" s="217" t="s">
        <v>80</v>
      </c>
      <c r="AY405" s="19" t="s">
        <v>158</v>
      </c>
      <c r="BE405" s="218">
        <f>IF(N405="základní",J405,0)</f>
        <v>0</v>
      </c>
      <c r="BF405" s="218">
        <f>IF(N405="snížená",J405,0)</f>
        <v>0</v>
      </c>
      <c r="BG405" s="218">
        <f>IF(N405="zákl. přenesená",J405,0)</f>
        <v>0</v>
      </c>
      <c r="BH405" s="218">
        <f>IF(N405="sníž. přenesená",J405,0)</f>
        <v>0</v>
      </c>
      <c r="BI405" s="218">
        <f>IF(N405="nulová",J405,0)</f>
        <v>0</v>
      </c>
      <c r="BJ405" s="19" t="s">
        <v>78</v>
      </c>
      <c r="BK405" s="218">
        <f>ROUND(I405*H405,2)</f>
        <v>0</v>
      </c>
      <c r="BL405" s="19" t="s">
        <v>165</v>
      </c>
      <c r="BM405" s="217" t="s">
        <v>2927</v>
      </c>
    </row>
    <row r="406" s="2" customFormat="1">
      <c r="A406" s="40"/>
      <c r="B406" s="41"/>
      <c r="C406" s="42"/>
      <c r="D406" s="219" t="s">
        <v>167</v>
      </c>
      <c r="E406" s="42"/>
      <c r="F406" s="220" t="s">
        <v>420</v>
      </c>
      <c r="G406" s="42"/>
      <c r="H406" s="42"/>
      <c r="I406" s="221"/>
      <c r="J406" s="42"/>
      <c r="K406" s="42"/>
      <c r="L406" s="46"/>
      <c r="M406" s="222"/>
      <c r="N406" s="223"/>
      <c r="O406" s="86"/>
      <c r="P406" s="86"/>
      <c r="Q406" s="86"/>
      <c r="R406" s="86"/>
      <c r="S406" s="86"/>
      <c r="T406" s="87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T406" s="19" t="s">
        <v>167</v>
      </c>
      <c r="AU406" s="19" t="s">
        <v>80</v>
      </c>
    </row>
    <row r="407" s="2" customFormat="1" ht="14.4" customHeight="1">
      <c r="A407" s="40"/>
      <c r="B407" s="41"/>
      <c r="C407" s="246" t="s">
        <v>458</v>
      </c>
      <c r="D407" s="246" t="s">
        <v>400</v>
      </c>
      <c r="E407" s="247" t="s">
        <v>422</v>
      </c>
      <c r="F407" s="248" t="s">
        <v>423</v>
      </c>
      <c r="G407" s="249" t="s">
        <v>424</v>
      </c>
      <c r="H407" s="250">
        <v>0.59999999999999998</v>
      </c>
      <c r="I407" s="251"/>
      <c r="J407" s="252">
        <f>ROUND(I407*H407,2)</f>
        <v>0</v>
      </c>
      <c r="K407" s="248" t="s">
        <v>164</v>
      </c>
      <c r="L407" s="253"/>
      <c r="M407" s="254" t="s">
        <v>19</v>
      </c>
      <c r="N407" s="255" t="s">
        <v>41</v>
      </c>
      <c r="O407" s="86"/>
      <c r="P407" s="215">
        <f>O407*H407</f>
        <v>0</v>
      </c>
      <c r="Q407" s="215">
        <v>0.001</v>
      </c>
      <c r="R407" s="215">
        <f>Q407*H407</f>
        <v>0.00059999999999999995</v>
      </c>
      <c r="S407" s="215">
        <v>0</v>
      </c>
      <c r="T407" s="216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17" t="s">
        <v>215</v>
      </c>
      <c r="AT407" s="217" t="s">
        <v>400</v>
      </c>
      <c r="AU407" s="217" t="s">
        <v>80</v>
      </c>
      <c r="AY407" s="19" t="s">
        <v>158</v>
      </c>
      <c r="BE407" s="218">
        <f>IF(N407="základní",J407,0)</f>
        <v>0</v>
      </c>
      <c r="BF407" s="218">
        <f>IF(N407="snížená",J407,0)</f>
        <v>0</v>
      </c>
      <c r="BG407" s="218">
        <f>IF(N407="zákl. přenesená",J407,0)</f>
        <v>0</v>
      </c>
      <c r="BH407" s="218">
        <f>IF(N407="sníž. přenesená",J407,0)</f>
        <v>0</v>
      </c>
      <c r="BI407" s="218">
        <f>IF(N407="nulová",J407,0)</f>
        <v>0</v>
      </c>
      <c r="BJ407" s="19" t="s">
        <v>78</v>
      </c>
      <c r="BK407" s="218">
        <f>ROUND(I407*H407,2)</f>
        <v>0</v>
      </c>
      <c r="BL407" s="19" t="s">
        <v>165</v>
      </c>
      <c r="BM407" s="217" t="s">
        <v>2928</v>
      </c>
    </row>
    <row r="408" s="14" customFormat="1">
      <c r="A408" s="14"/>
      <c r="B408" s="235"/>
      <c r="C408" s="236"/>
      <c r="D408" s="226" t="s">
        <v>169</v>
      </c>
      <c r="E408" s="236"/>
      <c r="F408" s="238" t="s">
        <v>1134</v>
      </c>
      <c r="G408" s="236"/>
      <c r="H408" s="239">
        <v>0.59999999999999998</v>
      </c>
      <c r="I408" s="240"/>
      <c r="J408" s="236"/>
      <c r="K408" s="236"/>
      <c r="L408" s="241"/>
      <c r="M408" s="242"/>
      <c r="N408" s="243"/>
      <c r="O408" s="243"/>
      <c r="P408" s="243"/>
      <c r="Q408" s="243"/>
      <c r="R408" s="243"/>
      <c r="S408" s="243"/>
      <c r="T408" s="24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45" t="s">
        <v>169</v>
      </c>
      <c r="AU408" s="245" t="s">
        <v>80</v>
      </c>
      <c r="AV408" s="14" t="s">
        <v>80</v>
      </c>
      <c r="AW408" s="14" t="s">
        <v>4</v>
      </c>
      <c r="AX408" s="14" t="s">
        <v>78</v>
      </c>
      <c r="AY408" s="245" t="s">
        <v>158</v>
      </c>
    </row>
    <row r="409" s="2" customFormat="1" ht="14.4" customHeight="1">
      <c r="A409" s="40"/>
      <c r="B409" s="41"/>
      <c r="C409" s="206" t="s">
        <v>472</v>
      </c>
      <c r="D409" s="206" t="s">
        <v>160</v>
      </c>
      <c r="E409" s="207" t="s">
        <v>428</v>
      </c>
      <c r="F409" s="208" t="s">
        <v>429</v>
      </c>
      <c r="G409" s="209" t="s">
        <v>223</v>
      </c>
      <c r="H409" s="210">
        <v>30</v>
      </c>
      <c r="I409" s="211"/>
      <c r="J409" s="212">
        <f>ROUND(I409*H409,2)</f>
        <v>0</v>
      </c>
      <c r="K409" s="208" t="s">
        <v>164</v>
      </c>
      <c r="L409" s="46"/>
      <c r="M409" s="213" t="s">
        <v>19</v>
      </c>
      <c r="N409" s="214" t="s">
        <v>41</v>
      </c>
      <c r="O409" s="86"/>
      <c r="P409" s="215">
        <f>O409*H409</f>
        <v>0</v>
      </c>
      <c r="Q409" s="215">
        <v>0</v>
      </c>
      <c r="R409" s="215">
        <f>Q409*H409</f>
        <v>0</v>
      </c>
      <c r="S409" s="215">
        <v>0</v>
      </c>
      <c r="T409" s="216">
        <f>S409*H409</f>
        <v>0</v>
      </c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R409" s="217" t="s">
        <v>165</v>
      </c>
      <c r="AT409" s="217" t="s">
        <v>160</v>
      </c>
      <c r="AU409" s="217" t="s">
        <v>80</v>
      </c>
      <c r="AY409" s="19" t="s">
        <v>158</v>
      </c>
      <c r="BE409" s="218">
        <f>IF(N409="základní",J409,0)</f>
        <v>0</v>
      </c>
      <c r="BF409" s="218">
        <f>IF(N409="snížená",J409,0)</f>
        <v>0</v>
      </c>
      <c r="BG409" s="218">
        <f>IF(N409="zákl. přenesená",J409,0)</f>
        <v>0</v>
      </c>
      <c r="BH409" s="218">
        <f>IF(N409="sníž. přenesená",J409,0)</f>
        <v>0</v>
      </c>
      <c r="BI409" s="218">
        <f>IF(N409="nulová",J409,0)</f>
        <v>0</v>
      </c>
      <c r="BJ409" s="19" t="s">
        <v>78</v>
      </c>
      <c r="BK409" s="218">
        <f>ROUND(I409*H409,2)</f>
        <v>0</v>
      </c>
      <c r="BL409" s="19" t="s">
        <v>165</v>
      </c>
      <c r="BM409" s="217" t="s">
        <v>2929</v>
      </c>
    </row>
    <row r="410" s="2" customFormat="1">
      <c r="A410" s="40"/>
      <c r="B410" s="41"/>
      <c r="C410" s="42"/>
      <c r="D410" s="219" t="s">
        <v>167</v>
      </c>
      <c r="E410" s="42"/>
      <c r="F410" s="220" t="s">
        <v>431</v>
      </c>
      <c r="G410" s="42"/>
      <c r="H410" s="42"/>
      <c r="I410" s="221"/>
      <c r="J410" s="42"/>
      <c r="K410" s="42"/>
      <c r="L410" s="46"/>
      <c r="M410" s="222"/>
      <c r="N410" s="223"/>
      <c r="O410" s="86"/>
      <c r="P410" s="86"/>
      <c r="Q410" s="86"/>
      <c r="R410" s="86"/>
      <c r="S410" s="86"/>
      <c r="T410" s="87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T410" s="19" t="s">
        <v>167</v>
      </c>
      <c r="AU410" s="19" t="s">
        <v>80</v>
      </c>
    </row>
    <row r="411" s="2" customFormat="1" ht="19.8" customHeight="1">
      <c r="A411" s="40"/>
      <c r="B411" s="41"/>
      <c r="C411" s="206" t="s">
        <v>483</v>
      </c>
      <c r="D411" s="206" t="s">
        <v>160</v>
      </c>
      <c r="E411" s="207" t="s">
        <v>406</v>
      </c>
      <c r="F411" s="208" t="s">
        <v>407</v>
      </c>
      <c r="G411" s="209" t="s">
        <v>223</v>
      </c>
      <c r="H411" s="210">
        <v>30</v>
      </c>
      <c r="I411" s="211"/>
      <c r="J411" s="212">
        <f>ROUND(I411*H411,2)</f>
        <v>0</v>
      </c>
      <c r="K411" s="208" t="s">
        <v>164</v>
      </c>
      <c r="L411" s="46"/>
      <c r="M411" s="213" t="s">
        <v>19</v>
      </c>
      <c r="N411" s="214" t="s">
        <v>41</v>
      </c>
      <c r="O411" s="86"/>
      <c r="P411" s="215">
        <f>O411*H411</f>
        <v>0</v>
      </c>
      <c r="Q411" s="215">
        <v>0</v>
      </c>
      <c r="R411" s="215">
        <f>Q411*H411</f>
        <v>0</v>
      </c>
      <c r="S411" s="215">
        <v>0</v>
      </c>
      <c r="T411" s="216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17" t="s">
        <v>165</v>
      </c>
      <c r="AT411" s="217" t="s">
        <v>160</v>
      </c>
      <c r="AU411" s="217" t="s">
        <v>80</v>
      </c>
      <c r="AY411" s="19" t="s">
        <v>158</v>
      </c>
      <c r="BE411" s="218">
        <f>IF(N411="základní",J411,0)</f>
        <v>0</v>
      </c>
      <c r="BF411" s="218">
        <f>IF(N411="snížená",J411,0)</f>
        <v>0</v>
      </c>
      <c r="BG411" s="218">
        <f>IF(N411="zákl. přenesená",J411,0)</f>
        <v>0</v>
      </c>
      <c r="BH411" s="218">
        <f>IF(N411="sníž. přenesená",J411,0)</f>
        <v>0</v>
      </c>
      <c r="BI411" s="218">
        <f>IF(N411="nulová",J411,0)</f>
        <v>0</v>
      </c>
      <c r="BJ411" s="19" t="s">
        <v>78</v>
      </c>
      <c r="BK411" s="218">
        <f>ROUND(I411*H411,2)</f>
        <v>0</v>
      </c>
      <c r="BL411" s="19" t="s">
        <v>165</v>
      </c>
      <c r="BM411" s="217" t="s">
        <v>2930</v>
      </c>
    </row>
    <row r="412" s="2" customFormat="1">
      <c r="A412" s="40"/>
      <c r="B412" s="41"/>
      <c r="C412" s="42"/>
      <c r="D412" s="219" t="s">
        <v>167</v>
      </c>
      <c r="E412" s="42"/>
      <c r="F412" s="220" t="s">
        <v>409</v>
      </c>
      <c r="G412" s="42"/>
      <c r="H412" s="42"/>
      <c r="I412" s="221"/>
      <c r="J412" s="42"/>
      <c r="K412" s="42"/>
      <c r="L412" s="46"/>
      <c r="M412" s="222"/>
      <c r="N412" s="223"/>
      <c r="O412" s="86"/>
      <c r="P412" s="86"/>
      <c r="Q412" s="86"/>
      <c r="R412" s="86"/>
      <c r="S412" s="86"/>
      <c r="T412" s="87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167</v>
      </c>
      <c r="AU412" s="19" t="s">
        <v>80</v>
      </c>
    </row>
    <row r="413" s="13" customFormat="1">
      <c r="A413" s="13"/>
      <c r="B413" s="224"/>
      <c r="C413" s="225"/>
      <c r="D413" s="226" t="s">
        <v>169</v>
      </c>
      <c r="E413" s="227" t="s">
        <v>19</v>
      </c>
      <c r="F413" s="228" t="s">
        <v>748</v>
      </c>
      <c r="G413" s="225"/>
      <c r="H413" s="227" t="s">
        <v>19</v>
      </c>
      <c r="I413" s="229"/>
      <c r="J413" s="225"/>
      <c r="K413" s="225"/>
      <c r="L413" s="230"/>
      <c r="M413" s="231"/>
      <c r="N413" s="232"/>
      <c r="O413" s="232"/>
      <c r="P413" s="232"/>
      <c r="Q413" s="232"/>
      <c r="R413" s="232"/>
      <c r="S413" s="232"/>
      <c r="T413" s="23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34" t="s">
        <v>169</v>
      </c>
      <c r="AU413" s="234" t="s">
        <v>80</v>
      </c>
      <c r="AV413" s="13" t="s">
        <v>78</v>
      </c>
      <c r="AW413" s="13" t="s">
        <v>171</v>
      </c>
      <c r="AX413" s="13" t="s">
        <v>70</v>
      </c>
      <c r="AY413" s="234" t="s">
        <v>158</v>
      </c>
    </row>
    <row r="414" s="13" customFormat="1">
      <c r="A414" s="13"/>
      <c r="B414" s="224"/>
      <c r="C414" s="225"/>
      <c r="D414" s="226" t="s">
        <v>169</v>
      </c>
      <c r="E414" s="227" t="s">
        <v>19</v>
      </c>
      <c r="F414" s="228" t="s">
        <v>1406</v>
      </c>
      <c r="G414" s="225"/>
      <c r="H414" s="227" t="s">
        <v>19</v>
      </c>
      <c r="I414" s="229"/>
      <c r="J414" s="225"/>
      <c r="K414" s="225"/>
      <c r="L414" s="230"/>
      <c r="M414" s="231"/>
      <c r="N414" s="232"/>
      <c r="O414" s="232"/>
      <c r="P414" s="232"/>
      <c r="Q414" s="232"/>
      <c r="R414" s="232"/>
      <c r="S414" s="232"/>
      <c r="T414" s="23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34" t="s">
        <v>169</v>
      </c>
      <c r="AU414" s="234" t="s">
        <v>80</v>
      </c>
      <c r="AV414" s="13" t="s">
        <v>78</v>
      </c>
      <c r="AW414" s="13" t="s">
        <v>171</v>
      </c>
      <c r="AX414" s="13" t="s">
        <v>70</v>
      </c>
      <c r="AY414" s="234" t="s">
        <v>158</v>
      </c>
    </row>
    <row r="415" s="14" customFormat="1">
      <c r="A415" s="14"/>
      <c r="B415" s="235"/>
      <c r="C415" s="236"/>
      <c r="D415" s="226" t="s">
        <v>169</v>
      </c>
      <c r="E415" s="237" t="s">
        <v>19</v>
      </c>
      <c r="F415" s="238" t="s">
        <v>2931</v>
      </c>
      <c r="G415" s="236"/>
      <c r="H415" s="239">
        <v>30</v>
      </c>
      <c r="I415" s="240"/>
      <c r="J415" s="236"/>
      <c r="K415" s="236"/>
      <c r="L415" s="241"/>
      <c r="M415" s="242"/>
      <c r="N415" s="243"/>
      <c r="O415" s="243"/>
      <c r="P415" s="243"/>
      <c r="Q415" s="243"/>
      <c r="R415" s="243"/>
      <c r="S415" s="243"/>
      <c r="T415" s="24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45" t="s">
        <v>169</v>
      </c>
      <c r="AU415" s="245" t="s">
        <v>80</v>
      </c>
      <c r="AV415" s="14" t="s">
        <v>80</v>
      </c>
      <c r="AW415" s="14" t="s">
        <v>171</v>
      </c>
      <c r="AX415" s="14" t="s">
        <v>70</v>
      </c>
      <c r="AY415" s="245" t="s">
        <v>158</v>
      </c>
    </row>
    <row r="416" s="12" customFormat="1" ht="22.8" customHeight="1">
      <c r="A416" s="12"/>
      <c r="B416" s="190"/>
      <c r="C416" s="191"/>
      <c r="D416" s="192" t="s">
        <v>69</v>
      </c>
      <c r="E416" s="204" t="s">
        <v>178</v>
      </c>
      <c r="F416" s="204" t="s">
        <v>457</v>
      </c>
      <c r="G416" s="191"/>
      <c r="H416" s="191"/>
      <c r="I416" s="194"/>
      <c r="J416" s="205">
        <f>BK416</f>
        <v>0</v>
      </c>
      <c r="K416" s="191"/>
      <c r="L416" s="196"/>
      <c r="M416" s="197"/>
      <c r="N416" s="198"/>
      <c r="O416" s="198"/>
      <c r="P416" s="199">
        <f>SUM(P417:P423)</f>
        <v>0</v>
      </c>
      <c r="Q416" s="198"/>
      <c r="R416" s="199">
        <f>SUM(R417:R423)</f>
        <v>1.6069500000000001</v>
      </c>
      <c r="S416" s="198"/>
      <c r="T416" s="200">
        <f>SUM(T417:T423)</f>
        <v>0</v>
      </c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R416" s="201" t="s">
        <v>78</v>
      </c>
      <c r="AT416" s="202" t="s">
        <v>69</v>
      </c>
      <c r="AU416" s="202" t="s">
        <v>78</v>
      </c>
      <c r="AY416" s="201" t="s">
        <v>158</v>
      </c>
      <c r="BK416" s="203">
        <f>SUM(BK417:BK423)</f>
        <v>0</v>
      </c>
    </row>
    <row r="417" s="2" customFormat="1" ht="22.2" customHeight="1">
      <c r="A417" s="40"/>
      <c r="B417" s="41"/>
      <c r="C417" s="206" t="s">
        <v>492</v>
      </c>
      <c r="D417" s="206" t="s">
        <v>160</v>
      </c>
      <c r="E417" s="207" t="s">
        <v>1138</v>
      </c>
      <c r="F417" s="208" t="s">
        <v>1139</v>
      </c>
      <c r="G417" s="209" t="s">
        <v>505</v>
      </c>
      <c r="H417" s="210">
        <v>9</v>
      </c>
      <c r="I417" s="211"/>
      <c r="J417" s="212">
        <f>ROUND(I417*H417,2)</f>
        <v>0</v>
      </c>
      <c r="K417" s="208" t="s">
        <v>164</v>
      </c>
      <c r="L417" s="46"/>
      <c r="M417" s="213" t="s">
        <v>19</v>
      </c>
      <c r="N417" s="214" t="s">
        <v>41</v>
      </c>
      <c r="O417" s="86"/>
      <c r="P417" s="215">
        <f>O417*H417</f>
        <v>0</v>
      </c>
      <c r="Q417" s="215">
        <v>0.17488999999999999</v>
      </c>
      <c r="R417" s="215">
        <f>Q417*H417</f>
        <v>1.5740099999999999</v>
      </c>
      <c r="S417" s="215">
        <v>0</v>
      </c>
      <c r="T417" s="216">
        <f>S417*H417</f>
        <v>0</v>
      </c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R417" s="217" t="s">
        <v>165</v>
      </c>
      <c r="AT417" s="217" t="s">
        <v>160</v>
      </c>
      <c r="AU417" s="217" t="s">
        <v>80</v>
      </c>
      <c r="AY417" s="19" t="s">
        <v>158</v>
      </c>
      <c r="BE417" s="218">
        <f>IF(N417="základní",J417,0)</f>
        <v>0</v>
      </c>
      <c r="BF417" s="218">
        <f>IF(N417="snížená",J417,0)</f>
        <v>0</v>
      </c>
      <c r="BG417" s="218">
        <f>IF(N417="zákl. přenesená",J417,0)</f>
        <v>0</v>
      </c>
      <c r="BH417" s="218">
        <f>IF(N417="sníž. přenesená",J417,0)</f>
        <v>0</v>
      </c>
      <c r="BI417" s="218">
        <f>IF(N417="nulová",J417,0)</f>
        <v>0</v>
      </c>
      <c r="BJ417" s="19" t="s">
        <v>78</v>
      </c>
      <c r="BK417" s="218">
        <f>ROUND(I417*H417,2)</f>
        <v>0</v>
      </c>
      <c r="BL417" s="19" t="s">
        <v>165</v>
      </c>
      <c r="BM417" s="217" t="s">
        <v>2932</v>
      </c>
    </row>
    <row r="418" s="2" customFormat="1">
      <c r="A418" s="40"/>
      <c r="B418" s="41"/>
      <c r="C418" s="42"/>
      <c r="D418" s="219" t="s">
        <v>167</v>
      </c>
      <c r="E418" s="42"/>
      <c r="F418" s="220" t="s">
        <v>1141</v>
      </c>
      <c r="G418" s="42"/>
      <c r="H418" s="42"/>
      <c r="I418" s="221"/>
      <c r="J418" s="42"/>
      <c r="K418" s="42"/>
      <c r="L418" s="46"/>
      <c r="M418" s="222"/>
      <c r="N418" s="223"/>
      <c r="O418" s="86"/>
      <c r="P418" s="86"/>
      <c r="Q418" s="86"/>
      <c r="R418" s="86"/>
      <c r="S418" s="86"/>
      <c r="T418" s="87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T418" s="19" t="s">
        <v>167</v>
      </c>
      <c r="AU418" s="19" t="s">
        <v>80</v>
      </c>
    </row>
    <row r="419" s="14" customFormat="1">
      <c r="A419" s="14"/>
      <c r="B419" s="235"/>
      <c r="C419" s="236"/>
      <c r="D419" s="226" t="s">
        <v>169</v>
      </c>
      <c r="E419" s="237" t="s">
        <v>19</v>
      </c>
      <c r="F419" s="238" t="s">
        <v>2933</v>
      </c>
      <c r="G419" s="236"/>
      <c r="H419" s="239">
        <v>9</v>
      </c>
      <c r="I419" s="240"/>
      <c r="J419" s="236"/>
      <c r="K419" s="236"/>
      <c r="L419" s="241"/>
      <c r="M419" s="242"/>
      <c r="N419" s="243"/>
      <c r="O419" s="243"/>
      <c r="P419" s="243"/>
      <c r="Q419" s="243"/>
      <c r="R419" s="243"/>
      <c r="S419" s="243"/>
      <c r="T419" s="24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45" t="s">
        <v>169</v>
      </c>
      <c r="AU419" s="245" t="s">
        <v>80</v>
      </c>
      <c r="AV419" s="14" t="s">
        <v>80</v>
      </c>
      <c r="AW419" s="14" t="s">
        <v>171</v>
      </c>
      <c r="AX419" s="14" t="s">
        <v>70</v>
      </c>
      <c r="AY419" s="245" t="s">
        <v>158</v>
      </c>
    </row>
    <row r="420" s="2" customFormat="1" ht="22.2" customHeight="1">
      <c r="A420" s="40"/>
      <c r="B420" s="41"/>
      <c r="C420" s="246" t="s">
        <v>497</v>
      </c>
      <c r="D420" s="246" t="s">
        <v>400</v>
      </c>
      <c r="E420" s="247" t="s">
        <v>1143</v>
      </c>
      <c r="F420" s="248" t="s">
        <v>1144</v>
      </c>
      <c r="G420" s="249" t="s">
        <v>505</v>
      </c>
      <c r="H420" s="250">
        <v>9</v>
      </c>
      <c r="I420" s="251"/>
      <c r="J420" s="252">
        <f>ROUND(I420*H420,2)</f>
        <v>0</v>
      </c>
      <c r="K420" s="248" t="s">
        <v>19</v>
      </c>
      <c r="L420" s="253"/>
      <c r="M420" s="254" t="s">
        <v>19</v>
      </c>
      <c r="N420" s="255" t="s">
        <v>41</v>
      </c>
      <c r="O420" s="86"/>
      <c r="P420" s="215">
        <f>O420*H420</f>
        <v>0</v>
      </c>
      <c r="Q420" s="215">
        <v>0.0035000000000000001</v>
      </c>
      <c r="R420" s="215">
        <f>Q420*H420</f>
        <v>0.0315</v>
      </c>
      <c r="S420" s="215">
        <v>0</v>
      </c>
      <c r="T420" s="216">
        <f>S420*H420</f>
        <v>0</v>
      </c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R420" s="217" t="s">
        <v>215</v>
      </c>
      <c r="AT420" s="217" t="s">
        <v>400</v>
      </c>
      <c r="AU420" s="217" t="s">
        <v>80</v>
      </c>
      <c r="AY420" s="19" t="s">
        <v>158</v>
      </c>
      <c r="BE420" s="218">
        <f>IF(N420="základní",J420,0)</f>
        <v>0</v>
      </c>
      <c r="BF420" s="218">
        <f>IF(N420="snížená",J420,0)</f>
        <v>0</v>
      </c>
      <c r="BG420" s="218">
        <f>IF(N420="zákl. přenesená",J420,0)</f>
        <v>0</v>
      </c>
      <c r="BH420" s="218">
        <f>IF(N420="sníž. přenesená",J420,0)</f>
        <v>0</v>
      </c>
      <c r="BI420" s="218">
        <f>IF(N420="nulová",J420,0)</f>
        <v>0</v>
      </c>
      <c r="BJ420" s="19" t="s">
        <v>78</v>
      </c>
      <c r="BK420" s="218">
        <f>ROUND(I420*H420,2)</f>
        <v>0</v>
      </c>
      <c r="BL420" s="19" t="s">
        <v>165</v>
      </c>
      <c r="BM420" s="217" t="s">
        <v>2934</v>
      </c>
    </row>
    <row r="421" s="2" customFormat="1" ht="14.4" customHeight="1">
      <c r="A421" s="40"/>
      <c r="B421" s="41"/>
      <c r="C421" s="206" t="s">
        <v>502</v>
      </c>
      <c r="D421" s="206" t="s">
        <v>160</v>
      </c>
      <c r="E421" s="207" t="s">
        <v>1146</v>
      </c>
      <c r="F421" s="208" t="s">
        <v>1147</v>
      </c>
      <c r="G421" s="209" t="s">
        <v>505</v>
      </c>
      <c r="H421" s="210">
        <v>9</v>
      </c>
      <c r="I421" s="211"/>
      <c r="J421" s="212">
        <f>ROUND(I421*H421,2)</f>
        <v>0</v>
      </c>
      <c r="K421" s="208" t="s">
        <v>164</v>
      </c>
      <c r="L421" s="46"/>
      <c r="M421" s="213" t="s">
        <v>19</v>
      </c>
      <c r="N421" s="214" t="s">
        <v>41</v>
      </c>
      <c r="O421" s="86"/>
      <c r="P421" s="215">
        <f>O421*H421</f>
        <v>0</v>
      </c>
      <c r="Q421" s="215">
        <v>0.00016000000000000001</v>
      </c>
      <c r="R421" s="215">
        <f>Q421*H421</f>
        <v>0.0014400000000000001</v>
      </c>
      <c r="S421" s="215">
        <v>0</v>
      </c>
      <c r="T421" s="216">
        <f>S421*H421</f>
        <v>0</v>
      </c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R421" s="217" t="s">
        <v>165</v>
      </c>
      <c r="AT421" s="217" t="s">
        <v>160</v>
      </c>
      <c r="AU421" s="217" t="s">
        <v>80</v>
      </c>
      <c r="AY421" s="19" t="s">
        <v>158</v>
      </c>
      <c r="BE421" s="218">
        <f>IF(N421="základní",J421,0)</f>
        <v>0</v>
      </c>
      <c r="BF421" s="218">
        <f>IF(N421="snížená",J421,0)</f>
        <v>0</v>
      </c>
      <c r="BG421" s="218">
        <f>IF(N421="zákl. přenesená",J421,0)</f>
        <v>0</v>
      </c>
      <c r="BH421" s="218">
        <f>IF(N421="sníž. přenesená",J421,0)</f>
        <v>0</v>
      </c>
      <c r="BI421" s="218">
        <f>IF(N421="nulová",J421,0)</f>
        <v>0</v>
      </c>
      <c r="BJ421" s="19" t="s">
        <v>78</v>
      </c>
      <c r="BK421" s="218">
        <f>ROUND(I421*H421,2)</f>
        <v>0</v>
      </c>
      <c r="BL421" s="19" t="s">
        <v>165</v>
      </c>
      <c r="BM421" s="217" t="s">
        <v>2935</v>
      </c>
    </row>
    <row r="422" s="2" customFormat="1">
      <c r="A422" s="40"/>
      <c r="B422" s="41"/>
      <c r="C422" s="42"/>
      <c r="D422" s="219" t="s">
        <v>167</v>
      </c>
      <c r="E422" s="42"/>
      <c r="F422" s="220" t="s">
        <v>1149</v>
      </c>
      <c r="G422" s="42"/>
      <c r="H422" s="42"/>
      <c r="I422" s="221"/>
      <c r="J422" s="42"/>
      <c r="K422" s="42"/>
      <c r="L422" s="46"/>
      <c r="M422" s="222"/>
      <c r="N422" s="223"/>
      <c r="O422" s="86"/>
      <c r="P422" s="86"/>
      <c r="Q422" s="86"/>
      <c r="R422" s="86"/>
      <c r="S422" s="86"/>
      <c r="T422" s="87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T422" s="19" t="s">
        <v>167</v>
      </c>
      <c r="AU422" s="19" t="s">
        <v>80</v>
      </c>
    </row>
    <row r="423" s="14" customFormat="1">
      <c r="A423" s="14"/>
      <c r="B423" s="235"/>
      <c r="C423" s="236"/>
      <c r="D423" s="226" t="s">
        <v>169</v>
      </c>
      <c r="E423" s="237" t="s">
        <v>19</v>
      </c>
      <c r="F423" s="238" t="s">
        <v>2936</v>
      </c>
      <c r="G423" s="236"/>
      <c r="H423" s="239">
        <v>9</v>
      </c>
      <c r="I423" s="240"/>
      <c r="J423" s="236"/>
      <c r="K423" s="236"/>
      <c r="L423" s="241"/>
      <c r="M423" s="242"/>
      <c r="N423" s="243"/>
      <c r="O423" s="243"/>
      <c r="P423" s="243"/>
      <c r="Q423" s="243"/>
      <c r="R423" s="243"/>
      <c r="S423" s="243"/>
      <c r="T423" s="24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45" t="s">
        <v>169</v>
      </c>
      <c r="AU423" s="245" t="s">
        <v>80</v>
      </c>
      <c r="AV423" s="14" t="s">
        <v>80</v>
      </c>
      <c r="AW423" s="14" t="s">
        <v>171</v>
      </c>
      <c r="AX423" s="14" t="s">
        <v>70</v>
      </c>
      <c r="AY423" s="245" t="s">
        <v>158</v>
      </c>
    </row>
    <row r="424" s="12" customFormat="1" ht="22.8" customHeight="1">
      <c r="A424" s="12"/>
      <c r="B424" s="190"/>
      <c r="C424" s="191"/>
      <c r="D424" s="192" t="s">
        <v>69</v>
      </c>
      <c r="E424" s="204" t="s">
        <v>165</v>
      </c>
      <c r="F424" s="204" t="s">
        <v>471</v>
      </c>
      <c r="G424" s="191"/>
      <c r="H424" s="191"/>
      <c r="I424" s="194"/>
      <c r="J424" s="205">
        <f>BK424</f>
        <v>0</v>
      </c>
      <c r="K424" s="191"/>
      <c r="L424" s="196"/>
      <c r="M424" s="197"/>
      <c r="N424" s="198"/>
      <c r="O424" s="198"/>
      <c r="P424" s="199">
        <f>SUM(P425:P440)</f>
        <v>0</v>
      </c>
      <c r="Q424" s="198"/>
      <c r="R424" s="199">
        <f>SUM(R425:R440)</f>
        <v>0.0068555999999999999</v>
      </c>
      <c r="S424" s="198"/>
      <c r="T424" s="200">
        <f>SUM(T425:T440)</f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R424" s="201" t="s">
        <v>78</v>
      </c>
      <c r="AT424" s="202" t="s">
        <v>69</v>
      </c>
      <c r="AU424" s="202" t="s">
        <v>78</v>
      </c>
      <c r="AY424" s="201" t="s">
        <v>158</v>
      </c>
      <c r="BK424" s="203">
        <f>SUM(BK425:BK440)</f>
        <v>0</v>
      </c>
    </row>
    <row r="425" s="2" customFormat="1" ht="14.4" customHeight="1">
      <c r="A425" s="40"/>
      <c r="B425" s="41"/>
      <c r="C425" s="206" t="s">
        <v>467</v>
      </c>
      <c r="D425" s="206" t="s">
        <v>160</v>
      </c>
      <c r="E425" s="207" t="s">
        <v>2937</v>
      </c>
      <c r="F425" s="208" t="s">
        <v>2938</v>
      </c>
      <c r="G425" s="209" t="s">
        <v>234</v>
      </c>
      <c r="H425" s="210">
        <v>1.772</v>
      </c>
      <c r="I425" s="211"/>
      <c r="J425" s="212">
        <f>ROUND(I425*H425,2)</f>
        <v>0</v>
      </c>
      <c r="K425" s="208" t="s">
        <v>164</v>
      </c>
      <c r="L425" s="46"/>
      <c r="M425" s="213" t="s">
        <v>19</v>
      </c>
      <c r="N425" s="214" t="s">
        <v>41</v>
      </c>
      <c r="O425" s="86"/>
      <c r="P425" s="215">
        <f>O425*H425</f>
        <v>0</v>
      </c>
      <c r="Q425" s="215">
        <v>0</v>
      </c>
      <c r="R425" s="215">
        <f>Q425*H425</f>
        <v>0</v>
      </c>
      <c r="S425" s="215">
        <v>0</v>
      </c>
      <c r="T425" s="216">
        <f>S425*H425</f>
        <v>0</v>
      </c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R425" s="217" t="s">
        <v>165</v>
      </c>
      <c r="AT425" s="217" t="s">
        <v>160</v>
      </c>
      <c r="AU425" s="217" t="s">
        <v>80</v>
      </c>
      <c r="AY425" s="19" t="s">
        <v>158</v>
      </c>
      <c r="BE425" s="218">
        <f>IF(N425="základní",J425,0)</f>
        <v>0</v>
      </c>
      <c r="BF425" s="218">
        <f>IF(N425="snížená",J425,0)</f>
        <v>0</v>
      </c>
      <c r="BG425" s="218">
        <f>IF(N425="zákl. přenesená",J425,0)</f>
        <v>0</v>
      </c>
      <c r="BH425" s="218">
        <f>IF(N425="sníž. přenesená",J425,0)</f>
        <v>0</v>
      </c>
      <c r="BI425" s="218">
        <f>IF(N425="nulová",J425,0)</f>
        <v>0</v>
      </c>
      <c r="BJ425" s="19" t="s">
        <v>78</v>
      </c>
      <c r="BK425" s="218">
        <f>ROUND(I425*H425,2)</f>
        <v>0</v>
      </c>
      <c r="BL425" s="19" t="s">
        <v>165</v>
      </c>
      <c r="BM425" s="217" t="s">
        <v>2939</v>
      </c>
    </row>
    <row r="426" s="2" customFormat="1">
      <c r="A426" s="40"/>
      <c r="B426" s="41"/>
      <c r="C426" s="42"/>
      <c r="D426" s="219" t="s">
        <v>167</v>
      </c>
      <c r="E426" s="42"/>
      <c r="F426" s="220" t="s">
        <v>2940</v>
      </c>
      <c r="G426" s="42"/>
      <c r="H426" s="42"/>
      <c r="I426" s="221"/>
      <c r="J426" s="42"/>
      <c r="K426" s="42"/>
      <c r="L426" s="46"/>
      <c r="M426" s="222"/>
      <c r="N426" s="223"/>
      <c r="O426" s="86"/>
      <c r="P426" s="86"/>
      <c r="Q426" s="86"/>
      <c r="R426" s="86"/>
      <c r="S426" s="86"/>
      <c r="T426" s="87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T426" s="19" t="s">
        <v>167</v>
      </c>
      <c r="AU426" s="19" t="s">
        <v>80</v>
      </c>
    </row>
    <row r="427" s="14" customFormat="1">
      <c r="A427" s="14"/>
      <c r="B427" s="235"/>
      <c r="C427" s="236"/>
      <c r="D427" s="226" t="s">
        <v>169</v>
      </c>
      <c r="E427" s="237" t="s">
        <v>19</v>
      </c>
      <c r="F427" s="238" t="s">
        <v>2941</v>
      </c>
      <c r="G427" s="236"/>
      <c r="H427" s="239">
        <v>1.3447999999999998</v>
      </c>
      <c r="I427" s="240"/>
      <c r="J427" s="236"/>
      <c r="K427" s="236"/>
      <c r="L427" s="241"/>
      <c r="M427" s="242"/>
      <c r="N427" s="243"/>
      <c r="O427" s="243"/>
      <c r="P427" s="243"/>
      <c r="Q427" s="243"/>
      <c r="R427" s="243"/>
      <c r="S427" s="243"/>
      <c r="T427" s="24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45" t="s">
        <v>169</v>
      </c>
      <c r="AU427" s="245" t="s">
        <v>80</v>
      </c>
      <c r="AV427" s="14" t="s">
        <v>80</v>
      </c>
      <c r="AW427" s="14" t="s">
        <v>171</v>
      </c>
      <c r="AX427" s="14" t="s">
        <v>70</v>
      </c>
      <c r="AY427" s="245" t="s">
        <v>158</v>
      </c>
    </row>
    <row r="428" s="14" customFormat="1">
      <c r="A428" s="14"/>
      <c r="B428" s="235"/>
      <c r="C428" s="236"/>
      <c r="D428" s="226" t="s">
        <v>169</v>
      </c>
      <c r="E428" s="237" t="s">
        <v>19</v>
      </c>
      <c r="F428" s="238" t="s">
        <v>2942</v>
      </c>
      <c r="G428" s="236"/>
      <c r="H428" s="239">
        <v>0.42749999999999999</v>
      </c>
      <c r="I428" s="240"/>
      <c r="J428" s="236"/>
      <c r="K428" s="236"/>
      <c r="L428" s="241"/>
      <c r="M428" s="242"/>
      <c r="N428" s="243"/>
      <c r="O428" s="243"/>
      <c r="P428" s="243"/>
      <c r="Q428" s="243"/>
      <c r="R428" s="243"/>
      <c r="S428" s="243"/>
      <c r="T428" s="24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45" t="s">
        <v>169</v>
      </c>
      <c r="AU428" s="245" t="s">
        <v>80</v>
      </c>
      <c r="AV428" s="14" t="s">
        <v>80</v>
      </c>
      <c r="AW428" s="14" t="s">
        <v>171</v>
      </c>
      <c r="AX428" s="14" t="s">
        <v>70</v>
      </c>
      <c r="AY428" s="245" t="s">
        <v>158</v>
      </c>
    </row>
    <row r="429" s="2" customFormat="1" ht="14.4" customHeight="1">
      <c r="A429" s="40"/>
      <c r="B429" s="41"/>
      <c r="C429" s="206" t="s">
        <v>513</v>
      </c>
      <c r="D429" s="206" t="s">
        <v>160</v>
      </c>
      <c r="E429" s="207" t="s">
        <v>757</v>
      </c>
      <c r="F429" s="208" t="s">
        <v>758</v>
      </c>
      <c r="G429" s="209" t="s">
        <v>234</v>
      </c>
      <c r="H429" s="210">
        <v>5.4000000000000004</v>
      </c>
      <c r="I429" s="211"/>
      <c r="J429" s="212">
        <f>ROUND(I429*H429,2)</f>
        <v>0</v>
      </c>
      <c r="K429" s="208" t="s">
        <v>164</v>
      </c>
      <c r="L429" s="46"/>
      <c r="M429" s="213" t="s">
        <v>19</v>
      </c>
      <c r="N429" s="214" t="s">
        <v>41</v>
      </c>
      <c r="O429" s="86"/>
      <c r="P429" s="215">
        <f>O429*H429</f>
        <v>0</v>
      </c>
      <c r="Q429" s="215">
        <v>0</v>
      </c>
      <c r="R429" s="215">
        <f>Q429*H429</f>
        <v>0</v>
      </c>
      <c r="S429" s="215">
        <v>0</v>
      </c>
      <c r="T429" s="216">
        <f>S429*H429</f>
        <v>0</v>
      </c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17" t="s">
        <v>165</v>
      </c>
      <c r="AT429" s="217" t="s">
        <v>160</v>
      </c>
      <c r="AU429" s="217" t="s">
        <v>80</v>
      </c>
      <c r="AY429" s="19" t="s">
        <v>158</v>
      </c>
      <c r="BE429" s="218">
        <f>IF(N429="základní",J429,0)</f>
        <v>0</v>
      </c>
      <c r="BF429" s="218">
        <f>IF(N429="snížená",J429,0)</f>
        <v>0</v>
      </c>
      <c r="BG429" s="218">
        <f>IF(N429="zákl. přenesená",J429,0)</f>
        <v>0</v>
      </c>
      <c r="BH429" s="218">
        <f>IF(N429="sníž. přenesená",J429,0)</f>
        <v>0</v>
      </c>
      <c r="BI429" s="218">
        <f>IF(N429="nulová",J429,0)</f>
        <v>0</v>
      </c>
      <c r="BJ429" s="19" t="s">
        <v>78</v>
      </c>
      <c r="BK429" s="218">
        <f>ROUND(I429*H429,2)</f>
        <v>0</v>
      </c>
      <c r="BL429" s="19" t="s">
        <v>165</v>
      </c>
      <c r="BM429" s="217" t="s">
        <v>2943</v>
      </c>
    </row>
    <row r="430" s="2" customFormat="1">
      <c r="A430" s="40"/>
      <c r="B430" s="41"/>
      <c r="C430" s="42"/>
      <c r="D430" s="219" t="s">
        <v>167</v>
      </c>
      <c r="E430" s="42"/>
      <c r="F430" s="220" t="s">
        <v>760</v>
      </c>
      <c r="G430" s="42"/>
      <c r="H430" s="42"/>
      <c r="I430" s="221"/>
      <c r="J430" s="42"/>
      <c r="K430" s="42"/>
      <c r="L430" s="46"/>
      <c r="M430" s="222"/>
      <c r="N430" s="223"/>
      <c r="O430" s="86"/>
      <c r="P430" s="86"/>
      <c r="Q430" s="86"/>
      <c r="R430" s="86"/>
      <c r="S430" s="86"/>
      <c r="T430" s="87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T430" s="19" t="s">
        <v>167</v>
      </c>
      <c r="AU430" s="19" t="s">
        <v>80</v>
      </c>
    </row>
    <row r="431" s="13" customFormat="1">
      <c r="A431" s="13"/>
      <c r="B431" s="224"/>
      <c r="C431" s="225"/>
      <c r="D431" s="226" t="s">
        <v>169</v>
      </c>
      <c r="E431" s="227" t="s">
        <v>19</v>
      </c>
      <c r="F431" s="228" t="s">
        <v>761</v>
      </c>
      <c r="G431" s="225"/>
      <c r="H431" s="227" t="s">
        <v>19</v>
      </c>
      <c r="I431" s="229"/>
      <c r="J431" s="225"/>
      <c r="K431" s="225"/>
      <c r="L431" s="230"/>
      <c r="M431" s="231"/>
      <c r="N431" s="232"/>
      <c r="O431" s="232"/>
      <c r="P431" s="232"/>
      <c r="Q431" s="232"/>
      <c r="R431" s="232"/>
      <c r="S431" s="232"/>
      <c r="T431" s="23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34" t="s">
        <v>169</v>
      </c>
      <c r="AU431" s="234" t="s">
        <v>80</v>
      </c>
      <c r="AV431" s="13" t="s">
        <v>78</v>
      </c>
      <c r="AW431" s="13" t="s">
        <v>171</v>
      </c>
      <c r="AX431" s="13" t="s">
        <v>70</v>
      </c>
      <c r="AY431" s="234" t="s">
        <v>158</v>
      </c>
    </row>
    <row r="432" s="14" customFormat="1">
      <c r="A432" s="14"/>
      <c r="B432" s="235"/>
      <c r="C432" s="236"/>
      <c r="D432" s="226" t="s">
        <v>169</v>
      </c>
      <c r="E432" s="237" t="s">
        <v>19</v>
      </c>
      <c r="F432" s="238" t="s">
        <v>2944</v>
      </c>
      <c r="G432" s="236"/>
      <c r="H432" s="239">
        <v>5.4000000000000004</v>
      </c>
      <c r="I432" s="240"/>
      <c r="J432" s="236"/>
      <c r="K432" s="236"/>
      <c r="L432" s="241"/>
      <c r="M432" s="242"/>
      <c r="N432" s="243"/>
      <c r="O432" s="243"/>
      <c r="P432" s="243"/>
      <c r="Q432" s="243"/>
      <c r="R432" s="243"/>
      <c r="S432" s="243"/>
      <c r="T432" s="24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45" t="s">
        <v>169</v>
      </c>
      <c r="AU432" s="245" t="s">
        <v>80</v>
      </c>
      <c r="AV432" s="14" t="s">
        <v>80</v>
      </c>
      <c r="AW432" s="14" t="s">
        <v>171</v>
      </c>
      <c r="AX432" s="14" t="s">
        <v>70</v>
      </c>
      <c r="AY432" s="245" t="s">
        <v>158</v>
      </c>
    </row>
    <row r="433" s="2" customFormat="1" ht="22.2" customHeight="1">
      <c r="A433" s="40"/>
      <c r="B433" s="41"/>
      <c r="C433" s="206" t="s">
        <v>520</v>
      </c>
      <c r="D433" s="206" t="s">
        <v>160</v>
      </c>
      <c r="E433" s="207" t="s">
        <v>2945</v>
      </c>
      <c r="F433" s="208" t="s">
        <v>2946</v>
      </c>
      <c r="G433" s="209" t="s">
        <v>234</v>
      </c>
      <c r="H433" s="210">
        <v>0.312</v>
      </c>
      <c r="I433" s="211"/>
      <c r="J433" s="212">
        <f>ROUND(I433*H433,2)</f>
        <v>0</v>
      </c>
      <c r="K433" s="208" t="s">
        <v>164</v>
      </c>
      <c r="L433" s="46"/>
      <c r="M433" s="213" t="s">
        <v>19</v>
      </c>
      <c r="N433" s="214" t="s">
        <v>41</v>
      </c>
      <c r="O433" s="86"/>
      <c r="P433" s="215">
        <f>O433*H433</f>
        <v>0</v>
      </c>
      <c r="Q433" s="215">
        <v>0</v>
      </c>
      <c r="R433" s="215">
        <f>Q433*H433</f>
        <v>0</v>
      </c>
      <c r="S433" s="215">
        <v>0</v>
      </c>
      <c r="T433" s="216">
        <f>S433*H433</f>
        <v>0</v>
      </c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R433" s="217" t="s">
        <v>165</v>
      </c>
      <c r="AT433" s="217" t="s">
        <v>160</v>
      </c>
      <c r="AU433" s="217" t="s">
        <v>80</v>
      </c>
      <c r="AY433" s="19" t="s">
        <v>158</v>
      </c>
      <c r="BE433" s="218">
        <f>IF(N433="základní",J433,0)</f>
        <v>0</v>
      </c>
      <c r="BF433" s="218">
        <f>IF(N433="snížená",J433,0)</f>
        <v>0</v>
      </c>
      <c r="BG433" s="218">
        <f>IF(N433="zákl. přenesená",J433,0)</f>
        <v>0</v>
      </c>
      <c r="BH433" s="218">
        <f>IF(N433="sníž. přenesená",J433,0)</f>
        <v>0</v>
      </c>
      <c r="BI433" s="218">
        <f>IF(N433="nulová",J433,0)</f>
        <v>0</v>
      </c>
      <c r="BJ433" s="19" t="s">
        <v>78</v>
      </c>
      <c r="BK433" s="218">
        <f>ROUND(I433*H433,2)</f>
        <v>0</v>
      </c>
      <c r="BL433" s="19" t="s">
        <v>165</v>
      </c>
      <c r="BM433" s="217" t="s">
        <v>2947</v>
      </c>
    </row>
    <row r="434" s="2" customFormat="1">
      <c r="A434" s="40"/>
      <c r="B434" s="41"/>
      <c r="C434" s="42"/>
      <c r="D434" s="219" t="s">
        <v>167</v>
      </c>
      <c r="E434" s="42"/>
      <c r="F434" s="220" t="s">
        <v>2948</v>
      </c>
      <c r="G434" s="42"/>
      <c r="H434" s="42"/>
      <c r="I434" s="221"/>
      <c r="J434" s="42"/>
      <c r="K434" s="42"/>
      <c r="L434" s="46"/>
      <c r="M434" s="222"/>
      <c r="N434" s="223"/>
      <c r="O434" s="86"/>
      <c r="P434" s="86"/>
      <c r="Q434" s="86"/>
      <c r="R434" s="86"/>
      <c r="S434" s="86"/>
      <c r="T434" s="87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T434" s="19" t="s">
        <v>167</v>
      </c>
      <c r="AU434" s="19" t="s">
        <v>80</v>
      </c>
    </row>
    <row r="435" s="14" customFormat="1">
      <c r="A435" s="14"/>
      <c r="B435" s="235"/>
      <c r="C435" s="236"/>
      <c r="D435" s="226" t="s">
        <v>169</v>
      </c>
      <c r="E435" s="237" t="s">
        <v>19</v>
      </c>
      <c r="F435" s="238" t="s">
        <v>2949</v>
      </c>
      <c r="G435" s="236"/>
      <c r="H435" s="239">
        <v>0.312</v>
      </c>
      <c r="I435" s="240"/>
      <c r="J435" s="236"/>
      <c r="K435" s="236"/>
      <c r="L435" s="241"/>
      <c r="M435" s="242"/>
      <c r="N435" s="243"/>
      <c r="O435" s="243"/>
      <c r="P435" s="243"/>
      <c r="Q435" s="243"/>
      <c r="R435" s="243"/>
      <c r="S435" s="243"/>
      <c r="T435" s="24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45" t="s">
        <v>169</v>
      </c>
      <c r="AU435" s="245" t="s">
        <v>80</v>
      </c>
      <c r="AV435" s="14" t="s">
        <v>80</v>
      </c>
      <c r="AW435" s="14" t="s">
        <v>171</v>
      </c>
      <c r="AX435" s="14" t="s">
        <v>70</v>
      </c>
      <c r="AY435" s="245" t="s">
        <v>158</v>
      </c>
    </row>
    <row r="436" s="2" customFormat="1" ht="22.2" customHeight="1">
      <c r="A436" s="40"/>
      <c r="B436" s="41"/>
      <c r="C436" s="206" t="s">
        <v>524</v>
      </c>
      <c r="D436" s="206" t="s">
        <v>160</v>
      </c>
      <c r="E436" s="207" t="s">
        <v>2950</v>
      </c>
      <c r="F436" s="208" t="s">
        <v>2951</v>
      </c>
      <c r="G436" s="209" t="s">
        <v>223</v>
      </c>
      <c r="H436" s="210">
        <v>0.87</v>
      </c>
      <c r="I436" s="211"/>
      <c r="J436" s="212">
        <f>ROUND(I436*H436,2)</f>
        <v>0</v>
      </c>
      <c r="K436" s="208" t="s">
        <v>164</v>
      </c>
      <c r="L436" s="46"/>
      <c r="M436" s="213" t="s">
        <v>19</v>
      </c>
      <c r="N436" s="214" t="s">
        <v>41</v>
      </c>
      <c r="O436" s="86"/>
      <c r="P436" s="215">
        <f>O436*H436</f>
        <v>0</v>
      </c>
      <c r="Q436" s="215">
        <v>0.0078799999999999999</v>
      </c>
      <c r="R436" s="215">
        <f>Q436*H436</f>
        <v>0.0068555999999999999</v>
      </c>
      <c r="S436" s="215">
        <v>0</v>
      </c>
      <c r="T436" s="216">
        <f>S436*H436</f>
        <v>0</v>
      </c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R436" s="217" t="s">
        <v>165</v>
      </c>
      <c r="AT436" s="217" t="s">
        <v>160</v>
      </c>
      <c r="AU436" s="217" t="s">
        <v>80</v>
      </c>
      <c r="AY436" s="19" t="s">
        <v>158</v>
      </c>
      <c r="BE436" s="218">
        <f>IF(N436="základní",J436,0)</f>
        <v>0</v>
      </c>
      <c r="BF436" s="218">
        <f>IF(N436="snížená",J436,0)</f>
        <v>0</v>
      </c>
      <c r="BG436" s="218">
        <f>IF(N436="zákl. přenesená",J436,0)</f>
        <v>0</v>
      </c>
      <c r="BH436" s="218">
        <f>IF(N436="sníž. přenesená",J436,0)</f>
        <v>0</v>
      </c>
      <c r="BI436" s="218">
        <f>IF(N436="nulová",J436,0)</f>
        <v>0</v>
      </c>
      <c r="BJ436" s="19" t="s">
        <v>78</v>
      </c>
      <c r="BK436" s="218">
        <f>ROUND(I436*H436,2)</f>
        <v>0</v>
      </c>
      <c r="BL436" s="19" t="s">
        <v>165</v>
      </c>
      <c r="BM436" s="217" t="s">
        <v>2952</v>
      </c>
    </row>
    <row r="437" s="2" customFormat="1">
      <c r="A437" s="40"/>
      <c r="B437" s="41"/>
      <c r="C437" s="42"/>
      <c r="D437" s="219" t="s">
        <v>167</v>
      </c>
      <c r="E437" s="42"/>
      <c r="F437" s="220" t="s">
        <v>2953</v>
      </c>
      <c r="G437" s="42"/>
      <c r="H437" s="42"/>
      <c r="I437" s="221"/>
      <c r="J437" s="42"/>
      <c r="K437" s="42"/>
      <c r="L437" s="46"/>
      <c r="M437" s="222"/>
      <c r="N437" s="223"/>
      <c r="O437" s="86"/>
      <c r="P437" s="86"/>
      <c r="Q437" s="86"/>
      <c r="R437" s="86"/>
      <c r="S437" s="86"/>
      <c r="T437" s="87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T437" s="19" t="s">
        <v>167</v>
      </c>
      <c r="AU437" s="19" t="s">
        <v>80</v>
      </c>
    </row>
    <row r="438" s="14" customFormat="1">
      <c r="A438" s="14"/>
      <c r="B438" s="235"/>
      <c r="C438" s="236"/>
      <c r="D438" s="226" t="s">
        <v>169</v>
      </c>
      <c r="E438" s="237" t="s">
        <v>19</v>
      </c>
      <c r="F438" s="238" t="s">
        <v>2954</v>
      </c>
      <c r="G438" s="236"/>
      <c r="H438" s="239">
        <v>0.87</v>
      </c>
      <c r="I438" s="240"/>
      <c r="J438" s="236"/>
      <c r="K438" s="236"/>
      <c r="L438" s="241"/>
      <c r="M438" s="242"/>
      <c r="N438" s="243"/>
      <c r="O438" s="243"/>
      <c r="P438" s="243"/>
      <c r="Q438" s="243"/>
      <c r="R438" s="243"/>
      <c r="S438" s="243"/>
      <c r="T438" s="24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45" t="s">
        <v>169</v>
      </c>
      <c r="AU438" s="245" t="s">
        <v>80</v>
      </c>
      <c r="AV438" s="14" t="s">
        <v>80</v>
      </c>
      <c r="AW438" s="14" t="s">
        <v>171</v>
      </c>
      <c r="AX438" s="14" t="s">
        <v>70</v>
      </c>
      <c r="AY438" s="245" t="s">
        <v>158</v>
      </c>
    </row>
    <row r="439" s="2" customFormat="1" ht="22.2" customHeight="1">
      <c r="A439" s="40"/>
      <c r="B439" s="41"/>
      <c r="C439" s="206" t="s">
        <v>528</v>
      </c>
      <c r="D439" s="206" t="s">
        <v>160</v>
      </c>
      <c r="E439" s="207" t="s">
        <v>2955</v>
      </c>
      <c r="F439" s="208" t="s">
        <v>2956</v>
      </c>
      <c r="G439" s="209" t="s">
        <v>223</v>
      </c>
      <c r="H439" s="210">
        <v>0.87</v>
      </c>
      <c r="I439" s="211"/>
      <c r="J439" s="212">
        <f>ROUND(I439*H439,2)</f>
        <v>0</v>
      </c>
      <c r="K439" s="208" t="s">
        <v>164</v>
      </c>
      <c r="L439" s="46"/>
      <c r="M439" s="213" t="s">
        <v>19</v>
      </c>
      <c r="N439" s="214" t="s">
        <v>41</v>
      </c>
      <c r="O439" s="86"/>
      <c r="P439" s="215">
        <f>O439*H439</f>
        <v>0</v>
      </c>
      <c r="Q439" s="215">
        <v>0</v>
      </c>
      <c r="R439" s="215">
        <f>Q439*H439</f>
        <v>0</v>
      </c>
      <c r="S439" s="215">
        <v>0</v>
      </c>
      <c r="T439" s="216">
        <f>S439*H439</f>
        <v>0</v>
      </c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R439" s="217" t="s">
        <v>165</v>
      </c>
      <c r="AT439" s="217" t="s">
        <v>160</v>
      </c>
      <c r="AU439" s="217" t="s">
        <v>80</v>
      </c>
      <c r="AY439" s="19" t="s">
        <v>158</v>
      </c>
      <c r="BE439" s="218">
        <f>IF(N439="základní",J439,0)</f>
        <v>0</v>
      </c>
      <c r="BF439" s="218">
        <f>IF(N439="snížená",J439,0)</f>
        <v>0</v>
      </c>
      <c r="BG439" s="218">
        <f>IF(N439="zákl. přenesená",J439,0)</f>
        <v>0</v>
      </c>
      <c r="BH439" s="218">
        <f>IF(N439="sníž. přenesená",J439,0)</f>
        <v>0</v>
      </c>
      <c r="BI439" s="218">
        <f>IF(N439="nulová",J439,0)</f>
        <v>0</v>
      </c>
      <c r="BJ439" s="19" t="s">
        <v>78</v>
      </c>
      <c r="BK439" s="218">
        <f>ROUND(I439*H439,2)</f>
        <v>0</v>
      </c>
      <c r="BL439" s="19" t="s">
        <v>165</v>
      </c>
      <c r="BM439" s="217" t="s">
        <v>2957</v>
      </c>
    </row>
    <row r="440" s="2" customFormat="1">
      <c r="A440" s="40"/>
      <c r="B440" s="41"/>
      <c r="C440" s="42"/>
      <c r="D440" s="219" t="s">
        <v>167</v>
      </c>
      <c r="E440" s="42"/>
      <c r="F440" s="220" t="s">
        <v>2958</v>
      </c>
      <c r="G440" s="42"/>
      <c r="H440" s="42"/>
      <c r="I440" s="221"/>
      <c r="J440" s="42"/>
      <c r="K440" s="42"/>
      <c r="L440" s="46"/>
      <c r="M440" s="222"/>
      <c r="N440" s="223"/>
      <c r="O440" s="86"/>
      <c r="P440" s="86"/>
      <c r="Q440" s="86"/>
      <c r="R440" s="86"/>
      <c r="S440" s="86"/>
      <c r="T440" s="87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T440" s="19" t="s">
        <v>167</v>
      </c>
      <c r="AU440" s="19" t="s">
        <v>80</v>
      </c>
    </row>
    <row r="441" s="12" customFormat="1" ht="22.8" customHeight="1">
      <c r="A441" s="12"/>
      <c r="B441" s="190"/>
      <c r="C441" s="191"/>
      <c r="D441" s="192" t="s">
        <v>69</v>
      </c>
      <c r="E441" s="204" t="s">
        <v>197</v>
      </c>
      <c r="F441" s="204" t="s">
        <v>482</v>
      </c>
      <c r="G441" s="191"/>
      <c r="H441" s="191"/>
      <c r="I441" s="194"/>
      <c r="J441" s="205">
        <f>BK441</f>
        <v>0</v>
      </c>
      <c r="K441" s="191"/>
      <c r="L441" s="196"/>
      <c r="M441" s="197"/>
      <c r="N441" s="198"/>
      <c r="O441" s="198"/>
      <c r="P441" s="199">
        <f>SUM(P442:P463)</f>
        <v>0</v>
      </c>
      <c r="Q441" s="198"/>
      <c r="R441" s="199">
        <f>SUM(R442:R463)</f>
        <v>0</v>
      </c>
      <c r="S441" s="198"/>
      <c r="T441" s="200">
        <f>SUM(T442:T463)</f>
        <v>0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R441" s="201" t="s">
        <v>78</v>
      </c>
      <c r="AT441" s="202" t="s">
        <v>69</v>
      </c>
      <c r="AU441" s="202" t="s">
        <v>78</v>
      </c>
      <c r="AY441" s="201" t="s">
        <v>158</v>
      </c>
      <c r="BK441" s="203">
        <f>SUM(BK442:BK463)</f>
        <v>0</v>
      </c>
    </row>
    <row r="442" s="2" customFormat="1" ht="22.2" customHeight="1">
      <c r="A442" s="40"/>
      <c r="B442" s="41"/>
      <c r="C442" s="206" t="s">
        <v>532</v>
      </c>
      <c r="D442" s="206" t="s">
        <v>160</v>
      </c>
      <c r="E442" s="207" t="s">
        <v>484</v>
      </c>
      <c r="F442" s="208" t="s">
        <v>485</v>
      </c>
      <c r="G442" s="209" t="s">
        <v>223</v>
      </c>
      <c r="H442" s="210">
        <v>190.40000000000001</v>
      </c>
      <c r="I442" s="211"/>
      <c r="J442" s="212">
        <f>ROUND(I442*H442,2)</f>
        <v>0</v>
      </c>
      <c r="K442" s="208" t="s">
        <v>164</v>
      </c>
      <c r="L442" s="46"/>
      <c r="M442" s="213" t="s">
        <v>19</v>
      </c>
      <c r="N442" s="214" t="s">
        <v>41</v>
      </c>
      <c r="O442" s="86"/>
      <c r="P442" s="215">
        <f>O442*H442</f>
        <v>0</v>
      </c>
      <c r="Q442" s="215">
        <v>0</v>
      </c>
      <c r="R442" s="215">
        <f>Q442*H442</f>
        <v>0</v>
      </c>
      <c r="S442" s="215">
        <v>0</v>
      </c>
      <c r="T442" s="216">
        <f>S442*H442</f>
        <v>0</v>
      </c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R442" s="217" t="s">
        <v>165</v>
      </c>
      <c r="AT442" s="217" t="s">
        <v>160</v>
      </c>
      <c r="AU442" s="217" t="s">
        <v>80</v>
      </c>
      <c r="AY442" s="19" t="s">
        <v>158</v>
      </c>
      <c r="BE442" s="218">
        <f>IF(N442="základní",J442,0)</f>
        <v>0</v>
      </c>
      <c r="BF442" s="218">
        <f>IF(N442="snížená",J442,0)</f>
        <v>0</v>
      </c>
      <c r="BG442" s="218">
        <f>IF(N442="zákl. přenesená",J442,0)</f>
        <v>0</v>
      </c>
      <c r="BH442" s="218">
        <f>IF(N442="sníž. přenesená",J442,0)</f>
        <v>0</v>
      </c>
      <c r="BI442" s="218">
        <f>IF(N442="nulová",J442,0)</f>
        <v>0</v>
      </c>
      <c r="BJ442" s="19" t="s">
        <v>78</v>
      </c>
      <c r="BK442" s="218">
        <f>ROUND(I442*H442,2)</f>
        <v>0</v>
      </c>
      <c r="BL442" s="19" t="s">
        <v>165</v>
      </c>
      <c r="BM442" s="217" t="s">
        <v>2959</v>
      </c>
    </row>
    <row r="443" s="2" customFormat="1">
      <c r="A443" s="40"/>
      <c r="B443" s="41"/>
      <c r="C443" s="42"/>
      <c r="D443" s="219" t="s">
        <v>167</v>
      </c>
      <c r="E443" s="42"/>
      <c r="F443" s="220" t="s">
        <v>487</v>
      </c>
      <c r="G443" s="42"/>
      <c r="H443" s="42"/>
      <c r="I443" s="221"/>
      <c r="J443" s="42"/>
      <c r="K443" s="42"/>
      <c r="L443" s="46"/>
      <c r="M443" s="222"/>
      <c r="N443" s="223"/>
      <c r="O443" s="86"/>
      <c r="P443" s="86"/>
      <c r="Q443" s="86"/>
      <c r="R443" s="86"/>
      <c r="S443" s="86"/>
      <c r="T443" s="87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T443" s="19" t="s">
        <v>167</v>
      </c>
      <c r="AU443" s="19" t="s">
        <v>80</v>
      </c>
    </row>
    <row r="444" s="13" customFormat="1">
      <c r="A444" s="13"/>
      <c r="B444" s="224"/>
      <c r="C444" s="225"/>
      <c r="D444" s="226" t="s">
        <v>169</v>
      </c>
      <c r="E444" s="227" t="s">
        <v>19</v>
      </c>
      <c r="F444" s="228" t="s">
        <v>786</v>
      </c>
      <c r="G444" s="225"/>
      <c r="H444" s="227" t="s">
        <v>19</v>
      </c>
      <c r="I444" s="229"/>
      <c r="J444" s="225"/>
      <c r="K444" s="225"/>
      <c r="L444" s="230"/>
      <c r="M444" s="231"/>
      <c r="N444" s="232"/>
      <c r="O444" s="232"/>
      <c r="P444" s="232"/>
      <c r="Q444" s="232"/>
      <c r="R444" s="232"/>
      <c r="S444" s="232"/>
      <c r="T444" s="23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34" t="s">
        <v>169</v>
      </c>
      <c r="AU444" s="234" t="s">
        <v>80</v>
      </c>
      <c r="AV444" s="13" t="s">
        <v>78</v>
      </c>
      <c r="AW444" s="13" t="s">
        <v>171</v>
      </c>
      <c r="AX444" s="13" t="s">
        <v>70</v>
      </c>
      <c r="AY444" s="234" t="s">
        <v>158</v>
      </c>
    </row>
    <row r="445" s="14" customFormat="1">
      <c r="A445" s="14"/>
      <c r="B445" s="235"/>
      <c r="C445" s="236"/>
      <c r="D445" s="226" t="s">
        <v>169</v>
      </c>
      <c r="E445" s="237" t="s">
        <v>19</v>
      </c>
      <c r="F445" s="238" t="s">
        <v>2960</v>
      </c>
      <c r="G445" s="236"/>
      <c r="H445" s="239">
        <v>156</v>
      </c>
      <c r="I445" s="240"/>
      <c r="J445" s="236"/>
      <c r="K445" s="236"/>
      <c r="L445" s="241"/>
      <c r="M445" s="242"/>
      <c r="N445" s="243"/>
      <c r="O445" s="243"/>
      <c r="P445" s="243"/>
      <c r="Q445" s="243"/>
      <c r="R445" s="243"/>
      <c r="S445" s="243"/>
      <c r="T445" s="24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45" t="s">
        <v>169</v>
      </c>
      <c r="AU445" s="245" t="s">
        <v>80</v>
      </c>
      <c r="AV445" s="14" t="s">
        <v>80</v>
      </c>
      <c r="AW445" s="14" t="s">
        <v>171</v>
      </c>
      <c r="AX445" s="14" t="s">
        <v>70</v>
      </c>
      <c r="AY445" s="245" t="s">
        <v>158</v>
      </c>
    </row>
    <row r="446" s="14" customFormat="1">
      <c r="A446" s="14"/>
      <c r="B446" s="235"/>
      <c r="C446" s="236"/>
      <c r="D446" s="226" t="s">
        <v>169</v>
      </c>
      <c r="E446" s="237" t="s">
        <v>19</v>
      </c>
      <c r="F446" s="238" t="s">
        <v>2961</v>
      </c>
      <c r="G446" s="236"/>
      <c r="H446" s="239">
        <v>32</v>
      </c>
      <c r="I446" s="240"/>
      <c r="J446" s="236"/>
      <c r="K446" s="236"/>
      <c r="L446" s="241"/>
      <c r="M446" s="242"/>
      <c r="N446" s="243"/>
      <c r="O446" s="243"/>
      <c r="P446" s="243"/>
      <c r="Q446" s="243"/>
      <c r="R446" s="243"/>
      <c r="S446" s="243"/>
      <c r="T446" s="24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45" t="s">
        <v>169</v>
      </c>
      <c r="AU446" s="245" t="s">
        <v>80</v>
      </c>
      <c r="AV446" s="14" t="s">
        <v>80</v>
      </c>
      <c r="AW446" s="14" t="s">
        <v>171</v>
      </c>
      <c r="AX446" s="14" t="s">
        <v>70</v>
      </c>
      <c r="AY446" s="245" t="s">
        <v>158</v>
      </c>
    </row>
    <row r="447" s="14" customFormat="1">
      <c r="A447" s="14"/>
      <c r="B447" s="235"/>
      <c r="C447" s="236"/>
      <c r="D447" s="226" t="s">
        <v>169</v>
      </c>
      <c r="E447" s="237" t="s">
        <v>19</v>
      </c>
      <c r="F447" s="238" t="s">
        <v>2962</v>
      </c>
      <c r="G447" s="236"/>
      <c r="H447" s="239">
        <v>2.3999999999999999</v>
      </c>
      <c r="I447" s="240"/>
      <c r="J447" s="236"/>
      <c r="K447" s="236"/>
      <c r="L447" s="241"/>
      <c r="M447" s="242"/>
      <c r="N447" s="243"/>
      <c r="O447" s="243"/>
      <c r="P447" s="243"/>
      <c r="Q447" s="243"/>
      <c r="R447" s="243"/>
      <c r="S447" s="243"/>
      <c r="T447" s="24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45" t="s">
        <v>169</v>
      </c>
      <c r="AU447" s="245" t="s">
        <v>80</v>
      </c>
      <c r="AV447" s="14" t="s">
        <v>80</v>
      </c>
      <c r="AW447" s="14" t="s">
        <v>171</v>
      </c>
      <c r="AX447" s="14" t="s">
        <v>70</v>
      </c>
      <c r="AY447" s="245" t="s">
        <v>158</v>
      </c>
    </row>
    <row r="448" s="2" customFormat="1" ht="22.2" customHeight="1">
      <c r="A448" s="40"/>
      <c r="B448" s="41"/>
      <c r="C448" s="206" t="s">
        <v>536</v>
      </c>
      <c r="D448" s="206" t="s">
        <v>160</v>
      </c>
      <c r="E448" s="207" t="s">
        <v>796</v>
      </c>
      <c r="F448" s="208" t="s">
        <v>797</v>
      </c>
      <c r="G448" s="209" t="s">
        <v>223</v>
      </c>
      <c r="H448" s="210">
        <v>95.200000000000003</v>
      </c>
      <c r="I448" s="211"/>
      <c r="J448" s="212">
        <f>ROUND(I448*H448,2)</f>
        <v>0</v>
      </c>
      <c r="K448" s="208" t="s">
        <v>164</v>
      </c>
      <c r="L448" s="46"/>
      <c r="M448" s="213" t="s">
        <v>19</v>
      </c>
      <c r="N448" s="214" t="s">
        <v>41</v>
      </c>
      <c r="O448" s="86"/>
      <c r="P448" s="215">
        <f>O448*H448</f>
        <v>0</v>
      </c>
      <c r="Q448" s="215">
        <v>0</v>
      </c>
      <c r="R448" s="215">
        <f>Q448*H448</f>
        <v>0</v>
      </c>
      <c r="S448" s="215">
        <v>0</v>
      </c>
      <c r="T448" s="216">
        <f>S448*H448</f>
        <v>0</v>
      </c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R448" s="217" t="s">
        <v>165</v>
      </c>
      <c r="AT448" s="217" t="s">
        <v>160</v>
      </c>
      <c r="AU448" s="217" t="s">
        <v>80</v>
      </c>
      <c r="AY448" s="19" t="s">
        <v>158</v>
      </c>
      <c r="BE448" s="218">
        <f>IF(N448="základní",J448,0)</f>
        <v>0</v>
      </c>
      <c r="BF448" s="218">
        <f>IF(N448="snížená",J448,0)</f>
        <v>0</v>
      </c>
      <c r="BG448" s="218">
        <f>IF(N448="zákl. přenesená",J448,0)</f>
        <v>0</v>
      </c>
      <c r="BH448" s="218">
        <f>IF(N448="sníž. přenesená",J448,0)</f>
        <v>0</v>
      </c>
      <c r="BI448" s="218">
        <f>IF(N448="nulová",J448,0)</f>
        <v>0</v>
      </c>
      <c r="BJ448" s="19" t="s">
        <v>78</v>
      </c>
      <c r="BK448" s="218">
        <f>ROUND(I448*H448,2)</f>
        <v>0</v>
      </c>
      <c r="BL448" s="19" t="s">
        <v>165</v>
      </c>
      <c r="BM448" s="217" t="s">
        <v>2963</v>
      </c>
    </row>
    <row r="449" s="2" customFormat="1">
      <c r="A449" s="40"/>
      <c r="B449" s="41"/>
      <c r="C449" s="42"/>
      <c r="D449" s="219" t="s">
        <v>167</v>
      </c>
      <c r="E449" s="42"/>
      <c r="F449" s="220" t="s">
        <v>799</v>
      </c>
      <c r="G449" s="42"/>
      <c r="H449" s="42"/>
      <c r="I449" s="221"/>
      <c r="J449" s="42"/>
      <c r="K449" s="42"/>
      <c r="L449" s="46"/>
      <c r="M449" s="222"/>
      <c r="N449" s="223"/>
      <c r="O449" s="86"/>
      <c r="P449" s="86"/>
      <c r="Q449" s="86"/>
      <c r="R449" s="86"/>
      <c r="S449" s="86"/>
      <c r="T449" s="87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T449" s="19" t="s">
        <v>167</v>
      </c>
      <c r="AU449" s="19" t="s">
        <v>80</v>
      </c>
    </row>
    <row r="450" s="13" customFormat="1">
      <c r="A450" s="13"/>
      <c r="B450" s="224"/>
      <c r="C450" s="225"/>
      <c r="D450" s="226" t="s">
        <v>169</v>
      </c>
      <c r="E450" s="227" t="s">
        <v>19</v>
      </c>
      <c r="F450" s="228" t="s">
        <v>800</v>
      </c>
      <c r="G450" s="225"/>
      <c r="H450" s="227" t="s">
        <v>19</v>
      </c>
      <c r="I450" s="229"/>
      <c r="J450" s="225"/>
      <c r="K450" s="225"/>
      <c r="L450" s="230"/>
      <c r="M450" s="231"/>
      <c r="N450" s="232"/>
      <c r="O450" s="232"/>
      <c r="P450" s="232"/>
      <c r="Q450" s="232"/>
      <c r="R450" s="232"/>
      <c r="S450" s="232"/>
      <c r="T450" s="23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34" t="s">
        <v>169</v>
      </c>
      <c r="AU450" s="234" t="s">
        <v>80</v>
      </c>
      <c r="AV450" s="13" t="s">
        <v>78</v>
      </c>
      <c r="AW450" s="13" t="s">
        <v>171</v>
      </c>
      <c r="AX450" s="13" t="s">
        <v>70</v>
      </c>
      <c r="AY450" s="234" t="s">
        <v>158</v>
      </c>
    </row>
    <row r="451" s="14" customFormat="1">
      <c r="A451" s="14"/>
      <c r="B451" s="235"/>
      <c r="C451" s="236"/>
      <c r="D451" s="226" t="s">
        <v>169</v>
      </c>
      <c r="E451" s="237" t="s">
        <v>19</v>
      </c>
      <c r="F451" s="238" t="s">
        <v>2964</v>
      </c>
      <c r="G451" s="236"/>
      <c r="H451" s="239">
        <v>78</v>
      </c>
      <c r="I451" s="240"/>
      <c r="J451" s="236"/>
      <c r="K451" s="236"/>
      <c r="L451" s="241"/>
      <c r="M451" s="242"/>
      <c r="N451" s="243"/>
      <c r="O451" s="243"/>
      <c r="P451" s="243"/>
      <c r="Q451" s="243"/>
      <c r="R451" s="243"/>
      <c r="S451" s="243"/>
      <c r="T451" s="24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45" t="s">
        <v>169</v>
      </c>
      <c r="AU451" s="245" t="s">
        <v>80</v>
      </c>
      <c r="AV451" s="14" t="s">
        <v>80</v>
      </c>
      <c r="AW451" s="14" t="s">
        <v>171</v>
      </c>
      <c r="AX451" s="14" t="s">
        <v>70</v>
      </c>
      <c r="AY451" s="245" t="s">
        <v>158</v>
      </c>
    </row>
    <row r="452" s="14" customFormat="1">
      <c r="A452" s="14"/>
      <c r="B452" s="235"/>
      <c r="C452" s="236"/>
      <c r="D452" s="226" t="s">
        <v>169</v>
      </c>
      <c r="E452" s="237" t="s">
        <v>19</v>
      </c>
      <c r="F452" s="238" t="s">
        <v>2965</v>
      </c>
      <c r="G452" s="236"/>
      <c r="H452" s="239">
        <v>16</v>
      </c>
      <c r="I452" s="240"/>
      <c r="J452" s="236"/>
      <c r="K452" s="236"/>
      <c r="L452" s="241"/>
      <c r="M452" s="242"/>
      <c r="N452" s="243"/>
      <c r="O452" s="243"/>
      <c r="P452" s="243"/>
      <c r="Q452" s="243"/>
      <c r="R452" s="243"/>
      <c r="S452" s="243"/>
      <c r="T452" s="24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45" t="s">
        <v>169</v>
      </c>
      <c r="AU452" s="245" t="s">
        <v>80</v>
      </c>
      <c r="AV452" s="14" t="s">
        <v>80</v>
      </c>
      <c r="AW452" s="14" t="s">
        <v>171</v>
      </c>
      <c r="AX452" s="14" t="s">
        <v>70</v>
      </c>
      <c r="AY452" s="245" t="s">
        <v>158</v>
      </c>
    </row>
    <row r="453" s="14" customFormat="1">
      <c r="A453" s="14"/>
      <c r="B453" s="235"/>
      <c r="C453" s="236"/>
      <c r="D453" s="226" t="s">
        <v>169</v>
      </c>
      <c r="E453" s="237" t="s">
        <v>19</v>
      </c>
      <c r="F453" s="238" t="s">
        <v>2966</v>
      </c>
      <c r="G453" s="236"/>
      <c r="H453" s="239">
        <v>1.2</v>
      </c>
      <c r="I453" s="240"/>
      <c r="J453" s="236"/>
      <c r="K453" s="236"/>
      <c r="L453" s="241"/>
      <c r="M453" s="242"/>
      <c r="N453" s="243"/>
      <c r="O453" s="243"/>
      <c r="P453" s="243"/>
      <c r="Q453" s="243"/>
      <c r="R453" s="243"/>
      <c r="S453" s="243"/>
      <c r="T453" s="24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45" t="s">
        <v>169</v>
      </c>
      <c r="AU453" s="245" t="s">
        <v>80</v>
      </c>
      <c r="AV453" s="14" t="s">
        <v>80</v>
      </c>
      <c r="AW453" s="14" t="s">
        <v>171</v>
      </c>
      <c r="AX453" s="14" t="s">
        <v>70</v>
      </c>
      <c r="AY453" s="245" t="s">
        <v>158</v>
      </c>
    </row>
    <row r="454" s="2" customFormat="1" ht="14.4" customHeight="1">
      <c r="A454" s="40"/>
      <c r="B454" s="41"/>
      <c r="C454" s="206" t="s">
        <v>540</v>
      </c>
      <c r="D454" s="206" t="s">
        <v>160</v>
      </c>
      <c r="E454" s="207" t="s">
        <v>809</v>
      </c>
      <c r="F454" s="208" t="s">
        <v>810</v>
      </c>
      <c r="G454" s="209" t="s">
        <v>223</v>
      </c>
      <c r="H454" s="210">
        <v>95.200000000000003</v>
      </c>
      <c r="I454" s="211"/>
      <c r="J454" s="212">
        <f>ROUND(I454*H454,2)</f>
        <v>0</v>
      </c>
      <c r="K454" s="208" t="s">
        <v>164</v>
      </c>
      <c r="L454" s="46"/>
      <c r="M454" s="213" t="s">
        <v>19</v>
      </c>
      <c r="N454" s="214" t="s">
        <v>41</v>
      </c>
      <c r="O454" s="86"/>
      <c r="P454" s="215">
        <f>O454*H454</f>
        <v>0</v>
      </c>
      <c r="Q454" s="215">
        <v>0</v>
      </c>
      <c r="R454" s="215">
        <f>Q454*H454</f>
        <v>0</v>
      </c>
      <c r="S454" s="215">
        <v>0</v>
      </c>
      <c r="T454" s="216">
        <f>S454*H454</f>
        <v>0</v>
      </c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R454" s="217" t="s">
        <v>165</v>
      </c>
      <c r="AT454" s="217" t="s">
        <v>160</v>
      </c>
      <c r="AU454" s="217" t="s">
        <v>80</v>
      </c>
      <c r="AY454" s="19" t="s">
        <v>158</v>
      </c>
      <c r="BE454" s="218">
        <f>IF(N454="základní",J454,0)</f>
        <v>0</v>
      </c>
      <c r="BF454" s="218">
        <f>IF(N454="snížená",J454,0)</f>
        <v>0</v>
      </c>
      <c r="BG454" s="218">
        <f>IF(N454="zákl. přenesená",J454,0)</f>
        <v>0</v>
      </c>
      <c r="BH454" s="218">
        <f>IF(N454="sníž. přenesená",J454,0)</f>
        <v>0</v>
      </c>
      <c r="BI454" s="218">
        <f>IF(N454="nulová",J454,0)</f>
        <v>0</v>
      </c>
      <c r="BJ454" s="19" t="s">
        <v>78</v>
      </c>
      <c r="BK454" s="218">
        <f>ROUND(I454*H454,2)</f>
        <v>0</v>
      </c>
      <c r="BL454" s="19" t="s">
        <v>165</v>
      </c>
      <c r="BM454" s="217" t="s">
        <v>2967</v>
      </c>
    </row>
    <row r="455" s="2" customFormat="1">
      <c r="A455" s="40"/>
      <c r="B455" s="41"/>
      <c r="C455" s="42"/>
      <c r="D455" s="219" t="s">
        <v>167</v>
      </c>
      <c r="E455" s="42"/>
      <c r="F455" s="220" t="s">
        <v>812</v>
      </c>
      <c r="G455" s="42"/>
      <c r="H455" s="42"/>
      <c r="I455" s="221"/>
      <c r="J455" s="42"/>
      <c r="K455" s="42"/>
      <c r="L455" s="46"/>
      <c r="M455" s="222"/>
      <c r="N455" s="223"/>
      <c r="O455" s="86"/>
      <c r="P455" s="86"/>
      <c r="Q455" s="86"/>
      <c r="R455" s="86"/>
      <c r="S455" s="86"/>
      <c r="T455" s="87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T455" s="19" t="s">
        <v>167</v>
      </c>
      <c r="AU455" s="19" t="s">
        <v>80</v>
      </c>
    </row>
    <row r="456" s="2" customFormat="1" ht="14.4" customHeight="1">
      <c r="A456" s="40"/>
      <c r="B456" s="41"/>
      <c r="C456" s="206" t="s">
        <v>544</v>
      </c>
      <c r="D456" s="206" t="s">
        <v>160</v>
      </c>
      <c r="E456" s="207" t="s">
        <v>813</v>
      </c>
      <c r="F456" s="208" t="s">
        <v>814</v>
      </c>
      <c r="G456" s="209" t="s">
        <v>223</v>
      </c>
      <c r="H456" s="210">
        <v>95.200000000000003</v>
      </c>
      <c r="I456" s="211"/>
      <c r="J456" s="212">
        <f>ROUND(I456*H456,2)</f>
        <v>0</v>
      </c>
      <c r="K456" s="208" t="s">
        <v>164</v>
      </c>
      <c r="L456" s="46"/>
      <c r="M456" s="213" t="s">
        <v>19</v>
      </c>
      <c r="N456" s="214" t="s">
        <v>41</v>
      </c>
      <c r="O456" s="86"/>
      <c r="P456" s="215">
        <f>O456*H456</f>
        <v>0</v>
      </c>
      <c r="Q456" s="215">
        <v>0</v>
      </c>
      <c r="R456" s="215">
        <f>Q456*H456</f>
        <v>0</v>
      </c>
      <c r="S456" s="215">
        <v>0</v>
      </c>
      <c r="T456" s="216">
        <f>S456*H456</f>
        <v>0</v>
      </c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R456" s="217" t="s">
        <v>165</v>
      </c>
      <c r="AT456" s="217" t="s">
        <v>160</v>
      </c>
      <c r="AU456" s="217" t="s">
        <v>80</v>
      </c>
      <c r="AY456" s="19" t="s">
        <v>158</v>
      </c>
      <c r="BE456" s="218">
        <f>IF(N456="základní",J456,0)</f>
        <v>0</v>
      </c>
      <c r="BF456" s="218">
        <f>IF(N456="snížená",J456,0)</f>
        <v>0</v>
      </c>
      <c r="BG456" s="218">
        <f>IF(N456="zákl. přenesená",J456,0)</f>
        <v>0</v>
      </c>
      <c r="BH456" s="218">
        <f>IF(N456="sníž. přenesená",J456,0)</f>
        <v>0</v>
      </c>
      <c r="BI456" s="218">
        <f>IF(N456="nulová",J456,0)</f>
        <v>0</v>
      </c>
      <c r="BJ456" s="19" t="s">
        <v>78</v>
      </c>
      <c r="BK456" s="218">
        <f>ROUND(I456*H456,2)</f>
        <v>0</v>
      </c>
      <c r="BL456" s="19" t="s">
        <v>165</v>
      </c>
      <c r="BM456" s="217" t="s">
        <v>2968</v>
      </c>
    </row>
    <row r="457" s="2" customFormat="1">
      <c r="A457" s="40"/>
      <c r="B457" s="41"/>
      <c r="C457" s="42"/>
      <c r="D457" s="219" t="s">
        <v>167</v>
      </c>
      <c r="E457" s="42"/>
      <c r="F457" s="220" t="s">
        <v>816</v>
      </c>
      <c r="G457" s="42"/>
      <c r="H457" s="42"/>
      <c r="I457" s="221"/>
      <c r="J457" s="42"/>
      <c r="K457" s="42"/>
      <c r="L457" s="46"/>
      <c r="M457" s="222"/>
      <c r="N457" s="223"/>
      <c r="O457" s="86"/>
      <c r="P457" s="86"/>
      <c r="Q457" s="86"/>
      <c r="R457" s="86"/>
      <c r="S457" s="86"/>
      <c r="T457" s="87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T457" s="19" t="s">
        <v>167</v>
      </c>
      <c r="AU457" s="19" t="s">
        <v>80</v>
      </c>
    </row>
    <row r="458" s="2" customFormat="1" ht="22.2" customHeight="1">
      <c r="A458" s="40"/>
      <c r="B458" s="41"/>
      <c r="C458" s="206" t="s">
        <v>548</v>
      </c>
      <c r="D458" s="206" t="s">
        <v>160</v>
      </c>
      <c r="E458" s="207" t="s">
        <v>817</v>
      </c>
      <c r="F458" s="208" t="s">
        <v>818</v>
      </c>
      <c r="G458" s="209" t="s">
        <v>223</v>
      </c>
      <c r="H458" s="210">
        <v>95.200000000000003</v>
      </c>
      <c r="I458" s="211"/>
      <c r="J458" s="212">
        <f>ROUND(I458*H458,2)</f>
        <v>0</v>
      </c>
      <c r="K458" s="208" t="s">
        <v>164</v>
      </c>
      <c r="L458" s="46"/>
      <c r="M458" s="213" t="s">
        <v>19</v>
      </c>
      <c r="N458" s="214" t="s">
        <v>41</v>
      </c>
      <c r="O458" s="86"/>
      <c r="P458" s="215">
        <f>O458*H458</f>
        <v>0</v>
      </c>
      <c r="Q458" s="215">
        <v>0</v>
      </c>
      <c r="R458" s="215">
        <f>Q458*H458</f>
        <v>0</v>
      </c>
      <c r="S458" s="215">
        <v>0</v>
      </c>
      <c r="T458" s="216">
        <f>S458*H458</f>
        <v>0</v>
      </c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R458" s="217" t="s">
        <v>165</v>
      </c>
      <c r="AT458" s="217" t="s">
        <v>160</v>
      </c>
      <c r="AU458" s="217" t="s">
        <v>80</v>
      </c>
      <c r="AY458" s="19" t="s">
        <v>158</v>
      </c>
      <c r="BE458" s="218">
        <f>IF(N458="základní",J458,0)</f>
        <v>0</v>
      </c>
      <c r="BF458" s="218">
        <f>IF(N458="snížená",J458,0)</f>
        <v>0</v>
      </c>
      <c r="BG458" s="218">
        <f>IF(N458="zákl. přenesená",J458,0)</f>
        <v>0</v>
      </c>
      <c r="BH458" s="218">
        <f>IF(N458="sníž. přenesená",J458,0)</f>
        <v>0</v>
      </c>
      <c r="BI458" s="218">
        <f>IF(N458="nulová",J458,0)</f>
        <v>0</v>
      </c>
      <c r="BJ458" s="19" t="s">
        <v>78</v>
      </c>
      <c r="BK458" s="218">
        <f>ROUND(I458*H458,2)</f>
        <v>0</v>
      </c>
      <c r="BL458" s="19" t="s">
        <v>165</v>
      </c>
      <c r="BM458" s="217" t="s">
        <v>2969</v>
      </c>
    </row>
    <row r="459" s="2" customFormat="1">
      <c r="A459" s="40"/>
      <c r="B459" s="41"/>
      <c r="C459" s="42"/>
      <c r="D459" s="219" t="s">
        <v>167</v>
      </c>
      <c r="E459" s="42"/>
      <c r="F459" s="220" t="s">
        <v>820</v>
      </c>
      <c r="G459" s="42"/>
      <c r="H459" s="42"/>
      <c r="I459" s="221"/>
      <c r="J459" s="42"/>
      <c r="K459" s="42"/>
      <c r="L459" s="46"/>
      <c r="M459" s="222"/>
      <c r="N459" s="223"/>
      <c r="O459" s="86"/>
      <c r="P459" s="86"/>
      <c r="Q459" s="86"/>
      <c r="R459" s="86"/>
      <c r="S459" s="86"/>
      <c r="T459" s="87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T459" s="19" t="s">
        <v>167</v>
      </c>
      <c r="AU459" s="19" t="s">
        <v>80</v>
      </c>
    </row>
    <row r="460" s="13" customFormat="1">
      <c r="A460" s="13"/>
      <c r="B460" s="224"/>
      <c r="C460" s="225"/>
      <c r="D460" s="226" t="s">
        <v>169</v>
      </c>
      <c r="E460" s="227" t="s">
        <v>19</v>
      </c>
      <c r="F460" s="228" t="s">
        <v>821</v>
      </c>
      <c r="G460" s="225"/>
      <c r="H460" s="227" t="s">
        <v>19</v>
      </c>
      <c r="I460" s="229"/>
      <c r="J460" s="225"/>
      <c r="K460" s="225"/>
      <c r="L460" s="230"/>
      <c r="M460" s="231"/>
      <c r="N460" s="232"/>
      <c r="O460" s="232"/>
      <c r="P460" s="232"/>
      <c r="Q460" s="232"/>
      <c r="R460" s="232"/>
      <c r="S460" s="232"/>
      <c r="T460" s="23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34" t="s">
        <v>169</v>
      </c>
      <c r="AU460" s="234" t="s">
        <v>80</v>
      </c>
      <c r="AV460" s="13" t="s">
        <v>78</v>
      </c>
      <c r="AW460" s="13" t="s">
        <v>171</v>
      </c>
      <c r="AX460" s="13" t="s">
        <v>70</v>
      </c>
      <c r="AY460" s="234" t="s">
        <v>158</v>
      </c>
    </row>
    <row r="461" s="14" customFormat="1">
      <c r="A461" s="14"/>
      <c r="B461" s="235"/>
      <c r="C461" s="236"/>
      <c r="D461" s="226" t="s">
        <v>169</v>
      </c>
      <c r="E461" s="237" t="s">
        <v>19</v>
      </c>
      <c r="F461" s="238" t="s">
        <v>2964</v>
      </c>
      <c r="G461" s="236"/>
      <c r="H461" s="239">
        <v>78</v>
      </c>
      <c r="I461" s="240"/>
      <c r="J461" s="236"/>
      <c r="K461" s="236"/>
      <c r="L461" s="241"/>
      <c r="M461" s="242"/>
      <c r="N461" s="243"/>
      <c r="O461" s="243"/>
      <c r="P461" s="243"/>
      <c r="Q461" s="243"/>
      <c r="R461" s="243"/>
      <c r="S461" s="243"/>
      <c r="T461" s="24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45" t="s">
        <v>169</v>
      </c>
      <c r="AU461" s="245" t="s">
        <v>80</v>
      </c>
      <c r="AV461" s="14" t="s">
        <v>80</v>
      </c>
      <c r="AW461" s="14" t="s">
        <v>171</v>
      </c>
      <c r="AX461" s="14" t="s">
        <v>70</v>
      </c>
      <c r="AY461" s="245" t="s">
        <v>158</v>
      </c>
    </row>
    <row r="462" s="14" customFormat="1">
      <c r="A462" s="14"/>
      <c r="B462" s="235"/>
      <c r="C462" s="236"/>
      <c r="D462" s="226" t="s">
        <v>169</v>
      </c>
      <c r="E462" s="237" t="s">
        <v>19</v>
      </c>
      <c r="F462" s="238" t="s">
        <v>2965</v>
      </c>
      <c r="G462" s="236"/>
      <c r="H462" s="239">
        <v>16</v>
      </c>
      <c r="I462" s="240"/>
      <c r="J462" s="236"/>
      <c r="K462" s="236"/>
      <c r="L462" s="241"/>
      <c r="M462" s="242"/>
      <c r="N462" s="243"/>
      <c r="O462" s="243"/>
      <c r="P462" s="243"/>
      <c r="Q462" s="243"/>
      <c r="R462" s="243"/>
      <c r="S462" s="243"/>
      <c r="T462" s="24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45" t="s">
        <v>169</v>
      </c>
      <c r="AU462" s="245" t="s">
        <v>80</v>
      </c>
      <c r="AV462" s="14" t="s">
        <v>80</v>
      </c>
      <c r="AW462" s="14" t="s">
        <v>171</v>
      </c>
      <c r="AX462" s="14" t="s">
        <v>70</v>
      </c>
      <c r="AY462" s="245" t="s">
        <v>158</v>
      </c>
    </row>
    <row r="463" s="14" customFormat="1">
      <c r="A463" s="14"/>
      <c r="B463" s="235"/>
      <c r="C463" s="236"/>
      <c r="D463" s="226" t="s">
        <v>169</v>
      </c>
      <c r="E463" s="237" t="s">
        <v>19</v>
      </c>
      <c r="F463" s="238" t="s">
        <v>2966</v>
      </c>
      <c r="G463" s="236"/>
      <c r="H463" s="239">
        <v>1.2</v>
      </c>
      <c r="I463" s="240"/>
      <c r="J463" s="236"/>
      <c r="K463" s="236"/>
      <c r="L463" s="241"/>
      <c r="M463" s="242"/>
      <c r="N463" s="243"/>
      <c r="O463" s="243"/>
      <c r="P463" s="243"/>
      <c r="Q463" s="243"/>
      <c r="R463" s="243"/>
      <c r="S463" s="243"/>
      <c r="T463" s="24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45" t="s">
        <v>169</v>
      </c>
      <c r="AU463" s="245" t="s">
        <v>80</v>
      </c>
      <c r="AV463" s="14" t="s">
        <v>80</v>
      </c>
      <c r="AW463" s="14" t="s">
        <v>171</v>
      </c>
      <c r="AX463" s="14" t="s">
        <v>70</v>
      </c>
      <c r="AY463" s="245" t="s">
        <v>158</v>
      </c>
    </row>
    <row r="464" s="12" customFormat="1" ht="22.8" customHeight="1">
      <c r="A464" s="12"/>
      <c r="B464" s="190"/>
      <c r="C464" s="191"/>
      <c r="D464" s="192" t="s">
        <v>69</v>
      </c>
      <c r="E464" s="204" t="s">
        <v>204</v>
      </c>
      <c r="F464" s="204" t="s">
        <v>2970</v>
      </c>
      <c r="G464" s="191"/>
      <c r="H464" s="191"/>
      <c r="I464" s="194"/>
      <c r="J464" s="205">
        <f>BK464</f>
        <v>0</v>
      </c>
      <c r="K464" s="191"/>
      <c r="L464" s="196"/>
      <c r="M464" s="197"/>
      <c r="N464" s="198"/>
      <c r="O464" s="198"/>
      <c r="P464" s="199">
        <f>SUM(P465:P474)</f>
        <v>0</v>
      </c>
      <c r="Q464" s="198"/>
      <c r="R464" s="199">
        <f>SUM(R465:R474)</f>
        <v>0.15903000000000001</v>
      </c>
      <c r="S464" s="198"/>
      <c r="T464" s="200">
        <f>SUM(T465:T474)</f>
        <v>0</v>
      </c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R464" s="201" t="s">
        <v>78</v>
      </c>
      <c r="AT464" s="202" t="s">
        <v>69</v>
      </c>
      <c r="AU464" s="202" t="s">
        <v>78</v>
      </c>
      <c r="AY464" s="201" t="s">
        <v>158</v>
      </c>
      <c r="BK464" s="203">
        <f>SUM(BK465:BK474)</f>
        <v>0</v>
      </c>
    </row>
    <row r="465" s="2" customFormat="1" ht="34.8" customHeight="1">
      <c r="A465" s="40"/>
      <c r="B465" s="41"/>
      <c r="C465" s="206" t="s">
        <v>552</v>
      </c>
      <c r="D465" s="206" t="s">
        <v>160</v>
      </c>
      <c r="E465" s="207" t="s">
        <v>2971</v>
      </c>
      <c r="F465" s="208" t="s">
        <v>2972</v>
      </c>
      <c r="G465" s="209" t="s">
        <v>223</v>
      </c>
      <c r="H465" s="210">
        <v>0.71999999999999997</v>
      </c>
      <c r="I465" s="211"/>
      <c r="J465" s="212">
        <f>ROUND(I465*H465,2)</f>
        <v>0</v>
      </c>
      <c r="K465" s="208" t="s">
        <v>164</v>
      </c>
      <c r="L465" s="46"/>
      <c r="M465" s="213" t="s">
        <v>19</v>
      </c>
      <c r="N465" s="214" t="s">
        <v>41</v>
      </c>
      <c r="O465" s="86"/>
      <c r="P465" s="215">
        <f>O465*H465</f>
        <v>0</v>
      </c>
      <c r="Q465" s="215">
        <v>0.0086</v>
      </c>
      <c r="R465" s="215">
        <f>Q465*H465</f>
        <v>0.0061919999999999996</v>
      </c>
      <c r="S465" s="215">
        <v>0</v>
      </c>
      <c r="T465" s="216">
        <f>S465*H465</f>
        <v>0</v>
      </c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R465" s="217" t="s">
        <v>165</v>
      </c>
      <c r="AT465" s="217" t="s">
        <v>160</v>
      </c>
      <c r="AU465" s="217" t="s">
        <v>80</v>
      </c>
      <c r="AY465" s="19" t="s">
        <v>158</v>
      </c>
      <c r="BE465" s="218">
        <f>IF(N465="základní",J465,0)</f>
        <v>0</v>
      </c>
      <c r="BF465" s="218">
        <f>IF(N465="snížená",J465,0)</f>
        <v>0</v>
      </c>
      <c r="BG465" s="218">
        <f>IF(N465="zákl. přenesená",J465,0)</f>
        <v>0</v>
      </c>
      <c r="BH465" s="218">
        <f>IF(N465="sníž. přenesená",J465,0)</f>
        <v>0</v>
      </c>
      <c r="BI465" s="218">
        <f>IF(N465="nulová",J465,0)</f>
        <v>0</v>
      </c>
      <c r="BJ465" s="19" t="s">
        <v>78</v>
      </c>
      <c r="BK465" s="218">
        <f>ROUND(I465*H465,2)</f>
        <v>0</v>
      </c>
      <c r="BL465" s="19" t="s">
        <v>165</v>
      </c>
      <c r="BM465" s="217" t="s">
        <v>2973</v>
      </c>
    </row>
    <row r="466" s="2" customFormat="1">
      <c r="A466" s="40"/>
      <c r="B466" s="41"/>
      <c r="C466" s="42"/>
      <c r="D466" s="219" t="s">
        <v>167</v>
      </c>
      <c r="E466" s="42"/>
      <c r="F466" s="220" t="s">
        <v>2974</v>
      </c>
      <c r="G466" s="42"/>
      <c r="H466" s="42"/>
      <c r="I466" s="221"/>
      <c r="J466" s="42"/>
      <c r="K466" s="42"/>
      <c r="L466" s="46"/>
      <c r="M466" s="222"/>
      <c r="N466" s="223"/>
      <c r="O466" s="86"/>
      <c r="P466" s="86"/>
      <c r="Q466" s="86"/>
      <c r="R466" s="86"/>
      <c r="S466" s="86"/>
      <c r="T466" s="87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T466" s="19" t="s">
        <v>167</v>
      </c>
      <c r="AU466" s="19" t="s">
        <v>80</v>
      </c>
    </row>
    <row r="467" s="14" customFormat="1">
      <c r="A467" s="14"/>
      <c r="B467" s="235"/>
      <c r="C467" s="236"/>
      <c r="D467" s="226" t="s">
        <v>169</v>
      </c>
      <c r="E467" s="237" t="s">
        <v>19</v>
      </c>
      <c r="F467" s="238" t="s">
        <v>2975</v>
      </c>
      <c r="G467" s="236"/>
      <c r="H467" s="239">
        <v>0.71999999999999997</v>
      </c>
      <c r="I467" s="240"/>
      <c r="J467" s="236"/>
      <c r="K467" s="236"/>
      <c r="L467" s="241"/>
      <c r="M467" s="242"/>
      <c r="N467" s="243"/>
      <c r="O467" s="243"/>
      <c r="P467" s="243"/>
      <c r="Q467" s="243"/>
      <c r="R467" s="243"/>
      <c r="S467" s="243"/>
      <c r="T467" s="24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45" t="s">
        <v>169</v>
      </c>
      <c r="AU467" s="245" t="s">
        <v>80</v>
      </c>
      <c r="AV467" s="14" t="s">
        <v>80</v>
      </c>
      <c r="AW467" s="14" t="s">
        <v>171</v>
      </c>
      <c r="AX467" s="14" t="s">
        <v>70</v>
      </c>
      <c r="AY467" s="245" t="s">
        <v>158</v>
      </c>
    </row>
    <row r="468" s="2" customFormat="1" ht="14.4" customHeight="1">
      <c r="A468" s="40"/>
      <c r="B468" s="41"/>
      <c r="C468" s="246" t="s">
        <v>556</v>
      </c>
      <c r="D468" s="246" t="s">
        <v>400</v>
      </c>
      <c r="E468" s="247" t="s">
        <v>2976</v>
      </c>
      <c r="F468" s="248" t="s">
        <v>2977</v>
      </c>
      <c r="G468" s="249" t="s">
        <v>223</v>
      </c>
      <c r="H468" s="250">
        <v>0.75600000000000001</v>
      </c>
      <c r="I468" s="251"/>
      <c r="J468" s="252">
        <f>ROUND(I468*H468,2)</f>
        <v>0</v>
      </c>
      <c r="K468" s="248" t="s">
        <v>164</v>
      </c>
      <c r="L468" s="253"/>
      <c r="M468" s="254" t="s">
        <v>19</v>
      </c>
      <c r="N468" s="255" t="s">
        <v>41</v>
      </c>
      <c r="O468" s="86"/>
      <c r="P468" s="215">
        <f>O468*H468</f>
        <v>0</v>
      </c>
      <c r="Q468" s="215">
        <v>0.0030000000000000001</v>
      </c>
      <c r="R468" s="215">
        <f>Q468*H468</f>
        <v>0.0022680000000000001</v>
      </c>
      <c r="S468" s="215">
        <v>0</v>
      </c>
      <c r="T468" s="216">
        <f>S468*H468</f>
        <v>0</v>
      </c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R468" s="217" t="s">
        <v>215</v>
      </c>
      <c r="AT468" s="217" t="s">
        <v>400</v>
      </c>
      <c r="AU468" s="217" t="s">
        <v>80</v>
      </c>
      <c r="AY468" s="19" t="s">
        <v>158</v>
      </c>
      <c r="BE468" s="218">
        <f>IF(N468="základní",J468,0)</f>
        <v>0</v>
      </c>
      <c r="BF468" s="218">
        <f>IF(N468="snížená",J468,0)</f>
        <v>0</v>
      </c>
      <c r="BG468" s="218">
        <f>IF(N468="zákl. přenesená",J468,0)</f>
        <v>0</v>
      </c>
      <c r="BH468" s="218">
        <f>IF(N468="sníž. přenesená",J468,0)</f>
        <v>0</v>
      </c>
      <c r="BI468" s="218">
        <f>IF(N468="nulová",J468,0)</f>
        <v>0</v>
      </c>
      <c r="BJ468" s="19" t="s">
        <v>78</v>
      </c>
      <c r="BK468" s="218">
        <f>ROUND(I468*H468,2)</f>
        <v>0</v>
      </c>
      <c r="BL468" s="19" t="s">
        <v>165</v>
      </c>
      <c r="BM468" s="217" t="s">
        <v>2978</v>
      </c>
    </row>
    <row r="469" s="14" customFormat="1">
      <c r="A469" s="14"/>
      <c r="B469" s="235"/>
      <c r="C469" s="236"/>
      <c r="D469" s="226" t="s">
        <v>169</v>
      </c>
      <c r="E469" s="236"/>
      <c r="F469" s="238" t="s">
        <v>2979</v>
      </c>
      <c r="G469" s="236"/>
      <c r="H469" s="239">
        <v>0.75600000000000001</v>
      </c>
      <c r="I469" s="240"/>
      <c r="J469" s="236"/>
      <c r="K469" s="236"/>
      <c r="L469" s="241"/>
      <c r="M469" s="242"/>
      <c r="N469" s="243"/>
      <c r="O469" s="243"/>
      <c r="P469" s="243"/>
      <c r="Q469" s="243"/>
      <c r="R469" s="243"/>
      <c r="S469" s="243"/>
      <c r="T469" s="24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45" t="s">
        <v>169</v>
      </c>
      <c r="AU469" s="245" t="s">
        <v>80</v>
      </c>
      <c r="AV469" s="14" t="s">
        <v>80</v>
      </c>
      <c r="AW469" s="14" t="s">
        <v>4</v>
      </c>
      <c r="AX469" s="14" t="s">
        <v>78</v>
      </c>
      <c r="AY469" s="245" t="s">
        <v>158</v>
      </c>
    </row>
    <row r="470" s="2" customFormat="1" ht="30" customHeight="1">
      <c r="A470" s="40"/>
      <c r="B470" s="41"/>
      <c r="C470" s="206" t="s">
        <v>560</v>
      </c>
      <c r="D470" s="206" t="s">
        <v>160</v>
      </c>
      <c r="E470" s="207" t="s">
        <v>2980</v>
      </c>
      <c r="F470" s="208" t="s">
        <v>2981</v>
      </c>
      <c r="G470" s="209" t="s">
        <v>223</v>
      </c>
      <c r="H470" s="210">
        <v>10.5</v>
      </c>
      <c r="I470" s="211"/>
      <c r="J470" s="212">
        <f>ROUND(I470*H470,2)</f>
        <v>0</v>
      </c>
      <c r="K470" s="208" t="s">
        <v>164</v>
      </c>
      <c r="L470" s="46"/>
      <c r="M470" s="213" t="s">
        <v>19</v>
      </c>
      <c r="N470" s="214" t="s">
        <v>41</v>
      </c>
      <c r="O470" s="86"/>
      <c r="P470" s="215">
        <f>O470*H470</f>
        <v>0</v>
      </c>
      <c r="Q470" s="215">
        <v>0.01119</v>
      </c>
      <c r="R470" s="215">
        <f>Q470*H470</f>
        <v>0.117495</v>
      </c>
      <c r="S470" s="215">
        <v>0</v>
      </c>
      <c r="T470" s="216">
        <f>S470*H470</f>
        <v>0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17" t="s">
        <v>165</v>
      </c>
      <c r="AT470" s="217" t="s">
        <v>160</v>
      </c>
      <c r="AU470" s="217" t="s">
        <v>80</v>
      </c>
      <c r="AY470" s="19" t="s">
        <v>158</v>
      </c>
      <c r="BE470" s="218">
        <f>IF(N470="základní",J470,0)</f>
        <v>0</v>
      </c>
      <c r="BF470" s="218">
        <f>IF(N470="snížená",J470,0)</f>
        <v>0</v>
      </c>
      <c r="BG470" s="218">
        <f>IF(N470="zákl. přenesená",J470,0)</f>
        <v>0</v>
      </c>
      <c r="BH470" s="218">
        <f>IF(N470="sníž. přenesená",J470,0)</f>
        <v>0</v>
      </c>
      <c r="BI470" s="218">
        <f>IF(N470="nulová",J470,0)</f>
        <v>0</v>
      </c>
      <c r="BJ470" s="19" t="s">
        <v>78</v>
      </c>
      <c r="BK470" s="218">
        <f>ROUND(I470*H470,2)</f>
        <v>0</v>
      </c>
      <c r="BL470" s="19" t="s">
        <v>165</v>
      </c>
      <c r="BM470" s="217" t="s">
        <v>2982</v>
      </c>
    </row>
    <row r="471" s="2" customFormat="1">
      <c r="A471" s="40"/>
      <c r="B471" s="41"/>
      <c r="C471" s="42"/>
      <c r="D471" s="219" t="s">
        <v>167</v>
      </c>
      <c r="E471" s="42"/>
      <c r="F471" s="220" t="s">
        <v>2983</v>
      </c>
      <c r="G471" s="42"/>
      <c r="H471" s="42"/>
      <c r="I471" s="221"/>
      <c r="J471" s="42"/>
      <c r="K471" s="42"/>
      <c r="L471" s="46"/>
      <c r="M471" s="222"/>
      <c r="N471" s="223"/>
      <c r="O471" s="86"/>
      <c r="P471" s="86"/>
      <c r="Q471" s="86"/>
      <c r="R471" s="86"/>
      <c r="S471" s="86"/>
      <c r="T471" s="87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T471" s="19" t="s">
        <v>167</v>
      </c>
      <c r="AU471" s="19" t="s">
        <v>80</v>
      </c>
    </row>
    <row r="472" s="14" customFormat="1">
      <c r="A472" s="14"/>
      <c r="B472" s="235"/>
      <c r="C472" s="236"/>
      <c r="D472" s="226" t="s">
        <v>169</v>
      </c>
      <c r="E472" s="237" t="s">
        <v>19</v>
      </c>
      <c r="F472" s="238" t="s">
        <v>2984</v>
      </c>
      <c r="G472" s="236"/>
      <c r="H472" s="239">
        <v>10.5</v>
      </c>
      <c r="I472" s="240"/>
      <c r="J472" s="236"/>
      <c r="K472" s="236"/>
      <c r="L472" s="241"/>
      <c r="M472" s="242"/>
      <c r="N472" s="243"/>
      <c r="O472" s="243"/>
      <c r="P472" s="243"/>
      <c r="Q472" s="243"/>
      <c r="R472" s="243"/>
      <c r="S472" s="243"/>
      <c r="T472" s="24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45" t="s">
        <v>169</v>
      </c>
      <c r="AU472" s="245" t="s">
        <v>80</v>
      </c>
      <c r="AV472" s="14" t="s">
        <v>80</v>
      </c>
      <c r="AW472" s="14" t="s">
        <v>171</v>
      </c>
      <c r="AX472" s="14" t="s">
        <v>70</v>
      </c>
      <c r="AY472" s="245" t="s">
        <v>158</v>
      </c>
    </row>
    <row r="473" s="2" customFormat="1" ht="14.4" customHeight="1">
      <c r="A473" s="40"/>
      <c r="B473" s="41"/>
      <c r="C473" s="246" t="s">
        <v>564</v>
      </c>
      <c r="D473" s="246" t="s">
        <v>400</v>
      </c>
      <c r="E473" s="247" t="s">
        <v>2976</v>
      </c>
      <c r="F473" s="248" t="s">
        <v>2977</v>
      </c>
      <c r="G473" s="249" t="s">
        <v>223</v>
      </c>
      <c r="H473" s="250">
        <v>11.025</v>
      </c>
      <c r="I473" s="251"/>
      <c r="J473" s="252">
        <f>ROUND(I473*H473,2)</f>
        <v>0</v>
      </c>
      <c r="K473" s="248" t="s">
        <v>164</v>
      </c>
      <c r="L473" s="253"/>
      <c r="M473" s="254" t="s">
        <v>19</v>
      </c>
      <c r="N473" s="255" t="s">
        <v>41</v>
      </c>
      <c r="O473" s="86"/>
      <c r="P473" s="215">
        <f>O473*H473</f>
        <v>0</v>
      </c>
      <c r="Q473" s="215">
        <v>0.0030000000000000001</v>
      </c>
      <c r="R473" s="215">
        <f>Q473*H473</f>
        <v>0.033075</v>
      </c>
      <c r="S473" s="215">
        <v>0</v>
      </c>
      <c r="T473" s="216">
        <f>S473*H473</f>
        <v>0</v>
      </c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R473" s="217" t="s">
        <v>215</v>
      </c>
      <c r="AT473" s="217" t="s">
        <v>400</v>
      </c>
      <c r="AU473" s="217" t="s">
        <v>80</v>
      </c>
      <c r="AY473" s="19" t="s">
        <v>158</v>
      </c>
      <c r="BE473" s="218">
        <f>IF(N473="základní",J473,0)</f>
        <v>0</v>
      </c>
      <c r="BF473" s="218">
        <f>IF(N473="snížená",J473,0)</f>
        <v>0</v>
      </c>
      <c r="BG473" s="218">
        <f>IF(N473="zákl. přenesená",J473,0)</f>
        <v>0</v>
      </c>
      <c r="BH473" s="218">
        <f>IF(N473="sníž. přenesená",J473,0)</f>
        <v>0</v>
      </c>
      <c r="BI473" s="218">
        <f>IF(N473="nulová",J473,0)</f>
        <v>0</v>
      </c>
      <c r="BJ473" s="19" t="s">
        <v>78</v>
      </c>
      <c r="BK473" s="218">
        <f>ROUND(I473*H473,2)</f>
        <v>0</v>
      </c>
      <c r="BL473" s="19" t="s">
        <v>165</v>
      </c>
      <c r="BM473" s="217" t="s">
        <v>2985</v>
      </c>
    </row>
    <row r="474" s="14" customFormat="1">
      <c r="A474" s="14"/>
      <c r="B474" s="235"/>
      <c r="C474" s="236"/>
      <c r="D474" s="226" t="s">
        <v>169</v>
      </c>
      <c r="E474" s="236"/>
      <c r="F474" s="238" t="s">
        <v>2986</v>
      </c>
      <c r="G474" s="236"/>
      <c r="H474" s="239">
        <v>11.025</v>
      </c>
      <c r="I474" s="240"/>
      <c r="J474" s="236"/>
      <c r="K474" s="236"/>
      <c r="L474" s="241"/>
      <c r="M474" s="242"/>
      <c r="N474" s="243"/>
      <c r="O474" s="243"/>
      <c r="P474" s="243"/>
      <c r="Q474" s="243"/>
      <c r="R474" s="243"/>
      <c r="S474" s="243"/>
      <c r="T474" s="24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45" t="s">
        <v>169</v>
      </c>
      <c r="AU474" s="245" t="s">
        <v>80</v>
      </c>
      <c r="AV474" s="14" t="s">
        <v>80</v>
      </c>
      <c r="AW474" s="14" t="s">
        <v>4</v>
      </c>
      <c r="AX474" s="14" t="s">
        <v>78</v>
      </c>
      <c r="AY474" s="245" t="s">
        <v>158</v>
      </c>
    </row>
    <row r="475" s="12" customFormat="1" ht="22.8" customHeight="1">
      <c r="A475" s="12"/>
      <c r="B475" s="190"/>
      <c r="C475" s="191"/>
      <c r="D475" s="192" t="s">
        <v>69</v>
      </c>
      <c r="E475" s="204" t="s">
        <v>215</v>
      </c>
      <c r="F475" s="204" t="s">
        <v>491</v>
      </c>
      <c r="G475" s="191"/>
      <c r="H475" s="191"/>
      <c r="I475" s="194"/>
      <c r="J475" s="205">
        <f>BK475</f>
        <v>0</v>
      </c>
      <c r="K475" s="191"/>
      <c r="L475" s="196"/>
      <c r="M475" s="197"/>
      <c r="N475" s="198"/>
      <c r="O475" s="198"/>
      <c r="P475" s="199">
        <f>SUM(P476:P721)</f>
        <v>0</v>
      </c>
      <c r="Q475" s="198"/>
      <c r="R475" s="199">
        <f>SUM(R476:R721)</f>
        <v>9.5628975000000001</v>
      </c>
      <c r="S475" s="198"/>
      <c r="T475" s="200">
        <f>SUM(T476:T721)</f>
        <v>0</v>
      </c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R475" s="201" t="s">
        <v>78</v>
      </c>
      <c r="AT475" s="202" t="s">
        <v>69</v>
      </c>
      <c r="AU475" s="202" t="s">
        <v>78</v>
      </c>
      <c r="AY475" s="201" t="s">
        <v>158</v>
      </c>
      <c r="BK475" s="203">
        <f>SUM(BK476:BK721)</f>
        <v>0</v>
      </c>
    </row>
    <row r="476" s="2" customFormat="1" ht="14.4" customHeight="1">
      <c r="A476" s="40"/>
      <c r="B476" s="41"/>
      <c r="C476" s="206" t="s">
        <v>569</v>
      </c>
      <c r="D476" s="206" t="s">
        <v>160</v>
      </c>
      <c r="E476" s="207" t="s">
        <v>1160</v>
      </c>
      <c r="F476" s="208" t="s">
        <v>1161</v>
      </c>
      <c r="G476" s="209" t="s">
        <v>505</v>
      </c>
      <c r="H476" s="210">
        <v>6</v>
      </c>
      <c r="I476" s="211"/>
      <c r="J476" s="212">
        <f>ROUND(I476*H476,2)</f>
        <v>0</v>
      </c>
      <c r="K476" s="208" t="s">
        <v>164</v>
      </c>
      <c r="L476" s="46"/>
      <c r="M476" s="213" t="s">
        <v>19</v>
      </c>
      <c r="N476" s="214" t="s">
        <v>41</v>
      </c>
      <c r="O476" s="86"/>
      <c r="P476" s="215">
        <f>O476*H476</f>
        <v>0</v>
      </c>
      <c r="Q476" s="215">
        <v>0.00109</v>
      </c>
      <c r="R476" s="215">
        <f>Q476*H476</f>
        <v>0.0065400000000000007</v>
      </c>
      <c r="S476" s="215">
        <v>0</v>
      </c>
      <c r="T476" s="216">
        <f>S476*H476</f>
        <v>0</v>
      </c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R476" s="217" t="s">
        <v>165</v>
      </c>
      <c r="AT476" s="217" t="s">
        <v>160</v>
      </c>
      <c r="AU476" s="217" t="s">
        <v>80</v>
      </c>
      <c r="AY476" s="19" t="s">
        <v>158</v>
      </c>
      <c r="BE476" s="218">
        <f>IF(N476="základní",J476,0)</f>
        <v>0</v>
      </c>
      <c r="BF476" s="218">
        <f>IF(N476="snížená",J476,0)</f>
        <v>0</v>
      </c>
      <c r="BG476" s="218">
        <f>IF(N476="zákl. přenesená",J476,0)</f>
        <v>0</v>
      </c>
      <c r="BH476" s="218">
        <f>IF(N476="sníž. přenesená",J476,0)</f>
        <v>0</v>
      </c>
      <c r="BI476" s="218">
        <f>IF(N476="nulová",J476,0)</f>
        <v>0</v>
      </c>
      <c r="BJ476" s="19" t="s">
        <v>78</v>
      </c>
      <c r="BK476" s="218">
        <f>ROUND(I476*H476,2)</f>
        <v>0</v>
      </c>
      <c r="BL476" s="19" t="s">
        <v>165</v>
      </c>
      <c r="BM476" s="217" t="s">
        <v>2987</v>
      </c>
    </row>
    <row r="477" s="2" customFormat="1">
      <c r="A477" s="40"/>
      <c r="B477" s="41"/>
      <c r="C477" s="42"/>
      <c r="D477" s="219" t="s">
        <v>167</v>
      </c>
      <c r="E477" s="42"/>
      <c r="F477" s="220" t="s">
        <v>1163</v>
      </c>
      <c r="G477" s="42"/>
      <c r="H477" s="42"/>
      <c r="I477" s="221"/>
      <c r="J477" s="42"/>
      <c r="K477" s="42"/>
      <c r="L477" s="46"/>
      <c r="M477" s="222"/>
      <c r="N477" s="223"/>
      <c r="O477" s="86"/>
      <c r="P477" s="86"/>
      <c r="Q477" s="86"/>
      <c r="R477" s="86"/>
      <c r="S477" s="86"/>
      <c r="T477" s="87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T477" s="19" t="s">
        <v>167</v>
      </c>
      <c r="AU477" s="19" t="s">
        <v>80</v>
      </c>
    </row>
    <row r="478" s="13" customFormat="1">
      <c r="A478" s="13"/>
      <c r="B478" s="224"/>
      <c r="C478" s="225"/>
      <c r="D478" s="226" t="s">
        <v>169</v>
      </c>
      <c r="E478" s="227" t="s">
        <v>19</v>
      </c>
      <c r="F478" s="228" t="s">
        <v>2988</v>
      </c>
      <c r="G478" s="225"/>
      <c r="H478" s="227" t="s">
        <v>19</v>
      </c>
      <c r="I478" s="229"/>
      <c r="J478" s="225"/>
      <c r="K478" s="225"/>
      <c r="L478" s="230"/>
      <c r="M478" s="231"/>
      <c r="N478" s="232"/>
      <c r="O478" s="232"/>
      <c r="P478" s="232"/>
      <c r="Q478" s="232"/>
      <c r="R478" s="232"/>
      <c r="S478" s="232"/>
      <c r="T478" s="23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34" t="s">
        <v>169</v>
      </c>
      <c r="AU478" s="234" t="s">
        <v>80</v>
      </c>
      <c r="AV478" s="13" t="s">
        <v>78</v>
      </c>
      <c r="AW478" s="13" t="s">
        <v>171</v>
      </c>
      <c r="AX478" s="13" t="s">
        <v>70</v>
      </c>
      <c r="AY478" s="234" t="s">
        <v>158</v>
      </c>
    </row>
    <row r="479" s="14" customFormat="1">
      <c r="A479" s="14"/>
      <c r="B479" s="235"/>
      <c r="C479" s="236"/>
      <c r="D479" s="226" t="s">
        <v>169</v>
      </c>
      <c r="E479" s="237" t="s">
        <v>19</v>
      </c>
      <c r="F479" s="238" t="s">
        <v>2989</v>
      </c>
      <c r="G479" s="236"/>
      <c r="H479" s="239">
        <v>3</v>
      </c>
      <c r="I479" s="240"/>
      <c r="J479" s="236"/>
      <c r="K479" s="236"/>
      <c r="L479" s="241"/>
      <c r="M479" s="242"/>
      <c r="N479" s="243"/>
      <c r="O479" s="243"/>
      <c r="P479" s="243"/>
      <c r="Q479" s="243"/>
      <c r="R479" s="243"/>
      <c r="S479" s="243"/>
      <c r="T479" s="24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45" t="s">
        <v>169</v>
      </c>
      <c r="AU479" s="245" t="s">
        <v>80</v>
      </c>
      <c r="AV479" s="14" t="s">
        <v>80</v>
      </c>
      <c r="AW479" s="14" t="s">
        <v>171</v>
      </c>
      <c r="AX479" s="14" t="s">
        <v>70</v>
      </c>
      <c r="AY479" s="245" t="s">
        <v>158</v>
      </c>
    </row>
    <row r="480" s="13" customFormat="1">
      <c r="A480" s="13"/>
      <c r="B480" s="224"/>
      <c r="C480" s="225"/>
      <c r="D480" s="226" t="s">
        <v>169</v>
      </c>
      <c r="E480" s="227" t="s">
        <v>19</v>
      </c>
      <c r="F480" s="228" t="s">
        <v>2990</v>
      </c>
      <c r="G480" s="225"/>
      <c r="H480" s="227" t="s">
        <v>19</v>
      </c>
      <c r="I480" s="229"/>
      <c r="J480" s="225"/>
      <c r="K480" s="225"/>
      <c r="L480" s="230"/>
      <c r="M480" s="231"/>
      <c r="N480" s="232"/>
      <c r="O480" s="232"/>
      <c r="P480" s="232"/>
      <c r="Q480" s="232"/>
      <c r="R480" s="232"/>
      <c r="S480" s="232"/>
      <c r="T480" s="23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34" t="s">
        <v>169</v>
      </c>
      <c r="AU480" s="234" t="s">
        <v>80</v>
      </c>
      <c r="AV480" s="13" t="s">
        <v>78</v>
      </c>
      <c r="AW480" s="13" t="s">
        <v>171</v>
      </c>
      <c r="AX480" s="13" t="s">
        <v>70</v>
      </c>
      <c r="AY480" s="234" t="s">
        <v>158</v>
      </c>
    </row>
    <row r="481" s="14" customFormat="1">
      <c r="A481" s="14"/>
      <c r="B481" s="235"/>
      <c r="C481" s="236"/>
      <c r="D481" s="226" t="s">
        <v>169</v>
      </c>
      <c r="E481" s="237" t="s">
        <v>19</v>
      </c>
      <c r="F481" s="238" t="s">
        <v>2991</v>
      </c>
      <c r="G481" s="236"/>
      <c r="H481" s="239">
        <v>3</v>
      </c>
      <c r="I481" s="240"/>
      <c r="J481" s="236"/>
      <c r="K481" s="236"/>
      <c r="L481" s="241"/>
      <c r="M481" s="242"/>
      <c r="N481" s="243"/>
      <c r="O481" s="243"/>
      <c r="P481" s="243"/>
      <c r="Q481" s="243"/>
      <c r="R481" s="243"/>
      <c r="S481" s="243"/>
      <c r="T481" s="24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45" t="s">
        <v>169</v>
      </c>
      <c r="AU481" s="245" t="s">
        <v>80</v>
      </c>
      <c r="AV481" s="14" t="s">
        <v>80</v>
      </c>
      <c r="AW481" s="14" t="s">
        <v>171</v>
      </c>
      <c r="AX481" s="14" t="s">
        <v>70</v>
      </c>
      <c r="AY481" s="245" t="s">
        <v>158</v>
      </c>
    </row>
    <row r="482" s="15" customFormat="1">
      <c r="A482" s="15"/>
      <c r="B482" s="256"/>
      <c r="C482" s="257"/>
      <c r="D482" s="226" t="s">
        <v>169</v>
      </c>
      <c r="E482" s="258" t="s">
        <v>19</v>
      </c>
      <c r="F482" s="259" t="s">
        <v>470</v>
      </c>
      <c r="G482" s="257"/>
      <c r="H482" s="260">
        <v>6</v>
      </c>
      <c r="I482" s="261"/>
      <c r="J482" s="257"/>
      <c r="K482" s="257"/>
      <c r="L482" s="262"/>
      <c r="M482" s="263"/>
      <c r="N482" s="264"/>
      <c r="O482" s="264"/>
      <c r="P482" s="264"/>
      <c r="Q482" s="264"/>
      <c r="R482" s="264"/>
      <c r="S482" s="264"/>
      <c r="T482" s="265"/>
      <c r="U482" s="15"/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T482" s="266" t="s">
        <v>169</v>
      </c>
      <c r="AU482" s="266" t="s">
        <v>80</v>
      </c>
      <c r="AV482" s="15" t="s">
        <v>165</v>
      </c>
      <c r="AW482" s="15" t="s">
        <v>171</v>
      </c>
      <c r="AX482" s="15" t="s">
        <v>78</v>
      </c>
      <c r="AY482" s="266" t="s">
        <v>158</v>
      </c>
    </row>
    <row r="483" s="2" customFormat="1" ht="14.4" customHeight="1">
      <c r="A483" s="40"/>
      <c r="B483" s="41"/>
      <c r="C483" s="246" t="s">
        <v>573</v>
      </c>
      <c r="D483" s="246" t="s">
        <v>400</v>
      </c>
      <c r="E483" s="247" t="s">
        <v>2541</v>
      </c>
      <c r="F483" s="248" t="s">
        <v>2542</v>
      </c>
      <c r="G483" s="249" t="s">
        <v>505</v>
      </c>
      <c r="H483" s="250">
        <v>2</v>
      </c>
      <c r="I483" s="251"/>
      <c r="J483" s="252">
        <f>ROUND(I483*H483,2)</f>
        <v>0</v>
      </c>
      <c r="K483" s="248" t="s">
        <v>164</v>
      </c>
      <c r="L483" s="253"/>
      <c r="M483" s="254" t="s">
        <v>19</v>
      </c>
      <c r="N483" s="255" t="s">
        <v>41</v>
      </c>
      <c r="O483" s="86"/>
      <c r="P483" s="215">
        <f>O483*H483</f>
        <v>0</v>
      </c>
      <c r="Q483" s="215">
        <v>0.01</v>
      </c>
      <c r="R483" s="215">
        <f>Q483*H483</f>
        <v>0.02</v>
      </c>
      <c r="S483" s="215">
        <v>0</v>
      </c>
      <c r="T483" s="216">
        <f>S483*H483</f>
        <v>0</v>
      </c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R483" s="217" t="s">
        <v>215</v>
      </c>
      <c r="AT483" s="217" t="s">
        <v>400</v>
      </c>
      <c r="AU483" s="217" t="s">
        <v>80</v>
      </c>
      <c r="AY483" s="19" t="s">
        <v>158</v>
      </c>
      <c r="BE483" s="218">
        <f>IF(N483="základní",J483,0)</f>
        <v>0</v>
      </c>
      <c r="BF483" s="218">
        <f>IF(N483="snížená",J483,0)</f>
        <v>0</v>
      </c>
      <c r="BG483" s="218">
        <f>IF(N483="zákl. přenesená",J483,0)</f>
        <v>0</v>
      </c>
      <c r="BH483" s="218">
        <f>IF(N483="sníž. přenesená",J483,0)</f>
        <v>0</v>
      </c>
      <c r="BI483" s="218">
        <f>IF(N483="nulová",J483,0)</f>
        <v>0</v>
      </c>
      <c r="BJ483" s="19" t="s">
        <v>78</v>
      </c>
      <c r="BK483" s="218">
        <f>ROUND(I483*H483,2)</f>
        <v>0</v>
      </c>
      <c r="BL483" s="19" t="s">
        <v>165</v>
      </c>
      <c r="BM483" s="217" t="s">
        <v>2992</v>
      </c>
    </row>
    <row r="484" s="13" customFormat="1">
      <c r="A484" s="13"/>
      <c r="B484" s="224"/>
      <c r="C484" s="225"/>
      <c r="D484" s="226" t="s">
        <v>169</v>
      </c>
      <c r="E484" s="227" t="s">
        <v>19</v>
      </c>
      <c r="F484" s="228" t="s">
        <v>2990</v>
      </c>
      <c r="G484" s="225"/>
      <c r="H484" s="227" t="s">
        <v>19</v>
      </c>
      <c r="I484" s="229"/>
      <c r="J484" s="225"/>
      <c r="K484" s="225"/>
      <c r="L484" s="230"/>
      <c r="M484" s="231"/>
      <c r="N484" s="232"/>
      <c r="O484" s="232"/>
      <c r="P484" s="232"/>
      <c r="Q484" s="232"/>
      <c r="R484" s="232"/>
      <c r="S484" s="232"/>
      <c r="T484" s="23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34" t="s">
        <v>169</v>
      </c>
      <c r="AU484" s="234" t="s">
        <v>80</v>
      </c>
      <c r="AV484" s="13" t="s">
        <v>78</v>
      </c>
      <c r="AW484" s="13" t="s">
        <v>171</v>
      </c>
      <c r="AX484" s="13" t="s">
        <v>70</v>
      </c>
      <c r="AY484" s="234" t="s">
        <v>158</v>
      </c>
    </row>
    <row r="485" s="14" customFormat="1">
      <c r="A485" s="14"/>
      <c r="B485" s="235"/>
      <c r="C485" s="236"/>
      <c r="D485" s="226" t="s">
        <v>169</v>
      </c>
      <c r="E485" s="237" t="s">
        <v>19</v>
      </c>
      <c r="F485" s="238" t="s">
        <v>508</v>
      </c>
      <c r="G485" s="236"/>
      <c r="H485" s="239">
        <v>2</v>
      </c>
      <c r="I485" s="240"/>
      <c r="J485" s="236"/>
      <c r="K485" s="236"/>
      <c r="L485" s="241"/>
      <c r="M485" s="242"/>
      <c r="N485" s="243"/>
      <c r="O485" s="243"/>
      <c r="P485" s="243"/>
      <c r="Q485" s="243"/>
      <c r="R485" s="243"/>
      <c r="S485" s="243"/>
      <c r="T485" s="24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45" t="s">
        <v>169</v>
      </c>
      <c r="AU485" s="245" t="s">
        <v>80</v>
      </c>
      <c r="AV485" s="14" t="s">
        <v>80</v>
      </c>
      <c r="AW485" s="14" t="s">
        <v>171</v>
      </c>
      <c r="AX485" s="14" t="s">
        <v>70</v>
      </c>
      <c r="AY485" s="245" t="s">
        <v>158</v>
      </c>
    </row>
    <row r="486" s="15" customFormat="1">
      <c r="A486" s="15"/>
      <c r="B486" s="256"/>
      <c r="C486" s="257"/>
      <c r="D486" s="226" t="s">
        <v>169</v>
      </c>
      <c r="E486" s="258" t="s">
        <v>19</v>
      </c>
      <c r="F486" s="259" t="s">
        <v>470</v>
      </c>
      <c r="G486" s="257"/>
      <c r="H486" s="260">
        <v>2</v>
      </c>
      <c r="I486" s="261"/>
      <c r="J486" s="257"/>
      <c r="K486" s="257"/>
      <c r="L486" s="262"/>
      <c r="M486" s="263"/>
      <c r="N486" s="264"/>
      <c r="O486" s="264"/>
      <c r="P486" s="264"/>
      <c r="Q486" s="264"/>
      <c r="R486" s="264"/>
      <c r="S486" s="264"/>
      <c r="T486" s="265"/>
      <c r="U486" s="15"/>
      <c r="V486" s="15"/>
      <c r="W486" s="15"/>
      <c r="X486" s="15"/>
      <c r="Y486" s="15"/>
      <c r="Z486" s="15"/>
      <c r="AA486" s="15"/>
      <c r="AB486" s="15"/>
      <c r="AC486" s="15"/>
      <c r="AD486" s="15"/>
      <c r="AE486" s="15"/>
      <c r="AT486" s="266" t="s">
        <v>169</v>
      </c>
      <c r="AU486" s="266" t="s">
        <v>80</v>
      </c>
      <c r="AV486" s="15" t="s">
        <v>165</v>
      </c>
      <c r="AW486" s="15" t="s">
        <v>171</v>
      </c>
      <c r="AX486" s="15" t="s">
        <v>78</v>
      </c>
      <c r="AY486" s="266" t="s">
        <v>158</v>
      </c>
    </row>
    <row r="487" s="2" customFormat="1" ht="14.4" customHeight="1">
      <c r="A487" s="40"/>
      <c r="B487" s="41"/>
      <c r="C487" s="246" t="s">
        <v>578</v>
      </c>
      <c r="D487" s="246" t="s">
        <v>400</v>
      </c>
      <c r="E487" s="247" t="s">
        <v>2547</v>
      </c>
      <c r="F487" s="248" t="s">
        <v>2548</v>
      </c>
      <c r="G487" s="249" t="s">
        <v>505</v>
      </c>
      <c r="H487" s="250">
        <v>1</v>
      </c>
      <c r="I487" s="251"/>
      <c r="J487" s="252">
        <f>ROUND(I487*H487,2)</f>
        <v>0</v>
      </c>
      <c r="K487" s="248" t="s">
        <v>164</v>
      </c>
      <c r="L487" s="253"/>
      <c r="M487" s="254" t="s">
        <v>19</v>
      </c>
      <c r="N487" s="255" t="s">
        <v>41</v>
      </c>
      <c r="O487" s="86"/>
      <c r="P487" s="215">
        <f>O487*H487</f>
        <v>0</v>
      </c>
      <c r="Q487" s="215">
        <v>0.0060000000000000001</v>
      </c>
      <c r="R487" s="215">
        <f>Q487*H487</f>
        <v>0.0060000000000000001</v>
      </c>
      <c r="S487" s="215">
        <v>0</v>
      </c>
      <c r="T487" s="216">
        <f>S487*H487</f>
        <v>0</v>
      </c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R487" s="217" t="s">
        <v>215</v>
      </c>
      <c r="AT487" s="217" t="s">
        <v>400</v>
      </c>
      <c r="AU487" s="217" t="s">
        <v>80</v>
      </c>
      <c r="AY487" s="19" t="s">
        <v>158</v>
      </c>
      <c r="BE487" s="218">
        <f>IF(N487="základní",J487,0)</f>
        <v>0</v>
      </c>
      <c r="BF487" s="218">
        <f>IF(N487="snížená",J487,0)</f>
        <v>0</v>
      </c>
      <c r="BG487" s="218">
        <f>IF(N487="zákl. přenesená",J487,0)</f>
        <v>0</v>
      </c>
      <c r="BH487" s="218">
        <f>IF(N487="sníž. přenesená",J487,0)</f>
        <v>0</v>
      </c>
      <c r="BI487" s="218">
        <f>IF(N487="nulová",J487,0)</f>
        <v>0</v>
      </c>
      <c r="BJ487" s="19" t="s">
        <v>78</v>
      </c>
      <c r="BK487" s="218">
        <f>ROUND(I487*H487,2)</f>
        <v>0</v>
      </c>
      <c r="BL487" s="19" t="s">
        <v>165</v>
      </c>
      <c r="BM487" s="217" t="s">
        <v>2993</v>
      </c>
    </row>
    <row r="488" s="13" customFormat="1">
      <c r="A488" s="13"/>
      <c r="B488" s="224"/>
      <c r="C488" s="225"/>
      <c r="D488" s="226" t="s">
        <v>169</v>
      </c>
      <c r="E488" s="227" t="s">
        <v>19</v>
      </c>
      <c r="F488" s="228" t="s">
        <v>2990</v>
      </c>
      <c r="G488" s="225"/>
      <c r="H488" s="227" t="s">
        <v>19</v>
      </c>
      <c r="I488" s="229"/>
      <c r="J488" s="225"/>
      <c r="K488" s="225"/>
      <c r="L488" s="230"/>
      <c r="M488" s="231"/>
      <c r="N488" s="232"/>
      <c r="O488" s="232"/>
      <c r="P488" s="232"/>
      <c r="Q488" s="232"/>
      <c r="R488" s="232"/>
      <c r="S488" s="232"/>
      <c r="T488" s="23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34" t="s">
        <v>169</v>
      </c>
      <c r="AU488" s="234" t="s">
        <v>80</v>
      </c>
      <c r="AV488" s="13" t="s">
        <v>78</v>
      </c>
      <c r="AW488" s="13" t="s">
        <v>171</v>
      </c>
      <c r="AX488" s="13" t="s">
        <v>70</v>
      </c>
      <c r="AY488" s="234" t="s">
        <v>158</v>
      </c>
    </row>
    <row r="489" s="14" customFormat="1">
      <c r="A489" s="14"/>
      <c r="B489" s="235"/>
      <c r="C489" s="236"/>
      <c r="D489" s="226" t="s">
        <v>169</v>
      </c>
      <c r="E489" s="237" t="s">
        <v>19</v>
      </c>
      <c r="F489" s="238" t="s">
        <v>78</v>
      </c>
      <c r="G489" s="236"/>
      <c r="H489" s="239">
        <v>1</v>
      </c>
      <c r="I489" s="240"/>
      <c r="J489" s="236"/>
      <c r="K489" s="236"/>
      <c r="L489" s="241"/>
      <c r="M489" s="242"/>
      <c r="N489" s="243"/>
      <c r="O489" s="243"/>
      <c r="P489" s="243"/>
      <c r="Q489" s="243"/>
      <c r="R489" s="243"/>
      <c r="S489" s="243"/>
      <c r="T489" s="24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45" t="s">
        <v>169</v>
      </c>
      <c r="AU489" s="245" t="s">
        <v>80</v>
      </c>
      <c r="AV489" s="14" t="s">
        <v>80</v>
      </c>
      <c r="AW489" s="14" t="s">
        <v>171</v>
      </c>
      <c r="AX489" s="14" t="s">
        <v>70</v>
      </c>
      <c r="AY489" s="245" t="s">
        <v>158</v>
      </c>
    </row>
    <row r="490" s="15" customFormat="1">
      <c r="A490" s="15"/>
      <c r="B490" s="256"/>
      <c r="C490" s="257"/>
      <c r="D490" s="226" t="s">
        <v>169</v>
      </c>
      <c r="E490" s="258" t="s">
        <v>19</v>
      </c>
      <c r="F490" s="259" t="s">
        <v>470</v>
      </c>
      <c r="G490" s="257"/>
      <c r="H490" s="260">
        <v>1</v>
      </c>
      <c r="I490" s="261"/>
      <c r="J490" s="257"/>
      <c r="K490" s="257"/>
      <c r="L490" s="262"/>
      <c r="M490" s="263"/>
      <c r="N490" s="264"/>
      <c r="O490" s="264"/>
      <c r="P490" s="264"/>
      <c r="Q490" s="264"/>
      <c r="R490" s="264"/>
      <c r="S490" s="264"/>
      <c r="T490" s="26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T490" s="266" t="s">
        <v>169</v>
      </c>
      <c r="AU490" s="266" t="s">
        <v>80</v>
      </c>
      <c r="AV490" s="15" t="s">
        <v>165</v>
      </c>
      <c r="AW490" s="15" t="s">
        <v>171</v>
      </c>
      <c r="AX490" s="15" t="s">
        <v>78</v>
      </c>
      <c r="AY490" s="266" t="s">
        <v>158</v>
      </c>
    </row>
    <row r="491" s="2" customFormat="1" ht="14.4" customHeight="1">
      <c r="A491" s="40"/>
      <c r="B491" s="41"/>
      <c r="C491" s="246" t="s">
        <v>582</v>
      </c>
      <c r="D491" s="246" t="s">
        <v>400</v>
      </c>
      <c r="E491" s="247" t="s">
        <v>2544</v>
      </c>
      <c r="F491" s="248" t="s">
        <v>2545</v>
      </c>
      <c r="G491" s="249" t="s">
        <v>505</v>
      </c>
      <c r="H491" s="250">
        <v>2</v>
      </c>
      <c r="I491" s="251"/>
      <c r="J491" s="252">
        <f>ROUND(I491*H491,2)</f>
        <v>0</v>
      </c>
      <c r="K491" s="248" t="s">
        <v>164</v>
      </c>
      <c r="L491" s="253"/>
      <c r="M491" s="254" t="s">
        <v>19</v>
      </c>
      <c r="N491" s="255" t="s">
        <v>41</v>
      </c>
      <c r="O491" s="86"/>
      <c r="P491" s="215">
        <f>O491*H491</f>
        <v>0</v>
      </c>
      <c r="Q491" s="215">
        <v>0.012999999999999999</v>
      </c>
      <c r="R491" s="215">
        <f>Q491*H491</f>
        <v>0.025999999999999999</v>
      </c>
      <c r="S491" s="215">
        <v>0</v>
      </c>
      <c r="T491" s="216">
        <f>S491*H491</f>
        <v>0</v>
      </c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R491" s="217" t="s">
        <v>215</v>
      </c>
      <c r="AT491" s="217" t="s">
        <v>400</v>
      </c>
      <c r="AU491" s="217" t="s">
        <v>80</v>
      </c>
      <c r="AY491" s="19" t="s">
        <v>158</v>
      </c>
      <c r="BE491" s="218">
        <f>IF(N491="základní",J491,0)</f>
        <v>0</v>
      </c>
      <c r="BF491" s="218">
        <f>IF(N491="snížená",J491,0)</f>
        <v>0</v>
      </c>
      <c r="BG491" s="218">
        <f>IF(N491="zákl. přenesená",J491,0)</f>
        <v>0</v>
      </c>
      <c r="BH491" s="218">
        <f>IF(N491="sníž. přenesená",J491,0)</f>
        <v>0</v>
      </c>
      <c r="BI491" s="218">
        <f>IF(N491="nulová",J491,0)</f>
        <v>0</v>
      </c>
      <c r="BJ491" s="19" t="s">
        <v>78</v>
      </c>
      <c r="BK491" s="218">
        <f>ROUND(I491*H491,2)</f>
        <v>0</v>
      </c>
      <c r="BL491" s="19" t="s">
        <v>165</v>
      </c>
      <c r="BM491" s="217" t="s">
        <v>2994</v>
      </c>
    </row>
    <row r="492" s="13" customFormat="1">
      <c r="A492" s="13"/>
      <c r="B492" s="224"/>
      <c r="C492" s="225"/>
      <c r="D492" s="226" t="s">
        <v>169</v>
      </c>
      <c r="E492" s="227" t="s">
        <v>19</v>
      </c>
      <c r="F492" s="228" t="s">
        <v>2988</v>
      </c>
      <c r="G492" s="225"/>
      <c r="H492" s="227" t="s">
        <v>19</v>
      </c>
      <c r="I492" s="229"/>
      <c r="J492" s="225"/>
      <c r="K492" s="225"/>
      <c r="L492" s="230"/>
      <c r="M492" s="231"/>
      <c r="N492" s="232"/>
      <c r="O492" s="232"/>
      <c r="P492" s="232"/>
      <c r="Q492" s="232"/>
      <c r="R492" s="232"/>
      <c r="S492" s="232"/>
      <c r="T492" s="23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34" t="s">
        <v>169</v>
      </c>
      <c r="AU492" s="234" t="s">
        <v>80</v>
      </c>
      <c r="AV492" s="13" t="s">
        <v>78</v>
      </c>
      <c r="AW492" s="13" t="s">
        <v>171</v>
      </c>
      <c r="AX492" s="13" t="s">
        <v>70</v>
      </c>
      <c r="AY492" s="234" t="s">
        <v>158</v>
      </c>
    </row>
    <row r="493" s="14" customFormat="1">
      <c r="A493" s="14"/>
      <c r="B493" s="235"/>
      <c r="C493" s="236"/>
      <c r="D493" s="226" t="s">
        <v>169</v>
      </c>
      <c r="E493" s="237" t="s">
        <v>19</v>
      </c>
      <c r="F493" s="238" t="s">
        <v>80</v>
      </c>
      <c r="G493" s="236"/>
      <c r="H493" s="239">
        <v>2</v>
      </c>
      <c r="I493" s="240"/>
      <c r="J493" s="236"/>
      <c r="K493" s="236"/>
      <c r="L493" s="241"/>
      <c r="M493" s="242"/>
      <c r="N493" s="243"/>
      <c r="O493" s="243"/>
      <c r="P493" s="243"/>
      <c r="Q493" s="243"/>
      <c r="R493" s="243"/>
      <c r="S493" s="243"/>
      <c r="T493" s="24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45" t="s">
        <v>169</v>
      </c>
      <c r="AU493" s="245" t="s">
        <v>80</v>
      </c>
      <c r="AV493" s="14" t="s">
        <v>80</v>
      </c>
      <c r="AW493" s="14" t="s">
        <v>171</v>
      </c>
      <c r="AX493" s="14" t="s">
        <v>70</v>
      </c>
      <c r="AY493" s="245" t="s">
        <v>158</v>
      </c>
    </row>
    <row r="494" s="15" customFormat="1">
      <c r="A494" s="15"/>
      <c r="B494" s="256"/>
      <c r="C494" s="257"/>
      <c r="D494" s="226" t="s">
        <v>169</v>
      </c>
      <c r="E494" s="258" t="s">
        <v>19</v>
      </c>
      <c r="F494" s="259" t="s">
        <v>470</v>
      </c>
      <c r="G494" s="257"/>
      <c r="H494" s="260">
        <v>2</v>
      </c>
      <c r="I494" s="261"/>
      <c r="J494" s="257"/>
      <c r="K494" s="257"/>
      <c r="L494" s="262"/>
      <c r="M494" s="263"/>
      <c r="N494" s="264"/>
      <c r="O494" s="264"/>
      <c r="P494" s="264"/>
      <c r="Q494" s="264"/>
      <c r="R494" s="264"/>
      <c r="S494" s="264"/>
      <c r="T494" s="26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66" t="s">
        <v>169</v>
      </c>
      <c r="AU494" s="266" t="s">
        <v>80</v>
      </c>
      <c r="AV494" s="15" t="s">
        <v>165</v>
      </c>
      <c r="AW494" s="15" t="s">
        <v>171</v>
      </c>
      <c r="AX494" s="15" t="s">
        <v>78</v>
      </c>
      <c r="AY494" s="266" t="s">
        <v>158</v>
      </c>
    </row>
    <row r="495" s="2" customFormat="1" ht="14.4" customHeight="1">
      <c r="A495" s="40"/>
      <c r="B495" s="41"/>
      <c r="C495" s="246" t="s">
        <v>587</v>
      </c>
      <c r="D495" s="246" t="s">
        <v>400</v>
      </c>
      <c r="E495" s="247" t="s">
        <v>2550</v>
      </c>
      <c r="F495" s="248" t="s">
        <v>2551</v>
      </c>
      <c r="G495" s="249" t="s">
        <v>505</v>
      </c>
      <c r="H495" s="250">
        <v>1</v>
      </c>
      <c r="I495" s="251"/>
      <c r="J495" s="252">
        <f>ROUND(I495*H495,2)</f>
        <v>0</v>
      </c>
      <c r="K495" s="248" t="s">
        <v>164</v>
      </c>
      <c r="L495" s="253"/>
      <c r="M495" s="254" t="s">
        <v>19</v>
      </c>
      <c r="N495" s="255" t="s">
        <v>41</v>
      </c>
      <c r="O495" s="86"/>
      <c r="P495" s="215">
        <f>O495*H495</f>
        <v>0</v>
      </c>
      <c r="Q495" s="215">
        <v>0.00040000000000000002</v>
      </c>
      <c r="R495" s="215">
        <f>Q495*H495</f>
        <v>0.00040000000000000002</v>
      </c>
      <c r="S495" s="215">
        <v>0</v>
      </c>
      <c r="T495" s="216">
        <f>S495*H495</f>
        <v>0</v>
      </c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R495" s="217" t="s">
        <v>215</v>
      </c>
      <c r="AT495" s="217" t="s">
        <v>400</v>
      </c>
      <c r="AU495" s="217" t="s">
        <v>80</v>
      </c>
      <c r="AY495" s="19" t="s">
        <v>158</v>
      </c>
      <c r="BE495" s="218">
        <f>IF(N495="základní",J495,0)</f>
        <v>0</v>
      </c>
      <c r="BF495" s="218">
        <f>IF(N495="snížená",J495,0)</f>
        <v>0</v>
      </c>
      <c r="BG495" s="218">
        <f>IF(N495="zákl. přenesená",J495,0)</f>
        <v>0</v>
      </c>
      <c r="BH495" s="218">
        <f>IF(N495="sníž. přenesená",J495,0)</f>
        <v>0</v>
      </c>
      <c r="BI495" s="218">
        <f>IF(N495="nulová",J495,0)</f>
        <v>0</v>
      </c>
      <c r="BJ495" s="19" t="s">
        <v>78</v>
      </c>
      <c r="BK495" s="218">
        <f>ROUND(I495*H495,2)</f>
        <v>0</v>
      </c>
      <c r="BL495" s="19" t="s">
        <v>165</v>
      </c>
      <c r="BM495" s="217" t="s">
        <v>2995</v>
      </c>
    </row>
    <row r="496" s="13" customFormat="1">
      <c r="A496" s="13"/>
      <c r="B496" s="224"/>
      <c r="C496" s="225"/>
      <c r="D496" s="226" t="s">
        <v>169</v>
      </c>
      <c r="E496" s="227" t="s">
        <v>19</v>
      </c>
      <c r="F496" s="228" t="s">
        <v>2988</v>
      </c>
      <c r="G496" s="225"/>
      <c r="H496" s="227" t="s">
        <v>19</v>
      </c>
      <c r="I496" s="229"/>
      <c r="J496" s="225"/>
      <c r="K496" s="225"/>
      <c r="L496" s="230"/>
      <c r="M496" s="231"/>
      <c r="N496" s="232"/>
      <c r="O496" s="232"/>
      <c r="P496" s="232"/>
      <c r="Q496" s="232"/>
      <c r="R496" s="232"/>
      <c r="S496" s="232"/>
      <c r="T496" s="23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34" t="s">
        <v>169</v>
      </c>
      <c r="AU496" s="234" t="s">
        <v>80</v>
      </c>
      <c r="AV496" s="13" t="s">
        <v>78</v>
      </c>
      <c r="AW496" s="13" t="s">
        <v>171</v>
      </c>
      <c r="AX496" s="13" t="s">
        <v>70</v>
      </c>
      <c r="AY496" s="234" t="s">
        <v>158</v>
      </c>
    </row>
    <row r="497" s="14" customFormat="1">
      <c r="A497" s="14"/>
      <c r="B497" s="235"/>
      <c r="C497" s="236"/>
      <c r="D497" s="226" t="s">
        <v>169</v>
      </c>
      <c r="E497" s="237" t="s">
        <v>19</v>
      </c>
      <c r="F497" s="238" t="s">
        <v>78</v>
      </c>
      <c r="G497" s="236"/>
      <c r="H497" s="239">
        <v>1</v>
      </c>
      <c r="I497" s="240"/>
      <c r="J497" s="236"/>
      <c r="K497" s="236"/>
      <c r="L497" s="241"/>
      <c r="M497" s="242"/>
      <c r="N497" s="243"/>
      <c r="O497" s="243"/>
      <c r="P497" s="243"/>
      <c r="Q497" s="243"/>
      <c r="R497" s="243"/>
      <c r="S497" s="243"/>
      <c r="T497" s="24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45" t="s">
        <v>169</v>
      </c>
      <c r="AU497" s="245" t="s">
        <v>80</v>
      </c>
      <c r="AV497" s="14" t="s">
        <v>80</v>
      </c>
      <c r="AW497" s="14" t="s">
        <v>171</v>
      </c>
      <c r="AX497" s="14" t="s">
        <v>70</v>
      </c>
      <c r="AY497" s="245" t="s">
        <v>158</v>
      </c>
    </row>
    <row r="498" s="15" customFormat="1">
      <c r="A498" s="15"/>
      <c r="B498" s="256"/>
      <c r="C498" s="257"/>
      <c r="D498" s="226" t="s">
        <v>169</v>
      </c>
      <c r="E498" s="258" t="s">
        <v>19</v>
      </c>
      <c r="F498" s="259" t="s">
        <v>470</v>
      </c>
      <c r="G498" s="257"/>
      <c r="H498" s="260">
        <v>1</v>
      </c>
      <c r="I498" s="261"/>
      <c r="J498" s="257"/>
      <c r="K498" s="257"/>
      <c r="L498" s="262"/>
      <c r="M498" s="263"/>
      <c r="N498" s="264"/>
      <c r="O498" s="264"/>
      <c r="P498" s="264"/>
      <c r="Q498" s="264"/>
      <c r="R498" s="264"/>
      <c r="S498" s="264"/>
      <c r="T498" s="265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66" t="s">
        <v>169</v>
      </c>
      <c r="AU498" s="266" t="s">
        <v>80</v>
      </c>
      <c r="AV498" s="15" t="s">
        <v>165</v>
      </c>
      <c r="AW498" s="15" t="s">
        <v>171</v>
      </c>
      <c r="AX498" s="15" t="s">
        <v>78</v>
      </c>
      <c r="AY498" s="266" t="s">
        <v>158</v>
      </c>
    </row>
    <row r="499" s="2" customFormat="1" ht="14.4" customHeight="1">
      <c r="A499" s="40"/>
      <c r="B499" s="41"/>
      <c r="C499" s="206" t="s">
        <v>591</v>
      </c>
      <c r="D499" s="206" t="s">
        <v>160</v>
      </c>
      <c r="E499" s="207" t="s">
        <v>1167</v>
      </c>
      <c r="F499" s="208" t="s">
        <v>1168</v>
      </c>
      <c r="G499" s="209" t="s">
        <v>505</v>
      </c>
      <c r="H499" s="210">
        <v>1</v>
      </c>
      <c r="I499" s="211"/>
      <c r="J499" s="212">
        <f>ROUND(I499*H499,2)</f>
        <v>0</v>
      </c>
      <c r="K499" s="208" t="s">
        <v>164</v>
      </c>
      <c r="L499" s="46"/>
      <c r="M499" s="213" t="s">
        <v>19</v>
      </c>
      <c r="N499" s="214" t="s">
        <v>41</v>
      </c>
      <c r="O499" s="86"/>
      <c r="P499" s="215">
        <f>O499*H499</f>
        <v>0</v>
      </c>
      <c r="Q499" s="215">
        <v>0.00114</v>
      </c>
      <c r="R499" s="215">
        <f>Q499*H499</f>
        <v>0.00114</v>
      </c>
      <c r="S499" s="215">
        <v>0</v>
      </c>
      <c r="T499" s="216">
        <f>S499*H499</f>
        <v>0</v>
      </c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R499" s="217" t="s">
        <v>165</v>
      </c>
      <c r="AT499" s="217" t="s">
        <v>160</v>
      </c>
      <c r="AU499" s="217" t="s">
        <v>80</v>
      </c>
      <c r="AY499" s="19" t="s">
        <v>158</v>
      </c>
      <c r="BE499" s="218">
        <f>IF(N499="základní",J499,0)</f>
        <v>0</v>
      </c>
      <c r="BF499" s="218">
        <f>IF(N499="snížená",J499,0)</f>
        <v>0</v>
      </c>
      <c r="BG499" s="218">
        <f>IF(N499="zákl. přenesená",J499,0)</f>
        <v>0</v>
      </c>
      <c r="BH499" s="218">
        <f>IF(N499="sníž. přenesená",J499,0)</f>
        <v>0</v>
      </c>
      <c r="BI499" s="218">
        <f>IF(N499="nulová",J499,0)</f>
        <v>0</v>
      </c>
      <c r="BJ499" s="19" t="s">
        <v>78</v>
      </c>
      <c r="BK499" s="218">
        <f>ROUND(I499*H499,2)</f>
        <v>0</v>
      </c>
      <c r="BL499" s="19" t="s">
        <v>165</v>
      </c>
      <c r="BM499" s="217" t="s">
        <v>2996</v>
      </c>
    </row>
    <row r="500" s="2" customFormat="1">
      <c r="A500" s="40"/>
      <c r="B500" s="41"/>
      <c r="C500" s="42"/>
      <c r="D500" s="219" t="s">
        <v>167</v>
      </c>
      <c r="E500" s="42"/>
      <c r="F500" s="220" t="s">
        <v>1170</v>
      </c>
      <c r="G500" s="42"/>
      <c r="H500" s="42"/>
      <c r="I500" s="221"/>
      <c r="J500" s="42"/>
      <c r="K500" s="42"/>
      <c r="L500" s="46"/>
      <c r="M500" s="222"/>
      <c r="N500" s="223"/>
      <c r="O500" s="86"/>
      <c r="P500" s="86"/>
      <c r="Q500" s="86"/>
      <c r="R500" s="86"/>
      <c r="S500" s="86"/>
      <c r="T500" s="87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T500" s="19" t="s">
        <v>167</v>
      </c>
      <c r="AU500" s="19" t="s">
        <v>80</v>
      </c>
    </row>
    <row r="501" s="13" customFormat="1">
      <c r="A501" s="13"/>
      <c r="B501" s="224"/>
      <c r="C501" s="225"/>
      <c r="D501" s="226" t="s">
        <v>169</v>
      </c>
      <c r="E501" s="227" t="s">
        <v>19</v>
      </c>
      <c r="F501" s="228" t="s">
        <v>2988</v>
      </c>
      <c r="G501" s="225"/>
      <c r="H501" s="227" t="s">
        <v>19</v>
      </c>
      <c r="I501" s="229"/>
      <c r="J501" s="225"/>
      <c r="K501" s="225"/>
      <c r="L501" s="230"/>
      <c r="M501" s="231"/>
      <c r="N501" s="232"/>
      <c r="O501" s="232"/>
      <c r="P501" s="232"/>
      <c r="Q501" s="232"/>
      <c r="R501" s="232"/>
      <c r="S501" s="232"/>
      <c r="T501" s="23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34" t="s">
        <v>169</v>
      </c>
      <c r="AU501" s="234" t="s">
        <v>80</v>
      </c>
      <c r="AV501" s="13" t="s">
        <v>78</v>
      </c>
      <c r="AW501" s="13" t="s">
        <v>171</v>
      </c>
      <c r="AX501" s="13" t="s">
        <v>70</v>
      </c>
      <c r="AY501" s="234" t="s">
        <v>158</v>
      </c>
    </row>
    <row r="502" s="14" customFormat="1">
      <c r="A502" s="14"/>
      <c r="B502" s="235"/>
      <c r="C502" s="236"/>
      <c r="D502" s="226" t="s">
        <v>169</v>
      </c>
      <c r="E502" s="237" t="s">
        <v>19</v>
      </c>
      <c r="F502" s="238" t="s">
        <v>78</v>
      </c>
      <c r="G502" s="236"/>
      <c r="H502" s="239">
        <v>1</v>
      </c>
      <c r="I502" s="240"/>
      <c r="J502" s="236"/>
      <c r="K502" s="236"/>
      <c r="L502" s="241"/>
      <c r="M502" s="242"/>
      <c r="N502" s="243"/>
      <c r="O502" s="243"/>
      <c r="P502" s="243"/>
      <c r="Q502" s="243"/>
      <c r="R502" s="243"/>
      <c r="S502" s="243"/>
      <c r="T502" s="24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45" t="s">
        <v>169</v>
      </c>
      <c r="AU502" s="245" t="s">
        <v>80</v>
      </c>
      <c r="AV502" s="14" t="s">
        <v>80</v>
      </c>
      <c r="AW502" s="14" t="s">
        <v>171</v>
      </c>
      <c r="AX502" s="14" t="s">
        <v>70</v>
      </c>
      <c r="AY502" s="245" t="s">
        <v>158</v>
      </c>
    </row>
    <row r="503" s="15" customFormat="1">
      <c r="A503" s="15"/>
      <c r="B503" s="256"/>
      <c r="C503" s="257"/>
      <c r="D503" s="226" t="s">
        <v>169</v>
      </c>
      <c r="E503" s="258" t="s">
        <v>19</v>
      </c>
      <c r="F503" s="259" t="s">
        <v>470</v>
      </c>
      <c r="G503" s="257"/>
      <c r="H503" s="260">
        <v>1</v>
      </c>
      <c r="I503" s="261"/>
      <c r="J503" s="257"/>
      <c r="K503" s="257"/>
      <c r="L503" s="262"/>
      <c r="M503" s="263"/>
      <c r="N503" s="264"/>
      <c r="O503" s="264"/>
      <c r="P503" s="264"/>
      <c r="Q503" s="264"/>
      <c r="R503" s="264"/>
      <c r="S503" s="264"/>
      <c r="T503" s="26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T503" s="266" t="s">
        <v>169</v>
      </c>
      <c r="AU503" s="266" t="s">
        <v>80</v>
      </c>
      <c r="AV503" s="15" t="s">
        <v>165</v>
      </c>
      <c r="AW503" s="15" t="s">
        <v>171</v>
      </c>
      <c r="AX503" s="15" t="s">
        <v>78</v>
      </c>
      <c r="AY503" s="266" t="s">
        <v>158</v>
      </c>
    </row>
    <row r="504" s="2" customFormat="1" ht="19.8" customHeight="1">
      <c r="A504" s="40"/>
      <c r="B504" s="41"/>
      <c r="C504" s="246" t="s">
        <v>599</v>
      </c>
      <c r="D504" s="246" t="s">
        <v>400</v>
      </c>
      <c r="E504" s="247" t="s">
        <v>1171</v>
      </c>
      <c r="F504" s="248" t="s">
        <v>1172</v>
      </c>
      <c r="G504" s="249" t="s">
        <v>505</v>
      </c>
      <c r="H504" s="250">
        <v>1</v>
      </c>
      <c r="I504" s="251"/>
      <c r="J504" s="252">
        <f>ROUND(I504*H504,2)</f>
        <v>0</v>
      </c>
      <c r="K504" s="248" t="s">
        <v>164</v>
      </c>
      <c r="L504" s="253"/>
      <c r="M504" s="254" t="s">
        <v>19</v>
      </c>
      <c r="N504" s="255" t="s">
        <v>41</v>
      </c>
      <c r="O504" s="86"/>
      <c r="P504" s="215">
        <f>O504*H504</f>
        <v>0</v>
      </c>
      <c r="Q504" s="215">
        <v>0.0080000000000000002</v>
      </c>
      <c r="R504" s="215">
        <f>Q504*H504</f>
        <v>0.0080000000000000002</v>
      </c>
      <c r="S504" s="215">
        <v>0</v>
      </c>
      <c r="T504" s="216">
        <f>S504*H504</f>
        <v>0</v>
      </c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R504" s="217" t="s">
        <v>215</v>
      </c>
      <c r="AT504" s="217" t="s">
        <v>400</v>
      </c>
      <c r="AU504" s="217" t="s">
        <v>80</v>
      </c>
      <c r="AY504" s="19" t="s">
        <v>158</v>
      </c>
      <c r="BE504" s="218">
        <f>IF(N504="základní",J504,0)</f>
        <v>0</v>
      </c>
      <c r="BF504" s="218">
        <f>IF(N504="snížená",J504,0)</f>
        <v>0</v>
      </c>
      <c r="BG504" s="218">
        <f>IF(N504="zákl. přenesená",J504,0)</f>
        <v>0</v>
      </c>
      <c r="BH504" s="218">
        <f>IF(N504="sníž. přenesená",J504,0)</f>
        <v>0</v>
      </c>
      <c r="BI504" s="218">
        <f>IF(N504="nulová",J504,0)</f>
        <v>0</v>
      </c>
      <c r="BJ504" s="19" t="s">
        <v>78</v>
      </c>
      <c r="BK504" s="218">
        <f>ROUND(I504*H504,2)</f>
        <v>0</v>
      </c>
      <c r="BL504" s="19" t="s">
        <v>165</v>
      </c>
      <c r="BM504" s="217" t="s">
        <v>2997</v>
      </c>
    </row>
    <row r="505" s="13" customFormat="1">
      <c r="A505" s="13"/>
      <c r="B505" s="224"/>
      <c r="C505" s="225"/>
      <c r="D505" s="226" t="s">
        <v>169</v>
      </c>
      <c r="E505" s="227" t="s">
        <v>19</v>
      </c>
      <c r="F505" s="228" t="s">
        <v>2988</v>
      </c>
      <c r="G505" s="225"/>
      <c r="H505" s="227" t="s">
        <v>19</v>
      </c>
      <c r="I505" s="229"/>
      <c r="J505" s="225"/>
      <c r="K505" s="225"/>
      <c r="L505" s="230"/>
      <c r="M505" s="231"/>
      <c r="N505" s="232"/>
      <c r="O505" s="232"/>
      <c r="P505" s="232"/>
      <c r="Q505" s="232"/>
      <c r="R505" s="232"/>
      <c r="S505" s="232"/>
      <c r="T505" s="23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34" t="s">
        <v>169</v>
      </c>
      <c r="AU505" s="234" t="s">
        <v>80</v>
      </c>
      <c r="AV505" s="13" t="s">
        <v>78</v>
      </c>
      <c r="AW505" s="13" t="s">
        <v>171</v>
      </c>
      <c r="AX505" s="13" t="s">
        <v>70</v>
      </c>
      <c r="AY505" s="234" t="s">
        <v>158</v>
      </c>
    </row>
    <row r="506" s="14" customFormat="1">
      <c r="A506" s="14"/>
      <c r="B506" s="235"/>
      <c r="C506" s="236"/>
      <c r="D506" s="226" t="s">
        <v>169</v>
      </c>
      <c r="E506" s="237" t="s">
        <v>19</v>
      </c>
      <c r="F506" s="238" t="s">
        <v>78</v>
      </c>
      <c r="G506" s="236"/>
      <c r="H506" s="239">
        <v>1</v>
      </c>
      <c r="I506" s="240"/>
      <c r="J506" s="236"/>
      <c r="K506" s="236"/>
      <c r="L506" s="241"/>
      <c r="M506" s="242"/>
      <c r="N506" s="243"/>
      <c r="O506" s="243"/>
      <c r="P506" s="243"/>
      <c r="Q506" s="243"/>
      <c r="R506" s="243"/>
      <c r="S506" s="243"/>
      <c r="T506" s="24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45" t="s">
        <v>169</v>
      </c>
      <c r="AU506" s="245" t="s">
        <v>80</v>
      </c>
      <c r="AV506" s="14" t="s">
        <v>80</v>
      </c>
      <c r="AW506" s="14" t="s">
        <v>171</v>
      </c>
      <c r="AX506" s="14" t="s">
        <v>70</v>
      </c>
      <c r="AY506" s="245" t="s">
        <v>158</v>
      </c>
    </row>
    <row r="507" s="15" customFormat="1">
      <c r="A507" s="15"/>
      <c r="B507" s="256"/>
      <c r="C507" s="257"/>
      <c r="D507" s="226" t="s">
        <v>169</v>
      </c>
      <c r="E507" s="258" t="s">
        <v>19</v>
      </c>
      <c r="F507" s="259" t="s">
        <v>470</v>
      </c>
      <c r="G507" s="257"/>
      <c r="H507" s="260">
        <v>1</v>
      </c>
      <c r="I507" s="261"/>
      <c r="J507" s="257"/>
      <c r="K507" s="257"/>
      <c r="L507" s="262"/>
      <c r="M507" s="263"/>
      <c r="N507" s="264"/>
      <c r="O507" s="264"/>
      <c r="P507" s="264"/>
      <c r="Q507" s="264"/>
      <c r="R507" s="264"/>
      <c r="S507" s="264"/>
      <c r="T507" s="265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66" t="s">
        <v>169</v>
      </c>
      <c r="AU507" s="266" t="s">
        <v>80</v>
      </c>
      <c r="AV507" s="15" t="s">
        <v>165</v>
      </c>
      <c r="AW507" s="15" t="s">
        <v>171</v>
      </c>
      <c r="AX507" s="15" t="s">
        <v>78</v>
      </c>
      <c r="AY507" s="266" t="s">
        <v>158</v>
      </c>
    </row>
    <row r="508" s="2" customFormat="1" ht="14.4" customHeight="1">
      <c r="A508" s="40"/>
      <c r="B508" s="41"/>
      <c r="C508" s="206" t="s">
        <v>604</v>
      </c>
      <c r="D508" s="206" t="s">
        <v>160</v>
      </c>
      <c r="E508" s="207" t="s">
        <v>2998</v>
      </c>
      <c r="F508" s="208" t="s">
        <v>2999</v>
      </c>
      <c r="G508" s="209" t="s">
        <v>505</v>
      </c>
      <c r="H508" s="210">
        <v>3</v>
      </c>
      <c r="I508" s="211"/>
      <c r="J508" s="212">
        <f>ROUND(I508*H508,2)</f>
        <v>0</v>
      </c>
      <c r="K508" s="208" t="s">
        <v>164</v>
      </c>
      <c r="L508" s="46"/>
      <c r="M508" s="213" t="s">
        <v>19</v>
      </c>
      <c r="N508" s="214" t="s">
        <v>41</v>
      </c>
      <c r="O508" s="86"/>
      <c r="P508" s="215">
        <f>O508*H508</f>
        <v>0</v>
      </c>
      <c r="Q508" s="215">
        <v>0.00167</v>
      </c>
      <c r="R508" s="215">
        <f>Q508*H508</f>
        <v>0.0050100000000000006</v>
      </c>
      <c r="S508" s="215">
        <v>0</v>
      </c>
      <c r="T508" s="216">
        <f>S508*H508</f>
        <v>0</v>
      </c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R508" s="217" t="s">
        <v>165</v>
      </c>
      <c r="AT508" s="217" t="s">
        <v>160</v>
      </c>
      <c r="AU508" s="217" t="s">
        <v>80</v>
      </c>
      <c r="AY508" s="19" t="s">
        <v>158</v>
      </c>
      <c r="BE508" s="218">
        <f>IF(N508="základní",J508,0)</f>
        <v>0</v>
      </c>
      <c r="BF508" s="218">
        <f>IF(N508="snížená",J508,0)</f>
        <v>0</v>
      </c>
      <c r="BG508" s="218">
        <f>IF(N508="zákl. přenesená",J508,0)</f>
        <v>0</v>
      </c>
      <c r="BH508" s="218">
        <f>IF(N508="sníž. přenesená",J508,0)</f>
        <v>0</v>
      </c>
      <c r="BI508" s="218">
        <f>IF(N508="nulová",J508,0)</f>
        <v>0</v>
      </c>
      <c r="BJ508" s="19" t="s">
        <v>78</v>
      </c>
      <c r="BK508" s="218">
        <f>ROUND(I508*H508,2)</f>
        <v>0</v>
      </c>
      <c r="BL508" s="19" t="s">
        <v>165</v>
      </c>
      <c r="BM508" s="217" t="s">
        <v>3000</v>
      </c>
    </row>
    <row r="509" s="2" customFormat="1">
      <c r="A509" s="40"/>
      <c r="B509" s="41"/>
      <c r="C509" s="42"/>
      <c r="D509" s="219" t="s">
        <v>167</v>
      </c>
      <c r="E509" s="42"/>
      <c r="F509" s="220" t="s">
        <v>3001</v>
      </c>
      <c r="G509" s="42"/>
      <c r="H509" s="42"/>
      <c r="I509" s="221"/>
      <c r="J509" s="42"/>
      <c r="K509" s="42"/>
      <c r="L509" s="46"/>
      <c r="M509" s="222"/>
      <c r="N509" s="223"/>
      <c r="O509" s="86"/>
      <c r="P509" s="86"/>
      <c r="Q509" s="86"/>
      <c r="R509" s="86"/>
      <c r="S509" s="86"/>
      <c r="T509" s="87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T509" s="19" t="s">
        <v>167</v>
      </c>
      <c r="AU509" s="19" t="s">
        <v>80</v>
      </c>
    </row>
    <row r="510" s="13" customFormat="1">
      <c r="A510" s="13"/>
      <c r="B510" s="224"/>
      <c r="C510" s="225"/>
      <c r="D510" s="226" t="s">
        <v>169</v>
      </c>
      <c r="E510" s="227" t="s">
        <v>19</v>
      </c>
      <c r="F510" s="228" t="s">
        <v>2990</v>
      </c>
      <c r="G510" s="225"/>
      <c r="H510" s="227" t="s">
        <v>19</v>
      </c>
      <c r="I510" s="229"/>
      <c r="J510" s="225"/>
      <c r="K510" s="225"/>
      <c r="L510" s="230"/>
      <c r="M510" s="231"/>
      <c r="N510" s="232"/>
      <c r="O510" s="232"/>
      <c r="P510" s="232"/>
      <c r="Q510" s="232"/>
      <c r="R510" s="232"/>
      <c r="S510" s="232"/>
      <c r="T510" s="23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34" t="s">
        <v>169</v>
      </c>
      <c r="AU510" s="234" t="s">
        <v>80</v>
      </c>
      <c r="AV510" s="13" t="s">
        <v>78</v>
      </c>
      <c r="AW510" s="13" t="s">
        <v>171</v>
      </c>
      <c r="AX510" s="13" t="s">
        <v>70</v>
      </c>
      <c r="AY510" s="234" t="s">
        <v>158</v>
      </c>
    </row>
    <row r="511" s="14" customFormat="1">
      <c r="A511" s="14"/>
      <c r="B511" s="235"/>
      <c r="C511" s="236"/>
      <c r="D511" s="226" t="s">
        <v>169</v>
      </c>
      <c r="E511" s="237" t="s">
        <v>19</v>
      </c>
      <c r="F511" s="238" t="s">
        <v>3002</v>
      </c>
      <c r="G511" s="236"/>
      <c r="H511" s="239">
        <v>3</v>
      </c>
      <c r="I511" s="240"/>
      <c r="J511" s="236"/>
      <c r="K511" s="236"/>
      <c r="L511" s="241"/>
      <c r="M511" s="242"/>
      <c r="N511" s="243"/>
      <c r="O511" s="243"/>
      <c r="P511" s="243"/>
      <c r="Q511" s="243"/>
      <c r="R511" s="243"/>
      <c r="S511" s="243"/>
      <c r="T511" s="24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45" t="s">
        <v>169</v>
      </c>
      <c r="AU511" s="245" t="s">
        <v>80</v>
      </c>
      <c r="AV511" s="14" t="s">
        <v>80</v>
      </c>
      <c r="AW511" s="14" t="s">
        <v>171</v>
      </c>
      <c r="AX511" s="14" t="s">
        <v>70</v>
      </c>
      <c r="AY511" s="245" t="s">
        <v>158</v>
      </c>
    </row>
    <row r="512" s="15" customFormat="1">
      <c r="A512" s="15"/>
      <c r="B512" s="256"/>
      <c r="C512" s="257"/>
      <c r="D512" s="226" t="s">
        <v>169</v>
      </c>
      <c r="E512" s="258" t="s">
        <v>19</v>
      </c>
      <c r="F512" s="259" t="s">
        <v>470</v>
      </c>
      <c r="G512" s="257"/>
      <c r="H512" s="260">
        <v>3</v>
      </c>
      <c r="I512" s="261"/>
      <c r="J512" s="257"/>
      <c r="K512" s="257"/>
      <c r="L512" s="262"/>
      <c r="M512" s="263"/>
      <c r="N512" s="264"/>
      <c r="O512" s="264"/>
      <c r="P512" s="264"/>
      <c r="Q512" s="264"/>
      <c r="R512" s="264"/>
      <c r="S512" s="264"/>
      <c r="T512" s="26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66" t="s">
        <v>169</v>
      </c>
      <c r="AU512" s="266" t="s">
        <v>80</v>
      </c>
      <c r="AV512" s="15" t="s">
        <v>165</v>
      </c>
      <c r="AW512" s="15" t="s">
        <v>171</v>
      </c>
      <c r="AX512" s="15" t="s">
        <v>78</v>
      </c>
      <c r="AY512" s="266" t="s">
        <v>158</v>
      </c>
    </row>
    <row r="513" s="2" customFormat="1" ht="14.4" customHeight="1">
      <c r="A513" s="40"/>
      <c r="B513" s="41"/>
      <c r="C513" s="246" t="s">
        <v>616</v>
      </c>
      <c r="D513" s="246" t="s">
        <v>400</v>
      </c>
      <c r="E513" s="247" t="s">
        <v>3003</v>
      </c>
      <c r="F513" s="248" t="s">
        <v>3004</v>
      </c>
      <c r="G513" s="249" t="s">
        <v>505</v>
      </c>
      <c r="H513" s="250">
        <v>1</v>
      </c>
      <c r="I513" s="251"/>
      <c r="J513" s="252">
        <f>ROUND(I513*H513,2)</f>
        <v>0</v>
      </c>
      <c r="K513" s="248" t="s">
        <v>164</v>
      </c>
      <c r="L513" s="253"/>
      <c r="M513" s="254" t="s">
        <v>19</v>
      </c>
      <c r="N513" s="255" t="s">
        <v>41</v>
      </c>
      <c r="O513" s="86"/>
      <c r="P513" s="215">
        <f>O513*H513</f>
        <v>0</v>
      </c>
      <c r="Q513" s="215">
        <v>0.012</v>
      </c>
      <c r="R513" s="215">
        <f>Q513*H513</f>
        <v>0.012</v>
      </c>
      <c r="S513" s="215">
        <v>0</v>
      </c>
      <c r="T513" s="216">
        <f>S513*H513</f>
        <v>0</v>
      </c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R513" s="217" t="s">
        <v>215</v>
      </c>
      <c r="AT513" s="217" t="s">
        <v>400</v>
      </c>
      <c r="AU513" s="217" t="s">
        <v>80</v>
      </c>
      <c r="AY513" s="19" t="s">
        <v>158</v>
      </c>
      <c r="BE513" s="218">
        <f>IF(N513="základní",J513,0)</f>
        <v>0</v>
      </c>
      <c r="BF513" s="218">
        <f>IF(N513="snížená",J513,0)</f>
        <v>0</v>
      </c>
      <c r="BG513" s="218">
        <f>IF(N513="zákl. přenesená",J513,0)</f>
        <v>0</v>
      </c>
      <c r="BH513" s="218">
        <f>IF(N513="sníž. přenesená",J513,0)</f>
        <v>0</v>
      </c>
      <c r="BI513" s="218">
        <f>IF(N513="nulová",J513,0)</f>
        <v>0</v>
      </c>
      <c r="BJ513" s="19" t="s">
        <v>78</v>
      </c>
      <c r="BK513" s="218">
        <f>ROUND(I513*H513,2)</f>
        <v>0</v>
      </c>
      <c r="BL513" s="19" t="s">
        <v>165</v>
      </c>
      <c r="BM513" s="217" t="s">
        <v>3005</v>
      </c>
    </row>
    <row r="514" s="13" customFormat="1">
      <c r="A514" s="13"/>
      <c r="B514" s="224"/>
      <c r="C514" s="225"/>
      <c r="D514" s="226" t="s">
        <v>169</v>
      </c>
      <c r="E514" s="227" t="s">
        <v>19</v>
      </c>
      <c r="F514" s="228" t="s">
        <v>2990</v>
      </c>
      <c r="G514" s="225"/>
      <c r="H514" s="227" t="s">
        <v>19</v>
      </c>
      <c r="I514" s="229"/>
      <c r="J514" s="225"/>
      <c r="K514" s="225"/>
      <c r="L514" s="230"/>
      <c r="M514" s="231"/>
      <c r="N514" s="232"/>
      <c r="O514" s="232"/>
      <c r="P514" s="232"/>
      <c r="Q514" s="232"/>
      <c r="R514" s="232"/>
      <c r="S514" s="232"/>
      <c r="T514" s="23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34" t="s">
        <v>169</v>
      </c>
      <c r="AU514" s="234" t="s">
        <v>80</v>
      </c>
      <c r="AV514" s="13" t="s">
        <v>78</v>
      </c>
      <c r="AW514" s="13" t="s">
        <v>171</v>
      </c>
      <c r="AX514" s="13" t="s">
        <v>70</v>
      </c>
      <c r="AY514" s="234" t="s">
        <v>158</v>
      </c>
    </row>
    <row r="515" s="14" customFormat="1">
      <c r="A515" s="14"/>
      <c r="B515" s="235"/>
      <c r="C515" s="236"/>
      <c r="D515" s="226" t="s">
        <v>169</v>
      </c>
      <c r="E515" s="237" t="s">
        <v>19</v>
      </c>
      <c r="F515" s="238" t="s">
        <v>78</v>
      </c>
      <c r="G515" s="236"/>
      <c r="H515" s="239">
        <v>1</v>
      </c>
      <c r="I515" s="240"/>
      <c r="J515" s="236"/>
      <c r="K515" s="236"/>
      <c r="L515" s="241"/>
      <c r="M515" s="242"/>
      <c r="N515" s="243"/>
      <c r="O515" s="243"/>
      <c r="P515" s="243"/>
      <c r="Q515" s="243"/>
      <c r="R515" s="243"/>
      <c r="S515" s="243"/>
      <c r="T515" s="24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45" t="s">
        <v>169</v>
      </c>
      <c r="AU515" s="245" t="s">
        <v>80</v>
      </c>
      <c r="AV515" s="14" t="s">
        <v>80</v>
      </c>
      <c r="AW515" s="14" t="s">
        <v>171</v>
      </c>
      <c r="AX515" s="14" t="s">
        <v>70</v>
      </c>
      <c r="AY515" s="245" t="s">
        <v>158</v>
      </c>
    </row>
    <row r="516" s="15" customFormat="1">
      <c r="A516" s="15"/>
      <c r="B516" s="256"/>
      <c r="C516" s="257"/>
      <c r="D516" s="226" t="s">
        <v>169</v>
      </c>
      <c r="E516" s="258" t="s">
        <v>19</v>
      </c>
      <c r="F516" s="259" t="s">
        <v>470</v>
      </c>
      <c r="G516" s="257"/>
      <c r="H516" s="260">
        <v>1</v>
      </c>
      <c r="I516" s="261"/>
      <c r="J516" s="257"/>
      <c r="K516" s="257"/>
      <c r="L516" s="262"/>
      <c r="M516" s="263"/>
      <c r="N516" s="264"/>
      <c r="O516" s="264"/>
      <c r="P516" s="264"/>
      <c r="Q516" s="264"/>
      <c r="R516" s="264"/>
      <c r="S516" s="264"/>
      <c r="T516" s="265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66" t="s">
        <v>169</v>
      </c>
      <c r="AU516" s="266" t="s">
        <v>80</v>
      </c>
      <c r="AV516" s="15" t="s">
        <v>165</v>
      </c>
      <c r="AW516" s="15" t="s">
        <v>171</v>
      </c>
      <c r="AX516" s="15" t="s">
        <v>78</v>
      </c>
      <c r="AY516" s="266" t="s">
        <v>158</v>
      </c>
    </row>
    <row r="517" s="2" customFormat="1" ht="14.4" customHeight="1">
      <c r="A517" s="40"/>
      <c r="B517" s="41"/>
      <c r="C517" s="246" t="s">
        <v>1011</v>
      </c>
      <c r="D517" s="246" t="s">
        <v>400</v>
      </c>
      <c r="E517" s="247" t="s">
        <v>3006</v>
      </c>
      <c r="F517" s="248" t="s">
        <v>3007</v>
      </c>
      <c r="G517" s="249" t="s">
        <v>505</v>
      </c>
      <c r="H517" s="250">
        <v>1</v>
      </c>
      <c r="I517" s="251"/>
      <c r="J517" s="252">
        <f>ROUND(I517*H517,2)</f>
        <v>0</v>
      </c>
      <c r="K517" s="248" t="s">
        <v>164</v>
      </c>
      <c r="L517" s="253"/>
      <c r="M517" s="254" t="s">
        <v>19</v>
      </c>
      <c r="N517" s="255" t="s">
        <v>41</v>
      </c>
      <c r="O517" s="86"/>
      <c r="P517" s="215">
        <f>O517*H517</f>
        <v>0</v>
      </c>
      <c r="Q517" s="215">
        <v>0.016</v>
      </c>
      <c r="R517" s="215">
        <f>Q517*H517</f>
        <v>0.016</v>
      </c>
      <c r="S517" s="215">
        <v>0</v>
      </c>
      <c r="T517" s="216">
        <f>S517*H517</f>
        <v>0</v>
      </c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R517" s="217" t="s">
        <v>215</v>
      </c>
      <c r="AT517" s="217" t="s">
        <v>400</v>
      </c>
      <c r="AU517" s="217" t="s">
        <v>80</v>
      </c>
      <c r="AY517" s="19" t="s">
        <v>158</v>
      </c>
      <c r="BE517" s="218">
        <f>IF(N517="základní",J517,0)</f>
        <v>0</v>
      </c>
      <c r="BF517" s="218">
        <f>IF(N517="snížená",J517,0)</f>
        <v>0</v>
      </c>
      <c r="BG517" s="218">
        <f>IF(N517="zákl. přenesená",J517,0)</f>
        <v>0</v>
      </c>
      <c r="BH517" s="218">
        <f>IF(N517="sníž. přenesená",J517,0)</f>
        <v>0</v>
      </c>
      <c r="BI517" s="218">
        <f>IF(N517="nulová",J517,0)</f>
        <v>0</v>
      </c>
      <c r="BJ517" s="19" t="s">
        <v>78</v>
      </c>
      <c r="BK517" s="218">
        <f>ROUND(I517*H517,2)</f>
        <v>0</v>
      </c>
      <c r="BL517" s="19" t="s">
        <v>165</v>
      </c>
      <c r="BM517" s="217" t="s">
        <v>3008</v>
      </c>
    </row>
    <row r="518" s="13" customFormat="1">
      <c r="A518" s="13"/>
      <c r="B518" s="224"/>
      <c r="C518" s="225"/>
      <c r="D518" s="226" t="s">
        <v>169</v>
      </c>
      <c r="E518" s="227" t="s">
        <v>19</v>
      </c>
      <c r="F518" s="228" t="s">
        <v>2990</v>
      </c>
      <c r="G518" s="225"/>
      <c r="H518" s="227" t="s">
        <v>19</v>
      </c>
      <c r="I518" s="229"/>
      <c r="J518" s="225"/>
      <c r="K518" s="225"/>
      <c r="L518" s="230"/>
      <c r="M518" s="231"/>
      <c r="N518" s="232"/>
      <c r="O518" s="232"/>
      <c r="P518" s="232"/>
      <c r="Q518" s="232"/>
      <c r="R518" s="232"/>
      <c r="S518" s="232"/>
      <c r="T518" s="23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34" t="s">
        <v>169</v>
      </c>
      <c r="AU518" s="234" t="s">
        <v>80</v>
      </c>
      <c r="AV518" s="13" t="s">
        <v>78</v>
      </c>
      <c r="AW518" s="13" t="s">
        <v>171</v>
      </c>
      <c r="AX518" s="13" t="s">
        <v>70</v>
      </c>
      <c r="AY518" s="234" t="s">
        <v>158</v>
      </c>
    </row>
    <row r="519" s="14" customFormat="1">
      <c r="A519" s="14"/>
      <c r="B519" s="235"/>
      <c r="C519" s="236"/>
      <c r="D519" s="226" t="s">
        <v>169</v>
      </c>
      <c r="E519" s="237" t="s">
        <v>19</v>
      </c>
      <c r="F519" s="238" t="s">
        <v>78</v>
      </c>
      <c r="G519" s="236"/>
      <c r="H519" s="239">
        <v>1</v>
      </c>
      <c r="I519" s="240"/>
      <c r="J519" s="236"/>
      <c r="K519" s="236"/>
      <c r="L519" s="241"/>
      <c r="M519" s="242"/>
      <c r="N519" s="243"/>
      <c r="O519" s="243"/>
      <c r="P519" s="243"/>
      <c r="Q519" s="243"/>
      <c r="R519" s="243"/>
      <c r="S519" s="243"/>
      <c r="T519" s="24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45" t="s">
        <v>169</v>
      </c>
      <c r="AU519" s="245" t="s">
        <v>80</v>
      </c>
      <c r="AV519" s="14" t="s">
        <v>80</v>
      </c>
      <c r="AW519" s="14" t="s">
        <v>171</v>
      </c>
      <c r="AX519" s="14" t="s">
        <v>70</v>
      </c>
      <c r="AY519" s="245" t="s">
        <v>158</v>
      </c>
    </row>
    <row r="520" s="15" customFormat="1">
      <c r="A520" s="15"/>
      <c r="B520" s="256"/>
      <c r="C520" s="257"/>
      <c r="D520" s="226" t="s">
        <v>169</v>
      </c>
      <c r="E520" s="258" t="s">
        <v>19</v>
      </c>
      <c r="F520" s="259" t="s">
        <v>470</v>
      </c>
      <c r="G520" s="257"/>
      <c r="H520" s="260">
        <v>1</v>
      </c>
      <c r="I520" s="261"/>
      <c r="J520" s="257"/>
      <c r="K520" s="257"/>
      <c r="L520" s="262"/>
      <c r="M520" s="263"/>
      <c r="N520" s="264"/>
      <c r="O520" s="264"/>
      <c r="P520" s="264"/>
      <c r="Q520" s="264"/>
      <c r="R520" s="264"/>
      <c r="S520" s="264"/>
      <c r="T520" s="265"/>
      <c r="U520" s="15"/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T520" s="266" t="s">
        <v>169</v>
      </c>
      <c r="AU520" s="266" t="s">
        <v>80</v>
      </c>
      <c r="AV520" s="15" t="s">
        <v>165</v>
      </c>
      <c r="AW520" s="15" t="s">
        <v>171</v>
      </c>
      <c r="AX520" s="15" t="s">
        <v>78</v>
      </c>
      <c r="AY520" s="266" t="s">
        <v>158</v>
      </c>
    </row>
    <row r="521" s="2" customFormat="1" ht="14.4" customHeight="1">
      <c r="A521" s="40"/>
      <c r="B521" s="41"/>
      <c r="C521" s="246" t="s">
        <v>1016</v>
      </c>
      <c r="D521" s="246" t="s">
        <v>400</v>
      </c>
      <c r="E521" s="247" t="s">
        <v>3009</v>
      </c>
      <c r="F521" s="248" t="s">
        <v>3010</v>
      </c>
      <c r="G521" s="249" t="s">
        <v>505</v>
      </c>
      <c r="H521" s="250">
        <v>1</v>
      </c>
      <c r="I521" s="251"/>
      <c r="J521" s="252">
        <f>ROUND(I521*H521,2)</f>
        <v>0</v>
      </c>
      <c r="K521" s="248" t="s">
        <v>164</v>
      </c>
      <c r="L521" s="253"/>
      <c r="M521" s="254" t="s">
        <v>19</v>
      </c>
      <c r="N521" s="255" t="s">
        <v>41</v>
      </c>
      <c r="O521" s="86"/>
      <c r="P521" s="215">
        <f>O521*H521</f>
        <v>0</v>
      </c>
      <c r="Q521" s="215">
        <v>0.0083999999999999995</v>
      </c>
      <c r="R521" s="215">
        <f>Q521*H521</f>
        <v>0.0083999999999999995</v>
      </c>
      <c r="S521" s="215">
        <v>0</v>
      </c>
      <c r="T521" s="216">
        <f>S521*H521</f>
        <v>0</v>
      </c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R521" s="217" t="s">
        <v>215</v>
      </c>
      <c r="AT521" s="217" t="s">
        <v>400</v>
      </c>
      <c r="AU521" s="217" t="s">
        <v>80</v>
      </c>
      <c r="AY521" s="19" t="s">
        <v>158</v>
      </c>
      <c r="BE521" s="218">
        <f>IF(N521="základní",J521,0)</f>
        <v>0</v>
      </c>
      <c r="BF521" s="218">
        <f>IF(N521="snížená",J521,0)</f>
        <v>0</v>
      </c>
      <c r="BG521" s="218">
        <f>IF(N521="zákl. přenesená",J521,0)</f>
        <v>0</v>
      </c>
      <c r="BH521" s="218">
        <f>IF(N521="sníž. přenesená",J521,0)</f>
        <v>0</v>
      </c>
      <c r="BI521" s="218">
        <f>IF(N521="nulová",J521,0)</f>
        <v>0</v>
      </c>
      <c r="BJ521" s="19" t="s">
        <v>78</v>
      </c>
      <c r="BK521" s="218">
        <f>ROUND(I521*H521,2)</f>
        <v>0</v>
      </c>
      <c r="BL521" s="19" t="s">
        <v>165</v>
      </c>
      <c r="BM521" s="217" t="s">
        <v>3011</v>
      </c>
    </row>
    <row r="522" s="13" customFormat="1">
      <c r="A522" s="13"/>
      <c r="B522" s="224"/>
      <c r="C522" s="225"/>
      <c r="D522" s="226" t="s">
        <v>169</v>
      </c>
      <c r="E522" s="227" t="s">
        <v>19</v>
      </c>
      <c r="F522" s="228" t="s">
        <v>2990</v>
      </c>
      <c r="G522" s="225"/>
      <c r="H522" s="227" t="s">
        <v>19</v>
      </c>
      <c r="I522" s="229"/>
      <c r="J522" s="225"/>
      <c r="K522" s="225"/>
      <c r="L522" s="230"/>
      <c r="M522" s="231"/>
      <c r="N522" s="232"/>
      <c r="O522" s="232"/>
      <c r="P522" s="232"/>
      <c r="Q522" s="232"/>
      <c r="R522" s="232"/>
      <c r="S522" s="232"/>
      <c r="T522" s="23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34" t="s">
        <v>169</v>
      </c>
      <c r="AU522" s="234" t="s">
        <v>80</v>
      </c>
      <c r="AV522" s="13" t="s">
        <v>78</v>
      </c>
      <c r="AW522" s="13" t="s">
        <v>171</v>
      </c>
      <c r="AX522" s="13" t="s">
        <v>70</v>
      </c>
      <c r="AY522" s="234" t="s">
        <v>158</v>
      </c>
    </row>
    <row r="523" s="14" customFormat="1">
      <c r="A523" s="14"/>
      <c r="B523" s="235"/>
      <c r="C523" s="236"/>
      <c r="D523" s="226" t="s">
        <v>169</v>
      </c>
      <c r="E523" s="237" t="s">
        <v>19</v>
      </c>
      <c r="F523" s="238" t="s">
        <v>78</v>
      </c>
      <c r="G523" s="236"/>
      <c r="H523" s="239">
        <v>1</v>
      </c>
      <c r="I523" s="240"/>
      <c r="J523" s="236"/>
      <c r="K523" s="236"/>
      <c r="L523" s="241"/>
      <c r="M523" s="242"/>
      <c r="N523" s="243"/>
      <c r="O523" s="243"/>
      <c r="P523" s="243"/>
      <c r="Q523" s="243"/>
      <c r="R523" s="243"/>
      <c r="S523" s="243"/>
      <c r="T523" s="24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45" t="s">
        <v>169</v>
      </c>
      <c r="AU523" s="245" t="s">
        <v>80</v>
      </c>
      <c r="AV523" s="14" t="s">
        <v>80</v>
      </c>
      <c r="AW523" s="14" t="s">
        <v>171</v>
      </c>
      <c r="AX523" s="14" t="s">
        <v>70</v>
      </c>
      <c r="AY523" s="245" t="s">
        <v>158</v>
      </c>
    </row>
    <row r="524" s="15" customFormat="1">
      <c r="A524" s="15"/>
      <c r="B524" s="256"/>
      <c r="C524" s="257"/>
      <c r="D524" s="226" t="s">
        <v>169</v>
      </c>
      <c r="E524" s="258" t="s">
        <v>19</v>
      </c>
      <c r="F524" s="259" t="s">
        <v>470</v>
      </c>
      <c r="G524" s="257"/>
      <c r="H524" s="260">
        <v>1</v>
      </c>
      <c r="I524" s="261"/>
      <c r="J524" s="257"/>
      <c r="K524" s="257"/>
      <c r="L524" s="262"/>
      <c r="M524" s="263"/>
      <c r="N524" s="264"/>
      <c r="O524" s="264"/>
      <c r="P524" s="264"/>
      <c r="Q524" s="264"/>
      <c r="R524" s="264"/>
      <c r="S524" s="264"/>
      <c r="T524" s="265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66" t="s">
        <v>169</v>
      </c>
      <c r="AU524" s="266" t="s">
        <v>80</v>
      </c>
      <c r="AV524" s="15" t="s">
        <v>165</v>
      </c>
      <c r="AW524" s="15" t="s">
        <v>171</v>
      </c>
      <c r="AX524" s="15" t="s">
        <v>78</v>
      </c>
      <c r="AY524" s="266" t="s">
        <v>158</v>
      </c>
    </row>
    <row r="525" s="2" customFormat="1" ht="14.4" customHeight="1">
      <c r="A525" s="40"/>
      <c r="B525" s="41"/>
      <c r="C525" s="206" t="s">
        <v>1021</v>
      </c>
      <c r="D525" s="206" t="s">
        <v>160</v>
      </c>
      <c r="E525" s="207" t="s">
        <v>3012</v>
      </c>
      <c r="F525" s="208" t="s">
        <v>3013</v>
      </c>
      <c r="G525" s="209" t="s">
        <v>505</v>
      </c>
      <c r="H525" s="210">
        <v>2</v>
      </c>
      <c r="I525" s="211"/>
      <c r="J525" s="212">
        <f>ROUND(I525*H525,2)</f>
        <v>0</v>
      </c>
      <c r="K525" s="208" t="s">
        <v>164</v>
      </c>
      <c r="L525" s="46"/>
      <c r="M525" s="213" t="s">
        <v>19</v>
      </c>
      <c r="N525" s="214" t="s">
        <v>41</v>
      </c>
      <c r="O525" s="86"/>
      <c r="P525" s="215">
        <f>O525*H525</f>
        <v>0</v>
      </c>
      <c r="Q525" s="215">
        <v>0.00282</v>
      </c>
      <c r="R525" s="215">
        <f>Q525*H525</f>
        <v>0.00564</v>
      </c>
      <c r="S525" s="215">
        <v>0</v>
      </c>
      <c r="T525" s="216">
        <f>S525*H525</f>
        <v>0</v>
      </c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R525" s="217" t="s">
        <v>165</v>
      </c>
      <c r="AT525" s="217" t="s">
        <v>160</v>
      </c>
      <c r="AU525" s="217" t="s">
        <v>80</v>
      </c>
      <c r="AY525" s="19" t="s">
        <v>158</v>
      </c>
      <c r="BE525" s="218">
        <f>IF(N525="základní",J525,0)</f>
        <v>0</v>
      </c>
      <c r="BF525" s="218">
        <f>IF(N525="snížená",J525,0)</f>
        <v>0</v>
      </c>
      <c r="BG525" s="218">
        <f>IF(N525="zákl. přenesená",J525,0)</f>
        <v>0</v>
      </c>
      <c r="BH525" s="218">
        <f>IF(N525="sníž. přenesená",J525,0)</f>
        <v>0</v>
      </c>
      <c r="BI525" s="218">
        <f>IF(N525="nulová",J525,0)</f>
        <v>0</v>
      </c>
      <c r="BJ525" s="19" t="s">
        <v>78</v>
      </c>
      <c r="BK525" s="218">
        <f>ROUND(I525*H525,2)</f>
        <v>0</v>
      </c>
      <c r="BL525" s="19" t="s">
        <v>165</v>
      </c>
      <c r="BM525" s="217" t="s">
        <v>3014</v>
      </c>
    </row>
    <row r="526" s="2" customFormat="1">
      <c r="A526" s="40"/>
      <c r="B526" s="41"/>
      <c r="C526" s="42"/>
      <c r="D526" s="219" t="s">
        <v>167</v>
      </c>
      <c r="E526" s="42"/>
      <c r="F526" s="220" t="s">
        <v>3015</v>
      </c>
      <c r="G526" s="42"/>
      <c r="H526" s="42"/>
      <c r="I526" s="221"/>
      <c r="J526" s="42"/>
      <c r="K526" s="42"/>
      <c r="L526" s="46"/>
      <c r="M526" s="222"/>
      <c r="N526" s="223"/>
      <c r="O526" s="86"/>
      <c r="P526" s="86"/>
      <c r="Q526" s="86"/>
      <c r="R526" s="86"/>
      <c r="S526" s="86"/>
      <c r="T526" s="87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T526" s="19" t="s">
        <v>167</v>
      </c>
      <c r="AU526" s="19" t="s">
        <v>80</v>
      </c>
    </row>
    <row r="527" s="13" customFormat="1">
      <c r="A527" s="13"/>
      <c r="B527" s="224"/>
      <c r="C527" s="225"/>
      <c r="D527" s="226" t="s">
        <v>169</v>
      </c>
      <c r="E527" s="227" t="s">
        <v>19</v>
      </c>
      <c r="F527" s="228" t="s">
        <v>2990</v>
      </c>
      <c r="G527" s="225"/>
      <c r="H527" s="227" t="s">
        <v>19</v>
      </c>
      <c r="I527" s="229"/>
      <c r="J527" s="225"/>
      <c r="K527" s="225"/>
      <c r="L527" s="230"/>
      <c r="M527" s="231"/>
      <c r="N527" s="232"/>
      <c r="O527" s="232"/>
      <c r="P527" s="232"/>
      <c r="Q527" s="232"/>
      <c r="R527" s="232"/>
      <c r="S527" s="232"/>
      <c r="T527" s="23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34" t="s">
        <v>169</v>
      </c>
      <c r="AU527" s="234" t="s">
        <v>80</v>
      </c>
      <c r="AV527" s="13" t="s">
        <v>78</v>
      </c>
      <c r="AW527" s="13" t="s">
        <v>171</v>
      </c>
      <c r="AX527" s="13" t="s">
        <v>70</v>
      </c>
      <c r="AY527" s="234" t="s">
        <v>158</v>
      </c>
    </row>
    <row r="528" s="14" customFormat="1">
      <c r="A528" s="14"/>
      <c r="B528" s="235"/>
      <c r="C528" s="236"/>
      <c r="D528" s="226" t="s">
        <v>169</v>
      </c>
      <c r="E528" s="237" t="s">
        <v>19</v>
      </c>
      <c r="F528" s="238" t="s">
        <v>508</v>
      </c>
      <c r="G528" s="236"/>
      <c r="H528" s="239">
        <v>2</v>
      </c>
      <c r="I528" s="240"/>
      <c r="J528" s="236"/>
      <c r="K528" s="236"/>
      <c r="L528" s="241"/>
      <c r="M528" s="242"/>
      <c r="N528" s="243"/>
      <c r="O528" s="243"/>
      <c r="P528" s="243"/>
      <c r="Q528" s="243"/>
      <c r="R528" s="243"/>
      <c r="S528" s="243"/>
      <c r="T528" s="24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45" t="s">
        <v>169</v>
      </c>
      <c r="AU528" s="245" t="s">
        <v>80</v>
      </c>
      <c r="AV528" s="14" t="s">
        <v>80</v>
      </c>
      <c r="AW528" s="14" t="s">
        <v>171</v>
      </c>
      <c r="AX528" s="14" t="s">
        <v>70</v>
      </c>
      <c r="AY528" s="245" t="s">
        <v>158</v>
      </c>
    </row>
    <row r="529" s="15" customFormat="1">
      <c r="A529" s="15"/>
      <c r="B529" s="256"/>
      <c r="C529" s="257"/>
      <c r="D529" s="226" t="s">
        <v>169</v>
      </c>
      <c r="E529" s="258" t="s">
        <v>19</v>
      </c>
      <c r="F529" s="259" t="s">
        <v>470</v>
      </c>
      <c r="G529" s="257"/>
      <c r="H529" s="260">
        <v>2</v>
      </c>
      <c r="I529" s="261"/>
      <c r="J529" s="257"/>
      <c r="K529" s="257"/>
      <c r="L529" s="262"/>
      <c r="M529" s="263"/>
      <c r="N529" s="264"/>
      <c r="O529" s="264"/>
      <c r="P529" s="264"/>
      <c r="Q529" s="264"/>
      <c r="R529" s="264"/>
      <c r="S529" s="264"/>
      <c r="T529" s="26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66" t="s">
        <v>169</v>
      </c>
      <c r="AU529" s="266" t="s">
        <v>80</v>
      </c>
      <c r="AV529" s="15" t="s">
        <v>165</v>
      </c>
      <c r="AW529" s="15" t="s">
        <v>171</v>
      </c>
      <c r="AX529" s="15" t="s">
        <v>78</v>
      </c>
      <c r="AY529" s="266" t="s">
        <v>158</v>
      </c>
    </row>
    <row r="530" s="2" customFormat="1" ht="14.4" customHeight="1">
      <c r="A530" s="40"/>
      <c r="B530" s="41"/>
      <c r="C530" s="246" t="s">
        <v>1265</v>
      </c>
      <c r="D530" s="246" t="s">
        <v>400</v>
      </c>
      <c r="E530" s="247" t="s">
        <v>3016</v>
      </c>
      <c r="F530" s="248" t="s">
        <v>3017</v>
      </c>
      <c r="G530" s="249" t="s">
        <v>505</v>
      </c>
      <c r="H530" s="250">
        <v>1</v>
      </c>
      <c r="I530" s="251"/>
      <c r="J530" s="252">
        <f>ROUND(I530*H530,2)</f>
        <v>0</v>
      </c>
      <c r="K530" s="248" t="s">
        <v>164</v>
      </c>
      <c r="L530" s="253"/>
      <c r="M530" s="254" t="s">
        <v>19</v>
      </c>
      <c r="N530" s="255" t="s">
        <v>41</v>
      </c>
      <c r="O530" s="86"/>
      <c r="P530" s="215">
        <f>O530*H530</f>
        <v>0</v>
      </c>
      <c r="Q530" s="215">
        <v>0.014</v>
      </c>
      <c r="R530" s="215">
        <f>Q530*H530</f>
        <v>0.014</v>
      </c>
      <c r="S530" s="215">
        <v>0</v>
      </c>
      <c r="T530" s="216">
        <f>S530*H530</f>
        <v>0</v>
      </c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R530" s="217" t="s">
        <v>215</v>
      </c>
      <c r="AT530" s="217" t="s">
        <v>400</v>
      </c>
      <c r="AU530" s="217" t="s">
        <v>80</v>
      </c>
      <c r="AY530" s="19" t="s">
        <v>158</v>
      </c>
      <c r="BE530" s="218">
        <f>IF(N530="základní",J530,0)</f>
        <v>0</v>
      </c>
      <c r="BF530" s="218">
        <f>IF(N530="snížená",J530,0)</f>
        <v>0</v>
      </c>
      <c r="BG530" s="218">
        <f>IF(N530="zákl. přenesená",J530,0)</f>
        <v>0</v>
      </c>
      <c r="BH530" s="218">
        <f>IF(N530="sníž. přenesená",J530,0)</f>
        <v>0</v>
      </c>
      <c r="BI530" s="218">
        <f>IF(N530="nulová",J530,0)</f>
        <v>0</v>
      </c>
      <c r="BJ530" s="19" t="s">
        <v>78</v>
      </c>
      <c r="BK530" s="218">
        <f>ROUND(I530*H530,2)</f>
        <v>0</v>
      </c>
      <c r="BL530" s="19" t="s">
        <v>165</v>
      </c>
      <c r="BM530" s="217" t="s">
        <v>3018</v>
      </c>
    </row>
    <row r="531" s="13" customFormat="1">
      <c r="A531" s="13"/>
      <c r="B531" s="224"/>
      <c r="C531" s="225"/>
      <c r="D531" s="226" t="s">
        <v>169</v>
      </c>
      <c r="E531" s="227" t="s">
        <v>19</v>
      </c>
      <c r="F531" s="228" t="s">
        <v>2990</v>
      </c>
      <c r="G531" s="225"/>
      <c r="H531" s="227" t="s">
        <v>19</v>
      </c>
      <c r="I531" s="229"/>
      <c r="J531" s="225"/>
      <c r="K531" s="225"/>
      <c r="L531" s="230"/>
      <c r="M531" s="231"/>
      <c r="N531" s="232"/>
      <c r="O531" s="232"/>
      <c r="P531" s="232"/>
      <c r="Q531" s="232"/>
      <c r="R531" s="232"/>
      <c r="S531" s="232"/>
      <c r="T531" s="23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34" t="s">
        <v>169</v>
      </c>
      <c r="AU531" s="234" t="s">
        <v>80</v>
      </c>
      <c r="AV531" s="13" t="s">
        <v>78</v>
      </c>
      <c r="AW531" s="13" t="s">
        <v>171</v>
      </c>
      <c r="AX531" s="13" t="s">
        <v>70</v>
      </c>
      <c r="AY531" s="234" t="s">
        <v>158</v>
      </c>
    </row>
    <row r="532" s="14" customFormat="1">
      <c r="A532" s="14"/>
      <c r="B532" s="235"/>
      <c r="C532" s="236"/>
      <c r="D532" s="226" t="s">
        <v>169</v>
      </c>
      <c r="E532" s="237" t="s">
        <v>19</v>
      </c>
      <c r="F532" s="238" t="s">
        <v>78</v>
      </c>
      <c r="G532" s="236"/>
      <c r="H532" s="239">
        <v>1</v>
      </c>
      <c r="I532" s="240"/>
      <c r="J532" s="236"/>
      <c r="K532" s="236"/>
      <c r="L532" s="241"/>
      <c r="M532" s="242"/>
      <c r="N532" s="243"/>
      <c r="O532" s="243"/>
      <c r="P532" s="243"/>
      <c r="Q532" s="243"/>
      <c r="R532" s="243"/>
      <c r="S532" s="243"/>
      <c r="T532" s="24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45" t="s">
        <v>169</v>
      </c>
      <c r="AU532" s="245" t="s">
        <v>80</v>
      </c>
      <c r="AV532" s="14" t="s">
        <v>80</v>
      </c>
      <c r="AW532" s="14" t="s">
        <v>171</v>
      </c>
      <c r="AX532" s="14" t="s">
        <v>70</v>
      </c>
      <c r="AY532" s="245" t="s">
        <v>158</v>
      </c>
    </row>
    <row r="533" s="15" customFormat="1">
      <c r="A533" s="15"/>
      <c r="B533" s="256"/>
      <c r="C533" s="257"/>
      <c r="D533" s="226" t="s">
        <v>169</v>
      </c>
      <c r="E533" s="258" t="s">
        <v>19</v>
      </c>
      <c r="F533" s="259" t="s">
        <v>470</v>
      </c>
      <c r="G533" s="257"/>
      <c r="H533" s="260">
        <v>1</v>
      </c>
      <c r="I533" s="261"/>
      <c r="J533" s="257"/>
      <c r="K533" s="257"/>
      <c r="L533" s="262"/>
      <c r="M533" s="263"/>
      <c r="N533" s="264"/>
      <c r="O533" s="264"/>
      <c r="P533" s="264"/>
      <c r="Q533" s="264"/>
      <c r="R533" s="264"/>
      <c r="S533" s="264"/>
      <c r="T533" s="26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T533" s="266" t="s">
        <v>169</v>
      </c>
      <c r="AU533" s="266" t="s">
        <v>80</v>
      </c>
      <c r="AV533" s="15" t="s">
        <v>165</v>
      </c>
      <c r="AW533" s="15" t="s">
        <v>171</v>
      </c>
      <c r="AX533" s="15" t="s">
        <v>78</v>
      </c>
      <c r="AY533" s="266" t="s">
        <v>158</v>
      </c>
    </row>
    <row r="534" s="2" customFormat="1" ht="14.4" customHeight="1">
      <c r="A534" s="40"/>
      <c r="B534" s="41"/>
      <c r="C534" s="246" t="s">
        <v>1267</v>
      </c>
      <c r="D534" s="246" t="s">
        <v>400</v>
      </c>
      <c r="E534" s="247" t="s">
        <v>3019</v>
      </c>
      <c r="F534" s="248" t="s">
        <v>3020</v>
      </c>
      <c r="G534" s="249" t="s">
        <v>505</v>
      </c>
      <c r="H534" s="250">
        <v>1</v>
      </c>
      <c r="I534" s="251"/>
      <c r="J534" s="252">
        <f>ROUND(I534*H534,2)</f>
        <v>0</v>
      </c>
      <c r="K534" s="248" t="s">
        <v>164</v>
      </c>
      <c r="L534" s="253"/>
      <c r="M534" s="254" t="s">
        <v>19</v>
      </c>
      <c r="N534" s="255" t="s">
        <v>41</v>
      </c>
      <c r="O534" s="86"/>
      <c r="P534" s="215">
        <f>O534*H534</f>
        <v>0</v>
      </c>
      <c r="Q534" s="215">
        <v>0.015599999999999999</v>
      </c>
      <c r="R534" s="215">
        <f>Q534*H534</f>
        <v>0.015599999999999999</v>
      </c>
      <c r="S534" s="215">
        <v>0</v>
      </c>
      <c r="T534" s="216">
        <f>S534*H534</f>
        <v>0</v>
      </c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R534" s="217" t="s">
        <v>215</v>
      </c>
      <c r="AT534" s="217" t="s">
        <v>400</v>
      </c>
      <c r="AU534" s="217" t="s">
        <v>80</v>
      </c>
      <c r="AY534" s="19" t="s">
        <v>158</v>
      </c>
      <c r="BE534" s="218">
        <f>IF(N534="základní",J534,0)</f>
        <v>0</v>
      </c>
      <c r="BF534" s="218">
        <f>IF(N534="snížená",J534,0)</f>
        <v>0</v>
      </c>
      <c r="BG534" s="218">
        <f>IF(N534="zákl. přenesená",J534,0)</f>
        <v>0</v>
      </c>
      <c r="BH534" s="218">
        <f>IF(N534="sníž. přenesená",J534,0)</f>
        <v>0</v>
      </c>
      <c r="BI534" s="218">
        <f>IF(N534="nulová",J534,0)</f>
        <v>0</v>
      </c>
      <c r="BJ534" s="19" t="s">
        <v>78</v>
      </c>
      <c r="BK534" s="218">
        <f>ROUND(I534*H534,2)</f>
        <v>0</v>
      </c>
      <c r="BL534" s="19" t="s">
        <v>165</v>
      </c>
      <c r="BM534" s="217" t="s">
        <v>3021</v>
      </c>
    </row>
    <row r="535" s="13" customFormat="1">
      <c r="A535" s="13"/>
      <c r="B535" s="224"/>
      <c r="C535" s="225"/>
      <c r="D535" s="226" t="s">
        <v>169</v>
      </c>
      <c r="E535" s="227" t="s">
        <v>19</v>
      </c>
      <c r="F535" s="228" t="s">
        <v>2990</v>
      </c>
      <c r="G535" s="225"/>
      <c r="H535" s="227" t="s">
        <v>19</v>
      </c>
      <c r="I535" s="229"/>
      <c r="J535" s="225"/>
      <c r="K535" s="225"/>
      <c r="L535" s="230"/>
      <c r="M535" s="231"/>
      <c r="N535" s="232"/>
      <c r="O535" s="232"/>
      <c r="P535" s="232"/>
      <c r="Q535" s="232"/>
      <c r="R535" s="232"/>
      <c r="S535" s="232"/>
      <c r="T535" s="23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34" t="s">
        <v>169</v>
      </c>
      <c r="AU535" s="234" t="s">
        <v>80</v>
      </c>
      <c r="AV535" s="13" t="s">
        <v>78</v>
      </c>
      <c r="AW535" s="13" t="s">
        <v>171</v>
      </c>
      <c r="AX535" s="13" t="s">
        <v>70</v>
      </c>
      <c r="AY535" s="234" t="s">
        <v>158</v>
      </c>
    </row>
    <row r="536" s="14" customFormat="1">
      <c r="A536" s="14"/>
      <c r="B536" s="235"/>
      <c r="C536" s="236"/>
      <c r="D536" s="226" t="s">
        <v>169</v>
      </c>
      <c r="E536" s="237" t="s">
        <v>19</v>
      </c>
      <c r="F536" s="238" t="s">
        <v>78</v>
      </c>
      <c r="G536" s="236"/>
      <c r="H536" s="239">
        <v>1</v>
      </c>
      <c r="I536" s="240"/>
      <c r="J536" s="236"/>
      <c r="K536" s="236"/>
      <c r="L536" s="241"/>
      <c r="M536" s="242"/>
      <c r="N536" s="243"/>
      <c r="O536" s="243"/>
      <c r="P536" s="243"/>
      <c r="Q536" s="243"/>
      <c r="R536" s="243"/>
      <c r="S536" s="243"/>
      <c r="T536" s="24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45" t="s">
        <v>169</v>
      </c>
      <c r="AU536" s="245" t="s">
        <v>80</v>
      </c>
      <c r="AV536" s="14" t="s">
        <v>80</v>
      </c>
      <c r="AW536" s="14" t="s">
        <v>171</v>
      </c>
      <c r="AX536" s="14" t="s">
        <v>70</v>
      </c>
      <c r="AY536" s="245" t="s">
        <v>158</v>
      </c>
    </row>
    <row r="537" s="15" customFormat="1">
      <c r="A537" s="15"/>
      <c r="B537" s="256"/>
      <c r="C537" s="257"/>
      <c r="D537" s="226" t="s">
        <v>169</v>
      </c>
      <c r="E537" s="258" t="s">
        <v>19</v>
      </c>
      <c r="F537" s="259" t="s">
        <v>470</v>
      </c>
      <c r="G537" s="257"/>
      <c r="H537" s="260">
        <v>1</v>
      </c>
      <c r="I537" s="261"/>
      <c r="J537" s="257"/>
      <c r="K537" s="257"/>
      <c r="L537" s="262"/>
      <c r="M537" s="263"/>
      <c r="N537" s="264"/>
      <c r="O537" s="264"/>
      <c r="P537" s="264"/>
      <c r="Q537" s="264"/>
      <c r="R537" s="264"/>
      <c r="S537" s="264"/>
      <c r="T537" s="26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66" t="s">
        <v>169</v>
      </c>
      <c r="AU537" s="266" t="s">
        <v>80</v>
      </c>
      <c r="AV537" s="15" t="s">
        <v>165</v>
      </c>
      <c r="AW537" s="15" t="s">
        <v>171</v>
      </c>
      <c r="AX537" s="15" t="s">
        <v>78</v>
      </c>
      <c r="AY537" s="266" t="s">
        <v>158</v>
      </c>
    </row>
    <row r="538" s="2" customFormat="1" ht="14.4" customHeight="1">
      <c r="A538" s="40"/>
      <c r="B538" s="41"/>
      <c r="C538" s="206" t="s">
        <v>1270</v>
      </c>
      <c r="D538" s="206" t="s">
        <v>160</v>
      </c>
      <c r="E538" s="207" t="s">
        <v>3022</v>
      </c>
      <c r="F538" s="208" t="s">
        <v>3023</v>
      </c>
      <c r="G538" s="209" t="s">
        <v>505</v>
      </c>
      <c r="H538" s="210">
        <v>1</v>
      </c>
      <c r="I538" s="211"/>
      <c r="J538" s="212">
        <f>ROUND(I538*H538,2)</f>
        <v>0</v>
      </c>
      <c r="K538" s="208" t="s">
        <v>164</v>
      </c>
      <c r="L538" s="46"/>
      <c r="M538" s="213" t="s">
        <v>19</v>
      </c>
      <c r="N538" s="214" t="s">
        <v>41</v>
      </c>
      <c r="O538" s="86"/>
      <c r="P538" s="215">
        <f>O538*H538</f>
        <v>0</v>
      </c>
      <c r="Q538" s="215">
        <v>0.0036600000000000001</v>
      </c>
      <c r="R538" s="215">
        <f>Q538*H538</f>
        <v>0.0036600000000000001</v>
      </c>
      <c r="S538" s="215">
        <v>0</v>
      </c>
      <c r="T538" s="216">
        <f>S538*H538</f>
        <v>0</v>
      </c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R538" s="217" t="s">
        <v>165</v>
      </c>
      <c r="AT538" s="217" t="s">
        <v>160</v>
      </c>
      <c r="AU538" s="217" t="s">
        <v>80</v>
      </c>
      <c r="AY538" s="19" t="s">
        <v>158</v>
      </c>
      <c r="BE538" s="218">
        <f>IF(N538="základní",J538,0)</f>
        <v>0</v>
      </c>
      <c r="BF538" s="218">
        <f>IF(N538="snížená",J538,0)</f>
        <v>0</v>
      </c>
      <c r="BG538" s="218">
        <f>IF(N538="zákl. přenesená",J538,0)</f>
        <v>0</v>
      </c>
      <c r="BH538" s="218">
        <f>IF(N538="sníž. přenesená",J538,0)</f>
        <v>0</v>
      </c>
      <c r="BI538" s="218">
        <f>IF(N538="nulová",J538,0)</f>
        <v>0</v>
      </c>
      <c r="BJ538" s="19" t="s">
        <v>78</v>
      </c>
      <c r="BK538" s="218">
        <f>ROUND(I538*H538,2)</f>
        <v>0</v>
      </c>
      <c r="BL538" s="19" t="s">
        <v>165</v>
      </c>
      <c r="BM538" s="217" t="s">
        <v>3024</v>
      </c>
    </row>
    <row r="539" s="2" customFormat="1">
      <c r="A539" s="40"/>
      <c r="B539" s="41"/>
      <c r="C539" s="42"/>
      <c r="D539" s="219" t="s">
        <v>167</v>
      </c>
      <c r="E539" s="42"/>
      <c r="F539" s="220" t="s">
        <v>3025</v>
      </c>
      <c r="G539" s="42"/>
      <c r="H539" s="42"/>
      <c r="I539" s="221"/>
      <c r="J539" s="42"/>
      <c r="K539" s="42"/>
      <c r="L539" s="46"/>
      <c r="M539" s="222"/>
      <c r="N539" s="223"/>
      <c r="O539" s="86"/>
      <c r="P539" s="86"/>
      <c r="Q539" s="86"/>
      <c r="R539" s="86"/>
      <c r="S539" s="86"/>
      <c r="T539" s="87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T539" s="19" t="s">
        <v>167</v>
      </c>
      <c r="AU539" s="19" t="s">
        <v>80</v>
      </c>
    </row>
    <row r="540" s="13" customFormat="1">
      <c r="A540" s="13"/>
      <c r="B540" s="224"/>
      <c r="C540" s="225"/>
      <c r="D540" s="226" t="s">
        <v>169</v>
      </c>
      <c r="E540" s="227" t="s">
        <v>19</v>
      </c>
      <c r="F540" s="228" t="s">
        <v>2990</v>
      </c>
      <c r="G540" s="225"/>
      <c r="H540" s="227" t="s">
        <v>19</v>
      </c>
      <c r="I540" s="229"/>
      <c r="J540" s="225"/>
      <c r="K540" s="225"/>
      <c r="L540" s="230"/>
      <c r="M540" s="231"/>
      <c r="N540" s="232"/>
      <c r="O540" s="232"/>
      <c r="P540" s="232"/>
      <c r="Q540" s="232"/>
      <c r="R540" s="232"/>
      <c r="S540" s="232"/>
      <c r="T540" s="23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34" t="s">
        <v>169</v>
      </c>
      <c r="AU540" s="234" t="s">
        <v>80</v>
      </c>
      <c r="AV540" s="13" t="s">
        <v>78</v>
      </c>
      <c r="AW540" s="13" t="s">
        <v>171</v>
      </c>
      <c r="AX540" s="13" t="s">
        <v>70</v>
      </c>
      <c r="AY540" s="234" t="s">
        <v>158</v>
      </c>
    </row>
    <row r="541" s="14" customFormat="1">
      <c r="A541" s="14"/>
      <c r="B541" s="235"/>
      <c r="C541" s="236"/>
      <c r="D541" s="226" t="s">
        <v>169</v>
      </c>
      <c r="E541" s="237" t="s">
        <v>19</v>
      </c>
      <c r="F541" s="238" t="s">
        <v>78</v>
      </c>
      <c r="G541" s="236"/>
      <c r="H541" s="239">
        <v>1</v>
      </c>
      <c r="I541" s="240"/>
      <c r="J541" s="236"/>
      <c r="K541" s="236"/>
      <c r="L541" s="241"/>
      <c r="M541" s="242"/>
      <c r="N541" s="243"/>
      <c r="O541" s="243"/>
      <c r="P541" s="243"/>
      <c r="Q541" s="243"/>
      <c r="R541" s="243"/>
      <c r="S541" s="243"/>
      <c r="T541" s="24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45" t="s">
        <v>169</v>
      </c>
      <c r="AU541" s="245" t="s">
        <v>80</v>
      </c>
      <c r="AV541" s="14" t="s">
        <v>80</v>
      </c>
      <c r="AW541" s="14" t="s">
        <v>171</v>
      </c>
      <c r="AX541" s="14" t="s">
        <v>70</v>
      </c>
      <c r="AY541" s="245" t="s">
        <v>158</v>
      </c>
    </row>
    <row r="542" s="15" customFormat="1">
      <c r="A542" s="15"/>
      <c r="B542" s="256"/>
      <c r="C542" s="257"/>
      <c r="D542" s="226" t="s">
        <v>169</v>
      </c>
      <c r="E542" s="258" t="s">
        <v>19</v>
      </c>
      <c r="F542" s="259" t="s">
        <v>470</v>
      </c>
      <c r="G542" s="257"/>
      <c r="H542" s="260">
        <v>1</v>
      </c>
      <c r="I542" s="261"/>
      <c r="J542" s="257"/>
      <c r="K542" s="257"/>
      <c r="L542" s="262"/>
      <c r="M542" s="263"/>
      <c r="N542" s="264"/>
      <c r="O542" s="264"/>
      <c r="P542" s="264"/>
      <c r="Q542" s="264"/>
      <c r="R542" s="264"/>
      <c r="S542" s="264"/>
      <c r="T542" s="26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66" t="s">
        <v>169</v>
      </c>
      <c r="AU542" s="266" t="s">
        <v>80</v>
      </c>
      <c r="AV542" s="15" t="s">
        <v>165</v>
      </c>
      <c r="AW542" s="15" t="s">
        <v>171</v>
      </c>
      <c r="AX542" s="15" t="s">
        <v>78</v>
      </c>
      <c r="AY542" s="266" t="s">
        <v>158</v>
      </c>
    </row>
    <row r="543" s="2" customFormat="1" ht="14.4" customHeight="1">
      <c r="A543" s="40"/>
      <c r="B543" s="41"/>
      <c r="C543" s="246" t="s">
        <v>1272</v>
      </c>
      <c r="D543" s="246" t="s">
        <v>400</v>
      </c>
      <c r="E543" s="247" t="s">
        <v>3026</v>
      </c>
      <c r="F543" s="248" t="s">
        <v>3027</v>
      </c>
      <c r="G543" s="249" t="s">
        <v>505</v>
      </c>
      <c r="H543" s="250">
        <v>1</v>
      </c>
      <c r="I543" s="251"/>
      <c r="J543" s="252">
        <f>ROUND(I543*H543,2)</f>
        <v>0</v>
      </c>
      <c r="K543" s="248" t="s">
        <v>164</v>
      </c>
      <c r="L543" s="253"/>
      <c r="M543" s="254" t="s">
        <v>19</v>
      </c>
      <c r="N543" s="255" t="s">
        <v>41</v>
      </c>
      <c r="O543" s="86"/>
      <c r="P543" s="215">
        <f>O543*H543</f>
        <v>0</v>
      </c>
      <c r="Q543" s="215">
        <v>0.0276</v>
      </c>
      <c r="R543" s="215">
        <f>Q543*H543</f>
        <v>0.0276</v>
      </c>
      <c r="S543" s="215">
        <v>0</v>
      </c>
      <c r="T543" s="216">
        <f>S543*H543</f>
        <v>0</v>
      </c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R543" s="217" t="s">
        <v>215</v>
      </c>
      <c r="AT543" s="217" t="s">
        <v>400</v>
      </c>
      <c r="AU543" s="217" t="s">
        <v>80</v>
      </c>
      <c r="AY543" s="19" t="s">
        <v>158</v>
      </c>
      <c r="BE543" s="218">
        <f>IF(N543="základní",J543,0)</f>
        <v>0</v>
      </c>
      <c r="BF543" s="218">
        <f>IF(N543="snížená",J543,0)</f>
        <v>0</v>
      </c>
      <c r="BG543" s="218">
        <f>IF(N543="zákl. přenesená",J543,0)</f>
        <v>0</v>
      </c>
      <c r="BH543" s="218">
        <f>IF(N543="sníž. přenesená",J543,0)</f>
        <v>0</v>
      </c>
      <c r="BI543" s="218">
        <f>IF(N543="nulová",J543,0)</f>
        <v>0</v>
      </c>
      <c r="BJ543" s="19" t="s">
        <v>78</v>
      </c>
      <c r="BK543" s="218">
        <f>ROUND(I543*H543,2)</f>
        <v>0</v>
      </c>
      <c r="BL543" s="19" t="s">
        <v>165</v>
      </c>
      <c r="BM543" s="217" t="s">
        <v>3028</v>
      </c>
    </row>
    <row r="544" s="13" customFormat="1">
      <c r="A544" s="13"/>
      <c r="B544" s="224"/>
      <c r="C544" s="225"/>
      <c r="D544" s="226" t="s">
        <v>169</v>
      </c>
      <c r="E544" s="227" t="s">
        <v>19</v>
      </c>
      <c r="F544" s="228" t="s">
        <v>2990</v>
      </c>
      <c r="G544" s="225"/>
      <c r="H544" s="227" t="s">
        <v>19</v>
      </c>
      <c r="I544" s="229"/>
      <c r="J544" s="225"/>
      <c r="K544" s="225"/>
      <c r="L544" s="230"/>
      <c r="M544" s="231"/>
      <c r="N544" s="232"/>
      <c r="O544" s="232"/>
      <c r="P544" s="232"/>
      <c r="Q544" s="232"/>
      <c r="R544" s="232"/>
      <c r="S544" s="232"/>
      <c r="T544" s="23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34" t="s">
        <v>169</v>
      </c>
      <c r="AU544" s="234" t="s">
        <v>80</v>
      </c>
      <c r="AV544" s="13" t="s">
        <v>78</v>
      </c>
      <c r="AW544" s="13" t="s">
        <v>171</v>
      </c>
      <c r="AX544" s="13" t="s">
        <v>70</v>
      </c>
      <c r="AY544" s="234" t="s">
        <v>158</v>
      </c>
    </row>
    <row r="545" s="14" customFormat="1">
      <c r="A545" s="14"/>
      <c r="B545" s="235"/>
      <c r="C545" s="236"/>
      <c r="D545" s="226" t="s">
        <v>169</v>
      </c>
      <c r="E545" s="237" t="s">
        <v>19</v>
      </c>
      <c r="F545" s="238" t="s">
        <v>78</v>
      </c>
      <c r="G545" s="236"/>
      <c r="H545" s="239">
        <v>1</v>
      </c>
      <c r="I545" s="240"/>
      <c r="J545" s="236"/>
      <c r="K545" s="236"/>
      <c r="L545" s="241"/>
      <c r="M545" s="242"/>
      <c r="N545" s="243"/>
      <c r="O545" s="243"/>
      <c r="P545" s="243"/>
      <c r="Q545" s="243"/>
      <c r="R545" s="243"/>
      <c r="S545" s="243"/>
      <c r="T545" s="24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45" t="s">
        <v>169</v>
      </c>
      <c r="AU545" s="245" t="s">
        <v>80</v>
      </c>
      <c r="AV545" s="14" t="s">
        <v>80</v>
      </c>
      <c r="AW545" s="14" t="s">
        <v>171</v>
      </c>
      <c r="AX545" s="14" t="s">
        <v>70</v>
      </c>
      <c r="AY545" s="245" t="s">
        <v>158</v>
      </c>
    </row>
    <row r="546" s="15" customFormat="1">
      <c r="A546" s="15"/>
      <c r="B546" s="256"/>
      <c r="C546" s="257"/>
      <c r="D546" s="226" t="s">
        <v>169</v>
      </c>
      <c r="E546" s="258" t="s">
        <v>19</v>
      </c>
      <c r="F546" s="259" t="s">
        <v>470</v>
      </c>
      <c r="G546" s="257"/>
      <c r="H546" s="260">
        <v>1</v>
      </c>
      <c r="I546" s="261"/>
      <c r="J546" s="257"/>
      <c r="K546" s="257"/>
      <c r="L546" s="262"/>
      <c r="M546" s="263"/>
      <c r="N546" s="264"/>
      <c r="O546" s="264"/>
      <c r="P546" s="264"/>
      <c r="Q546" s="264"/>
      <c r="R546" s="264"/>
      <c r="S546" s="264"/>
      <c r="T546" s="265"/>
      <c r="U546" s="15"/>
      <c r="V546" s="15"/>
      <c r="W546" s="15"/>
      <c r="X546" s="15"/>
      <c r="Y546" s="15"/>
      <c r="Z546" s="15"/>
      <c r="AA546" s="15"/>
      <c r="AB546" s="15"/>
      <c r="AC546" s="15"/>
      <c r="AD546" s="15"/>
      <c r="AE546" s="15"/>
      <c r="AT546" s="266" t="s">
        <v>169</v>
      </c>
      <c r="AU546" s="266" t="s">
        <v>80</v>
      </c>
      <c r="AV546" s="15" t="s">
        <v>165</v>
      </c>
      <c r="AW546" s="15" t="s">
        <v>171</v>
      </c>
      <c r="AX546" s="15" t="s">
        <v>78</v>
      </c>
      <c r="AY546" s="266" t="s">
        <v>158</v>
      </c>
    </row>
    <row r="547" s="2" customFormat="1" ht="14.4" customHeight="1">
      <c r="A547" s="40"/>
      <c r="B547" s="41"/>
      <c r="C547" s="206" t="s">
        <v>1519</v>
      </c>
      <c r="D547" s="206" t="s">
        <v>160</v>
      </c>
      <c r="E547" s="207" t="s">
        <v>2562</v>
      </c>
      <c r="F547" s="208" t="s">
        <v>2563</v>
      </c>
      <c r="G547" s="209" t="s">
        <v>181</v>
      </c>
      <c r="H547" s="210">
        <v>2320</v>
      </c>
      <c r="I547" s="211"/>
      <c r="J547" s="212">
        <f>ROUND(I547*H547,2)</f>
        <v>0</v>
      </c>
      <c r="K547" s="208" t="s">
        <v>164</v>
      </c>
      <c r="L547" s="46"/>
      <c r="M547" s="213" t="s">
        <v>19</v>
      </c>
      <c r="N547" s="214" t="s">
        <v>41</v>
      </c>
      <c r="O547" s="86"/>
      <c r="P547" s="215">
        <f>O547*H547</f>
        <v>0</v>
      </c>
      <c r="Q547" s="215">
        <v>0</v>
      </c>
      <c r="R547" s="215">
        <f>Q547*H547</f>
        <v>0</v>
      </c>
      <c r="S547" s="215">
        <v>0</v>
      </c>
      <c r="T547" s="216">
        <f>S547*H547</f>
        <v>0</v>
      </c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R547" s="217" t="s">
        <v>165</v>
      </c>
      <c r="AT547" s="217" t="s">
        <v>160</v>
      </c>
      <c r="AU547" s="217" t="s">
        <v>80</v>
      </c>
      <c r="AY547" s="19" t="s">
        <v>158</v>
      </c>
      <c r="BE547" s="218">
        <f>IF(N547="základní",J547,0)</f>
        <v>0</v>
      </c>
      <c r="BF547" s="218">
        <f>IF(N547="snížená",J547,0)</f>
        <v>0</v>
      </c>
      <c r="BG547" s="218">
        <f>IF(N547="zákl. přenesená",J547,0)</f>
        <v>0</v>
      </c>
      <c r="BH547" s="218">
        <f>IF(N547="sníž. přenesená",J547,0)</f>
        <v>0</v>
      </c>
      <c r="BI547" s="218">
        <f>IF(N547="nulová",J547,0)</f>
        <v>0</v>
      </c>
      <c r="BJ547" s="19" t="s">
        <v>78</v>
      </c>
      <c r="BK547" s="218">
        <f>ROUND(I547*H547,2)</f>
        <v>0</v>
      </c>
      <c r="BL547" s="19" t="s">
        <v>165</v>
      </c>
      <c r="BM547" s="217" t="s">
        <v>3029</v>
      </c>
    </row>
    <row r="548" s="2" customFormat="1">
      <c r="A548" s="40"/>
      <c r="B548" s="41"/>
      <c r="C548" s="42"/>
      <c r="D548" s="219" t="s">
        <v>167</v>
      </c>
      <c r="E548" s="42"/>
      <c r="F548" s="220" t="s">
        <v>2565</v>
      </c>
      <c r="G548" s="42"/>
      <c r="H548" s="42"/>
      <c r="I548" s="221"/>
      <c r="J548" s="42"/>
      <c r="K548" s="42"/>
      <c r="L548" s="46"/>
      <c r="M548" s="222"/>
      <c r="N548" s="223"/>
      <c r="O548" s="86"/>
      <c r="P548" s="86"/>
      <c r="Q548" s="86"/>
      <c r="R548" s="86"/>
      <c r="S548" s="86"/>
      <c r="T548" s="87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T548" s="19" t="s">
        <v>167</v>
      </c>
      <c r="AU548" s="19" t="s">
        <v>80</v>
      </c>
    </row>
    <row r="549" s="13" customFormat="1">
      <c r="A549" s="13"/>
      <c r="B549" s="224"/>
      <c r="C549" s="225"/>
      <c r="D549" s="226" t="s">
        <v>169</v>
      </c>
      <c r="E549" s="227" t="s">
        <v>19</v>
      </c>
      <c r="F549" s="228" t="s">
        <v>2988</v>
      </c>
      <c r="G549" s="225"/>
      <c r="H549" s="227" t="s">
        <v>19</v>
      </c>
      <c r="I549" s="229"/>
      <c r="J549" s="225"/>
      <c r="K549" s="225"/>
      <c r="L549" s="230"/>
      <c r="M549" s="231"/>
      <c r="N549" s="232"/>
      <c r="O549" s="232"/>
      <c r="P549" s="232"/>
      <c r="Q549" s="232"/>
      <c r="R549" s="232"/>
      <c r="S549" s="232"/>
      <c r="T549" s="23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34" t="s">
        <v>169</v>
      </c>
      <c r="AU549" s="234" t="s">
        <v>80</v>
      </c>
      <c r="AV549" s="13" t="s">
        <v>78</v>
      </c>
      <c r="AW549" s="13" t="s">
        <v>171</v>
      </c>
      <c r="AX549" s="13" t="s">
        <v>70</v>
      </c>
      <c r="AY549" s="234" t="s">
        <v>158</v>
      </c>
    </row>
    <row r="550" s="14" customFormat="1">
      <c r="A550" s="14"/>
      <c r="B550" s="235"/>
      <c r="C550" s="236"/>
      <c r="D550" s="226" t="s">
        <v>169</v>
      </c>
      <c r="E550" s="237" t="s">
        <v>19</v>
      </c>
      <c r="F550" s="238" t="s">
        <v>3030</v>
      </c>
      <c r="G550" s="236"/>
      <c r="H550" s="239">
        <v>2320</v>
      </c>
      <c r="I550" s="240"/>
      <c r="J550" s="236"/>
      <c r="K550" s="236"/>
      <c r="L550" s="241"/>
      <c r="M550" s="242"/>
      <c r="N550" s="243"/>
      <c r="O550" s="243"/>
      <c r="P550" s="243"/>
      <c r="Q550" s="243"/>
      <c r="R550" s="243"/>
      <c r="S550" s="243"/>
      <c r="T550" s="24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45" t="s">
        <v>169</v>
      </c>
      <c r="AU550" s="245" t="s">
        <v>80</v>
      </c>
      <c r="AV550" s="14" t="s">
        <v>80</v>
      </c>
      <c r="AW550" s="14" t="s">
        <v>171</v>
      </c>
      <c r="AX550" s="14" t="s">
        <v>70</v>
      </c>
      <c r="AY550" s="245" t="s">
        <v>158</v>
      </c>
    </row>
    <row r="551" s="15" customFormat="1">
      <c r="A551" s="15"/>
      <c r="B551" s="256"/>
      <c r="C551" s="257"/>
      <c r="D551" s="226" t="s">
        <v>169</v>
      </c>
      <c r="E551" s="258" t="s">
        <v>19</v>
      </c>
      <c r="F551" s="259" t="s">
        <v>470</v>
      </c>
      <c r="G551" s="257"/>
      <c r="H551" s="260">
        <v>2320</v>
      </c>
      <c r="I551" s="261"/>
      <c r="J551" s="257"/>
      <c r="K551" s="257"/>
      <c r="L551" s="262"/>
      <c r="M551" s="263"/>
      <c r="N551" s="264"/>
      <c r="O551" s="264"/>
      <c r="P551" s="264"/>
      <c r="Q551" s="264"/>
      <c r="R551" s="264"/>
      <c r="S551" s="264"/>
      <c r="T551" s="265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T551" s="266" t="s">
        <v>169</v>
      </c>
      <c r="AU551" s="266" t="s">
        <v>80</v>
      </c>
      <c r="AV551" s="15" t="s">
        <v>165</v>
      </c>
      <c r="AW551" s="15" t="s">
        <v>171</v>
      </c>
      <c r="AX551" s="15" t="s">
        <v>78</v>
      </c>
      <c r="AY551" s="266" t="s">
        <v>158</v>
      </c>
    </row>
    <row r="552" s="2" customFormat="1" ht="14.4" customHeight="1">
      <c r="A552" s="40"/>
      <c r="B552" s="41"/>
      <c r="C552" s="246" t="s">
        <v>1521</v>
      </c>
      <c r="D552" s="246" t="s">
        <v>400</v>
      </c>
      <c r="E552" s="247" t="s">
        <v>2567</v>
      </c>
      <c r="F552" s="248" t="s">
        <v>2568</v>
      </c>
      <c r="G552" s="249" t="s">
        <v>181</v>
      </c>
      <c r="H552" s="250">
        <v>2354.8000000000002</v>
      </c>
      <c r="I552" s="251"/>
      <c r="J552" s="252">
        <f>ROUND(I552*H552,2)</f>
        <v>0</v>
      </c>
      <c r="K552" s="248" t="s">
        <v>164</v>
      </c>
      <c r="L552" s="253"/>
      <c r="M552" s="254" t="s">
        <v>19</v>
      </c>
      <c r="N552" s="255" t="s">
        <v>41</v>
      </c>
      <c r="O552" s="86"/>
      <c r="P552" s="215">
        <f>O552*H552</f>
        <v>0</v>
      </c>
      <c r="Q552" s="215">
        <v>0.0010499999999999999</v>
      </c>
      <c r="R552" s="215">
        <f>Q552*H552</f>
        <v>2.47254</v>
      </c>
      <c r="S552" s="215">
        <v>0</v>
      </c>
      <c r="T552" s="216">
        <f>S552*H552</f>
        <v>0</v>
      </c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R552" s="217" t="s">
        <v>215</v>
      </c>
      <c r="AT552" s="217" t="s">
        <v>400</v>
      </c>
      <c r="AU552" s="217" t="s">
        <v>80</v>
      </c>
      <c r="AY552" s="19" t="s">
        <v>158</v>
      </c>
      <c r="BE552" s="218">
        <f>IF(N552="základní",J552,0)</f>
        <v>0</v>
      </c>
      <c r="BF552" s="218">
        <f>IF(N552="snížená",J552,0)</f>
        <v>0</v>
      </c>
      <c r="BG552" s="218">
        <f>IF(N552="zákl. přenesená",J552,0)</f>
        <v>0</v>
      </c>
      <c r="BH552" s="218">
        <f>IF(N552="sníž. přenesená",J552,0)</f>
        <v>0</v>
      </c>
      <c r="BI552" s="218">
        <f>IF(N552="nulová",J552,0)</f>
        <v>0</v>
      </c>
      <c r="BJ552" s="19" t="s">
        <v>78</v>
      </c>
      <c r="BK552" s="218">
        <f>ROUND(I552*H552,2)</f>
        <v>0</v>
      </c>
      <c r="BL552" s="19" t="s">
        <v>165</v>
      </c>
      <c r="BM552" s="217" t="s">
        <v>3031</v>
      </c>
    </row>
    <row r="553" s="13" customFormat="1">
      <c r="A553" s="13"/>
      <c r="B553" s="224"/>
      <c r="C553" s="225"/>
      <c r="D553" s="226" t="s">
        <v>169</v>
      </c>
      <c r="E553" s="227" t="s">
        <v>19</v>
      </c>
      <c r="F553" s="228" t="s">
        <v>2988</v>
      </c>
      <c r="G553" s="225"/>
      <c r="H553" s="227" t="s">
        <v>19</v>
      </c>
      <c r="I553" s="229"/>
      <c r="J553" s="225"/>
      <c r="K553" s="225"/>
      <c r="L553" s="230"/>
      <c r="M553" s="231"/>
      <c r="N553" s="232"/>
      <c r="O553" s="232"/>
      <c r="P553" s="232"/>
      <c r="Q553" s="232"/>
      <c r="R553" s="232"/>
      <c r="S553" s="232"/>
      <c r="T553" s="23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34" t="s">
        <v>169</v>
      </c>
      <c r="AU553" s="234" t="s">
        <v>80</v>
      </c>
      <c r="AV553" s="13" t="s">
        <v>78</v>
      </c>
      <c r="AW553" s="13" t="s">
        <v>171</v>
      </c>
      <c r="AX553" s="13" t="s">
        <v>70</v>
      </c>
      <c r="AY553" s="234" t="s">
        <v>158</v>
      </c>
    </row>
    <row r="554" s="14" customFormat="1">
      <c r="A554" s="14"/>
      <c r="B554" s="235"/>
      <c r="C554" s="236"/>
      <c r="D554" s="226" t="s">
        <v>169</v>
      </c>
      <c r="E554" s="237" t="s">
        <v>19</v>
      </c>
      <c r="F554" s="238" t="s">
        <v>3030</v>
      </c>
      <c r="G554" s="236"/>
      <c r="H554" s="239">
        <v>2320</v>
      </c>
      <c r="I554" s="240"/>
      <c r="J554" s="236"/>
      <c r="K554" s="236"/>
      <c r="L554" s="241"/>
      <c r="M554" s="242"/>
      <c r="N554" s="243"/>
      <c r="O554" s="243"/>
      <c r="P554" s="243"/>
      <c r="Q554" s="243"/>
      <c r="R554" s="243"/>
      <c r="S554" s="243"/>
      <c r="T554" s="24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45" t="s">
        <v>169</v>
      </c>
      <c r="AU554" s="245" t="s">
        <v>80</v>
      </c>
      <c r="AV554" s="14" t="s">
        <v>80</v>
      </c>
      <c r="AW554" s="14" t="s">
        <v>171</v>
      </c>
      <c r="AX554" s="14" t="s">
        <v>70</v>
      </c>
      <c r="AY554" s="245" t="s">
        <v>158</v>
      </c>
    </row>
    <row r="555" s="15" customFormat="1">
      <c r="A555" s="15"/>
      <c r="B555" s="256"/>
      <c r="C555" s="257"/>
      <c r="D555" s="226" t="s">
        <v>169</v>
      </c>
      <c r="E555" s="258" t="s">
        <v>19</v>
      </c>
      <c r="F555" s="259" t="s">
        <v>470</v>
      </c>
      <c r="G555" s="257"/>
      <c r="H555" s="260">
        <v>2320</v>
      </c>
      <c r="I555" s="261"/>
      <c r="J555" s="257"/>
      <c r="K555" s="257"/>
      <c r="L555" s="262"/>
      <c r="M555" s="263"/>
      <c r="N555" s="264"/>
      <c r="O555" s="264"/>
      <c r="P555" s="264"/>
      <c r="Q555" s="264"/>
      <c r="R555" s="264"/>
      <c r="S555" s="264"/>
      <c r="T555" s="26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66" t="s">
        <v>169</v>
      </c>
      <c r="AU555" s="266" t="s">
        <v>80</v>
      </c>
      <c r="AV555" s="15" t="s">
        <v>165</v>
      </c>
      <c r="AW555" s="15" t="s">
        <v>171</v>
      </c>
      <c r="AX555" s="15" t="s">
        <v>70</v>
      </c>
      <c r="AY555" s="266" t="s">
        <v>158</v>
      </c>
    </row>
    <row r="556" s="14" customFormat="1">
      <c r="A556" s="14"/>
      <c r="B556" s="235"/>
      <c r="C556" s="236"/>
      <c r="D556" s="226" t="s">
        <v>169</v>
      </c>
      <c r="E556" s="237" t="s">
        <v>19</v>
      </c>
      <c r="F556" s="238" t="s">
        <v>3032</v>
      </c>
      <c r="G556" s="236"/>
      <c r="H556" s="239">
        <v>2354.7999999999997</v>
      </c>
      <c r="I556" s="240"/>
      <c r="J556" s="236"/>
      <c r="K556" s="236"/>
      <c r="L556" s="241"/>
      <c r="M556" s="242"/>
      <c r="N556" s="243"/>
      <c r="O556" s="243"/>
      <c r="P556" s="243"/>
      <c r="Q556" s="243"/>
      <c r="R556" s="243"/>
      <c r="S556" s="243"/>
      <c r="T556" s="24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45" t="s">
        <v>169</v>
      </c>
      <c r="AU556" s="245" t="s">
        <v>80</v>
      </c>
      <c r="AV556" s="14" t="s">
        <v>80</v>
      </c>
      <c r="AW556" s="14" t="s">
        <v>171</v>
      </c>
      <c r="AX556" s="14" t="s">
        <v>78</v>
      </c>
      <c r="AY556" s="245" t="s">
        <v>158</v>
      </c>
    </row>
    <row r="557" s="2" customFormat="1" ht="19.8" customHeight="1">
      <c r="A557" s="40"/>
      <c r="B557" s="41"/>
      <c r="C557" s="206" t="s">
        <v>2673</v>
      </c>
      <c r="D557" s="206" t="s">
        <v>160</v>
      </c>
      <c r="E557" s="207" t="s">
        <v>3033</v>
      </c>
      <c r="F557" s="208" t="s">
        <v>3034</v>
      </c>
      <c r="G557" s="209" t="s">
        <v>181</v>
      </c>
      <c r="H557" s="210">
        <v>25</v>
      </c>
      <c r="I557" s="211"/>
      <c r="J557" s="212">
        <f>ROUND(I557*H557,2)</f>
        <v>0</v>
      </c>
      <c r="K557" s="208" t="s">
        <v>164</v>
      </c>
      <c r="L557" s="46"/>
      <c r="M557" s="213" t="s">
        <v>19</v>
      </c>
      <c r="N557" s="214" t="s">
        <v>41</v>
      </c>
      <c r="O557" s="86"/>
      <c r="P557" s="215">
        <f>O557*H557</f>
        <v>0</v>
      </c>
      <c r="Q557" s="215">
        <v>0</v>
      </c>
      <c r="R557" s="215">
        <f>Q557*H557</f>
        <v>0</v>
      </c>
      <c r="S557" s="215">
        <v>0</v>
      </c>
      <c r="T557" s="216">
        <f>S557*H557</f>
        <v>0</v>
      </c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R557" s="217" t="s">
        <v>165</v>
      </c>
      <c r="AT557" s="217" t="s">
        <v>160</v>
      </c>
      <c r="AU557" s="217" t="s">
        <v>80</v>
      </c>
      <c r="AY557" s="19" t="s">
        <v>158</v>
      </c>
      <c r="BE557" s="218">
        <f>IF(N557="základní",J557,0)</f>
        <v>0</v>
      </c>
      <c r="BF557" s="218">
        <f>IF(N557="snížená",J557,0)</f>
        <v>0</v>
      </c>
      <c r="BG557" s="218">
        <f>IF(N557="zákl. přenesená",J557,0)</f>
        <v>0</v>
      </c>
      <c r="BH557" s="218">
        <f>IF(N557="sníž. přenesená",J557,0)</f>
        <v>0</v>
      </c>
      <c r="BI557" s="218">
        <f>IF(N557="nulová",J557,0)</f>
        <v>0</v>
      </c>
      <c r="BJ557" s="19" t="s">
        <v>78</v>
      </c>
      <c r="BK557" s="218">
        <f>ROUND(I557*H557,2)</f>
        <v>0</v>
      </c>
      <c r="BL557" s="19" t="s">
        <v>165</v>
      </c>
      <c r="BM557" s="217" t="s">
        <v>3035</v>
      </c>
    </row>
    <row r="558" s="2" customFormat="1">
      <c r="A558" s="40"/>
      <c r="B558" s="41"/>
      <c r="C558" s="42"/>
      <c r="D558" s="219" t="s">
        <v>167</v>
      </c>
      <c r="E558" s="42"/>
      <c r="F558" s="220" t="s">
        <v>3036</v>
      </c>
      <c r="G558" s="42"/>
      <c r="H558" s="42"/>
      <c r="I558" s="221"/>
      <c r="J558" s="42"/>
      <c r="K558" s="42"/>
      <c r="L558" s="46"/>
      <c r="M558" s="222"/>
      <c r="N558" s="223"/>
      <c r="O558" s="86"/>
      <c r="P558" s="86"/>
      <c r="Q558" s="86"/>
      <c r="R558" s="86"/>
      <c r="S558" s="86"/>
      <c r="T558" s="87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T558" s="19" t="s">
        <v>167</v>
      </c>
      <c r="AU558" s="19" t="s">
        <v>80</v>
      </c>
    </row>
    <row r="559" s="13" customFormat="1">
      <c r="A559" s="13"/>
      <c r="B559" s="224"/>
      <c r="C559" s="225"/>
      <c r="D559" s="226" t="s">
        <v>169</v>
      </c>
      <c r="E559" s="227" t="s">
        <v>19</v>
      </c>
      <c r="F559" s="228" t="s">
        <v>2988</v>
      </c>
      <c r="G559" s="225"/>
      <c r="H559" s="227" t="s">
        <v>19</v>
      </c>
      <c r="I559" s="229"/>
      <c r="J559" s="225"/>
      <c r="K559" s="225"/>
      <c r="L559" s="230"/>
      <c r="M559" s="231"/>
      <c r="N559" s="232"/>
      <c r="O559" s="232"/>
      <c r="P559" s="232"/>
      <c r="Q559" s="232"/>
      <c r="R559" s="232"/>
      <c r="S559" s="232"/>
      <c r="T559" s="23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34" t="s">
        <v>169</v>
      </c>
      <c r="AU559" s="234" t="s">
        <v>80</v>
      </c>
      <c r="AV559" s="13" t="s">
        <v>78</v>
      </c>
      <c r="AW559" s="13" t="s">
        <v>171</v>
      </c>
      <c r="AX559" s="13" t="s">
        <v>70</v>
      </c>
      <c r="AY559" s="234" t="s">
        <v>158</v>
      </c>
    </row>
    <row r="560" s="13" customFormat="1">
      <c r="A560" s="13"/>
      <c r="B560" s="224"/>
      <c r="C560" s="225"/>
      <c r="D560" s="226" t="s">
        <v>169</v>
      </c>
      <c r="E560" s="227" t="s">
        <v>19</v>
      </c>
      <c r="F560" s="228" t="s">
        <v>1223</v>
      </c>
      <c r="G560" s="225"/>
      <c r="H560" s="227" t="s">
        <v>19</v>
      </c>
      <c r="I560" s="229"/>
      <c r="J560" s="225"/>
      <c r="K560" s="225"/>
      <c r="L560" s="230"/>
      <c r="M560" s="231"/>
      <c r="N560" s="232"/>
      <c r="O560" s="232"/>
      <c r="P560" s="232"/>
      <c r="Q560" s="232"/>
      <c r="R560" s="232"/>
      <c r="S560" s="232"/>
      <c r="T560" s="23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34" t="s">
        <v>169</v>
      </c>
      <c r="AU560" s="234" t="s">
        <v>80</v>
      </c>
      <c r="AV560" s="13" t="s">
        <v>78</v>
      </c>
      <c r="AW560" s="13" t="s">
        <v>171</v>
      </c>
      <c r="AX560" s="13" t="s">
        <v>70</v>
      </c>
      <c r="AY560" s="234" t="s">
        <v>158</v>
      </c>
    </row>
    <row r="561" s="14" customFormat="1">
      <c r="A561" s="14"/>
      <c r="B561" s="235"/>
      <c r="C561" s="236"/>
      <c r="D561" s="226" t="s">
        <v>169</v>
      </c>
      <c r="E561" s="237" t="s">
        <v>19</v>
      </c>
      <c r="F561" s="238" t="s">
        <v>3037</v>
      </c>
      <c r="G561" s="236"/>
      <c r="H561" s="239">
        <v>19</v>
      </c>
      <c r="I561" s="240"/>
      <c r="J561" s="236"/>
      <c r="K561" s="236"/>
      <c r="L561" s="241"/>
      <c r="M561" s="242"/>
      <c r="N561" s="243"/>
      <c r="O561" s="243"/>
      <c r="P561" s="243"/>
      <c r="Q561" s="243"/>
      <c r="R561" s="243"/>
      <c r="S561" s="243"/>
      <c r="T561" s="24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45" t="s">
        <v>169</v>
      </c>
      <c r="AU561" s="245" t="s">
        <v>80</v>
      </c>
      <c r="AV561" s="14" t="s">
        <v>80</v>
      </c>
      <c r="AW561" s="14" t="s">
        <v>171</v>
      </c>
      <c r="AX561" s="14" t="s">
        <v>70</v>
      </c>
      <c r="AY561" s="245" t="s">
        <v>158</v>
      </c>
    </row>
    <row r="562" s="13" customFormat="1">
      <c r="A562" s="13"/>
      <c r="B562" s="224"/>
      <c r="C562" s="225"/>
      <c r="D562" s="226" t="s">
        <v>169</v>
      </c>
      <c r="E562" s="227" t="s">
        <v>19</v>
      </c>
      <c r="F562" s="228" t="s">
        <v>1488</v>
      </c>
      <c r="G562" s="225"/>
      <c r="H562" s="227" t="s">
        <v>19</v>
      </c>
      <c r="I562" s="229"/>
      <c r="J562" s="225"/>
      <c r="K562" s="225"/>
      <c r="L562" s="230"/>
      <c r="M562" s="231"/>
      <c r="N562" s="232"/>
      <c r="O562" s="232"/>
      <c r="P562" s="232"/>
      <c r="Q562" s="232"/>
      <c r="R562" s="232"/>
      <c r="S562" s="232"/>
      <c r="T562" s="23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34" t="s">
        <v>169</v>
      </c>
      <c r="AU562" s="234" t="s">
        <v>80</v>
      </c>
      <c r="AV562" s="13" t="s">
        <v>78</v>
      </c>
      <c r="AW562" s="13" t="s">
        <v>171</v>
      </c>
      <c r="AX562" s="13" t="s">
        <v>70</v>
      </c>
      <c r="AY562" s="234" t="s">
        <v>158</v>
      </c>
    </row>
    <row r="563" s="14" customFormat="1">
      <c r="A563" s="14"/>
      <c r="B563" s="235"/>
      <c r="C563" s="236"/>
      <c r="D563" s="226" t="s">
        <v>169</v>
      </c>
      <c r="E563" s="237" t="s">
        <v>19</v>
      </c>
      <c r="F563" s="238" t="s">
        <v>204</v>
      </c>
      <c r="G563" s="236"/>
      <c r="H563" s="239">
        <v>6</v>
      </c>
      <c r="I563" s="240"/>
      <c r="J563" s="236"/>
      <c r="K563" s="236"/>
      <c r="L563" s="241"/>
      <c r="M563" s="242"/>
      <c r="N563" s="243"/>
      <c r="O563" s="243"/>
      <c r="P563" s="243"/>
      <c r="Q563" s="243"/>
      <c r="R563" s="243"/>
      <c r="S563" s="243"/>
      <c r="T563" s="24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45" t="s">
        <v>169</v>
      </c>
      <c r="AU563" s="245" t="s">
        <v>80</v>
      </c>
      <c r="AV563" s="14" t="s">
        <v>80</v>
      </c>
      <c r="AW563" s="14" t="s">
        <v>171</v>
      </c>
      <c r="AX563" s="14" t="s">
        <v>70</v>
      </c>
      <c r="AY563" s="245" t="s">
        <v>158</v>
      </c>
    </row>
    <row r="564" s="15" customFormat="1">
      <c r="A564" s="15"/>
      <c r="B564" s="256"/>
      <c r="C564" s="257"/>
      <c r="D564" s="226" t="s">
        <v>169</v>
      </c>
      <c r="E564" s="258" t="s">
        <v>19</v>
      </c>
      <c r="F564" s="259" t="s">
        <v>470</v>
      </c>
      <c r="G564" s="257"/>
      <c r="H564" s="260">
        <v>25</v>
      </c>
      <c r="I564" s="261"/>
      <c r="J564" s="257"/>
      <c r="K564" s="257"/>
      <c r="L564" s="262"/>
      <c r="M564" s="263"/>
      <c r="N564" s="264"/>
      <c r="O564" s="264"/>
      <c r="P564" s="264"/>
      <c r="Q564" s="264"/>
      <c r="R564" s="264"/>
      <c r="S564" s="264"/>
      <c r="T564" s="265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66" t="s">
        <v>169</v>
      </c>
      <c r="AU564" s="266" t="s">
        <v>80</v>
      </c>
      <c r="AV564" s="15" t="s">
        <v>165</v>
      </c>
      <c r="AW564" s="15" t="s">
        <v>171</v>
      </c>
      <c r="AX564" s="15" t="s">
        <v>78</v>
      </c>
      <c r="AY564" s="266" t="s">
        <v>158</v>
      </c>
    </row>
    <row r="565" s="2" customFormat="1" ht="14.4" customHeight="1">
      <c r="A565" s="40"/>
      <c r="B565" s="41"/>
      <c r="C565" s="246" t="s">
        <v>2675</v>
      </c>
      <c r="D565" s="246" t="s">
        <v>400</v>
      </c>
      <c r="E565" s="247" t="s">
        <v>3038</v>
      </c>
      <c r="F565" s="248" t="s">
        <v>3039</v>
      </c>
      <c r="G565" s="249" t="s">
        <v>181</v>
      </c>
      <c r="H565" s="250">
        <v>25.375</v>
      </c>
      <c r="I565" s="251"/>
      <c r="J565" s="252">
        <f>ROUND(I565*H565,2)</f>
        <v>0</v>
      </c>
      <c r="K565" s="248" t="s">
        <v>164</v>
      </c>
      <c r="L565" s="253"/>
      <c r="M565" s="254" t="s">
        <v>19</v>
      </c>
      <c r="N565" s="255" t="s">
        <v>41</v>
      </c>
      <c r="O565" s="86"/>
      <c r="P565" s="215">
        <f>O565*H565</f>
        <v>0</v>
      </c>
      <c r="Q565" s="215">
        <v>0.00314</v>
      </c>
      <c r="R565" s="215">
        <f>Q565*H565</f>
        <v>0.079677499999999998</v>
      </c>
      <c r="S565" s="215">
        <v>0</v>
      </c>
      <c r="T565" s="216">
        <f>S565*H565</f>
        <v>0</v>
      </c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R565" s="217" t="s">
        <v>215</v>
      </c>
      <c r="AT565" s="217" t="s">
        <v>400</v>
      </c>
      <c r="AU565" s="217" t="s">
        <v>80</v>
      </c>
      <c r="AY565" s="19" t="s">
        <v>158</v>
      </c>
      <c r="BE565" s="218">
        <f>IF(N565="základní",J565,0)</f>
        <v>0</v>
      </c>
      <c r="BF565" s="218">
        <f>IF(N565="snížená",J565,0)</f>
        <v>0</v>
      </c>
      <c r="BG565" s="218">
        <f>IF(N565="zákl. přenesená",J565,0)</f>
        <v>0</v>
      </c>
      <c r="BH565" s="218">
        <f>IF(N565="sníž. přenesená",J565,0)</f>
        <v>0</v>
      </c>
      <c r="BI565" s="218">
        <f>IF(N565="nulová",J565,0)</f>
        <v>0</v>
      </c>
      <c r="BJ565" s="19" t="s">
        <v>78</v>
      </c>
      <c r="BK565" s="218">
        <f>ROUND(I565*H565,2)</f>
        <v>0</v>
      </c>
      <c r="BL565" s="19" t="s">
        <v>165</v>
      </c>
      <c r="BM565" s="217" t="s">
        <v>3040</v>
      </c>
    </row>
    <row r="566" s="13" customFormat="1">
      <c r="A566" s="13"/>
      <c r="B566" s="224"/>
      <c r="C566" s="225"/>
      <c r="D566" s="226" t="s">
        <v>169</v>
      </c>
      <c r="E566" s="227" t="s">
        <v>19</v>
      </c>
      <c r="F566" s="228" t="s">
        <v>2988</v>
      </c>
      <c r="G566" s="225"/>
      <c r="H566" s="227" t="s">
        <v>19</v>
      </c>
      <c r="I566" s="229"/>
      <c r="J566" s="225"/>
      <c r="K566" s="225"/>
      <c r="L566" s="230"/>
      <c r="M566" s="231"/>
      <c r="N566" s="232"/>
      <c r="O566" s="232"/>
      <c r="P566" s="232"/>
      <c r="Q566" s="232"/>
      <c r="R566" s="232"/>
      <c r="S566" s="232"/>
      <c r="T566" s="23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34" t="s">
        <v>169</v>
      </c>
      <c r="AU566" s="234" t="s">
        <v>80</v>
      </c>
      <c r="AV566" s="13" t="s">
        <v>78</v>
      </c>
      <c r="AW566" s="13" t="s">
        <v>171</v>
      </c>
      <c r="AX566" s="13" t="s">
        <v>70</v>
      </c>
      <c r="AY566" s="234" t="s">
        <v>158</v>
      </c>
    </row>
    <row r="567" s="13" customFormat="1">
      <c r="A567" s="13"/>
      <c r="B567" s="224"/>
      <c r="C567" s="225"/>
      <c r="D567" s="226" t="s">
        <v>169</v>
      </c>
      <c r="E567" s="227" t="s">
        <v>19</v>
      </c>
      <c r="F567" s="228" t="s">
        <v>1223</v>
      </c>
      <c r="G567" s="225"/>
      <c r="H567" s="227" t="s">
        <v>19</v>
      </c>
      <c r="I567" s="229"/>
      <c r="J567" s="225"/>
      <c r="K567" s="225"/>
      <c r="L567" s="230"/>
      <c r="M567" s="231"/>
      <c r="N567" s="232"/>
      <c r="O567" s="232"/>
      <c r="P567" s="232"/>
      <c r="Q567" s="232"/>
      <c r="R567" s="232"/>
      <c r="S567" s="232"/>
      <c r="T567" s="23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34" t="s">
        <v>169</v>
      </c>
      <c r="AU567" s="234" t="s">
        <v>80</v>
      </c>
      <c r="AV567" s="13" t="s">
        <v>78</v>
      </c>
      <c r="AW567" s="13" t="s">
        <v>171</v>
      </c>
      <c r="AX567" s="13" t="s">
        <v>70</v>
      </c>
      <c r="AY567" s="234" t="s">
        <v>158</v>
      </c>
    </row>
    <row r="568" s="14" customFormat="1">
      <c r="A568" s="14"/>
      <c r="B568" s="235"/>
      <c r="C568" s="236"/>
      <c r="D568" s="226" t="s">
        <v>169</v>
      </c>
      <c r="E568" s="237" t="s">
        <v>19</v>
      </c>
      <c r="F568" s="238" t="s">
        <v>3037</v>
      </c>
      <c r="G568" s="236"/>
      <c r="H568" s="239">
        <v>19</v>
      </c>
      <c r="I568" s="240"/>
      <c r="J568" s="236"/>
      <c r="K568" s="236"/>
      <c r="L568" s="241"/>
      <c r="M568" s="242"/>
      <c r="N568" s="243"/>
      <c r="O568" s="243"/>
      <c r="P568" s="243"/>
      <c r="Q568" s="243"/>
      <c r="R568" s="243"/>
      <c r="S568" s="243"/>
      <c r="T568" s="24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45" t="s">
        <v>169</v>
      </c>
      <c r="AU568" s="245" t="s">
        <v>80</v>
      </c>
      <c r="AV568" s="14" t="s">
        <v>80</v>
      </c>
      <c r="AW568" s="14" t="s">
        <v>171</v>
      </c>
      <c r="AX568" s="14" t="s">
        <v>70</v>
      </c>
      <c r="AY568" s="245" t="s">
        <v>158</v>
      </c>
    </row>
    <row r="569" s="13" customFormat="1">
      <c r="A569" s="13"/>
      <c r="B569" s="224"/>
      <c r="C569" s="225"/>
      <c r="D569" s="226" t="s">
        <v>169</v>
      </c>
      <c r="E569" s="227" t="s">
        <v>19</v>
      </c>
      <c r="F569" s="228" t="s">
        <v>1488</v>
      </c>
      <c r="G569" s="225"/>
      <c r="H569" s="227" t="s">
        <v>19</v>
      </c>
      <c r="I569" s="229"/>
      <c r="J569" s="225"/>
      <c r="K569" s="225"/>
      <c r="L569" s="230"/>
      <c r="M569" s="231"/>
      <c r="N569" s="232"/>
      <c r="O569" s="232"/>
      <c r="P569" s="232"/>
      <c r="Q569" s="232"/>
      <c r="R569" s="232"/>
      <c r="S569" s="232"/>
      <c r="T569" s="23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34" t="s">
        <v>169</v>
      </c>
      <c r="AU569" s="234" t="s">
        <v>80</v>
      </c>
      <c r="AV569" s="13" t="s">
        <v>78</v>
      </c>
      <c r="AW569" s="13" t="s">
        <v>171</v>
      </c>
      <c r="AX569" s="13" t="s">
        <v>70</v>
      </c>
      <c r="AY569" s="234" t="s">
        <v>158</v>
      </c>
    </row>
    <row r="570" s="14" customFormat="1">
      <c r="A570" s="14"/>
      <c r="B570" s="235"/>
      <c r="C570" s="236"/>
      <c r="D570" s="226" t="s">
        <v>169</v>
      </c>
      <c r="E570" s="237" t="s">
        <v>19</v>
      </c>
      <c r="F570" s="238" t="s">
        <v>204</v>
      </c>
      <c r="G570" s="236"/>
      <c r="H570" s="239">
        <v>6</v>
      </c>
      <c r="I570" s="240"/>
      <c r="J570" s="236"/>
      <c r="K570" s="236"/>
      <c r="L570" s="241"/>
      <c r="M570" s="242"/>
      <c r="N570" s="243"/>
      <c r="O570" s="243"/>
      <c r="P570" s="243"/>
      <c r="Q570" s="243"/>
      <c r="R570" s="243"/>
      <c r="S570" s="243"/>
      <c r="T570" s="24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45" t="s">
        <v>169</v>
      </c>
      <c r="AU570" s="245" t="s">
        <v>80</v>
      </c>
      <c r="AV570" s="14" t="s">
        <v>80</v>
      </c>
      <c r="AW570" s="14" t="s">
        <v>171</v>
      </c>
      <c r="AX570" s="14" t="s">
        <v>70</v>
      </c>
      <c r="AY570" s="245" t="s">
        <v>158</v>
      </c>
    </row>
    <row r="571" s="15" customFormat="1">
      <c r="A571" s="15"/>
      <c r="B571" s="256"/>
      <c r="C571" s="257"/>
      <c r="D571" s="226" t="s">
        <v>169</v>
      </c>
      <c r="E571" s="258" t="s">
        <v>19</v>
      </c>
      <c r="F571" s="259" t="s">
        <v>470</v>
      </c>
      <c r="G571" s="257"/>
      <c r="H571" s="260">
        <v>25</v>
      </c>
      <c r="I571" s="261"/>
      <c r="J571" s="257"/>
      <c r="K571" s="257"/>
      <c r="L571" s="262"/>
      <c r="M571" s="263"/>
      <c r="N571" s="264"/>
      <c r="O571" s="264"/>
      <c r="P571" s="264"/>
      <c r="Q571" s="264"/>
      <c r="R571" s="264"/>
      <c r="S571" s="264"/>
      <c r="T571" s="265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66" t="s">
        <v>169</v>
      </c>
      <c r="AU571" s="266" t="s">
        <v>80</v>
      </c>
      <c r="AV571" s="15" t="s">
        <v>165</v>
      </c>
      <c r="AW571" s="15" t="s">
        <v>171</v>
      </c>
      <c r="AX571" s="15" t="s">
        <v>70</v>
      </c>
      <c r="AY571" s="266" t="s">
        <v>158</v>
      </c>
    </row>
    <row r="572" s="14" customFormat="1">
      <c r="A572" s="14"/>
      <c r="B572" s="235"/>
      <c r="C572" s="236"/>
      <c r="D572" s="226" t="s">
        <v>169</v>
      </c>
      <c r="E572" s="237" t="s">
        <v>19</v>
      </c>
      <c r="F572" s="238" t="s">
        <v>3041</v>
      </c>
      <c r="G572" s="236"/>
      <c r="H572" s="239">
        <v>25.374999999999996</v>
      </c>
      <c r="I572" s="240"/>
      <c r="J572" s="236"/>
      <c r="K572" s="236"/>
      <c r="L572" s="241"/>
      <c r="M572" s="242"/>
      <c r="N572" s="243"/>
      <c r="O572" s="243"/>
      <c r="P572" s="243"/>
      <c r="Q572" s="243"/>
      <c r="R572" s="243"/>
      <c r="S572" s="243"/>
      <c r="T572" s="24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45" t="s">
        <v>169</v>
      </c>
      <c r="AU572" s="245" t="s">
        <v>80</v>
      </c>
      <c r="AV572" s="14" t="s">
        <v>80</v>
      </c>
      <c r="AW572" s="14" t="s">
        <v>171</v>
      </c>
      <c r="AX572" s="14" t="s">
        <v>78</v>
      </c>
      <c r="AY572" s="245" t="s">
        <v>158</v>
      </c>
    </row>
    <row r="573" s="2" customFormat="1" ht="14.4" customHeight="1">
      <c r="A573" s="40"/>
      <c r="B573" s="41"/>
      <c r="C573" s="206" t="s">
        <v>2678</v>
      </c>
      <c r="D573" s="206" t="s">
        <v>160</v>
      </c>
      <c r="E573" s="207" t="s">
        <v>2578</v>
      </c>
      <c r="F573" s="208" t="s">
        <v>2579</v>
      </c>
      <c r="G573" s="209" t="s">
        <v>505</v>
      </c>
      <c r="H573" s="210">
        <v>24</v>
      </c>
      <c r="I573" s="211"/>
      <c r="J573" s="212">
        <f>ROUND(I573*H573,2)</f>
        <v>0</v>
      </c>
      <c r="K573" s="208" t="s">
        <v>164</v>
      </c>
      <c r="L573" s="46"/>
      <c r="M573" s="213" t="s">
        <v>19</v>
      </c>
      <c r="N573" s="214" t="s">
        <v>41</v>
      </c>
      <c r="O573" s="86"/>
      <c r="P573" s="215">
        <f>O573*H573</f>
        <v>0</v>
      </c>
      <c r="Q573" s="215">
        <v>0</v>
      </c>
      <c r="R573" s="215">
        <f>Q573*H573</f>
        <v>0</v>
      </c>
      <c r="S573" s="215">
        <v>0</v>
      </c>
      <c r="T573" s="216">
        <f>S573*H573</f>
        <v>0</v>
      </c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R573" s="217" t="s">
        <v>165</v>
      </c>
      <c r="AT573" s="217" t="s">
        <v>160</v>
      </c>
      <c r="AU573" s="217" t="s">
        <v>80</v>
      </c>
      <c r="AY573" s="19" t="s">
        <v>158</v>
      </c>
      <c r="BE573" s="218">
        <f>IF(N573="základní",J573,0)</f>
        <v>0</v>
      </c>
      <c r="BF573" s="218">
        <f>IF(N573="snížená",J573,0)</f>
        <v>0</v>
      </c>
      <c r="BG573" s="218">
        <f>IF(N573="zákl. přenesená",J573,0)</f>
        <v>0</v>
      </c>
      <c r="BH573" s="218">
        <f>IF(N573="sníž. přenesená",J573,0)</f>
        <v>0</v>
      </c>
      <c r="BI573" s="218">
        <f>IF(N573="nulová",J573,0)</f>
        <v>0</v>
      </c>
      <c r="BJ573" s="19" t="s">
        <v>78</v>
      </c>
      <c r="BK573" s="218">
        <f>ROUND(I573*H573,2)</f>
        <v>0</v>
      </c>
      <c r="BL573" s="19" t="s">
        <v>165</v>
      </c>
      <c r="BM573" s="217" t="s">
        <v>3042</v>
      </c>
    </row>
    <row r="574" s="2" customFormat="1">
      <c r="A574" s="40"/>
      <c r="B574" s="41"/>
      <c r="C574" s="42"/>
      <c r="D574" s="219" t="s">
        <v>167</v>
      </c>
      <c r="E574" s="42"/>
      <c r="F574" s="220" t="s">
        <v>2581</v>
      </c>
      <c r="G574" s="42"/>
      <c r="H574" s="42"/>
      <c r="I574" s="221"/>
      <c r="J574" s="42"/>
      <c r="K574" s="42"/>
      <c r="L574" s="46"/>
      <c r="M574" s="222"/>
      <c r="N574" s="223"/>
      <c r="O574" s="86"/>
      <c r="P574" s="86"/>
      <c r="Q574" s="86"/>
      <c r="R574" s="86"/>
      <c r="S574" s="86"/>
      <c r="T574" s="87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T574" s="19" t="s">
        <v>167</v>
      </c>
      <c r="AU574" s="19" t="s">
        <v>80</v>
      </c>
    </row>
    <row r="575" s="13" customFormat="1">
      <c r="A575" s="13"/>
      <c r="B575" s="224"/>
      <c r="C575" s="225"/>
      <c r="D575" s="226" t="s">
        <v>169</v>
      </c>
      <c r="E575" s="227" t="s">
        <v>19</v>
      </c>
      <c r="F575" s="228" t="s">
        <v>2988</v>
      </c>
      <c r="G575" s="225"/>
      <c r="H575" s="227" t="s">
        <v>19</v>
      </c>
      <c r="I575" s="229"/>
      <c r="J575" s="225"/>
      <c r="K575" s="225"/>
      <c r="L575" s="230"/>
      <c r="M575" s="231"/>
      <c r="N575" s="232"/>
      <c r="O575" s="232"/>
      <c r="P575" s="232"/>
      <c r="Q575" s="232"/>
      <c r="R575" s="232"/>
      <c r="S575" s="232"/>
      <c r="T575" s="23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34" t="s">
        <v>169</v>
      </c>
      <c r="AU575" s="234" t="s">
        <v>80</v>
      </c>
      <c r="AV575" s="13" t="s">
        <v>78</v>
      </c>
      <c r="AW575" s="13" t="s">
        <v>171</v>
      </c>
      <c r="AX575" s="13" t="s">
        <v>70</v>
      </c>
      <c r="AY575" s="234" t="s">
        <v>158</v>
      </c>
    </row>
    <row r="576" s="14" customFormat="1">
      <c r="A576" s="14"/>
      <c r="B576" s="235"/>
      <c r="C576" s="236"/>
      <c r="D576" s="226" t="s">
        <v>169</v>
      </c>
      <c r="E576" s="237" t="s">
        <v>19</v>
      </c>
      <c r="F576" s="238" t="s">
        <v>339</v>
      </c>
      <c r="G576" s="236"/>
      <c r="H576" s="239">
        <v>24</v>
      </c>
      <c r="I576" s="240"/>
      <c r="J576" s="236"/>
      <c r="K576" s="236"/>
      <c r="L576" s="241"/>
      <c r="M576" s="242"/>
      <c r="N576" s="243"/>
      <c r="O576" s="243"/>
      <c r="P576" s="243"/>
      <c r="Q576" s="243"/>
      <c r="R576" s="243"/>
      <c r="S576" s="243"/>
      <c r="T576" s="24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45" t="s">
        <v>169</v>
      </c>
      <c r="AU576" s="245" t="s">
        <v>80</v>
      </c>
      <c r="AV576" s="14" t="s">
        <v>80</v>
      </c>
      <c r="AW576" s="14" t="s">
        <v>171</v>
      </c>
      <c r="AX576" s="14" t="s">
        <v>70</v>
      </c>
      <c r="AY576" s="245" t="s">
        <v>158</v>
      </c>
    </row>
    <row r="577" s="15" customFormat="1">
      <c r="A577" s="15"/>
      <c r="B577" s="256"/>
      <c r="C577" s="257"/>
      <c r="D577" s="226" t="s">
        <v>169</v>
      </c>
      <c r="E577" s="258" t="s">
        <v>19</v>
      </c>
      <c r="F577" s="259" t="s">
        <v>470</v>
      </c>
      <c r="G577" s="257"/>
      <c r="H577" s="260">
        <v>24</v>
      </c>
      <c r="I577" s="261"/>
      <c r="J577" s="257"/>
      <c r="K577" s="257"/>
      <c r="L577" s="262"/>
      <c r="M577" s="263"/>
      <c r="N577" s="264"/>
      <c r="O577" s="264"/>
      <c r="P577" s="264"/>
      <c r="Q577" s="264"/>
      <c r="R577" s="264"/>
      <c r="S577" s="264"/>
      <c r="T577" s="26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66" t="s">
        <v>169</v>
      </c>
      <c r="AU577" s="266" t="s">
        <v>80</v>
      </c>
      <c r="AV577" s="15" t="s">
        <v>165</v>
      </c>
      <c r="AW577" s="15" t="s">
        <v>171</v>
      </c>
      <c r="AX577" s="15" t="s">
        <v>78</v>
      </c>
      <c r="AY577" s="266" t="s">
        <v>158</v>
      </c>
    </row>
    <row r="578" s="2" customFormat="1" ht="14.4" customHeight="1">
      <c r="A578" s="40"/>
      <c r="B578" s="41"/>
      <c r="C578" s="246" t="s">
        <v>3043</v>
      </c>
      <c r="D578" s="246" t="s">
        <v>400</v>
      </c>
      <c r="E578" s="247" t="s">
        <v>2583</v>
      </c>
      <c r="F578" s="248" t="s">
        <v>2584</v>
      </c>
      <c r="G578" s="249" t="s">
        <v>505</v>
      </c>
      <c r="H578" s="250">
        <v>24</v>
      </c>
      <c r="I578" s="251"/>
      <c r="J578" s="252">
        <f>ROUND(I578*H578,2)</f>
        <v>0</v>
      </c>
      <c r="K578" s="248" t="s">
        <v>164</v>
      </c>
      <c r="L578" s="253"/>
      <c r="M578" s="254" t="s">
        <v>19</v>
      </c>
      <c r="N578" s="255" t="s">
        <v>41</v>
      </c>
      <c r="O578" s="86"/>
      <c r="P578" s="215">
        <f>O578*H578</f>
        <v>0</v>
      </c>
      <c r="Q578" s="215">
        <v>0.00022000000000000001</v>
      </c>
      <c r="R578" s="215">
        <f>Q578*H578</f>
        <v>0.00528</v>
      </c>
      <c r="S578" s="215">
        <v>0</v>
      </c>
      <c r="T578" s="216">
        <f>S578*H578</f>
        <v>0</v>
      </c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R578" s="217" t="s">
        <v>215</v>
      </c>
      <c r="AT578" s="217" t="s">
        <v>400</v>
      </c>
      <c r="AU578" s="217" t="s">
        <v>80</v>
      </c>
      <c r="AY578" s="19" t="s">
        <v>158</v>
      </c>
      <c r="BE578" s="218">
        <f>IF(N578="základní",J578,0)</f>
        <v>0</v>
      </c>
      <c r="BF578" s="218">
        <f>IF(N578="snížená",J578,0)</f>
        <v>0</v>
      </c>
      <c r="BG578" s="218">
        <f>IF(N578="zákl. přenesená",J578,0)</f>
        <v>0</v>
      </c>
      <c r="BH578" s="218">
        <f>IF(N578="sníž. přenesená",J578,0)</f>
        <v>0</v>
      </c>
      <c r="BI578" s="218">
        <f>IF(N578="nulová",J578,0)</f>
        <v>0</v>
      </c>
      <c r="BJ578" s="19" t="s">
        <v>78</v>
      </c>
      <c r="BK578" s="218">
        <f>ROUND(I578*H578,2)</f>
        <v>0</v>
      </c>
      <c r="BL578" s="19" t="s">
        <v>165</v>
      </c>
      <c r="BM578" s="217" t="s">
        <v>3044</v>
      </c>
    </row>
    <row r="579" s="13" customFormat="1">
      <c r="A579" s="13"/>
      <c r="B579" s="224"/>
      <c r="C579" s="225"/>
      <c r="D579" s="226" t="s">
        <v>169</v>
      </c>
      <c r="E579" s="227" t="s">
        <v>19</v>
      </c>
      <c r="F579" s="228" t="s">
        <v>2988</v>
      </c>
      <c r="G579" s="225"/>
      <c r="H579" s="227" t="s">
        <v>19</v>
      </c>
      <c r="I579" s="229"/>
      <c r="J579" s="225"/>
      <c r="K579" s="225"/>
      <c r="L579" s="230"/>
      <c r="M579" s="231"/>
      <c r="N579" s="232"/>
      <c r="O579" s="232"/>
      <c r="P579" s="232"/>
      <c r="Q579" s="232"/>
      <c r="R579" s="232"/>
      <c r="S579" s="232"/>
      <c r="T579" s="23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34" t="s">
        <v>169</v>
      </c>
      <c r="AU579" s="234" t="s">
        <v>80</v>
      </c>
      <c r="AV579" s="13" t="s">
        <v>78</v>
      </c>
      <c r="AW579" s="13" t="s">
        <v>171</v>
      </c>
      <c r="AX579" s="13" t="s">
        <v>70</v>
      </c>
      <c r="AY579" s="234" t="s">
        <v>158</v>
      </c>
    </row>
    <row r="580" s="14" customFormat="1">
      <c r="A580" s="14"/>
      <c r="B580" s="235"/>
      <c r="C580" s="236"/>
      <c r="D580" s="226" t="s">
        <v>169</v>
      </c>
      <c r="E580" s="237" t="s">
        <v>19</v>
      </c>
      <c r="F580" s="238" t="s">
        <v>339</v>
      </c>
      <c r="G580" s="236"/>
      <c r="H580" s="239">
        <v>24</v>
      </c>
      <c r="I580" s="240"/>
      <c r="J580" s="236"/>
      <c r="K580" s="236"/>
      <c r="L580" s="241"/>
      <c r="M580" s="242"/>
      <c r="N580" s="243"/>
      <c r="O580" s="243"/>
      <c r="P580" s="243"/>
      <c r="Q580" s="243"/>
      <c r="R580" s="243"/>
      <c r="S580" s="243"/>
      <c r="T580" s="24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45" t="s">
        <v>169</v>
      </c>
      <c r="AU580" s="245" t="s">
        <v>80</v>
      </c>
      <c r="AV580" s="14" t="s">
        <v>80</v>
      </c>
      <c r="AW580" s="14" t="s">
        <v>171</v>
      </c>
      <c r="AX580" s="14" t="s">
        <v>70</v>
      </c>
      <c r="AY580" s="245" t="s">
        <v>158</v>
      </c>
    </row>
    <row r="581" s="15" customFormat="1">
      <c r="A581" s="15"/>
      <c r="B581" s="256"/>
      <c r="C581" s="257"/>
      <c r="D581" s="226" t="s">
        <v>169</v>
      </c>
      <c r="E581" s="258" t="s">
        <v>19</v>
      </c>
      <c r="F581" s="259" t="s">
        <v>470</v>
      </c>
      <c r="G581" s="257"/>
      <c r="H581" s="260">
        <v>24</v>
      </c>
      <c r="I581" s="261"/>
      <c r="J581" s="257"/>
      <c r="K581" s="257"/>
      <c r="L581" s="262"/>
      <c r="M581" s="263"/>
      <c r="N581" s="264"/>
      <c r="O581" s="264"/>
      <c r="P581" s="264"/>
      <c r="Q581" s="264"/>
      <c r="R581" s="264"/>
      <c r="S581" s="264"/>
      <c r="T581" s="26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T581" s="266" t="s">
        <v>169</v>
      </c>
      <c r="AU581" s="266" t="s">
        <v>80</v>
      </c>
      <c r="AV581" s="15" t="s">
        <v>165</v>
      </c>
      <c r="AW581" s="15" t="s">
        <v>171</v>
      </c>
      <c r="AX581" s="15" t="s">
        <v>78</v>
      </c>
      <c r="AY581" s="266" t="s">
        <v>158</v>
      </c>
    </row>
    <row r="582" s="2" customFormat="1" ht="14.4" customHeight="1">
      <c r="A582" s="40"/>
      <c r="B582" s="41"/>
      <c r="C582" s="206" t="s">
        <v>3045</v>
      </c>
      <c r="D582" s="206" t="s">
        <v>160</v>
      </c>
      <c r="E582" s="207" t="s">
        <v>2589</v>
      </c>
      <c r="F582" s="208" t="s">
        <v>2590</v>
      </c>
      <c r="G582" s="209" t="s">
        <v>505</v>
      </c>
      <c r="H582" s="210">
        <v>9</v>
      </c>
      <c r="I582" s="211"/>
      <c r="J582" s="212">
        <f>ROUND(I582*H582,2)</f>
        <v>0</v>
      </c>
      <c r="K582" s="208" t="s">
        <v>164</v>
      </c>
      <c r="L582" s="46"/>
      <c r="M582" s="213" t="s">
        <v>19</v>
      </c>
      <c r="N582" s="214" t="s">
        <v>41</v>
      </c>
      <c r="O582" s="86"/>
      <c r="P582" s="215">
        <f>O582*H582</f>
        <v>0</v>
      </c>
      <c r="Q582" s="215">
        <v>0</v>
      </c>
      <c r="R582" s="215">
        <f>Q582*H582</f>
        <v>0</v>
      </c>
      <c r="S582" s="215">
        <v>0</v>
      </c>
      <c r="T582" s="216">
        <f>S582*H582</f>
        <v>0</v>
      </c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R582" s="217" t="s">
        <v>165</v>
      </c>
      <c r="AT582" s="217" t="s">
        <v>160</v>
      </c>
      <c r="AU582" s="217" t="s">
        <v>80</v>
      </c>
      <c r="AY582" s="19" t="s">
        <v>158</v>
      </c>
      <c r="BE582" s="218">
        <f>IF(N582="základní",J582,0)</f>
        <v>0</v>
      </c>
      <c r="BF582" s="218">
        <f>IF(N582="snížená",J582,0)</f>
        <v>0</v>
      </c>
      <c r="BG582" s="218">
        <f>IF(N582="zákl. přenesená",J582,0)</f>
        <v>0</v>
      </c>
      <c r="BH582" s="218">
        <f>IF(N582="sníž. přenesená",J582,0)</f>
        <v>0</v>
      </c>
      <c r="BI582" s="218">
        <f>IF(N582="nulová",J582,0)</f>
        <v>0</v>
      </c>
      <c r="BJ582" s="19" t="s">
        <v>78</v>
      </c>
      <c r="BK582" s="218">
        <f>ROUND(I582*H582,2)</f>
        <v>0</v>
      </c>
      <c r="BL582" s="19" t="s">
        <v>165</v>
      </c>
      <c r="BM582" s="217" t="s">
        <v>3046</v>
      </c>
    </row>
    <row r="583" s="2" customFormat="1">
      <c r="A583" s="40"/>
      <c r="B583" s="41"/>
      <c r="C583" s="42"/>
      <c r="D583" s="219" t="s">
        <v>167</v>
      </c>
      <c r="E583" s="42"/>
      <c r="F583" s="220" t="s">
        <v>2592</v>
      </c>
      <c r="G583" s="42"/>
      <c r="H583" s="42"/>
      <c r="I583" s="221"/>
      <c r="J583" s="42"/>
      <c r="K583" s="42"/>
      <c r="L583" s="46"/>
      <c r="M583" s="222"/>
      <c r="N583" s="223"/>
      <c r="O583" s="86"/>
      <c r="P583" s="86"/>
      <c r="Q583" s="86"/>
      <c r="R583" s="86"/>
      <c r="S583" s="86"/>
      <c r="T583" s="87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T583" s="19" t="s">
        <v>167</v>
      </c>
      <c r="AU583" s="19" t="s">
        <v>80</v>
      </c>
    </row>
    <row r="584" s="13" customFormat="1">
      <c r="A584" s="13"/>
      <c r="B584" s="224"/>
      <c r="C584" s="225"/>
      <c r="D584" s="226" t="s">
        <v>169</v>
      </c>
      <c r="E584" s="227" t="s">
        <v>19</v>
      </c>
      <c r="F584" s="228" t="s">
        <v>2988</v>
      </c>
      <c r="G584" s="225"/>
      <c r="H584" s="227" t="s">
        <v>19</v>
      </c>
      <c r="I584" s="229"/>
      <c r="J584" s="225"/>
      <c r="K584" s="225"/>
      <c r="L584" s="230"/>
      <c r="M584" s="231"/>
      <c r="N584" s="232"/>
      <c r="O584" s="232"/>
      <c r="P584" s="232"/>
      <c r="Q584" s="232"/>
      <c r="R584" s="232"/>
      <c r="S584" s="232"/>
      <c r="T584" s="23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34" t="s">
        <v>169</v>
      </c>
      <c r="AU584" s="234" t="s">
        <v>80</v>
      </c>
      <c r="AV584" s="13" t="s">
        <v>78</v>
      </c>
      <c r="AW584" s="13" t="s">
        <v>171</v>
      </c>
      <c r="AX584" s="13" t="s">
        <v>70</v>
      </c>
      <c r="AY584" s="234" t="s">
        <v>158</v>
      </c>
    </row>
    <row r="585" s="14" customFormat="1">
      <c r="A585" s="14"/>
      <c r="B585" s="235"/>
      <c r="C585" s="236"/>
      <c r="D585" s="226" t="s">
        <v>169</v>
      </c>
      <c r="E585" s="237" t="s">
        <v>19</v>
      </c>
      <c r="F585" s="238" t="s">
        <v>220</v>
      </c>
      <c r="G585" s="236"/>
      <c r="H585" s="239">
        <v>9</v>
      </c>
      <c r="I585" s="240"/>
      <c r="J585" s="236"/>
      <c r="K585" s="236"/>
      <c r="L585" s="241"/>
      <c r="M585" s="242"/>
      <c r="N585" s="243"/>
      <c r="O585" s="243"/>
      <c r="P585" s="243"/>
      <c r="Q585" s="243"/>
      <c r="R585" s="243"/>
      <c r="S585" s="243"/>
      <c r="T585" s="24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45" t="s">
        <v>169</v>
      </c>
      <c r="AU585" s="245" t="s">
        <v>80</v>
      </c>
      <c r="AV585" s="14" t="s">
        <v>80</v>
      </c>
      <c r="AW585" s="14" t="s">
        <v>171</v>
      </c>
      <c r="AX585" s="14" t="s">
        <v>70</v>
      </c>
      <c r="AY585" s="245" t="s">
        <v>158</v>
      </c>
    </row>
    <row r="586" s="15" customFormat="1">
      <c r="A586" s="15"/>
      <c r="B586" s="256"/>
      <c r="C586" s="257"/>
      <c r="D586" s="226" t="s">
        <v>169</v>
      </c>
      <c r="E586" s="258" t="s">
        <v>19</v>
      </c>
      <c r="F586" s="259" t="s">
        <v>470</v>
      </c>
      <c r="G586" s="257"/>
      <c r="H586" s="260">
        <v>9</v>
      </c>
      <c r="I586" s="261"/>
      <c r="J586" s="257"/>
      <c r="K586" s="257"/>
      <c r="L586" s="262"/>
      <c r="M586" s="263"/>
      <c r="N586" s="264"/>
      <c r="O586" s="264"/>
      <c r="P586" s="264"/>
      <c r="Q586" s="264"/>
      <c r="R586" s="264"/>
      <c r="S586" s="264"/>
      <c r="T586" s="26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T586" s="266" t="s">
        <v>169</v>
      </c>
      <c r="AU586" s="266" t="s">
        <v>80</v>
      </c>
      <c r="AV586" s="15" t="s">
        <v>165</v>
      </c>
      <c r="AW586" s="15" t="s">
        <v>171</v>
      </c>
      <c r="AX586" s="15" t="s">
        <v>78</v>
      </c>
      <c r="AY586" s="266" t="s">
        <v>158</v>
      </c>
    </row>
    <row r="587" s="2" customFormat="1" ht="14.4" customHeight="1">
      <c r="A587" s="40"/>
      <c r="B587" s="41"/>
      <c r="C587" s="246" t="s">
        <v>3047</v>
      </c>
      <c r="D587" s="246" t="s">
        <v>400</v>
      </c>
      <c r="E587" s="247" t="s">
        <v>2593</v>
      </c>
      <c r="F587" s="248" t="s">
        <v>2594</v>
      </c>
      <c r="G587" s="249" t="s">
        <v>505</v>
      </c>
      <c r="H587" s="250">
        <v>9</v>
      </c>
      <c r="I587" s="251"/>
      <c r="J587" s="252">
        <f>ROUND(I587*H587,2)</f>
        <v>0</v>
      </c>
      <c r="K587" s="248" t="s">
        <v>164</v>
      </c>
      <c r="L587" s="253"/>
      <c r="M587" s="254" t="s">
        <v>19</v>
      </c>
      <c r="N587" s="255" t="s">
        <v>41</v>
      </c>
      <c r="O587" s="86"/>
      <c r="P587" s="215">
        <f>O587*H587</f>
        <v>0</v>
      </c>
      <c r="Q587" s="215">
        <v>0.00025999999999999998</v>
      </c>
      <c r="R587" s="215">
        <f>Q587*H587</f>
        <v>0.0023399999999999996</v>
      </c>
      <c r="S587" s="215">
        <v>0</v>
      </c>
      <c r="T587" s="216">
        <f>S587*H587</f>
        <v>0</v>
      </c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R587" s="217" t="s">
        <v>215</v>
      </c>
      <c r="AT587" s="217" t="s">
        <v>400</v>
      </c>
      <c r="AU587" s="217" t="s">
        <v>80</v>
      </c>
      <c r="AY587" s="19" t="s">
        <v>158</v>
      </c>
      <c r="BE587" s="218">
        <f>IF(N587="základní",J587,0)</f>
        <v>0</v>
      </c>
      <c r="BF587" s="218">
        <f>IF(N587="snížená",J587,0)</f>
        <v>0</v>
      </c>
      <c r="BG587" s="218">
        <f>IF(N587="zákl. přenesená",J587,0)</f>
        <v>0</v>
      </c>
      <c r="BH587" s="218">
        <f>IF(N587="sníž. přenesená",J587,0)</f>
        <v>0</v>
      </c>
      <c r="BI587" s="218">
        <f>IF(N587="nulová",J587,0)</f>
        <v>0</v>
      </c>
      <c r="BJ587" s="19" t="s">
        <v>78</v>
      </c>
      <c r="BK587" s="218">
        <f>ROUND(I587*H587,2)</f>
        <v>0</v>
      </c>
      <c r="BL587" s="19" t="s">
        <v>165</v>
      </c>
      <c r="BM587" s="217" t="s">
        <v>3048</v>
      </c>
    </row>
    <row r="588" s="13" customFormat="1">
      <c r="A588" s="13"/>
      <c r="B588" s="224"/>
      <c r="C588" s="225"/>
      <c r="D588" s="226" t="s">
        <v>169</v>
      </c>
      <c r="E588" s="227" t="s">
        <v>19</v>
      </c>
      <c r="F588" s="228" t="s">
        <v>2988</v>
      </c>
      <c r="G588" s="225"/>
      <c r="H588" s="227" t="s">
        <v>19</v>
      </c>
      <c r="I588" s="229"/>
      <c r="J588" s="225"/>
      <c r="K588" s="225"/>
      <c r="L588" s="230"/>
      <c r="M588" s="231"/>
      <c r="N588" s="232"/>
      <c r="O588" s="232"/>
      <c r="P588" s="232"/>
      <c r="Q588" s="232"/>
      <c r="R588" s="232"/>
      <c r="S588" s="232"/>
      <c r="T588" s="23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34" t="s">
        <v>169</v>
      </c>
      <c r="AU588" s="234" t="s">
        <v>80</v>
      </c>
      <c r="AV588" s="13" t="s">
        <v>78</v>
      </c>
      <c r="AW588" s="13" t="s">
        <v>171</v>
      </c>
      <c r="AX588" s="13" t="s">
        <v>70</v>
      </c>
      <c r="AY588" s="234" t="s">
        <v>158</v>
      </c>
    </row>
    <row r="589" s="14" customFormat="1">
      <c r="A589" s="14"/>
      <c r="B589" s="235"/>
      <c r="C589" s="236"/>
      <c r="D589" s="226" t="s">
        <v>169</v>
      </c>
      <c r="E589" s="237" t="s">
        <v>19</v>
      </c>
      <c r="F589" s="238" t="s">
        <v>220</v>
      </c>
      <c r="G589" s="236"/>
      <c r="H589" s="239">
        <v>9</v>
      </c>
      <c r="I589" s="240"/>
      <c r="J589" s="236"/>
      <c r="K589" s="236"/>
      <c r="L589" s="241"/>
      <c r="M589" s="242"/>
      <c r="N589" s="243"/>
      <c r="O589" s="243"/>
      <c r="P589" s="243"/>
      <c r="Q589" s="243"/>
      <c r="R589" s="243"/>
      <c r="S589" s="243"/>
      <c r="T589" s="24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45" t="s">
        <v>169</v>
      </c>
      <c r="AU589" s="245" t="s">
        <v>80</v>
      </c>
      <c r="AV589" s="14" t="s">
        <v>80</v>
      </c>
      <c r="AW589" s="14" t="s">
        <v>171</v>
      </c>
      <c r="AX589" s="14" t="s">
        <v>70</v>
      </c>
      <c r="AY589" s="245" t="s">
        <v>158</v>
      </c>
    </row>
    <row r="590" s="15" customFormat="1">
      <c r="A590" s="15"/>
      <c r="B590" s="256"/>
      <c r="C590" s="257"/>
      <c r="D590" s="226" t="s">
        <v>169</v>
      </c>
      <c r="E590" s="258" t="s">
        <v>19</v>
      </c>
      <c r="F590" s="259" t="s">
        <v>470</v>
      </c>
      <c r="G590" s="257"/>
      <c r="H590" s="260">
        <v>9</v>
      </c>
      <c r="I590" s="261"/>
      <c r="J590" s="257"/>
      <c r="K590" s="257"/>
      <c r="L590" s="262"/>
      <c r="M590" s="263"/>
      <c r="N590" s="264"/>
      <c r="O590" s="264"/>
      <c r="P590" s="264"/>
      <c r="Q590" s="264"/>
      <c r="R590" s="264"/>
      <c r="S590" s="264"/>
      <c r="T590" s="265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T590" s="266" t="s">
        <v>169</v>
      </c>
      <c r="AU590" s="266" t="s">
        <v>80</v>
      </c>
      <c r="AV590" s="15" t="s">
        <v>165</v>
      </c>
      <c r="AW590" s="15" t="s">
        <v>171</v>
      </c>
      <c r="AX590" s="15" t="s">
        <v>78</v>
      </c>
      <c r="AY590" s="266" t="s">
        <v>158</v>
      </c>
    </row>
    <row r="591" s="2" customFormat="1" ht="14.4" customHeight="1">
      <c r="A591" s="40"/>
      <c r="B591" s="41"/>
      <c r="C591" s="206" t="s">
        <v>3049</v>
      </c>
      <c r="D591" s="206" t="s">
        <v>160</v>
      </c>
      <c r="E591" s="207" t="s">
        <v>2596</v>
      </c>
      <c r="F591" s="208" t="s">
        <v>2597</v>
      </c>
      <c r="G591" s="209" t="s">
        <v>505</v>
      </c>
      <c r="H591" s="210">
        <v>2</v>
      </c>
      <c r="I591" s="211"/>
      <c r="J591" s="212">
        <f>ROUND(I591*H591,2)</f>
        <v>0</v>
      </c>
      <c r="K591" s="208" t="s">
        <v>164</v>
      </c>
      <c r="L591" s="46"/>
      <c r="M591" s="213" t="s">
        <v>19</v>
      </c>
      <c r="N591" s="214" t="s">
        <v>41</v>
      </c>
      <c r="O591" s="86"/>
      <c r="P591" s="215">
        <f>O591*H591</f>
        <v>0</v>
      </c>
      <c r="Q591" s="215">
        <v>0</v>
      </c>
      <c r="R591" s="215">
        <f>Q591*H591</f>
        <v>0</v>
      </c>
      <c r="S591" s="215">
        <v>0</v>
      </c>
      <c r="T591" s="216">
        <f>S591*H591</f>
        <v>0</v>
      </c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R591" s="217" t="s">
        <v>165</v>
      </c>
      <c r="AT591" s="217" t="s">
        <v>160</v>
      </c>
      <c r="AU591" s="217" t="s">
        <v>80</v>
      </c>
      <c r="AY591" s="19" t="s">
        <v>158</v>
      </c>
      <c r="BE591" s="218">
        <f>IF(N591="základní",J591,0)</f>
        <v>0</v>
      </c>
      <c r="BF591" s="218">
        <f>IF(N591="snížená",J591,0)</f>
        <v>0</v>
      </c>
      <c r="BG591" s="218">
        <f>IF(N591="zákl. přenesená",J591,0)</f>
        <v>0</v>
      </c>
      <c r="BH591" s="218">
        <f>IF(N591="sníž. přenesená",J591,0)</f>
        <v>0</v>
      </c>
      <c r="BI591" s="218">
        <f>IF(N591="nulová",J591,0)</f>
        <v>0</v>
      </c>
      <c r="BJ591" s="19" t="s">
        <v>78</v>
      </c>
      <c r="BK591" s="218">
        <f>ROUND(I591*H591,2)</f>
        <v>0</v>
      </c>
      <c r="BL591" s="19" t="s">
        <v>165</v>
      </c>
      <c r="BM591" s="217" t="s">
        <v>3050</v>
      </c>
    </row>
    <row r="592" s="2" customFormat="1">
      <c r="A592" s="40"/>
      <c r="B592" s="41"/>
      <c r="C592" s="42"/>
      <c r="D592" s="219" t="s">
        <v>167</v>
      </c>
      <c r="E592" s="42"/>
      <c r="F592" s="220" t="s">
        <v>2599</v>
      </c>
      <c r="G592" s="42"/>
      <c r="H592" s="42"/>
      <c r="I592" s="221"/>
      <c r="J592" s="42"/>
      <c r="K592" s="42"/>
      <c r="L592" s="46"/>
      <c r="M592" s="222"/>
      <c r="N592" s="223"/>
      <c r="O592" s="86"/>
      <c r="P592" s="86"/>
      <c r="Q592" s="86"/>
      <c r="R592" s="86"/>
      <c r="S592" s="86"/>
      <c r="T592" s="87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T592" s="19" t="s">
        <v>167</v>
      </c>
      <c r="AU592" s="19" t="s">
        <v>80</v>
      </c>
    </row>
    <row r="593" s="13" customFormat="1">
      <c r="A593" s="13"/>
      <c r="B593" s="224"/>
      <c r="C593" s="225"/>
      <c r="D593" s="226" t="s">
        <v>169</v>
      </c>
      <c r="E593" s="227" t="s">
        <v>19</v>
      </c>
      <c r="F593" s="228" t="s">
        <v>2988</v>
      </c>
      <c r="G593" s="225"/>
      <c r="H593" s="227" t="s">
        <v>19</v>
      </c>
      <c r="I593" s="229"/>
      <c r="J593" s="225"/>
      <c r="K593" s="225"/>
      <c r="L593" s="230"/>
      <c r="M593" s="231"/>
      <c r="N593" s="232"/>
      <c r="O593" s="232"/>
      <c r="P593" s="232"/>
      <c r="Q593" s="232"/>
      <c r="R593" s="232"/>
      <c r="S593" s="232"/>
      <c r="T593" s="23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34" t="s">
        <v>169</v>
      </c>
      <c r="AU593" s="234" t="s">
        <v>80</v>
      </c>
      <c r="AV593" s="13" t="s">
        <v>78</v>
      </c>
      <c r="AW593" s="13" t="s">
        <v>171</v>
      </c>
      <c r="AX593" s="13" t="s">
        <v>70</v>
      </c>
      <c r="AY593" s="234" t="s">
        <v>158</v>
      </c>
    </row>
    <row r="594" s="14" customFormat="1">
      <c r="A594" s="14"/>
      <c r="B594" s="235"/>
      <c r="C594" s="236"/>
      <c r="D594" s="226" t="s">
        <v>169</v>
      </c>
      <c r="E594" s="237" t="s">
        <v>19</v>
      </c>
      <c r="F594" s="238" t="s">
        <v>80</v>
      </c>
      <c r="G594" s="236"/>
      <c r="H594" s="239">
        <v>2</v>
      </c>
      <c r="I594" s="240"/>
      <c r="J594" s="236"/>
      <c r="K594" s="236"/>
      <c r="L594" s="241"/>
      <c r="M594" s="242"/>
      <c r="N594" s="243"/>
      <c r="O594" s="243"/>
      <c r="P594" s="243"/>
      <c r="Q594" s="243"/>
      <c r="R594" s="243"/>
      <c r="S594" s="243"/>
      <c r="T594" s="24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45" t="s">
        <v>169</v>
      </c>
      <c r="AU594" s="245" t="s">
        <v>80</v>
      </c>
      <c r="AV594" s="14" t="s">
        <v>80</v>
      </c>
      <c r="AW594" s="14" t="s">
        <v>171</v>
      </c>
      <c r="AX594" s="14" t="s">
        <v>70</v>
      </c>
      <c r="AY594" s="245" t="s">
        <v>158</v>
      </c>
    </row>
    <row r="595" s="15" customFormat="1">
      <c r="A595" s="15"/>
      <c r="B595" s="256"/>
      <c r="C595" s="257"/>
      <c r="D595" s="226" t="s">
        <v>169</v>
      </c>
      <c r="E595" s="258" t="s">
        <v>19</v>
      </c>
      <c r="F595" s="259" t="s">
        <v>470</v>
      </c>
      <c r="G595" s="257"/>
      <c r="H595" s="260">
        <v>2</v>
      </c>
      <c r="I595" s="261"/>
      <c r="J595" s="257"/>
      <c r="K595" s="257"/>
      <c r="L595" s="262"/>
      <c r="M595" s="263"/>
      <c r="N595" s="264"/>
      <c r="O595" s="264"/>
      <c r="P595" s="264"/>
      <c r="Q595" s="264"/>
      <c r="R595" s="264"/>
      <c r="S595" s="264"/>
      <c r="T595" s="26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66" t="s">
        <v>169</v>
      </c>
      <c r="AU595" s="266" t="s">
        <v>80</v>
      </c>
      <c r="AV595" s="15" t="s">
        <v>165</v>
      </c>
      <c r="AW595" s="15" t="s">
        <v>171</v>
      </c>
      <c r="AX595" s="15" t="s">
        <v>78</v>
      </c>
      <c r="AY595" s="266" t="s">
        <v>158</v>
      </c>
    </row>
    <row r="596" s="2" customFormat="1" ht="14.4" customHeight="1">
      <c r="A596" s="40"/>
      <c r="B596" s="41"/>
      <c r="C596" s="246" t="s">
        <v>3051</v>
      </c>
      <c r="D596" s="246" t="s">
        <v>400</v>
      </c>
      <c r="E596" s="247" t="s">
        <v>2600</v>
      </c>
      <c r="F596" s="248" t="s">
        <v>2601</v>
      </c>
      <c r="G596" s="249" t="s">
        <v>505</v>
      </c>
      <c r="H596" s="250">
        <v>2</v>
      </c>
      <c r="I596" s="251"/>
      <c r="J596" s="252">
        <f>ROUND(I596*H596,2)</f>
        <v>0</v>
      </c>
      <c r="K596" s="248" t="s">
        <v>164</v>
      </c>
      <c r="L596" s="253"/>
      <c r="M596" s="254" t="s">
        <v>19</v>
      </c>
      <c r="N596" s="255" t="s">
        <v>41</v>
      </c>
      <c r="O596" s="86"/>
      <c r="P596" s="215">
        <f>O596*H596</f>
        <v>0</v>
      </c>
      <c r="Q596" s="215">
        <v>0.00048999999999999998</v>
      </c>
      <c r="R596" s="215">
        <f>Q596*H596</f>
        <v>0.00097999999999999997</v>
      </c>
      <c r="S596" s="215">
        <v>0</v>
      </c>
      <c r="T596" s="216">
        <f>S596*H596</f>
        <v>0</v>
      </c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R596" s="217" t="s">
        <v>215</v>
      </c>
      <c r="AT596" s="217" t="s">
        <v>400</v>
      </c>
      <c r="AU596" s="217" t="s">
        <v>80</v>
      </c>
      <c r="AY596" s="19" t="s">
        <v>158</v>
      </c>
      <c r="BE596" s="218">
        <f>IF(N596="základní",J596,0)</f>
        <v>0</v>
      </c>
      <c r="BF596" s="218">
        <f>IF(N596="snížená",J596,0)</f>
        <v>0</v>
      </c>
      <c r="BG596" s="218">
        <f>IF(N596="zákl. přenesená",J596,0)</f>
        <v>0</v>
      </c>
      <c r="BH596" s="218">
        <f>IF(N596="sníž. přenesená",J596,0)</f>
        <v>0</v>
      </c>
      <c r="BI596" s="218">
        <f>IF(N596="nulová",J596,0)</f>
        <v>0</v>
      </c>
      <c r="BJ596" s="19" t="s">
        <v>78</v>
      </c>
      <c r="BK596" s="218">
        <f>ROUND(I596*H596,2)</f>
        <v>0</v>
      </c>
      <c r="BL596" s="19" t="s">
        <v>165</v>
      </c>
      <c r="BM596" s="217" t="s">
        <v>3052</v>
      </c>
    </row>
    <row r="597" s="13" customFormat="1">
      <c r="A597" s="13"/>
      <c r="B597" s="224"/>
      <c r="C597" s="225"/>
      <c r="D597" s="226" t="s">
        <v>169</v>
      </c>
      <c r="E597" s="227" t="s">
        <v>19</v>
      </c>
      <c r="F597" s="228" t="s">
        <v>2988</v>
      </c>
      <c r="G597" s="225"/>
      <c r="H597" s="227" t="s">
        <v>19</v>
      </c>
      <c r="I597" s="229"/>
      <c r="J597" s="225"/>
      <c r="K597" s="225"/>
      <c r="L597" s="230"/>
      <c r="M597" s="231"/>
      <c r="N597" s="232"/>
      <c r="O597" s="232"/>
      <c r="P597" s="232"/>
      <c r="Q597" s="232"/>
      <c r="R597" s="232"/>
      <c r="S597" s="232"/>
      <c r="T597" s="23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34" t="s">
        <v>169</v>
      </c>
      <c r="AU597" s="234" t="s">
        <v>80</v>
      </c>
      <c r="AV597" s="13" t="s">
        <v>78</v>
      </c>
      <c r="AW597" s="13" t="s">
        <v>171</v>
      </c>
      <c r="AX597" s="13" t="s">
        <v>70</v>
      </c>
      <c r="AY597" s="234" t="s">
        <v>158</v>
      </c>
    </row>
    <row r="598" s="14" customFormat="1">
      <c r="A598" s="14"/>
      <c r="B598" s="235"/>
      <c r="C598" s="236"/>
      <c r="D598" s="226" t="s">
        <v>169</v>
      </c>
      <c r="E598" s="237" t="s">
        <v>19</v>
      </c>
      <c r="F598" s="238" t="s">
        <v>80</v>
      </c>
      <c r="G598" s="236"/>
      <c r="H598" s="239">
        <v>2</v>
      </c>
      <c r="I598" s="240"/>
      <c r="J598" s="236"/>
      <c r="K598" s="236"/>
      <c r="L598" s="241"/>
      <c r="M598" s="242"/>
      <c r="N598" s="243"/>
      <c r="O598" s="243"/>
      <c r="P598" s="243"/>
      <c r="Q598" s="243"/>
      <c r="R598" s="243"/>
      <c r="S598" s="243"/>
      <c r="T598" s="24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45" t="s">
        <v>169</v>
      </c>
      <c r="AU598" s="245" t="s">
        <v>80</v>
      </c>
      <c r="AV598" s="14" t="s">
        <v>80</v>
      </c>
      <c r="AW598" s="14" t="s">
        <v>171</v>
      </c>
      <c r="AX598" s="14" t="s">
        <v>70</v>
      </c>
      <c r="AY598" s="245" t="s">
        <v>158</v>
      </c>
    </row>
    <row r="599" s="15" customFormat="1">
      <c r="A599" s="15"/>
      <c r="B599" s="256"/>
      <c r="C599" s="257"/>
      <c r="D599" s="226" t="s">
        <v>169</v>
      </c>
      <c r="E599" s="258" t="s">
        <v>19</v>
      </c>
      <c r="F599" s="259" t="s">
        <v>470</v>
      </c>
      <c r="G599" s="257"/>
      <c r="H599" s="260">
        <v>2</v>
      </c>
      <c r="I599" s="261"/>
      <c r="J599" s="257"/>
      <c r="K599" s="257"/>
      <c r="L599" s="262"/>
      <c r="M599" s="263"/>
      <c r="N599" s="264"/>
      <c r="O599" s="264"/>
      <c r="P599" s="264"/>
      <c r="Q599" s="264"/>
      <c r="R599" s="264"/>
      <c r="S599" s="264"/>
      <c r="T599" s="26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66" t="s">
        <v>169</v>
      </c>
      <c r="AU599" s="266" t="s">
        <v>80</v>
      </c>
      <c r="AV599" s="15" t="s">
        <v>165</v>
      </c>
      <c r="AW599" s="15" t="s">
        <v>171</v>
      </c>
      <c r="AX599" s="15" t="s">
        <v>78</v>
      </c>
      <c r="AY599" s="266" t="s">
        <v>158</v>
      </c>
    </row>
    <row r="600" s="2" customFormat="1" ht="14.4" customHeight="1">
      <c r="A600" s="40"/>
      <c r="B600" s="41"/>
      <c r="C600" s="206" t="s">
        <v>3053</v>
      </c>
      <c r="D600" s="206" t="s">
        <v>160</v>
      </c>
      <c r="E600" s="207" t="s">
        <v>2617</v>
      </c>
      <c r="F600" s="208" t="s">
        <v>2618</v>
      </c>
      <c r="G600" s="209" t="s">
        <v>505</v>
      </c>
      <c r="H600" s="210">
        <v>2</v>
      </c>
      <c r="I600" s="211"/>
      <c r="J600" s="212">
        <f>ROUND(I600*H600,2)</f>
        <v>0</v>
      </c>
      <c r="K600" s="208" t="s">
        <v>19</v>
      </c>
      <c r="L600" s="46"/>
      <c r="M600" s="213" t="s">
        <v>19</v>
      </c>
      <c r="N600" s="214" t="s">
        <v>41</v>
      </c>
      <c r="O600" s="86"/>
      <c r="P600" s="215">
        <f>O600*H600</f>
        <v>0</v>
      </c>
      <c r="Q600" s="215">
        <v>0</v>
      </c>
      <c r="R600" s="215">
        <f>Q600*H600</f>
        <v>0</v>
      </c>
      <c r="S600" s="215">
        <v>0</v>
      </c>
      <c r="T600" s="216">
        <f>S600*H600</f>
        <v>0</v>
      </c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R600" s="217" t="s">
        <v>165</v>
      </c>
      <c r="AT600" s="217" t="s">
        <v>160</v>
      </c>
      <c r="AU600" s="217" t="s">
        <v>80</v>
      </c>
      <c r="AY600" s="19" t="s">
        <v>158</v>
      </c>
      <c r="BE600" s="218">
        <f>IF(N600="základní",J600,0)</f>
        <v>0</v>
      </c>
      <c r="BF600" s="218">
        <f>IF(N600="snížená",J600,0)</f>
        <v>0</v>
      </c>
      <c r="BG600" s="218">
        <f>IF(N600="zákl. přenesená",J600,0)</f>
        <v>0</v>
      </c>
      <c r="BH600" s="218">
        <f>IF(N600="sníž. přenesená",J600,0)</f>
        <v>0</v>
      </c>
      <c r="BI600" s="218">
        <f>IF(N600="nulová",J600,0)</f>
        <v>0</v>
      </c>
      <c r="BJ600" s="19" t="s">
        <v>78</v>
      </c>
      <c r="BK600" s="218">
        <f>ROUND(I600*H600,2)</f>
        <v>0</v>
      </c>
      <c r="BL600" s="19" t="s">
        <v>165</v>
      </c>
      <c r="BM600" s="217" t="s">
        <v>3054</v>
      </c>
    </row>
    <row r="601" s="13" customFormat="1">
      <c r="A601" s="13"/>
      <c r="B601" s="224"/>
      <c r="C601" s="225"/>
      <c r="D601" s="226" t="s">
        <v>169</v>
      </c>
      <c r="E601" s="227" t="s">
        <v>19</v>
      </c>
      <c r="F601" s="228" t="s">
        <v>2988</v>
      </c>
      <c r="G601" s="225"/>
      <c r="H601" s="227" t="s">
        <v>19</v>
      </c>
      <c r="I601" s="229"/>
      <c r="J601" s="225"/>
      <c r="K601" s="225"/>
      <c r="L601" s="230"/>
      <c r="M601" s="231"/>
      <c r="N601" s="232"/>
      <c r="O601" s="232"/>
      <c r="P601" s="232"/>
      <c r="Q601" s="232"/>
      <c r="R601" s="232"/>
      <c r="S601" s="232"/>
      <c r="T601" s="23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34" t="s">
        <v>169</v>
      </c>
      <c r="AU601" s="234" t="s">
        <v>80</v>
      </c>
      <c r="AV601" s="13" t="s">
        <v>78</v>
      </c>
      <c r="AW601" s="13" t="s">
        <v>171</v>
      </c>
      <c r="AX601" s="13" t="s">
        <v>70</v>
      </c>
      <c r="AY601" s="234" t="s">
        <v>158</v>
      </c>
    </row>
    <row r="602" s="14" customFormat="1">
      <c r="A602" s="14"/>
      <c r="B602" s="235"/>
      <c r="C602" s="236"/>
      <c r="D602" s="226" t="s">
        <v>169</v>
      </c>
      <c r="E602" s="237" t="s">
        <v>19</v>
      </c>
      <c r="F602" s="238" t="s">
        <v>80</v>
      </c>
      <c r="G602" s="236"/>
      <c r="H602" s="239">
        <v>2</v>
      </c>
      <c r="I602" s="240"/>
      <c r="J602" s="236"/>
      <c r="K602" s="236"/>
      <c r="L602" s="241"/>
      <c r="M602" s="242"/>
      <c r="N602" s="243"/>
      <c r="O602" s="243"/>
      <c r="P602" s="243"/>
      <c r="Q602" s="243"/>
      <c r="R602" s="243"/>
      <c r="S602" s="243"/>
      <c r="T602" s="24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45" t="s">
        <v>169</v>
      </c>
      <c r="AU602" s="245" t="s">
        <v>80</v>
      </c>
      <c r="AV602" s="14" t="s">
        <v>80</v>
      </c>
      <c r="AW602" s="14" t="s">
        <v>171</v>
      </c>
      <c r="AX602" s="14" t="s">
        <v>70</v>
      </c>
      <c r="AY602" s="245" t="s">
        <v>158</v>
      </c>
    </row>
    <row r="603" s="15" customFormat="1">
      <c r="A603" s="15"/>
      <c r="B603" s="256"/>
      <c r="C603" s="257"/>
      <c r="D603" s="226" t="s">
        <v>169</v>
      </c>
      <c r="E603" s="258" t="s">
        <v>19</v>
      </c>
      <c r="F603" s="259" t="s">
        <v>470</v>
      </c>
      <c r="G603" s="257"/>
      <c r="H603" s="260">
        <v>2</v>
      </c>
      <c r="I603" s="261"/>
      <c r="J603" s="257"/>
      <c r="K603" s="257"/>
      <c r="L603" s="262"/>
      <c r="M603" s="263"/>
      <c r="N603" s="264"/>
      <c r="O603" s="264"/>
      <c r="P603" s="264"/>
      <c r="Q603" s="264"/>
      <c r="R603" s="264"/>
      <c r="S603" s="264"/>
      <c r="T603" s="265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T603" s="266" t="s">
        <v>169</v>
      </c>
      <c r="AU603" s="266" t="s">
        <v>80</v>
      </c>
      <c r="AV603" s="15" t="s">
        <v>165</v>
      </c>
      <c r="AW603" s="15" t="s">
        <v>171</v>
      </c>
      <c r="AX603" s="15" t="s">
        <v>78</v>
      </c>
      <c r="AY603" s="266" t="s">
        <v>158</v>
      </c>
    </row>
    <row r="604" s="2" customFormat="1" ht="14.4" customHeight="1">
      <c r="A604" s="40"/>
      <c r="B604" s="41"/>
      <c r="C604" s="246" t="s">
        <v>3055</v>
      </c>
      <c r="D604" s="246" t="s">
        <v>400</v>
      </c>
      <c r="E604" s="247" t="s">
        <v>2620</v>
      </c>
      <c r="F604" s="248" t="s">
        <v>2621</v>
      </c>
      <c r="G604" s="249" t="s">
        <v>505</v>
      </c>
      <c r="H604" s="250">
        <v>2</v>
      </c>
      <c r="I604" s="251"/>
      <c r="J604" s="252">
        <f>ROUND(I604*H604,2)</f>
        <v>0</v>
      </c>
      <c r="K604" s="248" t="s">
        <v>19</v>
      </c>
      <c r="L604" s="253"/>
      <c r="M604" s="254" t="s">
        <v>19</v>
      </c>
      <c r="N604" s="255" t="s">
        <v>41</v>
      </c>
      <c r="O604" s="86"/>
      <c r="P604" s="215">
        <f>O604*H604</f>
        <v>0</v>
      </c>
      <c r="Q604" s="215">
        <v>0.014</v>
      </c>
      <c r="R604" s="215">
        <f>Q604*H604</f>
        <v>0.028000000000000001</v>
      </c>
      <c r="S604" s="215">
        <v>0</v>
      </c>
      <c r="T604" s="216">
        <f>S604*H604</f>
        <v>0</v>
      </c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R604" s="217" t="s">
        <v>215</v>
      </c>
      <c r="AT604" s="217" t="s">
        <v>400</v>
      </c>
      <c r="AU604" s="217" t="s">
        <v>80</v>
      </c>
      <c r="AY604" s="19" t="s">
        <v>158</v>
      </c>
      <c r="BE604" s="218">
        <f>IF(N604="základní",J604,0)</f>
        <v>0</v>
      </c>
      <c r="BF604" s="218">
        <f>IF(N604="snížená",J604,0)</f>
        <v>0</v>
      </c>
      <c r="BG604" s="218">
        <f>IF(N604="zákl. přenesená",J604,0)</f>
        <v>0</v>
      </c>
      <c r="BH604" s="218">
        <f>IF(N604="sníž. přenesená",J604,0)</f>
        <v>0</v>
      </c>
      <c r="BI604" s="218">
        <f>IF(N604="nulová",J604,0)</f>
        <v>0</v>
      </c>
      <c r="BJ604" s="19" t="s">
        <v>78</v>
      </c>
      <c r="BK604" s="218">
        <f>ROUND(I604*H604,2)</f>
        <v>0</v>
      </c>
      <c r="BL604" s="19" t="s">
        <v>165</v>
      </c>
      <c r="BM604" s="217" t="s">
        <v>3056</v>
      </c>
    </row>
    <row r="605" s="13" customFormat="1">
      <c r="A605" s="13"/>
      <c r="B605" s="224"/>
      <c r="C605" s="225"/>
      <c r="D605" s="226" t="s">
        <v>169</v>
      </c>
      <c r="E605" s="227" t="s">
        <v>19</v>
      </c>
      <c r="F605" s="228" t="s">
        <v>2988</v>
      </c>
      <c r="G605" s="225"/>
      <c r="H605" s="227" t="s">
        <v>19</v>
      </c>
      <c r="I605" s="229"/>
      <c r="J605" s="225"/>
      <c r="K605" s="225"/>
      <c r="L605" s="230"/>
      <c r="M605" s="231"/>
      <c r="N605" s="232"/>
      <c r="O605" s="232"/>
      <c r="P605" s="232"/>
      <c r="Q605" s="232"/>
      <c r="R605" s="232"/>
      <c r="S605" s="232"/>
      <c r="T605" s="23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34" t="s">
        <v>169</v>
      </c>
      <c r="AU605" s="234" t="s">
        <v>80</v>
      </c>
      <c r="AV605" s="13" t="s">
        <v>78</v>
      </c>
      <c r="AW605" s="13" t="s">
        <v>171</v>
      </c>
      <c r="AX605" s="13" t="s">
        <v>70</v>
      </c>
      <c r="AY605" s="234" t="s">
        <v>158</v>
      </c>
    </row>
    <row r="606" s="14" customFormat="1">
      <c r="A606" s="14"/>
      <c r="B606" s="235"/>
      <c r="C606" s="236"/>
      <c r="D606" s="226" t="s">
        <v>169</v>
      </c>
      <c r="E606" s="237" t="s">
        <v>19</v>
      </c>
      <c r="F606" s="238" t="s">
        <v>80</v>
      </c>
      <c r="G606" s="236"/>
      <c r="H606" s="239">
        <v>2</v>
      </c>
      <c r="I606" s="240"/>
      <c r="J606" s="236"/>
      <c r="K606" s="236"/>
      <c r="L606" s="241"/>
      <c r="M606" s="242"/>
      <c r="N606" s="243"/>
      <c r="O606" s="243"/>
      <c r="P606" s="243"/>
      <c r="Q606" s="243"/>
      <c r="R606" s="243"/>
      <c r="S606" s="243"/>
      <c r="T606" s="24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45" t="s">
        <v>169</v>
      </c>
      <c r="AU606" s="245" t="s">
        <v>80</v>
      </c>
      <c r="AV606" s="14" t="s">
        <v>80</v>
      </c>
      <c r="AW606" s="14" t="s">
        <v>171</v>
      </c>
      <c r="AX606" s="14" t="s">
        <v>70</v>
      </c>
      <c r="AY606" s="245" t="s">
        <v>158</v>
      </c>
    </row>
    <row r="607" s="15" customFormat="1">
      <c r="A607" s="15"/>
      <c r="B607" s="256"/>
      <c r="C607" s="257"/>
      <c r="D607" s="226" t="s">
        <v>169</v>
      </c>
      <c r="E607" s="258" t="s">
        <v>19</v>
      </c>
      <c r="F607" s="259" t="s">
        <v>470</v>
      </c>
      <c r="G607" s="257"/>
      <c r="H607" s="260">
        <v>2</v>
      </c>
      <c r="I607" s="261"/>
      <c r="J607" s="257"/>
      <c r="K607" s="257"/>
      <c r="L607" s="262"/>
      <c r="M607" s="263"/>
      <c r="N607" s="264"/>
      <c r="O607" s="264"/>
      <c r="P607" s="264"/>
      <c r="Q607" s="264"/>
      <c r="R607" s="264"/>
      <c r="S607" s="264"/>
      <c r="T607" s="26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66" t="s">
        <v>169</v>
      </c>
      <c r="AU607" s="266" t="s">
        <v>80</v>
      </c>
      <c r="AV607" s="15" t="s">
        <v>165</v>
      </c>
      <c r="AW607" s="15" t="s">
        <v>171</v>
      </c>
      <c r="AX607" s="15" t="s">
        <v>78</v>
      </c>
      <c r="AY607" s="266" t="s">
        <v>158</v>
      </c>
    </row>
    <row r="608" s="2" customFormat="1" ht="14.4" customHeight="1">
      <c r="A608" s="40"/>
      <c r="B608" s="41"/>
      <c r="C608" s="206" t="s">
        <v>3057</v>
      </c>
      <c r="D608" s="206" t="s">
        <v>160</v>
      </c>
      <c r="E608" s="207" t="s">
        <v>2630</v>
      </c>
      <c r="F608" s="208" t="s">
        <v>2631</v>
      </c>
      <c r="G608" s="209" t="s">
        <v>505</v>
      </c>
      <c r="H608" s="210">
        <v>3</v>
      </c>
      <c r="I608" s="211"/>
      <c r="J608" s="212">
        <f>ROUND(I608*H608,2)</f>
        <v>0</v>
      </c>
      <c r="K608" s="208" t="s">
        <v>164</v>
      </c>
      <c r="L608" s="46"/>
      <c r="M608" s="213" t="s">
        <v>19</v>
      </c>
      <c r="N608" s="214" t="s">
        <v>41</v>
      </c>
      <c r="O608" s="86"/>
      <c r="P608" s="215">
        <f>O608*H608</f>
        <v>0</v>
      </c>
      <c r="Q608" s="215">
        <v>0.00072000000000000005</v>
      </c>
      <c r="R608" s="215">
        <f>Q608*H608</f>
        <v>0.00216</v>
      </c>
      <c r="S608" s="215">
        <v>0</v>
      </c>
      <c r="T608" s="216">
        <f>S608*H608</f>
        <v>0</v>
      </c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R608" s="217" t="s">
        <v>165</v>
      </c>
      <c r="AT608" s="217" t="s">
        <v>160</v>
      </c>
      <c r="AU608" s="217" t="s">
        <v>80</v>
      </c>
      <c r="AY608" s="19" t="s">
        <v>158</v>
      </c>
      <c r="BE608" s="218">
        <f>IF(N608="základní",J608,0)</f>
        <v>0</v>
      </c>
      <c r="BF608" s="218">
        <f>IF(N608="snížená",J608,0)</f>
        <v>0</v>
      </c>
      <c r="BG608" s="218">
        <f>IF(N608="zákl. přenesená",J608,0)</f>
        <v>0</v>
      </c>
      <c r="BH608" s="218">
        <f>IF(N608="sníž. přenesená",J608,0)</f>
        <v>0</v>
      </c>
      <c r="BI608" s="218">
        <f>IF(N608="nulová",J608,0)</f>
        <v>0</v>
      </c>
      <c r="BJ608" s="19" t="s">
        <v>78</v>
      </c>
      <c r="BK608" s="218">
        <f>ROUND(I608*H608,2)</f>
        <v>0</v>
      </c>
      <c r="BL608" s="19" t="s">
        <v>165</v>
      </c>
      <c r="BM608" s="217" t="s">
        <v>3058</v>
      </c>
    </row>
    <row r="609" s="2" customFormat="1">
      <c r="A609" s="40"/>
      <c r="B609" s="41"/>
      <c r="C609" s="42"/>
      <c r="D609" s="219" t="s">
        <v>167</v>
      </c>
      <c r="E609" s="42"/>
      <c r="F609" s="220" t="s">
        <v>2633</v>
      </c>
      <c r="G609" s="42"/>
      <c r="H609" s="42"/>
      <c r="I609" s="221"/>
      <c r="J609" s="42"/>
      <c r="K609" s="42"/>
      <c r="L609" s="46"/>
      <c r="M609" s="222"/>
      <c r="N609" s="223"/>
      <c r="O609" s="86"/>
      <c r="P609" s="86"/>
      <c r="Q609" s="86"/>
      <c r="R609" s="86"/>
      <c r="S609" s="86"/>
      <c r="T609" s="87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T609" s="19" t="s">
        <v>167</v>
      </c>
      <c r="AU609" s="19" t="s">
        <v>80</v>
      </c>
    </row>
    <row r="610" s="13" customFormat="1">
      <c r="A610" s="13"/>
      <c r="B610" s="224"/>
      <c r="C610" s="225"/>
      <c r="D610" s="226" t="s">
        <v>169</v>
      </c>
      <c r="E610" s="227" t="s">
        <v>19</v>
      </c>
      <c r="F610" s="228" t="s">
        <v>2988</v>
      </c>
      <c r="G610" s="225"/>
      <c r="H610" s="227" t="s">
        <v>19</v>
      </c>
      <c r="I610" s="229"/>
      <c r="J610" s="225"/>
      <c r="K610" s="225"/>
      <c r="L610" s="230"/>
      <c r="M610" s="231"/>
      <c r="N610" s="232"/>
      <c r="O610" s="232"/>
      <c r="P610" s="232"/>
      <c r="Q610" s="232"/>
      <c r="R610" s="232"/>
      <c r="S610" s="232"/>
      <c r="T610" s="23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34" t="s">
        <v>169</v>
      </c>
      <c r="AU610" s="234" t="s">
        <v>80</v>
      </c>
      <c r="AV610" s="13" t="s">
        <v>78</v>
      </c>
      <c r="AW610" s="13" t="s">
        <v>171</v>
      </c>
      <c r="AX610" s="13" t="s">
        <v>70</v>
      </c>
      <c r="AY610" s="234" t="s">
        <v>158</v>
      </c>
    </row>
    <row r="611" s="14" customFormat="1">
      <c r="A611" s="14"/>
      <c r="B611" s="235"/>
      <c r="C611" s="236"/>
      <c r="D611" s="226" t="s">
        <v>169</v>
      </c>
      <c r="E611" s="237" t="s">
        <v>19</v>
      </c>
      <c r="F611" s="238" t="s">
        <v>78</v>
      </c>
      <c r="G611" s="236"/>
      <c r="H611" s="239">
        <v>1</v>
      </c>
      <c r="I611" s="240"/>
      <c r="J611" s="236"/>
      <c r="K611" s="236"/>
      <c r="L611" s="241"/>
      <c r="M611" s="242"/>
      <c r="N611" s="243"/>
      <c r="O611" s="243"/>
      <c r="P611" s="243"/>
      <c r="Q611" s="243"/>
      <c r="R611" s="243"/>
      <c r="S611" s="243"/>
      <c r="T611" s="24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45" t="s">
        <v>169</v>
      </c>
      <c r="AU611" s="245" t="s">
        <v>80</v>
      </c>
      <c r="AV611" s="14" t="s">
        <v>80</v>
      </c>
      <c r="AW611" s="14" t="s">
        <v>171</v>
      </c>
      <c r="AX611" s="14" t="s">
        <v>70</v>
      </c>
      <c r="AY611" s="245" t="s">
        <v>158</v>
      </c>
    </row>
    <row r="612" s="13" customFormat="1">
      <c r="A612" s="13"/>
      <c r="B612" s="224"/>
      <c r="C612" s="225"/>
      <c r="D612" s="226" t="s">
        <v>169</v>
      </c>
      <c r="E612" s="227" t="s">
        <v>19</v>
      </c>
      <c r="F612" s="228" t="s">
        <v>2990</v>
      </c>
      <c r="G612" s="225"/>
      <c r="H612" s="227" t="s">
        <v>19</v>
      </c>
      <c r="I612" s="229"/>
      <c r="J612" s="225"/>
      <c r="K612" s="225"/>
      <c r="L612" s="230"/>
      <c r="M612" s="231"/>
      <c r="N612" s="232"/>
      <c r="O612" s="232"/>
      <c r="P612" s="232"/>
      <c r="Q612" s="232"/>
      <c r="R612" s="232"/>
      <c r="S612" s="232"/>
      <c r="T612" s="23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34" t="s">
        <v>169</v>
      </c>
      <c r="AU612" s="234" t="s">
        <v>80</v>
      </c>
      <c r="AV612" s="13" t="s">
        <v>78</v>
      </c>
      <c r="AW612" s="13" t="s">
        <v>171</v>
      </c>
      <c r="AX612" s="13" t="s">
        <v>70</v>
      </c>
      <c r="AY612" s="234" t="s">
        <v>158</v>
      </c>
    </row>
    <row r="613" s="14" customFormat="1">
      <c r="A613" s="14"/>
      <c r="B613" s="235"/>
      <c r="C613" s="236"/>
      <c r="D613" s="226" t="s">
        <v>169</v>
      </c>
      <c r="E613" s="237" t="s">
        <v>19</v>
      </c>
      <c r="F613" s="238" t="s">
        <v>508</v>
      </c>
      <c r="G613" s="236"/>
      <c r="H613" s="239">
        <v>2</v>
      </c>
      <c r="I613" s="240"/>
      <c r="J613" s="236"/>
      <c r="K613" s="236"/>
      <c r="L613" s="241"/>
      <c r="M613" s="242"/>
      <c r="N613" s="243"/>
      <c r="O613" s="243"/>
      <c r="P613" s="243"/>
      <c r="Q613" s="243"/>
      <c r="R613" s="243"/>
      <c r="S613" s="243"/>
      <c r="T613" s="24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45" t="s">
        <v>169</v>
      </c>
      <c r="AU613" s="245" t="s">
        <v>80</v>
      </c>
      <c r="AV613" s="14" t="s">
        <v>80</v>
      </c>
      <c r="AW613" s="14" t="s">
        <v>171</v>
      </c>
      <c r="AX613" s="14" t="s">
        <v>70</v>
      </c>
      <c r="AY613" s="245" t="s">
        <v>158</v>
      </c>
    </row>
    <row r="614" s="15" customFormat="1">
      <c r="A614" s="15"/>
      <c r="B614" s="256"/>
      <c r="C614" s="257"/>
      <c r="D614" s="226" t="s">
        <v>169</v>
      </c>
      <c r="E614" s="258" t="s">
        <v>19</v>
      </c>
      <c r="F614" s="259" t="s">
        <v>470</v>
      </c>
      <c r="G614" s="257"/>
      <c r="H614" s="260">
        <v>3</v>
      </c>
      <c r="I614" s="261"/>
      <c r="J614" s="257"/>
      <c r="K614" s="257"/>
      <c r="L614" s="262"/>
      <c r="M614" s="263"/>
      <c r="N614" s="264"/>
      <c r="O614" s="264"/>
      <c r="P614" s="264"/>
      <c r="Q614" s="264"/>
      <c r="R614" s="264"/>
      <c r="S614" s="264"/>
      <c r="T614" s="265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T614" s="266" t="s">
        <v>169</v>
      </c>
      <c r="AU614" s="266" t="s">
        <v>80</v>
      </c>
      <c r="AV614" s="15" t="s">
        <v>165</v>
      </c>
      <c r="AW614" s="15" t="s">
        <v>171</v>
      </c>
      <c r="AX614" s="15" t="s">
        <v>78</v>
      </c>
      <c r="AY614" s="266" t="s">
        <v>158</v>
      </c>
    </row>
    <row r="615" s="2" customFormat="1" ht="14.4" customHeight="1">
      <c r="A615" s="40"/>
      <c r="B615" s="41"/>
      <c r="C615" s="246" t="s">
        <v>3059</v>
      </c>
      <c r="D615" s="246" t="s">
        <v>400</v>
      </c>
      <c r="E615" s="247" t="s">
        <v>2634</v>
      </c>
      <c r="F615" s="248" t="s">
        <v>2635</v>
      </c>
      <c r="G615" s="249" t="s">
        <v>505</v>
      </c>
      <c r="H615" s="250">
        <v>3</v>
      </c>
      <c r="I615" s="251"/>
      <c r="J615" s="252">
        <f>ROUND(I615*H615,2)</f>
        <v>0</v>
      </c>
      <c r="K615" s="248" t="s">
        <v>164</v>
      </c>
      <c r="L615" s="253"/>
      <c r="M615" s="254" t="s">
        <v>19</v>
      </c>
      <c r="N615" s="255" t="s">
        <v>41</v>
      </c>
      <c r="O615" s="86"/>
      <c r="P615" s="215">
        <f>O615*H615</f>
        <v>0</v>
      </c>
      <c r="Q615" s="215">
        <v>0.012</v>
      </c>
      <c r="R615" s="215">
        <f>Q615*H615</f>
        <v>0.036000000000000004</v>
      </c>
      <c r="S615" s="215">
        <v>0</v>
      </c>
      <c r="T615" s="216">
        <f>S615*H615</f>
        <v>0</v>
      </c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R615" s="217" t="s">
        <v>215</v>
      </c>
      <c r="AT615" s="217" t="s">
        <v>400</v>
      </c>
      <c r="AU615" s="217" t="s">
        <v>80</v>
      </c>
      <c r="AY615" s="19" t="s">
        <v>158</v>
      </c>
      <c r="BE615" s="218">
        <f>IF(N615="základní",J615,0)</f>
        <v>0</v>
      </c>
      <c r="BF615" s="218">
        <f>IF(N615="snížená",J615,0)</f>
        <v>0</v>
      </c>
      <c r="BG615" s="218">
        <f>IF(N615="zákl. přenesená",J615,0)</f>
        <v>0</v>
      </c>
      <c r="BH615" s="218">
        <f>IF(N615="sníž. přenesená",J615,0)</f>
        <v>0</v>
      </c>
      <c r="BI615" s="218">
        <f>IF(N615="nulová",J615,0)</f>
        <v>0</v>
      </c>
      <c r="BJ615" s="19" t="s">
        <v>78</v>
      </c>
      <c r="BK615" s="218">
        <f>ROUND(I615*H615,2)</f>
        <v>0</v>
      </c>
      <c r="BL615" s="19" t="s">
        <v>165</v>
      </c>
      <c r="BM615" s="217" t="s">
        <v>3060</v>
      </c>
    </row>
    <row r="616" s="13" customFormat="1">
      <c r="A616" s="13"/>
      <c r="B616" s="224"/>
      <c r="C616" s="225"/>
      <c r="D616" s="226" t="s">
        <v>169</v>
      </c>
      <c r="E616" s="227" t="s">
        <v>19</v>
      </c>
      <c r="F616" s="228" t="s">
        <v>2988</v>
      </c>
      <c r="G616" s="225"/>
      <c r="H616" s="227" t="s">
        <v>19</v>
      </c>
      <c r="I616" s="229"/>
      <c r="J616" s="225"/>
      <c r="K616" s="225"/>
      <c r="L616" s="230"/>
      <c r="M616" s="231"/>
      <c r="N616" s="232"/>
      <c r="O616" s="232"/>
      <c r="P616" s="232"/>
      <c r="Q616" s="232"/>
      <c r="R616" s="232"/>
      <c r="S616" s="232"/>
      <c r="T616" s="23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34" t="s">
        <v>169</v>
      </c>
      <c r="AU616" s="234" t="s">
        <v>80</v>
      </c>
      <c r="AV616" s="13" t="s">
        <v>78</v>
      </c>
      <c r="AW616" s="13" t="s">
        <v>171</v>
      </c>
      <c r="AX616" s="13" t="s">
        <v>70</v>
      </c>
      <c r="AY616" s="234" t="s">
        <v>158</v>
      </c>
    </row>
    <row r="617" s="14" customFormat="1">
      <c r="A617" s="14"/>
      <c r="B617" s="235"/>
      <c r="C617" s="236"/>
      <c r="D617" s="226" t="s">
        <v>169</v>
      </c>
      <c r="E617" s="237" t="s">
        <v>19</v>
      </c>
      <c r="F617" s="238" t="s">
        <v>78</v>
      </c>
      <c r="G617" s="236"/>
      <c r="H617" s="239">
        <v>1</v>
      </c>
      <c r="I617" s="240"/>
      <c r="J617" s="236"/>
      <c r="K617" s="236"/>
      <c r="L617" s="241"/>
      <c r="M617" s="242"/>
      <c r="N617" s="243"/>
      <c r="O617" s="243"/>
      <c r="P617" s="243"/>
      <c r="Q617" s="243"/>
      <c r="R617" s="243"/>
      <c r="S617" s="243"/>
      <c r="T617" s="24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45" t="s">
        <v>169</v>
      </c>
      <c r="AU617" s="245" t="s">
        <v>80</v>
      </c>
      <c r="AV617" s="14" t="s">
        <v>80</v>
      </c>
      <c r="AW617" s="14" t="s">
        <v>171</v>
      </c>
      <c r="AX617" s="14" t="s">
        <v>70</v>
      </c>
      <c r="AY617" s="245" t="s">
        <v>158</v>
      </c>
    </row>
    <row r="618" s="13" customFormat="1">
      <c r="A618" s="13"/>
      <c r="B618" s="224"/>
      <c r="C618" s="225"/>
      <c r="D618" s="226" t="s">
        <v>169</v>
      </c>
      <c r="E618" s="227" t="s">
        <v>19</v>
      </c>
      <c r="F618" s="228" t="s">
        <v>2990</v>
      </c>
      <c r="G618" s="225"/>
      <c r="H618" s="227" t="s">
        <v>19</v>
      </c>
      <c r="I618" s="229"/>
      <c r="J618" s="225"/>
      <c r="K618" s="225"/>
      <c r="L618" s="230"/>
      <c r="M618" s="231"/>
      <c r="N618" s="232"/>
      <c r="O618" s="232"/>
      <c r="P618" s="232"/>
      <c r="Q618" s="232"/>
      <c r="R618" s="232"/>
      <c r="S618" s="232"/>
      <c r="T618" s="23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34" t="s">
        <v>169</v>
      </c>
      <c r="AU618" s="234" t="s">
        <v>80</v>
      </c>
      <c r="AV618" s="13" t="s">
        <v>78</v>
      </c>
      <c r="AW618" s="13" t="s">
        <v>171</v>
      </c>
      <c r="AX618" s="13" t="s">
        <v>70</v>
      </c>
      <c r="AY618" s="234" t="s">
        <v>158</v>
      </c>
    </row>
    <row r="619" s="14" customFormat="1">
      <c r="A619" s="14"/>
      <c r="B619" s="235"/>
      <c r="C619" s="236"/>
      <c r="D619" s="226" t="s">
        <v>169</v>
      </c>
      <c r="E619" s="237" t="s">
        <v>19</v>
      </c>
      <c r="F619" s="238" t="s">
        <v>508</v>
      </c>
      <c r="G619" s="236"/>
      <c r="H619" s="239">
        <v>2</v>
      </c>
      <c r="I619" s="240"/>
      <c r="J619" s="236"/>
      <c r="K619" s="236"/>
      <c r="L619" s="241"/>
      <c r="M619" s="242"/>
      <c r="N619" s="243"/>
      <c r="O619" s="243"/>
      <c r="P619" s="243"/>
      <c r="Q619" s="243"/>
      <c r="R619" s="243"/>
      <c r="S619" s="243"/>
      <c r="T619" s="24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45" t="s">
        <v>169</v>
      </c>
      <c r="AU619" s="245" t="s">
        <v>80</v>
      </c>
      <c r="AV619" s="14" t="s">
        <v>80</v>
      </c>
      <c r="AW619" s="14" t="s">
        <v>171</v>
      </c>
      <c r="AX619" s="14" t="s">
        <v>70</v>
      </c>
      <c r="AY619" s="245" t="s">
        <v>158</v>
      </c>
    </row>
    <row r="620" s="15" customFormat="1">
      <c r="A620" s="15"/>
      <c r="B620" s="256"/>
      <c r="C620" s="257"/>
      <c r="D620" s="226" t="s">
        <v>169</v>
      </c>
      <c r="E620" s="258" t="s">
        <v>19</v>
      </c>
      <c r="F620" s="259" t="s">
        <v>470</v>
      </c>
      <c r="G620" s="257"/>
      <c r="H620" s="260">
        <v>3</v>
      </c>
      <c r="I620" s="261"/>
      <c r="J620" s="257"/>
      <c r="K620" s="257"/>
      <c r="L620" s="262"/>
      <c r="M620" s="263"/>
      <c r="N620" s="264"/>
      <c r="O620" s="264"/>
      <c r="P620" s="264"/>
      <c r="Q620" s="264"/>
      <c r="R620" s="264"/>
      <c r="S620" s="264"/>
      <c r="T620" s="265"/>
      <c r="U620" s="15"/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T620" s="266" t="s">
        <v>169</v>
      </c>
      <c r="AU620" s="266" t="s">
        <v>80</v>
      </c>
      <c r="AV620" s="15" t="s">
        <v>165</v>
      </c>
      <c r="AW620" s="15" t="s">
        <v>171</v>
      </c>
      <c r="AX620" s="15" t="s">
        <v>78</v>
      </c>
      <c r="AY620" s="266" t="s">
        <v>158</v>
      </c>
    </row>
    <row r="621" s="2" customFormat="1" ht="14.4" customHeight="1">
      <c r="A621" s="40"/>
      <c r="B621" s="41"/>
      <c r="C621" s="246" t="s">
        <v>895</v>
      </c>
      <c r="D621" s="246" t="s">
        <v>400</v>
      </c>
      <c r="E621" s="247" t="s">
        <v>2637</v>
      </c>
      <c r="F621" s="248" t="s">
        <v>2638</v>
      </c>
      <c r="G621" s="249" t="s">
        <v>505</v>
      </c>
      <c r="H621" s="250">
        <v>3</v>
      </c>
      <c r="I621" s="251"/>
      <c r="J621" s="252">
        <f>ROUND(I621*H621,2)</f>
        <v>0</v>
      </c>
      <c r="K621" s="248" t="s">
        <v>164</v>
      </c>
      <c r="L621" s="253"/>
      <c r="M621" s="254" t="s">
        <v>19</v>
      </c>
      <c r="N621" s="255" t="s">
        <v>41</v>
      </c>
      <c r="O621" s="86"/>
      <c r="P621" s="215">
        <f>O621*H621</f>
        <v>0</v>
      </c>
      <c r="Q621" s="215">
        <v>0.0015</v>
      </c>
      <c r="R621" s="215">
        <f>Q621*H621</f>
        <v>0.0045000000000000005</v>
      </c>
      <c r="S621" s="215">
        <v>0</v>
      </c>
      <c r="T621" s="216">
        <f>S621*H621</f>
        <v>0</v>
      </c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R621" s="217" t="s">
        <v>215</v>
      </c>
      <c r="AT621" s="217" t="s">
        <v>400</v>
      </c>
      <c r="AU621" s="217" t="s">
        <v>80</v>
      </c>
      <c r="AY621" s="19" t="s">
        <v>158</v>
      </c>
      <c r="BE621" s="218">
        <f>IF(N621="základní",J621,0)</f>
        <v>0</v>
      </c>
      <c r="BF621" s="218">
        <f>IF(N621="snížená",J621,0)</f>
        <v>0</v>
      </c>
      <c r="BG621" s="218">
        <f>IF(N621="zákl. přenesená",J621,0)</f>
        <v>0</v>
      </c>
      <c r="BH621" s="218">
        <f>IF(N621="sníž. přenesená",J621,0)</f>
        <v>0</v>
      </c>
      <c r="BI621" s="218">
        <f>IF(N621="nulová",J621,0)</f>
        <v>0</v>
      </c>
      <c r="BJ621" s="19" t="s">
        <v>78</v>
      </c>
      <c r="BK621" s="218">
        <f>ROUND(I621*H621,2)</f>
        <v>0</v>
      </c>
      <c r="BL621" s="19" t="s">
        <v>165</v>
      </c>
      <c r="BM621" s="217" t="s">
        <v>3061</v>
      </c>
    </row>
    <row r="622" s="13" customFormat="1">
      <c r="A622" s="13"/>
      <c r="B622" s="224"/>
      <c r="C622" s="225"/>
      <c r="D622" s="226" t="s">
        <v>169</v>
      </c>
      <c r="E622" s="227" t="s">
        <v>19</v>
      </c>
      <c r="F622" s="228" t="s">
        <v>2988</v>
      </c>
      <c r="G622" s="225"/>
      <c r="H622" s="227" t="s">
        <v>19</v>
      </c>
      <c r="I622" s="229"/>
      <c r="J622" s="225"/>
      <c r="K622" s="225"/>
      <c r="L622" s="230"/>
      <c r="M622" s="231"/>
      <c r="N622" s="232"/>
      <c r="O622" s="232"/>
      <c r="P622" s="232"/>
      <c r="Q622" s="232"/>
      <c r="R622" s="232"/>
      <c r="S622" s="232"/>
      <c r="T622" s="23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34" t="s">
        <v>169</v>
      </c>
      <c r="AU622" s="234" t="s">
        <v>80</v>
      </c>
      <c r="AV622" s="13" t="s">
        <v>78</v>
      </c>
      <c r="AW622" s="13" t="s">
        <v>171</v>
      </c>
      <c r="AX622" s="13" t="s">
        <v>70</v>
      </c>
      <c r="AY622" s="234" t="s">
        <v>158</v>
      </c>
    </row>
    <row r="623" s="14" customFormat="1">
      <c r="A623" s="14"/>
      <c r="B623" s="235"/>
      <c r="C623" s="236"/>
      <c r="D623" s="226" t="s">
        <v>169</v>
      </c>
      <c r="E623" s="237" t="s">
        <v>19</v>
      </c>
      <c r="F623" s="238" t="s">
        <v>78</v>
      </c>
      <c r="G623" s="236"/>
      <c r="H623" s="239">
        <v>1</v>
      </c>
      <c r="I623" s="240"/>
      <c r="J623" s="236"/>
      <c r="K623" s="236"/>
      <c r="L623" s="241"/>
      <c r="M623" s="242"/>
      <c r="N623" s="243"/>
      <c r="O623" s="243"/>
      <c r="P623" s="243"/>
      <c r="Q623" s="243"/>
      <c r="R623" s="243"/>
      <c r="S623" s="243"/>
      <c r="T623" s="24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45" t="s">
        <v>169</v>
      </c>
      <c r="AU623" s="245" t="s">
        <v>80</v>
      </c>
      <c r="AV623" s="14" t="s">
        <v>80</v>
      </c>
      <c r="AW623" s="14" t="s">
        <v>171</v>
      </c>
      <c r="AX623" s="14" t="s">
        <v>70</v>
      </c>
      <c r="AY623" s="245" t="s">
        <v>158</v>
      </c>
    </row>
    <row r="624" s="13" customFormat="1">
      <c r="A624" s="13"/>
      <c r="B624" s="224"/>
      <c r="C624" s="225"/>
      <c r="D624" s="226" t="s">
        <v>169</v>
      </c>
      <c r="E624" s="227" t="s">
        <v>19</v>
      </c>
      <c r="F624" s="228" t="s">
        <v>2990</v>
      </c>
      <c r="G624" s="225"/>
      <c r="H624" s="227" t="s">
        <v>19</v>
      </c>
      <c r="I624" s="229"/>
      <c r="J624" s="225"/>
      <c r="K624" s="225"/>
      <c r="L624" s="230"/>
      <c r="M624" s="231"/>
      <c r="N624" s="232"/>
      <c r="O624" s="232"/>
      <c r="P624" s="232"/>
      <c r="Q624" s="232"/>
      <c r="R624" s="232"/>
      <c r="S624" s="232"/>
      <c r="T624" s="23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34" t="s">
        <v>169</v>
      </c>
      <c r="AU624" s="234" t="s">
        <v>80</v>
      </c>
      <c r="AV624" s="13" t="s">
        <v>78</v>
      </c>
      <c r="AW624" s="13" t="s">
        <v>171</v>
      </c>
      <c r="AX624" s="13" t="s">
        <v>70</v>
      </c>
      <c r="AY624" s="234" t="s">
        <v>158</v>
      </c>
    </row>
    <row r="625" s="14" customFormat="1">
      <c r="A625" s="14"/>
      <c r="B625" s="235"/>
      <c r="C625" s="236"/>
      <c r="D625" s="226" t="s">
        <v>169</v>
      </c>
      <c r="E625" s="237" t="s">
        <v>19</v>
      </c>
      <c r="F625" s="238" t="s">
        <v>508</v>
      </c>
      <c r="G625" s="236"/>
      <c r="H625" s="239">
        <v>2</v>
      </c>
      <c r="I625" s="240"/>
      <c r="J625" s="236"/>
      <c r="K625" s="236"/>
      <c r="L625" s="241"/>
      <c r="M625" s="242"/>
      <c r="N625" s="243"/>
      <c r="O625" s="243"/>
      <c r="P625" s="243"/>
      <c r="Q625" s="243"/>
      <c r="R625" s="243"/>
      <c r="S625" s="243"/>
      <c r="T625" s="24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45" t="s">
        <v>169</v>
      </c>
      <c r="AU625" s="245" t="s">
        <v>80</v>
      </c>
      <c r="AV625" s="14" t="s">
        <v>80</v>
      </c>
      <c r="AW625" s="14" t="s">
        <v>171</v>
      </c>
      <c r="AX625" s="14" t="s">
        <v>70</v>
      </c>
      <c r="AY625" s="245" t="s">
        <v>158</v>
      </c>
    </row>
    <row r="626" s="15" customFormat="1">
      <c r="A626" s="15"/>
      <c r="B626" s="256"/>
      <c r="C626" s="257"/>
      <c r="D626" s="226" t="s">
        <v>169</v>
      </c>
      <c r="E626" s="258" t="s">
        <v>19</v>
      </c>
      <c r="F626" s="259" t="s">
        <v>470</v>
      </c>
      <c r="G626" s="257"/>
      <c r="H626" s="260">
        <v>3</v>
      </c>
      <c r="I626" s="261"/>
      <c r="J626" s="257"/>
      <c r="K626" s="257"/>
      <c r="L626" s="262"/>
      <c r="M626" s="263"/>
      <c r="N626" s="264"/>
      <c r="O626" s="264"/>
      <c r="P626" s="264"/>
      <c r="Q626" s="264"/>
      <c r="R626" s="264"/>
      <c r="S626" s="264"/>
      <c r="T626" s="265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T626" s="266" t="s">
        <v>169</v>
      </c>
      <c r="AU626" s="266" t="s">
        <v>80</v>
      </c>
      <c r="AV626" s="15" t="s">
        <v>165</v>
      </c>
      <c r="AW626" s="15" t="s">
        <v>171</v>
      </c>
      <c r="AX626" s="15" t="s">
        <v>78</v>
      </c>
      <c r="AY626" s="266" t="s">
        <v>158</v>
      </c>
    </row>
    <row r="627" s="2" customFormat="1" ht="14.4" customHeight="1">
      <c r="A627" s="40"/>
      <c r="B627" s="41"/>
      <c r="C627" s="206" t="s">
        <v>3062</v>
      </c>
      <c r="D627" s="206" t="s">
        <v>160</v>
      </c>
      <c r="E627" s="207" t="s">
        <v>2512</v>
      </c>
      <c r="F627" s="208" t="s">
        <v>2513</v>
      </c>
      <c r="G627" s="209" t="s">
        <v>505</v>
      </c>
      <c r="H627" s="210">
        <v>1</v>
      </c>
      <c r="I627" s="211"/>
      <c r="J627" s="212">
        <f>ROUND(I627*H627,2)</f>
        <v>0</v>
      </c>
      <c r="K627" s="208" t="s">
        <v>164</v>
      </c>
      <c r="L627" s="46"/>
      <c r="M627" s="213" t="s">
        <v>19</v>
      </c>
      <c r="N627" s="214" t="s">
        <v>41</v>
      </c>
      <c r="O627" s="86"/>
      <c r="P627" s="215">
        <f>O627*H627</f>
        <v>0</v>
      </c>
      <c r="Q627" s="215">
        <v>0.00181</v>
      </c>
      <c r="R627" s="215">
        <f>Q627*H627</f>
        <v>0.00181</v>
      </c>
      <c r="S627" s="215">
        <v>0</v>
      </c>
      <c r="T627" s="216">
        <f>S627*H627</f>
        <v>0</v>
      </c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R627" s="217" t="s">
        <v>165</v>
      </c>
      <c r="AT627" s="217" t="s">
        <v>160</v>
      </c>
      <c r="AU627" s="217" t="s">
        <v>80</v>
      </c>
      <c r="AY627" s="19" t="s">
        <v>158</v>
      </c>
      <c r="BE627" s="218">
        <f>IF(N627="základní",J627,0)</f>
        <v>0</v>
      </c>
      <c r="BF627" s="218">
        <f>IF(N627="snížená",J627,0)</f>
        <v>0</v>
      </c>
      <c r="BG627" s="218">
        <f>IF(N627="zákl. přenesená",J627,0)</f>
        <v>0</v>
      </c>
      <c r="BH627" s="218">
        <f>IF(N627="sníž. přenesená",J627,0)</f>
        <v>0</v>
      </c>
      <c r="BI627" s="218">
        <f>IF(N627="nulová",J627,0)</f>
        <v>0</v>
      </c>
      <c r="BJ627" s="19" t="s">
        <v>78</v>
      </c>
      <c r="BK627" s="218">
        <f>ROUND(I627*H627,2)</f>
        <v>0</v>
      </c>
      <c r="BL627" s="19" t="s">
        <v>165</v>
      </c>
      <c r="BM627" s="217" t="s">
        <v>3063</v>
      </c>
    </row>
    <row r="628" s="2" customFormat="1">
      <c r="A628" s="40"/>
      <c r="B628" s="41"/>
      <c r="C628" s="42"/>
      <c r="D628" s="219" t="s">
        <v>167</v>
      </c>
      <c r="E628" s="42"/>
      <c r="F628" s="220" t="s">
        <v>2515</v>
      </c>
      <c r="G628" s="42"/>
      <c r="H628" s="42"/>
      <c r="I628" s="221"/>
      <c r="J628" s="42"/>
      <c r="K628" s="42"/>
      <c r="L628" s="46"/>
      <c r="M628" s="222"/>
      <c r="N628" s="223"/>
      <c r="O628" s="86"/>
      <c r="P628" s="86"/>
      <c r="Q628" s="86"/>
      <c r="R628" s="86"/>
      <c r="S628" s="86"/>
      <c r="T628" s="87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T628" s="19" t="s">
        <v>167</v>
      </c>
      <c r="AU628" s="19" t="s">
        <v>80</v>
      </c>
    </row>
    <row r="629" s="13" customFormat="1">
      <c r="A629" s="13"/>
      <c r="B629" s="224"/>
      <c r="C629" s="225"/>
      <c r="D629" s="226" t="s">
        <v>169</v>
      </c>
      <c r="E629" s="227" t="s">
        <v>19</v>
      </c>
      <c r="F629" s="228" t="s">
        <v>2990</v>
      </c>
      <c r="G629" s="225"/>
      <c r="H629" s="227" t="s">
        <v>19</v>
      </c>
      <c r="I629" s="229"/>
      <c r="J629" s="225"/>
      <c r="K629" s="225"/>
      <c r="L629" s="230"/>
      <c r="M629" s="231"/>
      <c r="N629" s="232"/>
      <c r="O629" s="232"/>
      <c r="P629" s="232"/>
      <c r="Q629" s="232"/>
      <c r="R629" s="232"/>
      <c r="S629" s="232"/>
      <c r="T629" s="23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34" t="s">
        <v>169</v>
      </c>
      <c r="AU629" s="234" t="s">
        <v>80</v>
      </c>
      <c r="AV629" s="13" t="s">
        <v>78</v>
      </c>
      <c r="AW629" s="13" t="s">
        <v>171</v>
      </c>
      <c r="AX629" s="13" t="s">
        <v>70</v>
      </c>
      <c r="AY629" s="234" t="s">
        <v>158</v>
      </c>
    </row>
    <row r="630" s="14" customFormat="1">
      <c r="A630" s="14"/>
      <c r="B630" s="235"/>
      <c r="C630" s="236"/>
      <c r="D630" s="226" t="s">
        <v>169</v>
      </c>
      <c r="E630" s="237" t="s">
        <v>19</v>
      </c>
      <c r="F630" s="238" t="s">
        <v>78</v>
      </c>
      <c r="G630" s="236"/>
      <c r="H630" s="239">
        <v>1</v>
      </c>
      <c r="I630" s="240"/>
      <c r="J630" s="236"/>
      <c r="K630" s="236"/>
      <c r="L630" s="241"/>
      <c r="M630" s="242"/>
      <c r="N630" s="243"/>
      <c r="O630" s="243"/>
      <c r="P630" s="243"/>
      <c r="Q630" s="243"/>
      <c r="R630" s="243"/>
      <c r="S630" s="243"/>
      <c r="T630" s="24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45" t="s">
        <v>169</v>
      </c>
      <c r="AU630" s="245" t="s">
        <v>80</v>
      </c>
      <c r="AV630" s="14" t="s">
        <v>80</v>
      </c>
      <c r="AW630" s="14" t="s">
        <v>171</v>
      </c>
      <c r="AX630" s="14" t="s">
        <v>70</v>
      </c>
      <c r="AY630" s="245" t="s">
        <v>158</v>
      </c>
    </row>
    <row r="631" s="15" customFormat="1">
      <c r="A631" s="15"/>
      <c r="B631" s="256"/>
      <c r="C631" s="257"/>
      <c r="D631" s="226" t="s">
        <v>169</v>
      </c>
      <c r="E631" s="258" t="s">
        <v>19</v>
      </c>
      <c r="F631" s="259" t="s">
        <v>470</v>
      </c>
      <c r="G631" s="257"/>
      <c r="H631" s="260">
        <v>1</v>
      </c>
      <c r="I631" s="261"/>
      <c r="J631" s="257"/>
      <c r="K631" s="257"/>
      <c r="L631" s="262"/>
      <c r="M631" s="263"/>
      <c r="N631" s="264"/>
      <c r="O631" s="264"/>
      <c r="P631" s="264"/>
      <c r="Q631" s="264"/>
      <c r="R631" s="264"/>
      <c r="S631" s="264"/>
      <c r="T631" s="265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T631" s="266" t="s">
        <v>169</v>
      </c>
      <c r="AU631" s="266" t="s">
        <v>80</v>
      </c>
      <c r="AV631" s="15" t="s">
        <v>165</v>
      </c>
      <c r="AW631" s="15" t="s">
        <v>171</v>
      </c>
      <c r="AX631" s="15" t="s">
        <v>78</v>
      </c>
      <c r="AY631" s="266" t="s">
        <v>158</v>
      </c>
    </row>
    <row r="632" s="2" customFormat="1" ht="14.4" customHeight="1">
      <c r="A632" s="40"/>
      <c r="B632" s="41"/>
      <c r="C632" s="246" t="s">
        <v>3064</v>
      </c>
      <c r="D632" s="246" t="s">
        <v>400</v>
      </c>
      <c r="E632" s="247" t="s">
        <v>2517</v>
      </c>
      <c r="F632" s="248" t="s">
        <v>2518</v>
      </c>
      <c r="G632" s="249" t="s">
        <v>505</v>
      </c>
      <c r="H632" s="250">
        <v>1</v>
      </c>
      <c r="I632" s="251"/>
      <c r="J632" s="252">
        <f>ROUND(I632*H632,2)</f>
        <v>0</v>
      </c>
      <c r="K632" s="248" t="s">
        <v>164</v>
      </c>
      <c r="L632" s="253"/>
      <c r="M632" s="254" t="s">
        <v>19</v>
      </c>
      <c r="N632" s="255" t="s">
        <v>41</v>
      </c>
      <c r="O632" s="86"/>
      <c r="P632" s="215">
        <f>O632*H632</f>
        <v>0</v>
      </c>
      <c r="Q632" s="215">
        <v>0.014</v>
      </c>
      <c r="R632" s="215">
        <f>Q632*H632</f>
        <v>0.014</v>
      </c>
      <c r="S632" s="215">
        <v>0</v>
      </c>
      <c r="T632" s="216">
        <f>S632*H632</f>
        <v>0</v>
      </c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R632" s="217" t="s">
        <v>215</v>
      </c>
      <c r="AT632" s="217" t="s">
        <v>400</v>
      </c>
      <c r="AU632" s="217" t="s">
        <v>80</v>
      </c>
      <c r="AY632" s="19" t="s">
        <v>158</v>
      </c>
      <c r="BE632" s="218">
        <f>IF(N632="základní",J632,0)</f>
        <v>0</v>
      </c>
      <c r="BF632" s="218">
        <f>IF(N632="snížená",J632,0)</f>
        <v>0</v>
      </c>
      <c r="BG632" s="218">
        <f>IF(N632="zákl. přenesená",J632,0)</f>
        <v>0</v>
      </c>
      <c r="BH632" s="218">
        <f>IF(N632="sníž. přenesená",J632,0)</f>
        <v>0</v>
      </c>
      <c r="BI632" s="218">
        <f>IF(N632="nulová",J632,0)</f>
        <v>0</v>
      </c>
      <c r="BJ632" s="19" t="s">
        <v>78</v>
      </c>
      <c r="BK632" s="218">
        <f>ROUND(I632*H632,2)</f>
        <v>0</v>
      </c>
      <c r="BL632" s="19" t="s">
        <v>165</v>
      </c>
      <c r="BM632" s="217" t="s">
        <v>3065</v>
      </c>
    </row>
    <row r="633" s="13" customFormat="1">
      <c r="A633" s="13"/>
      <c r="B633" s="224"/>
      <c r="C633" s="225"/>
      <c r="D633" s="226" t="s">
        <v>169</v>
      </c>
      <c r="E633" s="227" t="s">
        <v>19</v>
      </c>
      <c r="F633" s="228" t="s">
        <v>2990</v>
      </c>
      <c r="G633" s="225"/>
      <c r="H633" s="227" t="s">
        <v>19</v>
      </c>
      <c r="I633" s="229"/>
      <c r="J633" s="225"/>
      <c r="K633" s="225"/>
      <c r="L633" s="230"/>
      <c r="M633" s="231"/>
      <c r="N633" s="232"/>
      <c r="O633" s="232"/>
      <c r="P633" s="232"/>
      <c r="Q633" s="232"/>
      <c r="R633" s="232"/>
      <c r="S633" s="232"/>
      <c r="T633" s="23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34" t="s">
        <v>169</v>
      </c>
      <c r="AU633" s="234" t="s">
        <v>80</v>
      </c>
      <c r="AV633" s="13" t="s">
        <v>78</v>
      </c>
      <c r="AW633" s="13" t="s">
        <v>171</v>
      </c>
      <c r="AX633" s="13" t="s">
        <v>70</v>
      </c>
      <c r="AY633" s="234" t="s">
        <v>158</v>
      </c>
    </row>
    <row r="634" s="14" customFormat="1">
      <c r="A634" s="14"/>
      <c r="B634" s="235"/>
      <c r="C634" s="236"/>
      <c r="D634" s="226" t="s">
        <v>169</v>
      </c>
      <c r="E634" s="237" t="s">
        <v>19</v>
      </c>
      <c r="F634" s="238" t="s">
        <v>78</v>
      </c>
      <c r="G634" s="236"/>
      <c r="H634" s="239">
        <v>1</v>
      </c>
      <c r="I634" s="240"/>
      <c r="J634" s="236"/>
      <c r="K634" s="236"/>
      <c r="L634" s="241"/>
      <c r="M634" s="242"/>
      <c r="N634" s="243"/>
      <c r="O634" s="243"/>
      <c r="P634" s="243"/>
      <c r="Q634" s="243"/>
      <c r="R634" s="243"/>
      <c r="S634" s="243"/>
      <c r="T634" s="24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45" t="s">
        <v>169</v>
      </c>
      <c r="AU634" s="245" t="s">
        <v>80</v>
      </c>
      <c r="AV634" s="14" t="s">
        <v>80</v>
      </c>
      <c r="AW634" s="14" t="s">
        <v>171</v>
      </c>
      <c r="AX634" s="14" t="s">
        <v>70</v>
      </c>
      <c r="AY634" s="245" t="s">
        <v>158</v>
      </c>
    </row>
    <row r="635" s="15" customFormat="1">
      <c r="A635" s="15"/>
      <c r="B635" s="256"/>
      <c r="C635" s="257"/>
      <c r="D635" s="226" t="s">
        <v>169</v>
      </c>
      <c r="E635" s="258" t="s">
        <v>19</v>
      </c>
      <c r="F635" s="259" t="s">
        <v>470</v>
      </c>
      <c r="G635" s="257"/>
      <c r="H635" s="260">
        <v>1</v>
      </c>
      <c r="I635" s="261"/>
      <c r="J635" s="257"/>
      <c r="K635" s="257"/>
      <c r="L635" s="262"/>
      <c r="M635" s="263"/>
      <c r="N635" s="264"/>
      <c r="O635" s="264"/>
      <c r="P635" s="264"/>
      <c r="Q635" s="264"/>
      <c r="R635" s="264"/>
      <c r="S635" s="264"/>
      <c r="T635" s="265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66" t="s">
        <v>169</v>
      </c>
      <c r="AU635" s="266" t="s">
        <v>80</v>
      </c>
      <c r="AV635" s="15" t="s">
        <v>165</v>
      </c>
      <c r="AW635" s="15" t="s">
        <v>171</v>
      </c>
      <c r="AX635" s="15" t="s">
        <v>78</v>
      </c>
      <c r="AY635" s="266" t="s">
        <v>158</v>
      </c>
    </row>
    <row r="636" s="2" customFormat="1" ht="14.4" customHeight="1">
      <c r="A636" s="40"/>
      <c r="B636" s="41"/>
      <c r="C636" s="206" t="s">
        <v>3066</v>
      </c>
      <c r="D636" s="206" t="s">
        <v>160</v>
      </c>
      <c r="E636" s="207" t="s">
        <v>2520</v>
      </c>
      <c r="F636" s="208" t="s">
        <v>2521</v>
      </c>
      <c r="G636" s="209" t="s">
        <v>505</v>
      </c>
      <c r="H636" s="210">
        <v>1</v>
      </c>
      <c r="I636" s="211"/>
      <c r="J636" s="212">
        <f>ROUND(I636*H636,2)</f>
        <v>0</v>
      </c>
      <c r="K636" s="208" t="s">
        <v>164</v>
      </c>
      <c r="L636" s="46"/>
      <c r="M636" s="213" t="s">
        <v>19</v>
      </c>
      <c r="N636" s="214" t="s">
        <v>41</v>
      </c>
      <c r="O636" s="86"/>
      <c r="P636" s="215">
        <f>O636*H636</f>
        <v>0</v>
      </c>
      <c r="Q636" s="215">
        <v>0.00069999999999999999</v>
      </c>
      <c r="R636" s="215">
        <f>Q636*H636</f>
        <v>0.00069999999999999999</v>
      </c>
      <c r="S636" s="215">
        <v>0</v>
      </c>
      <c r="T636" s="216">
        <f>S636*H636</f>
        <v>0</v>
      </c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R636" s="217" t="s">
        <v>165</v>
      </c>
      <c r="AT636" s="217" t="s">
        <v>160</v>
      </c>
      <c r="AU636" s="217" t="s">
        <v>80</v>
      </c>
      <c r="AY636" s="19" t="s">
        <v>158</v>
      </c>
      <c r="BE636" s="218">
        <f>IF(N636="základní",J636,0)</f>
        <v>0</v>
      </c>
      <c r="BF636" s="218">
        <f>IF(N636="snížená",J636,0)</f>
        <v>0</v>
      </c>
      <c r="BG636" s="218">
        <f>IF(N636="zákl. přenesená",J636,0)</f>
        <v>0</v>
      </c>
      <c r="BH636" s="218">
        <f>IF(N636="sníž. přenesená",J636,0)</f>
        <v>0</v>
      </c>
      <c r="BI636" s="218">
        <f>IF(N636="nulová",J636,0)</f>
        <v>0</v>
      </c>
      <c r="BJ636" s="19" t="s">
        <v>78</v>
      </c>
      <c r="BK636" s="218">
        <f>ROUND(I636*H636,2)</f>
        <v>0</v>
      </c>
      <c r="BL636" s="19" t="s">
        <v>165</v>
      </c>
      <c r="BM636" s="217" t="s">
        <v>3067</v>
      </c>
    </row>
    <row r="637" s="2" customFormat="1">
      <c r="A637" s="40"/>
      <c r="B637" s="41"/>
      <c r="C637" s="42"/>
      <c r="D637" s="219" t="s">
        <v>167</v>
      </c>
      <c r="E637" s="42"/>
      <c r="F637" s="220" t="s">
        <v>2523</v>
      </c>
      <c r="G637" s="42"/>
      <c r="H637" s="42"/>
      <c r="I637" s="221"/>
      <c r="J637" s="42"/>
      <c r="K637" s="42"/>
      <c r="L637" s="46"/>
      <c r="M637" s="222"/>
      <c r="N637" s="223"/>
      <c r="O637" s="86"/>
      <c r="P637" s="86"/>
      <c r="Q637" s="86"/>
      <c r="R637" s="86"/>
      <c r="S637" s="86"/>
      <c r="T637" s="87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T637" s="19" t="s">
        <v>167</v>
      </c>
      <c r="AU637" s="19" t="s">
        <v>80</v>
      </c>
    </row>
    <row r="638" s="13" customFormat="1">
      <c r="A638" s="13"/>
      <c r="B638" s="224"/>
      <c r="C638" s="225"/>
      <c r="D638" s="226" t="s">
        <v>169</v>
      </c>
      <c r="E638" s="227" t="s">
        <v>19</v>
      </c>
      <c r="F638" s="228" t="s">
        <v>2990</v>
      </c>
      <c r="G638" s="225"/>
      <c r="H638" s="227" t="s">
        <v>19</v>
      </c>
      <c r="I638" s="229"/>
      <c r="J638" s="225"/>
      <c r="K638" s="225"/>
      <c r="L638" s="230"/>
      <c r="M638" s="231"/>
      <c r="N638" s="232"/>
      <c r="O638" s="232"/>
      <c r="P638" s="232"/>
      <c r="Q638" s="232"/>
      <c r="R638" s="232"/>
      <c r="S638" s="232"/>
      <c r="T638" s="23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34" t="s">
        <v>169</v>
      </c>
      <c r="AU638" s="234" t="s">
        <v>80</v>
      </c>
      <c r="AV638" s="13" t="s">
        <v>78</v>
      </c>
      <c r="AW638" s="13" t="s">
        <v>171</v>
      </c>
      <c r="AX638" s="13" t="s">
        <v>70</v>
      </c>
      <c r="AY638" s="234" t="s">
        <v>158</v>
      </c>
    </row>
    <row r="639" s="14" customFormat="1">
      <c r="A639" s="14"/>
      <c r="B639" s="235"/>
      <c r="C639" s="236"/>
      <c r="D639" s="226" t="s">
        <v>169</v>
      </c>
      <c r="E639" s="237" t="s">
        <v>19</v>
      </c>
      <c r="F639" s="238" t="s">
        <v>78</v>
      </c>
      <c r="G639" s="236"/>
      <c r="H639" s="239">
        <v>1</v>
      </c>
      <c r="I639" s="240"/>
      <c r="J639" s="236"/>
      <c r="K639" s="236"/>
      <c r="L639" s="241"/>
      <c r="M639" s="242"/>
      <c r="N639" s="243"/>
      <c r="O639" s="243"/>
      <c r="P639" s="243"/>
      <c r="Q639" s="243"/>
      <c r="R639" s="243"/>
      <c r="S639" s="243"/>
      <c r="T639" s="24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45" t="s">
        <v>169</v>
      </c>
      <c r="AU639" s="245" t="s">
        <v>80</v>
      </c>
      <c r="AV639" s="14" t="s">
        <v>80</v>
      </c>
      <c r="AW639" s="14" t="s">
        <v>171</v>
      </c>
      <c r="AX639" s="14" t="s">
        <v>70</v>
      </c>
      <c r="AY639" s="245" t="s">
        <v>158</v>
      </c>
    </row>
    <row r="640" s="15" customFormat="1">
      <c r="A640" s="15"/>
      <c r="B640" s="256"/>
      <c r="C640" s="257"/>
      <c r="D640" s="226" t="s">
        <v>169</v>
      </c>
      <c r="E640" s="258" t="s">
        <v>19</v>
      </c>
      <c r="F640" s="259" t="s">
        <v>470</v>
      </c>
      <c r="G640" s="257"/>
      <c r="H640" s="260">
        <v>1</v>
      </c>
      <c r="I640" s="261"/>
      <c r="J640" s="257"/>
      <c r="K640" s="257"/>
      <c r="L640" s="262"/>
      <c r="M640" s="263"/>
      <c r="N640" s="264"/>
      <c r="O640" s="264"/>
      <c r="P640" s="264"/>
      <c r="Q640" s="264"/>
      <c r="R640" s="264"/>
      <c r="S640" s="264"/>
      <c r="T640" s="265"/>
      <c r="U640" s="15"/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T640" s="266" t="s">
        <v>169</v>
      </c>
      <c r="AU640" s="266" t="s">
        <v>80</v>
      </c>
      <c r="AV640" s="15" t="s">
        <v>165</v>
      </c>
      <c r="AW640" s="15" t="s">
        <v>171</v>
      </c>
      <c r="AX640" s="15" t="s">
        <v>78</v>
      </c>
      <c r="AY640" s="266" t="s">
        <v>158</v>
      </c>
    </row>
    <row r="641" s="2" customFormat="1" ht="14.4" customHeight="1">
      <c r="A641" s="40"/>
      <c r="B641" s="41"/>
      <c r="C641" s="246" t="s">
        <v>3068</v>
      </c>
      <c r="D641" s="246" t="s">
        <v>400</v>
      </c>
      <c r="E641" s="247" t="s">
        <v>2524</v>
      </c>
      <c r="F641" s="248" t="s">
        <v>2525</v>
      </c>
      <c r="G641" s="249" t="s">
        <v>505</v>
      </c>
      <c r="H641" s="250">
        <v>1</v>
      </c>
      <c r="I641" s="251"/>
      <c r="J641" s="252">
        <f>ROUND(I641*H641,2)</f>
        <v>0</v>
      </c>
      <c r="K641" s="248" t="s">
        <v>164</v>
      </c>
      <c r="L641" s="253"/>
      <c r="M641" s="254" t="s">
        <v>19</v>
      </c>
      <c r="N641" s="255" t="s">
        <v>41</v>
      </c>
      <c r="O641" s="86"/>
      <c r="P641" s="215">
        <f>O641*H641</f>
        <v>0</v>
      </c>
      <c r="Q641" s="215">
        <v>0.010999999999999999</v>
      </c>
      <c r="R641" s="215">
        <f>Q641*H641</f>
        <v>0.010999999999999999</v>
      </c>
      <c r="S641" s="215">
        <v>0</v>
      </c>
      <c r="T641" s="216">
        <f>S641*H641</f>
        <v>0</v>
      </c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R641" s="217" t="s">
        <v>215</v>
      </c>
      <c r="AT641" s="217" t="s">
        <v>400</v>
      </c>
      <c r="AU641" s="217" t="s">
        <v>80</v>
      </c>
      <c r="AY641" s="19" t="s">
        <v>158</v>
      </c>
      <c r="BE641" s="218">
        <f>IF(N641="základní",J641,0)</f>
        <v>0</v>
      </c>
      <c r="BF641" s="218">
        <f>IF(N641="snížená",J641,0)</f>
        <v>0</v>
      </c>
      <c r="BG641" s="218">
        <f>IF(N641="zákl. přenesená",J641,0)</f>
        <v>0</v>
      </c>
      <c r="BH641" s="218">
        <f>IF(N641="sníž. přenesená",J641,0)</f>
        <v>0</v>
      </c>
      <c r="BI641" s="218">
        <f>IF(N641="nulová",J641,0)</f>
        <v>0</v>
      </c>
      <c r="BJ641" s="19" t="s">
        <v>78</v>
      </c>
      <c r="BK641" s="218">
        <f>ROUND(I641*H641,2)</f>
        <v>0</v>
      </c>
      <c r="BL641" s="19" t="s">
        <v>165</v>
      </c>
      <c r="BM641" s="217" t="s">
        <v>3069</v>
      </c>
    </row>
    <row r="642" s="13" customFormat="1">
      <c r="A642" s="13"/>
      <c r="B642" s="224"/>
      <c r="C642" s="225"/>
      <c r="D642" s="226" t="s">
        <v>169</v>
      </c>
      <c r="E642" s="227" t="s">
        <v>19</v>
      </c>
      <c r="F642" s="228" t="s">
        <v>2990</v>
      </c>
      <c r="G642" s="225"/>
      <c r="H642" s="227" t="s">
        <v>19</v>
      </c>
      <c r="I642" s="229"/>
      <c r="J642" s="225"/>
      <c r="K642" s="225"/>
      <c r="L642" s="230"/>
      <c r="M642" s="231"/>
      <c r="N642" s="232"/>
      <c r="O642" s="232"/>
      <c r="P642" s="232"/>
      <c r="Q642" s="232"/>
      <c r="R642" s="232"/>
      <c r="S642" s="232"/>
      <c r="T642" s="23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34" t="s">
        <v>169</v>
      </c>
      <c r="AU642" s="234" t="s">
        <v>80</v>
      </c>
      <c r="AV642" s="13" t="s">
        <v>78</v>
      </c>
      <c r="AW642" s="13" t="s">
        <v>171</v>
      </c>
      <c r="AX642" s="13" t="s">
        <v>70</v>
      </c>
      <c r="AY642" s="234" t="s">
        <v>158</v>
      </c>
    </row>
    <row r="643" s="14" customFormat="1">
      <c r="A643" s="14"/>
      <c r="B643" s="235"/>
      <c r="C643" s="236"/>
      <c r="D643" s="226" t="s">
        <v>169</v>
      </c>
      <c r="E643" s="237" t="s">
        <v>19</v>
      </c>
      <c r="F643" s="238" t="s">
        <v>78</v>
      </c>
      <c r="G643" s="236"/>
      <c r="H643" s="239">
        <v>1</v>
      </c>
      <c r="I643" s="240"/>
      <c r="J643" s="236"/>
      <c r="K643" s="236"/>
      <c r="L643" s="241"/>
      <c r="M643" s="242"/>
      <c r="N643" s="243"/>
      <c r="O643" s="243"/>
      <c r="P643" s="243"/>
      <c r="Q643" s="243"/>
      <c r="R643" s="243"/>
      <c r="S643" s="243"/>
      <c r="T643" s="24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45" t="s">
        <v>169</v>
      </c>
      <c r="AU643" s="245" t="s">
        <v>80</v>
      </c>
      <c r="AV643" s="14" t="s">
        <v>80</v>
      </c>
      <c r="AW643" s="14" t="s">
        <v>171</v>
      </c>
      <c r="AX643" s="14" t="s">
        <v>70</v>
      </c>
      <c r="AY643" s="245" t="s">
        <v>158</v>
      </c>
    </row>
    <row r="644" s="15" customFormat="1">
      <c r="A644" s="15"/>
      <c r="B644" s="256"/>
      <c r="C644" s="257"/>
      <c r="D644" s="226" t="s">
        <v>169</v>
      </c>
      <c r="E644" s="258" t="s">
        <v>19</v>
      </c>
      <c r="F644" s="259" t="s">
        <v>470</v>
      </c>
      <c r="G644" s="257"/>
      <c r="H644" s="260">
        <v>1</v>
      </c>
      <c r="I644" s="261"/>
      <c r="J644" s="257"/>
      <c r="K644" s="257"/>
      <c r="L644" s="262"/>
      <c r="M644" s="263"/>
      <c r="N644" s="264"/>
      <c r="O644" s="264"/>
      <c r="P644" s="264"/>
      <c r="Q644" s="264"/>
      <c r="R644" s="264"/>
      <c r="S644" s="264"/>
      <c r="T644" s="265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T644" s="266" t="s">
        <v>169</v>
      </c>
      <c r="AU644" s="266" t="s">
        <v>80</v>
      </c>
      <c r="AV644" s="15" t="s">
        <v>165</v>
      </c>
      <c r="AW644" s="15" t="s">
        <v>171</v>
      </c>
      <c r="AX644" s="15" t="s">
        <v>78</v>
      </c>
      <c r="AY644" s="266" t="s">
        <v>158</v>
      </c>
    </row>
    <row r="645" s="2" customFormat="1" ht="14.4" customHeight="1">
      <c r="A645" s="40"/>
      <c r="B645" s="41"/>
      <c r="C645" s="206" t="s">
        <v>930</v>
      </c>
      <c r="D645" s="206" t="s">
        <v>160</v>
      </c>
      <c r="E645" s="207" t="s">
        <v>3070</v>
      </c>
      <c r="F645" s="208" t="s">
        <v>3071</v>
      </c>
      <c r="G645" s="209" t="s">
        <v>505</v>
      </c>
      <c r="H645" s="210">
        <v>1</v>
      </c>
      <c r="I645" s="211"/>
      <c r="J645" s="212">
        <f>ROUND(I645*H645,2)</f>
        <v>0</v>
      </c>
      <c r="K645" s="208" t="s">
        <v>164</v>
      </c>
      <c r="L645" s="46"/>
      <c r="M645" s="213" t="s">
        <v>19</v>
      </c>
      <c r="N645" s="214" t="s">
        <v>41</v>
      </c>
      <c r="O645" s="86"/>
      <c r="P645" s="215">
        <f>O645*H645</f>
        <v>0</v>
      </c>
      <c r="Q645" s="215">
        <v>0.0013600000000000001</v>
      </c>
      <c r="R645" s="215">
        <f>Q645*H645</f>
        <v>0.0013600000000000001</v>
      </c>
      <c r="S645" s="215">
        <v>0</v>
      </c>
      <c r="T645" s="216">
        <f>S645*H645</f>
        <v>0</v>
      </c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R645" s="217" t="s">
        <v>165</v>
      </c>
      <c r="AT645" s="217" t="s">
        <v>160</v>
      </c>
      <c r="AU645" s="217" t="s">
        <v>80</v>
      </c>
      <c r="AY645" s="19" t="s">
        <v>158</v>
      </c>
      <c r="BE645" s="218">
        <f>IF(N645="základní",J645,0)</f>
        <v>0</v>
      </c>
      <c r="BF645" s="218">
        <f>IF(N645="snížená",J645,0)</f>
        <v>0</v>
      </c>
      <c r="BG645" s="218">
        <f>IF(N645="zákl. přenesená",J645,0)</f>
        <v>0</v>
      </c>
      <c r="BH645" s="218">
        <f>IF(N645="sníž. přenesená",J645,0)</f>
        <v>0</v>
      </c>
      <c r="BI645" s="218">
        <f>IF(N645="nulová",J645,0)</f>
        <v>0</v>
      </c>
      <c r="BJ645" s="19" t="s">
        <v>78</v>
      </c>
      <c r="BK645" s="218">
        <f>ROUND(I645*H645,2)</f>
        <v>0</v>
      </c>
      <c r="BL645" s="19" t="s">
        <v>165</v>
      </c>
      <c r="BM645" s="217" t="s">
        <v>3072</v>
      </c>
    </row>
    <row r="646" s="2" customFormat="1">
      <c r="A646" s="40"/>
      <c r="B646" s="41"/>
      <c r="C646" s="42"/>
      <c r="D646" s="219" t="s">
        <v>167</v>
      </c>
      <c r="E646" s="42"/>
      <c r="F646" s="220" t="s">
        <v>3073</v>
      </c>
      <c r="G646" s="42"/>
      <c r="H646" s="42"/>
      <c r="I646" s="221"/>
      <c r="J646" s="42"/>
      <c r="K646" s="42"/>
      <c r="L646" s="46"/>
      <c r="M646" s="222"/>
      <c r="N646" s="223"/>
      <c r="O646" s="86"/>
      <c r="P646" s="86"/>
      <c r="Q646" s="86"/>
      <c r="R646" s="86"/>
      <c r="S646" s="86"/>
      <c r="T646" s="87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T646" s="19" t="s">
        <v>167</v>
      </c>
      <c r="AU646" s="19" t="s">
        <v>80</v>
      </c>
    </row>
    <row r="647" s="13" customFormat="1">
      <c r="A647" s="13"/>
      <c r="B647" s="224"/>
      <c r="C647" s="225"/>
      <c r="D647" s="226" t="s">
        <v>169</v>
      </c>
      <c r="E647" s="227" t="s">
        <v>19</v>
      </c>
      <c r="F647" s="228" t="s">
        <v>2990</v>
      </c>
      <c r="G647" s="225"/>
      <c r="H647" s="227" t="s">
        <v>19</v>
      </c>
      <c r="I647" s="229"/>
      <c r="J647" s="225"/>
      <c r="K647" s="225"/>
      <c r="L647" s="230"/>
      <c r="M647" s="231"/>
      <c r="N647" s="232"/>
      <c r="O647" s="232"/>
      <c r="P647" s="232"/>
      <c r="Q647" s="232"/>
      <c r="R647" s="232"/>
      <c r="S647" s="232"/>
      <c r="T647" s="23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34" t="s">
        <v>169</v>
      </c>
      <c r="AU647" s="234" t="s">
        <v>80</v>
      </c>
      <c r="AV647" s="13" t="s">
        <v>78</v>
      </c>
      <c r="AW647" s="13" t="s">
        <v>171</v>
      </c>
      <c r="AX647" s="13" t="s">
        <v>70</v>
      </c>
      <c r="AY647" s="234" t="s">
        <v>158</v>
      </c>
    </row>
    <row r="648" s="14" customFormat="1">
      <c r="A648" s="14"/>
      <c r="B648" s="235"/>
      <c r="C648" s="236"/>
      <c r="D648" s="226" t="s">
        <v>169</v>
      </c>
      <c r="E648" s="237" t="s">
        <v>19</v>
      </c>
      <c r="F648" s="238" t="s">
        <v>78</v>
      </c>
      <c r="G648" s="236"/>
      <c r="H648" s="239">
        <v>1</v>
      </c>
      <c r="I648" s="240"/>
      <c r="J648" s="236"/>
      <c r="K648" s="236"/>
      <c r="L648" s="241"/>
      <c r="M648" s="242"/>
      <c r="N648" s="243"/>
      <c r="O648" s="243"/>
      <c r="P648" s="243"/>
      <c r="Q648" s="243"/>
      <c r="R648" s="243"/>
      <c r="S648" s="243"/>
      <c r="T648" s="24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45" t="s">
        <v>169</v>
      </c>
      <c r="AU648" s="245" t="s">
        <v>80</v>
      </c>
      <c r="AV648" s="14" t="s">
        <v>80</v>
      </c>
      <c r="AW648" s="14" t="s">
        <v>171</v>
      </c>
      <c r="AX648" s="14" t="s">
        <v>70</v>
      </c>
      <c r="AY648" s="245" t="s">
        <v>158</v>
      </c>
    </row>
    <row r="649" s="15" customFormat="1">
      <c r="A649" s="15"/>
      <c r="B649" s="256"/>
      <c r="C649" s="257"/>
      <c r="D649" s="226" t="s">
        <v>169</v>
      </c>
      <c r="E649" s="258" t="s">
        <v>19</v>
      </c>
      <c r="F649" s="259" t="s">
        <v>470</v>
      </c>
      <c r="G649" s="257"/>
      <c r="H649" s="260">
        <v>1</v>
      </c>
      <c r="I649" s="261"/>
      <c r="J649" s="257"/>
      <c r="K649" s="257"/>
      <c r="L649" s="262"/>
      <c r="M649" s="263"/>
      <c r="N649" s="264"/>
      <c r="O649" s="264"/>
      <c r="P649" s="264"/>
      <c r="Q649" s="264"/>
      <c r="R649" s="264"/>
      <c r="S649" s="264"/>
      <c r="T649" s="265"/>
      <c r="U649" s="15"/>
      <c r="V649" s="15"/>
      <c r="W649" s="15"/>
      <c r="X649" s="15"/>
      <c r="Y649" s="15"/>
      <c r="Z649" s="15"/>
      <c r="AA649" s="15"/>
      <c r="AB649" s="15"/>
      <c r="AC649" s="15"/>
      <c r="AD649" s="15"/>
      <c r="AE649" s="15"/>
      <c r="AT649" s="266" t="s">
        <v>169</v>
      </c>
      <c r="AU649" s="266" t="s">
        <v>80</v>
      </c>
      <c r="AV649" s="15" t="s">
        <v>165</v>
      </c>
      <c r="AW649" s="15" t="s">
        <v>171</v>
      </c>
      <c r="AX649" s="15" t="s">
        <v>78</v>
      </c>
      <c r="AY649" s="266" t="s">
        <v>158</v>
      </c>
    </row>
    <row r="650" s="2" customFormat="1" ht="14.4" customHeight="1">
      <c r="A650" s="40"/>
      <c r="B650" s="41"/>
      <c r="C650" s="246" t="s">
        <v>3074</v>
      </c>
      <c r="D650" s="246" t="s">
        <v>400</v>
      </c>
      <c r="E650" s="247" t="s">
        <v>3075</v>
      </c>
      <c r="F650" s="248" t="s">
        <v>3076</v>
      </c>
      <c r="G650" s="249" t="s">
        <v>505</v>
      </c>
      <c r="H650" s="250">
        <v>1</v>
      </c>
      <c r="I650" s="251"/>
      <c r="J650" s="252">
        <f>ROUND(I650*H650,2)</f>
        <v>0</v>
      </c>
      <c r="K650" s="248" t="s">
        <v>164</v>
      </c>
      <c r="L650" s="253"/>
      <c r="M650" s="254" t="s">
        <v>19</v>
      </c>
      <c r="N650" s="255" t="s">
        <v>41</v>
      </c>
      <c r="O650" s="86"/>
      <c r="P650" s="215">
        <f>O650*H650</f>
        <v>0</v>
      </c>
      <c r="Q650" s="215">
        <v>0.048000000000000001</v>
      </c>
      <c r="R650" s="215">
        <f>Q650*H650</f>
        <v>0.048000000000000001</v>
      </c>
      <c r="S650" s="215">
        <v>0</v>
      </c>
      <c r="T650" s="216">
        <f>S650*H650</f>
        <v>0</v>
      </c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R650" s="217" t="s">
        <v>215</v>
      </c>
      <c r="AT650" s="217" t="s">
        <v>400</v>
      </c>
      <c r="AU650" s="217" t="s">
        <v>80</v>
      </c>
      <c r="AY650" s="19" t="s">
        <v>158</v>
      </c>
      <c r="BE650" s="218">
        <f>IF(N650="základní",J650,0)</f>
        <v>0</v>
      </c>
      <c r="BF650" s="218">
        <f>IF(N650="snížená",J650,0)</f>
        <v>0</v>
      </c>
      <c r="BG650" s="218">
        <f>IF(N650="zákl. přenesená",J650,0)</f>
        <v>0</v>
      </c>
      <c r="BH650" s="218">
        <f>IF(N650="sníž. přenesená",J650,0)</f>
        <v>0</v>
      </c>
      <c r="BI650" s="218">
        <f>IF(N650="nulová",J650,0)</f>
        <v>0</v>
      </c>
      <c r="BJ650" s="19" t="s">
        <v>78</v>
      </c>
      <c r="BK650" s="218">
        <f>ROUND(I650*H650,2)</f>
        <v>0</v>
      </c>
      <c r="BL650" s="19" t="s">
        <v>165</v>
      </c>
      <c r="BM650" s="217" t="s">
        <v>3077</v>
      </c>
    </row>
    <row r="651" s="13" customFormat="1">
      <c r="A651" s="13"/>
      <c r="B651" s="224"/>
      <c r="C651" s="225"/>
      <c r="D651" s="226" t="s">
        <v>169</v>
      </c>
      <c r="E651" s="227" t="s">
        <v>19</v>
      </c>
      <c r="F651" s="228" t="s">
        <v>2990</v>
      </c>
      <c r="G651" s="225"/>
      <c r="H651" s="227" t="s">
        <v>19</v>
      </c>
      <c r="I651" s="229"/>
      <c r="J651" s="225"/>
      <c r="K651" s="225"/>
      <c r="L651" s="230"/>
      <c r="M651" s="231"/>
      <c r="N651" s="232"/>
      <c r="O651" s="232"/>
      <c r="P651" s="232"/>
      <c r="Q651" s="232"/>
      <c r="R651" s="232"/>
      <c r="S651" s="232"/>
      <c r="T651" s="23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34" t="s">
        <v>169</v>
      </c>
      <c r="AU651" s="234" t="s">
        <v>80</v>
      </c>
      <c r="AV651" s="13" t="s">
        <v>78</v>
      </c>
      <c r="AW651" s="13" t="s">
        <v>171</v>
      </c>
      <c r="AX651" s="13" t="s">
        <v>70</v>
      </c>
      <c r="AY651" s="234" t="s">
        <v>158</v>
      </c>
    </row>
    <row r="652" s="14" customFormat="1">
      <c r="A652" s="14"/>
      <c r="B652" s="235"/>
      <c r="C652" s="236"/>
      <c r="D652" s="226" t="s">
        <v>169</v>
      </c>
      <c r="E652" s="237" t="s">
        <v>19</v>
      </c>
      <c r="F652" s="238" t="s">
        <v>78</v>
      </c>
      <c r="G652" s="236"/>
      <c r="H652" s="239">
        <v>1</v>
      </c>
      <c r="I652" s="240"/>
      <c r="J652" s="236"/>
      <c r="K652" s="236"/>
      <c r="L652" s="241"/>
      <c r="M652" s="242"/>
      <c r="N652" s="243"/>
      <c r="O652" s="243"/>
      <c r="P652" s="243"/>
      <c r="Q652" s="243"/>
      <c r="R652" s="243"/>
      <c r="S652" s="243"/>
      <c r="T652" s="24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45" t="s">
        <v>169</v>
      </c>
      <c r="AU652" s="245" t="s">
        <v>80</v>
      </c>
      <c r="AV652" s="14" t="s">
        <v>80</v>
      </c>
      <c r="AW652" s="14" t="s">
        <v>171</v>
      </c>
      <c r="AX652" s="14" t="s">
        <v>70</v>
      </c>
      <c r="AY652" s="245" t="s">
        <v>158</v>
      </c>
    </row>
    <row r="653" s="15" customFormat="1">
      <c r="A653" s="15"/>
      <c r="B653" s="256"/>
      <c r="C653" s="257"/>
      <c r="D653" s="226" t="s">
        <v>169</v>
      </c>
      <c r="E653" s="258" t="s">
        <v>19</v>
      </c>
      <c r="F653" s="259" t="s">
        <v>470</v>
      </c>
      <c r="G653" s="257"/>
      <c r="H653" s="260">
        <v>1</v>
      </c>
      <c r="I653" s="261"/>
      <c r="J653" s="257"/>
      <c r="K653" s="257"/>
      <c r="L653" s="262"/>
      <c r="M653" s="263"/>
      <c r="N653" s="264"/>
      <c r="O653" s="264"/>
      <c r="P653" s="264"/>
      <c r="Q653" s="264"/>
      <c r="R653" s="264"/>
      <c r="S653" s="264"/>
      <c r="T653" s="265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T653" s="266" t="s">
        <v>169</v>
      </c>
      <c r="AU653" s="266" t="s">
        <v>80</v>
      </c>
      <c r="AV653" s="15" t="s">
        <v>165</v>
      </c>
      <c r="AW653" s="15" t="s">
        <v>171</v>
      </c>
      <c r="AX653" s="15" t="s">
        <v>78</v>
      </c>
      <c r="AY653" s="266" t="s">
        <v>158</v>
      </c>
    </row>
    <row r="654" s="2" customFormat="1" ht="14.4" customHeight="1">
      <c r="A654" s="40"/>
      <c r="B654" s="41"/>
      <c r="C654" s="246" t="s">
        <v>3078</v>
      </c>
      <c r="D654" s="246" t="s">
        <v>400</v>
      </c>
      <c r="E654" s="247" t="s">
        <v>3079</v>
      </c>
      <c r="F654" s="248" t="s">
        <v>3080</v>
      </c>
      <c r="G654" s="249" t="s">
        <v>505</v>
      </c>
      <c r="H654" s="250">
        <v>1</v>
      </c>
      <c r="I654" s="251"/>
      <c r="J654" s="252">
        <f>ROUND(I654*H654,2)</f>
        <v>0</v>
      </c>
      <c r="K654" s="248" t="s">
        <v>164</v>
      </c>
      <c r="L654" s="253"/>
      <c r="M654" s="254" t="s">
        <v>19</v>
      </c>
      <c r="N654" s="255" t="s">
        <v>41</v>
      </c>
      <c r="O654" s="86"/>
      <c r="P654" s="215">
        <f>O654*H654</f>
        <v>0</v>
      </c>
      <c r="Q654" s="215">
        <v>0.0015</v>
      </c>
      <c r="R654" s="215">
        <f>Q654*H654</f>
        <v>0.0015</v>
      </c>
      <c r="S654" s="215">
        <v>0</v>
      </c>
      <c r="T654" s="216">
        <f>S654*H654</f>
        <v>0</v>
      </c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R654" s="217" t="s">
        <v>215</v>
      </c>
      <c r="AT654" s="217" t="s">
        <v>400</v>
      </c>
      <c r="AU654" s="217" t="s">
        <v>80</v>
      </c>
      <c r="AY654" s="19" t="s">
        <v>158</v>
      </c>
      <c r="BE654" s="218">
        <f>IF(N654="základní",J654,0)</f>
        <v>0</v>
      </c>
      <c r="BF654" s="218">
        <f>IF(N654="snížená",J654,0)</f>
        <v>0</v>
      </c>
      <c r="BG654" s="218">
        <f>IF(N654="zákl. přenesená",J654,0)</f>
        <v>0</v>
      </c>
      <c r="BH654" s="218">
        <f>IF(N654="sníž. přenesená",J654,0)</f>
        <v>0</v>
      </c>
      <c r="BI654" s="218">
        <f>IF(N654="nulová",J654,0)</f>
        <v>0</v>
      </c>
      <c r="BJ654" s="19" t="s">
        <v>78</v>
      </c>
      <c r="BK654" s="218">
        <f>ROUND(I654*H654,2)</f>
        <v>0</v>
      </c>
      <c r="BL654" s="19" t="s">
        <v>165</v>
      </c>
      <c r="BM654" s="217" t="s">
        <v>3081</v>
      </c>
    </row>
    <row r="655" s="13" customFormat="1">
      <c r="A655" s="13"/>
      <c r="B655" s="224"/>
      <c r="C655" s="225"/>
      <c r="D655" s="226" t="s">
        <v>169</v>
      </c>
      <c r="E655" s="227" t="s">
        <v>19</v>
      </c>
      <c r="F655" s="228" t="s">
        <v>2990</v>
      </c>
      <c r="G655" s="225"/>
      <c r="H655" s="227" t="s">
        <v>19</v>
      </c>
      <c r="I655" s="229"/>
      <c r="J655" s="225"/>
      <c r="K655" s="225"/>
      <c r="L655" s="230"/>
      <c r="M655" s="231"/>
      <c r="N655" s="232"/>
      <c r="O655" s="232"/>
      <c r="P655" s="232"/>
      <c r="Q655" s="232"/>
      <c r="R655" s="232"/>
      <c r="S655" s="232"/>
      <c r="T655" s="23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34" t="s">
        <v>169</v>
      </c>
      <c r="AU655" s="234" t="s">
        <v>80</v>
      </c>
      <c r="AV655" s="13" t="s">
        <v>78</v>
      </c>
      <c r="AW655" s="13" t="s">
        <v>171</v>
      </c>
      <c r="AX655" s="13" t="s">
        <v>70</v>
      </c>
      <c r="AY655" s="234" t="s">
        <v>158</v>
      </c>
    </row>
    <row r="656" s="14" customFormat="1">
      <c r="A656" s="14"/>
      <c r="B656" s="235"/>
      <c r="C656" s="236"/>
      <c r="D656" s="226" t="s">
        <v>169</v>
      </c>
      <c r="E656" s="237" t="s">
        <v>19</v>
      </c>
      <c r="F656" s="238" t="s">
        <v>78</v>
      </c>
      <c r="G656" s="236"/>
      <c r="H656" s="239">
        <v>1</v>
      </c>
      <c r="I656" s="240"/>
      <c r="J656" s="236"/>
      <c r="K656" s="236"/>
      <c r="L656" s="241"/>
      <c r="M656" s="242"/>
      <c r="N656" s="243"/>
      <c r="O656" s="243"/>
      <c r="P656" s="243"/>
      <c r="Q656" s="243"/>
      <c r="R656" s="243"/>
      <c r="S656" s="243"/>
      <c r="T656" s="24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45" t="s">
        <v>169</v>
      </c>
      <c r="AU656" s="245" t="s">
        <v>80</v>
      </c>
      <c r="AV656" s="14" t="s">
        <v>80</v>
      </c>
      <c r="AW656" s="14" t="s">
        <v>171</v>
      </c>
      <c r="AX656" s="14" t="s">
        <v>70</v>
      </c>
      <c r="AY656" s="245" t="s">
        <v>158</v>
      </c>
    </row>
    <row r="657" s="15" customFormat="1">
      <c r="A657" s="15"/>
      <c r="B657" s="256"/>
      <c r="C657" s="257"/>
      <c r="D657" s="226" t="s">
        <v>169</v>
      </c>
      <c r="E657" s="258" t="s">
        <v>19</v>
      </c>
      <c r="F657" s="259" t="s">
        <v>470</v>
      </c>
      <c r="G657" s="257"/>
      <c r="H657" s="260">
        <v>1</v>
      </c>
      <c r="I657" s="261"/>
      <c r="J657" s="257"/>
      <c r="K657" s="257"/>
      <c r="L657" s="262"/>
      <c r="M657" s="263"/>
      <c r="N657" s="264"/>
      <c r="O657" s="264"/>
      <c r="P657" s="264"/>
      <c r="Q657" s="264"/>
      <c r="R657" s="264"/>
      <c r="S657" s="264"/>
      <c r="T657" s="265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T657" s="266" t="s">
        <v>169</v>
      </c>
      <c r="AU657" s="266" t="s">
        <v>80</v>
      </c>
      <c r="AV657" s="15" t="s">
        <v>165</v>
      </c>
      <c r="AW657" s="15" t="s">
        <v>171</v>
      </c>
      <c r="AX657" s="15" t="s">
        <v>78</v>
      </c>
      <c r="AY657" s="266" t="s">
        <v>158</v>
      </c>
    </row>
    <row r="658" s="2" customFormat="1" ht="14.4" customHeight="1">
      <c r="A658" s="40"/>
      <c r="B658" s="41"/>
      <c r="C658" s="206" t="s">
        <v>3082</v>
      </c>
      <c r="D658" s="206" t="s">
        <v>160</v>
      </c>
      <c r="E658" s="207" t="s">
        <v>2640</v>
      </c>
      <c r="F658" s="208" t="s">
        <v>2641</v>
      </c>
      <c r="G658" s="209" t="s">
        <v>505</v>
      </c>
      <c r="H658" s="210">
        <v>1</v>
      </c>
      <c r="I658" s="211"/>
      <c r="J658" s="212">
        <f>ROUND(I658*H658,2)</f>
        <v>0</v>
      </c>
      <c r="K658" s="208" t="s">
        <v>19</v>
      </c>
      <c r="L658" s="46"/>
      <c r="M658" s="213" t="s">
        <v>19</v>
      </c>
      <c r="N658" s="214" t="s">
        <v>41</v>
      </c>
      <c r="O658" s="86"/>
      <c r="P658" s="215">
        <f>O658*H658</f>
        <v>0</v>
      </c>
      <c r="Q658" s="215">
        <v>0.00181</v>
      </c>
      <c r="R658" s="215">
        <f>Q658*H658</f>
        <v>0.00181</v>
      </c>
      <c r="S658" s="215">
        <v>0</v>
      </c>
      <c r="T658" s="216">
        <f>S658*H658</f>
        <v>0</v>
      </c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R658" s="217" t="s">
        <v>165</v>
      </c>
      <c r="AT658" s="217" t="s">
        <v>160</v>
      </c>
      <c r="AU658" s="217" t="s">
        <v>80</v>
      </c>
      <c r="AY658" s="19" t="s">
        <v>158</v>
      </c>
      <c r="BE658" s="218">
        <f>IF(N658="základní",J658,0)</f>
        <v>0</v>
      </c>
      <c r="BF658" s="218">
        <f>IF(N658="snížená",J658,0)</f>
        <v>0</v>
      </c>
      <c r="BG658" s="218">
        <f>IF(N658="zákl. přenesená",J658,0)</f>
        <v>0</v>
      </c>
      <c r="BH658" s="218">
        <f>IF(N658="sníž. přenesená",J658,0)</f>
        <v>0</v>
      </c>
      <c r="BI658" s="218">
        <f>IF(N658="nulová",J658,0)</f>
        <v>0</v>
      </c>
      <c r="BJ658" s="19" t="s">
        <v>78</v>
      </c>
      <c r="BK658" s="218">
        <f>ROUND(I658*H658,2)</f>
        <v>0</v>
      </c>
      <c r="BL658" s="19" t="s">
        <v>165</v>
      </c>
      <c r="BM658" s="217" t="s">
        <v>3083</v>
      </c>
    </row>
    <row r="659" s="13" customFormat="1">
      <c r="A659" s="13"/>
      <c r="B659" s="224"/>
      <c r="C659" s="225"/>
      <c r="D659" s="226" t="s">
        <v>169</v>
      </c>
      <c r="E659" s="227" t="s">
        <v>19</v>
      </c>
      <c r="F659" s="228" t="s">
        <v>2990</v>
      </c>
      <c r="G659" s="225"/>
      <c r="H659" s="227" t="s">
        <v>19</v>
      </c>
      <c r="I659" s="229"/>
      <c r="J659" s="225"/>
      <c r="K659" s="225"/>
      <c r="L659" s="230"/>
      <c r="M659" s="231"/>
      <c r="N659" s="232"/>
      <c r="O659" s="232"/>
      <c r="P659" s="232"/>
      <c r="Q659" s="232"/>
      <c r="R659" s="232"/>
      <c r="S659" s="232"/>
      <c r="T659" s="23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34" t="s">
        <v>169</v>
      </c>
      <c r="AU659" s="234" t="s">
        <v>80</v>
      </c>
      <c r="AV659" s="13" t="s">
        <v>78</v>
      </c>
      <c r="AW659" s="13" t="s">
        <v>171</v>
      </c>
      <c r="AX659" s="13" t="s">
        <v>70</v>
      </c>
      <c r="AY659" s="234" t="s">
        <v>158</v>
      </c>
    </row>
    <row r="660" s="14" customFormat="1">
      <c r="A660" s="14"/>
      <c r="B660" s="235"/>
      <c r="C660" s="236"/>
      <c r="D660" s="226" t="s">
        <v>169</v>
      </c>
      <c r="E660" s="237" t="s">
        <v>19</v>
      </c>
      <c r="F660" s="238" t="s">
        <v>78</v>
      </c>
      <c r="G660" s="236"/>
      <c r="H660" s="239">
        <v>1</v>
      </c>
      <c r="I660" s="240"/>
      <c r="J660" s="236"/>
      <c r="K660" s="236"/>
      <c r="L660" s="241"/>
      <c r="M660" s="242"/>
      <c r="N660" s="243"/>
      <c r="O660" s="243"/>
      <c r="P660" s="243"/>
      <c r="Q660" s="243"/>
      <c r="R660" s="243"/>
      <c r="S660" s="243"/>
      <c r="T660" s="24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45" t="s">
        <v>169</v>
      </c>
      <c r="AU660" s="245" t="s">
        <v>80</v>
      </c>
      <c r="AV660" s="14" t="s">
        <v>80</v>
      </c>
      <c r="AW660" s="14" t="s">
        <v>171</v>
      </c>
      <c r="AX660" s="14" t="s">
        <v>70</v>
      </c>
      <c r="AY660" s="245" t="s">
        <v>158</v>
      </c>
    </row>
    <row r="661" s="15" customFormat="1">
      <c r="A661" s="15"/>
      <c r="B661" s="256"/>
      <c r="C661" s="257"/>
      <c r="D661" s="226" t="s">
        <v>169</v>
      </c>
      <c r="E661" s="258" t="s">
        <v>19</v>
      </c>
      <c r="F661" s="259" t="s">
        <v>470</v>
      </c>
      <c r="G661" s="257"/>
      <c r="H661" s="260">
        <v>1</v>
      </c>
      <c r="I661" s="261"/>
      <c r="J661" s="257"/>
      <c r="K661" s="257"/>
      <c r="L661" s="262"/>
      <c r="M661" s="263"/>
      <c r="N661" s="264"/>
      <c r="O661" s="264"/>
      <c r="P661" s="264"/>
      <c r="Q661" s="264"/>
      <c r="R661" s="264"/>
      <c r="S661" s="264"/>
      <c r="T661" s="26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T661" s="266" t="s">
        <v>169</v>
      </c>
      <c r="AU661" s="266" t="s">
        <v>80</v>
      </c>
      <c r="AV661" s="15" t="s">
        <v>165</v>
      </c>
      <c r="AW661" s="15" t="s">
        <v>171</v>
      </c>
      <c r="AX661" s="15" t="s">
        <v>78</v>
      </c>
      <c r="AY661" s="266" t="s">
        <v>158</v>
      </c>
    </row>
    <row r="662" s="2" customFormat="1" ht="14.4" customHeight="1">
      <c r="A662" s="40"/>
      <c r="B662" s="41"/>
      <c r="C662" s="246" t="s">
        <v>3084</v>
      </c>
      <c r="D662" s="246" t="s">
        <v>400</v>
      </c>
      <c r="E662" s="247" t="s">
        <v>2643</v>
      </c>
      <c r="F662" s="248" t="s">
        <v>2644</v>
      </c>
      <c r="G662" s="249" t="s">
        <v>505</v>
      </c>
      <c r="H662" s="250">
        <v>1</v>
      </c>
      <c r="I662" s="251"/>
      <c r="J662" s="252">
        <f>ROUND(I662*H662,2)</f>
        <v>0</v>
      </c>
      <c r="K662" s="248" t="s">
        <v>164</v>
      </c>
      <c r="L662" s="253"/>
      <c r="M662" s="254" t="s">
        <v>19</v>
      </c>
      <c r="N662" s="255" t="s">
        <v>41</v>
      </c>
      <c r="O662" s="86"/>
      <c r="P662" s="215">
        <f>O662*H662</f>
        <v>0</v>
      </c>
      <c r="Q662" s="215">
        <v>0.012</v>
      </c>
      <c r="R662" s="215">
        <f>Q662*H662</f>
        <v>0.012</v>
      </c>
      <c r="S662" s="215">
        <v>0</v>
      </c>
      <c r="T662" s="216">
        <f>S662*H662</f>
        <v>0</v>
      </c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R662" s="217" t="s">
        <v>215</v>
      </c>
      <c r="AT662" s="217" t="s">
        <v>400</v>
      </c>
      <c r="AU662" s="217" t="s">
        <v>80</v>
      </c>
      <c r="AY662" s="19" t="s">
        <v>158</v>
      </c>
      <c r="BE662" s="218">
        <f>IF(N662="základní",J662,0)</f>
        <v>0</v>
      </c>
      <c r="BF662" s="218">
        <f>IF(N662="snížená",J662,0)</f>
        <v>0</v>
      </c>
      <c r="BG662" s="218">
        <f>IF(N662="zákl. přenesená",J662,0)</f>
        <v>0</v>
      </c>
      <c r="BH662" s="218">
        <f>IF(N662="sníž. přenesená",J662,0)</f>
        <v>0</v>
      </c>
      <c r="BI662" s="218">
        <f>IF(N662="nulová",J662,0)</f>
        <v>0</v>
      </c>
      <c r="BJ662" s="19" t="s">
        <v>78</v>
      </c>
      <c r="BK662" s="218">
        <f>ROUND(I662*H662,2)</f>
        <v>0</v>
      </c>
      <c r="BL662" s="19" t="s">
        <v>165</v>
      </c>
      <c r="BM662" s="217" t="s">
        <v>3085</v>
      </c>
    </row>
    <row r="663" s="13" customFormat="1">
      <c r="A663" s="13"/>
      <c r="B663" s="224"/>
      <c r="C663" s="225"/>
      <c r="D663" s="226" t="s">
        <v>169</v>
      </c>
      <c r="E663" s="227" t="s">
        <v>19</v>
      </c>
      <c r="F663" s="228" t="s">
        <v>2990</v>
      </c>
      <c r="G663" s="225"/>
      <c r="H663" s="227" t="s">
        <v>19</v>
      </c>
      <c r="I663" s="229"/>
      <c r="J663" s="225"/>
      <c r="K663" s="225"/>
      <c r="L663" s="230"/>
      <c r="M663" s="231"/>
      <c r="N663" s="232"/>
      <c r="O663" s="232"/>
      <c r="P663" s="232"/>
      <c r="Q663" s="232"/>
      <c r="R663" s="232"/>
      <c r="S663" s="232"/>
      <c r="T663" s="23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34" t="s">
        <v>169</v>
      </c>
      <c r="AU663" s="234" t="s">
        <v>80</v>
      </c>
      <c r="AV663" s="13" t="s">
        <v>78</v>
      </c>
      <c r="AW663" s="13" t="s">
        <v>171</v>
      </c>
      <c r="AX663" s="13" t="s">
        <v>70</v>
      </c>
      <c r="AY663" s="234" t="s">
        <v>158</v>
      </c>
    </row>
    <row r="664" s="14" customFormat="1">
      <c r="A664" s="14"/>
      <c r="B664" s="235"/>
      <c r="C664" s="236"/>
      <c r="D664" s="226" t="s">
        <v>169</v>
      </c>
      <c r="E664" s="237" t="s">
        <v>19</v>
      </c>
      <c r="F664" s="238" t="s">
        <v>78</v>
      </c>
      <c r="G664" s="236"/>
      <c r="H664" s="239">
        <v>1</v>
      </c>
      <c r="I664" s="240"/>
      <c r="J664" s="236"/>
      <c r="K664" s="236"/>
      <c r="L664" s="241"/>
      <c r="M664" s="242"/>
      <c r="N664" s="243"/>
      <c r="O664" s="243"/>
      <c r="P664" s="243"/>
      <c r="Q664" s="243"/>
      <c r="R664" s="243"/>
      <c r="S664" s="243"/>
      <c r="T664" s="24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45" t="s">
        <v>169</v>
      </c>
      <c r="AU664" s="245" t="s">
        <v>80</v>
      </c>
      <c r="AV664" s="14" t="s">
        <v>80</v>
      </c>
      <c r="AW664" s="14" t="s">
        <v>171</v>
      </c>
      <c r="AX664" s="14" t="s">
        <v>70</v>
      </c>
      <c r="AY664" s="245" t="s">
        <v>158</v>
      </c>
    </row>
    <row r="665" s="15" customFormat="1">
      <c r="A665" s="15"/>
      <c r="B665" s="256"/>
      <c r="C665" s="257"/>
      <c r="D665" s="226" t="s">
        <v>169</v>
      </c>
      <c r="E665" s="258" t="s">
        <v>19</v>
      </c>
      <c r="F665" s="259" t="s">
        <v>470</v>
      </c>
      <c r="G665" s="257"/>
      <c r="H665" s="260">
        <v>1</v>
      </c>
      <c r="I665" s="261"/>
      <c r="J665" s="257"/>
      <c r="K665" s="257"/>
      <c r="L665" s="262"/>
      <c r="M665" s="263"/>
      <c r="N665" s="264"/>
      <c r="O665" s="264"/>
      <c r="P665" s="264"/>
      <c r="Q665" s="264"/>
      <c r="R665" s="264"/>
      <c r="S665" s="264"/>
      <c r="T665" s="265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T665" s="266" t="s">
        <v>169</v>
      </c>
      <c r="AU665" s="266" t="s">
        <v>80</v>
      </c>
      <c r="AV665" s="15" t="s">
        <v>165</v>
      </c>
      <c r="AW665" s="15" t="s">
        <v>171</v>
      </c>
      <c r="AX665" s="15" t="s">
        <v>78</v>
      </c>
      <c r="AY665" s="266" t="s">
        <v>158</v>
      </c>
    </row>
    <row r="666" s="2" customFormat="1" ht="14.4" customHeight="1">
      <c r="A666" s="40"/>
      <c r="B666" s="41"/>
      <c r="C666" s="206" t="s">
        <v>3086</v>
      </c>
      <c r="D666" s="206" t="s">
        <v>160</v>
      </c>
      <c r="E666" s="207" t="s">
        <v>2646</v>
      </c>
      <c r="F666" s="208" t="s">
        <v>2647</v>
      </c>
      <c r="G666" s="209" t="s">
        <v>181</v>
      </c>
      <c r="H666" s="210">
        <v>2320</v>
      </c>
      <c r="I666" s="211"/>
      <c r="J666" s="212">
        <f>ROUND(I666*H666,2)</f>
        <v>0</v>
      </c>
      <c r="K666" s="208" t="s">
        <v>164</v>
      </c>
      <c r="L666" s="46"/>
      <c r="M666" s="213" t="s">
        <v>19</v>
      </c>
      <c r="N666" s="214" t="s">
        <v>41</v>
      </c>
      <c r="O666" s="86"/>
      <c r="P666" s="215">
        <f>O666*H666</f>
        <v>0</v>
      </c>
      <c r="Q666" s="215">
        <v>0</v>
      </c>
      <c r="R666" s="215">
        <f>Q666*H666</f>
        <v>0</v>
      </c>
      <c r="S666" s="215">
        <v>0</v>
      </c>
      <c r="T666" s="216">
        <f>S666*H666</f>
        <v>0</v>
      </c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R666" s="217" t="s">
        <v>165</v>
      </c>
      <c r="AT666" s="217" t="s">
        <v>160</v>
      </c>
      <c r="AU666" s="217" t="s">
        <v>80</v>
      </c>
      <c r="AY666" s="19" t="s">
        <v>158</v>
      </c>
      <c r="BE666" s="218">
        <f>IF(N666="základní",J666,0)</f>
        <v>0</v>
      </c>
      <c r="BF666" s="218">
        <f>IF(N666="snížená",J666,0)</f>
        <v>0</v>
      </c>
      <c r="BG666" s="218">
        <f>IF(N666="zákl. přenesená",J666,0)</f>
        <v>0</v>
      </c>
      <c r="BH666" s="218">
        <f>IF(N666="sníž. přenesená",J666,0)</f>
        <v>0</v>
      </c>
      <c r="BI666" s="218">
        <f>IF(N666="nulová",J666,0)</f>
        <v>0</v>
      </c>
      <c r="BJ666" s="19" t="s">
        <v>78</v>
      </c>
      <c r="BK666" s="218">
        <f>ROUND(I666*H666,2)</f>
        <v>0</v>
      </c>
      <c r="BL666" s="19" t="s">
        <v>165</v>
      </c>
      <c r="BM666" s="217" t="s">
        <v>3087</v>
      </c>
    </row>
    <row r="667" s="2" customFormat="1">
      <c r="A667" s="40"/>
      <c r="B667" s="41"/>
      <c r="C667" s="42"/>
      <c r="D667" s="219" t="s">
        <v>167</v>
      </c>
      <c r="E667" s="42"/>
      <c r="F667" s="220" t="s">
        <v>2649</v>
      </c>
      <c r="G667" s="42"/>
      <c r="H667" s="42"/>
      <c r="I667" s="221"/>
      <c r="J667" s="42"/>
      <c r="K667" s="42"/>
      <c r="L667" s="46"/>
      <c r="M667" s="222"/>
      <c r="N667" s="223"/>
      <c r="O667" s="86"/>
      <c r="P667" s="86"/>
      <c r="Q667" s="86"/>
      <c r="R667" s="86"/>
      <c r="S667" s="86"/>
      <c r="T667" s="87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T667" s="19" t="s">
        <v>167</v>
      </c>
      <c r="AU667" s="19" t="s">
        <v>80</v>
      </c>
    </row>
    <row r="668" s="13" customFormat="1">
      <c r="A668" s="13"/>
      <c r="B668" s="224"/>
      <c r="C668" s="225"/>
      <c r="D668" s="226" t="s">
        <v>169</v>
      </c>
      <c r="E668" s="227" t="s">
        <v>19</v>
      </c>
      <c r="F668" s="228" t="s">
        <v>2988</v>
      </c>
      <c r="G668" s="225"/>
      <c r="H668" s="227" t="s">
        <v>19</v>
      </c>
      <c r="I668" s="229"/>
      <c r="J668" s="225"/>
      <c r="K668" s="225"/>
      <c r="L668" s="230"/>
      <c r="M668" s="231"/>
      <c r="N668" s="232"/>
      <c r="O668" s="232"/>
      <c r="P668" s="232"/>
      <c r="Q668" s="232"/>
      <c r="R668" s="232"/>
      <c r="S668" s="232"/>
      <c r="T668" s="23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34" t="s">
        <v>169</v>
      </c>
      <c r="AU668" s="234" t="s">
        <v>80</v>
      </c>
      <c r="AV668" s="13" t="s">
        <v>78</v>
      </c>
      <c r="AW668" s="13" t="s">
        <v>171</v>
      </c>
      <c r="AX668" s="13" t="s">
        <v>70</v>
      </c>
      <c r="AY668" s="234" t="s">
        <v>158</v>
      </c>
    </row>
    <row r="669" s="14" customFormat="1">
      <c r="A669" s="14"/>
      <c r="B669" s="235"/>
      <c r="C669" s="236"/>
      <c r="D669" s="226" t="s">
        <v>169</v>
      </c>
      <c r="E669" s="237" t="s">
        <v>19</v>
      </c>
      <c r="F669" s="238" t="s">
        <v>3030</v>
      </c>
      <c r="G669" s="236"/>
      <c r="H669" s="239">
        <v>2320</v>
      </c>
      <c r="I669" s="240"/>
      <c r="J669" s="236"/>
      <c r="K669" s="236"/>
      <c r="L669" s="241"/>
      <c r="M669" s="242"/>
      <c r="N669" s="243"/>
      <c r="O669" s="243"/>
      <c r="P669" s="243"/>
      <c r="Q669" s="243"/>
      <c r="R669" s="243"/>
      <c r="S669" s="243"/>
      <c r="T669" s="24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45" t="s">
        <v>169</v>
      </c>
      <c r="AU669" s="245" t="s">
        <v>80</v>
      </c>
      <c r="AV669" s="14" t="s">
        <v>80</v>
      </c>
      <c r="AW669" s="14" t="s">
        <v>171</v>
      </c>
      <c r="AX669" s="14" t="s">
        <v>70</v>
      </c>
      <c r="AY669" s="245" t="s">
        <v>158</v>
      </c>
    </row>
    <row r="670" s="15" customFormat="1">
      <c r="A670" s="15"/>
      <c r="B670" s="256"/>
      <c r="C670" s="257"/>
      <c r="D670" s="226" t="s">
        <v>169</v>
      </c>
      <c r="E670" s="258" t="s">
        <v>19</v>
      </c>
      <c r="F670" s="259" t="s">
        <v>470</v>
      </c>
      <c r="G670" s="257"/>
      <c r="H670" s="260">
        <v>2320</v>
      </c>
      <c r="I670" s="261"/>
      <c r="J670" s="257"/>
      <c r="K670" s="257"/>
      <c r="L670" s="262"/>
      <c r="M670" s="263"/>
      <c r="N670" s="264"/>
      <c r="O670" s="264"/>
      <c r="P670" s="264"/>
      <c r="Q670" s="264"/>
      <c r="R670" s="264"/>
      <c r="S670" s="264"/>
      <c r="T670" s="265"/>
      <c r="U670" s="15"/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T670" s="266" t="s">
        <v>169</v>
      </c>
      <c r="AU670" s="266" t="s">
        <v>80</v>
      </c>
      <c r="AV670" s="15" t="s">
        <v>165</v>
      </c>
      <c r="AW670" s="15" t="s">
        <v>171</v>
      </c>
      <c r="AX670" s="15" t="s">
        <v>78</v>
      </c>
      <c r="AY670" s="266" t="s">
        <v>158</v>
      </c>
    </row>
    <row r="671" s="2" customFormat="1" ht="14.4" customHeight="1">
      <c r="A671" s="40"/>
      <c r="B671" s="41"/>
      <c r="C671" s="206" t="s">
        <v>3088</v>
      </c>
      <c r="D671" s="206" t="s">
        <v>160</v>
      </c>
      <c r="E671" s="207" t="s">
        <v>1245</v>
      </c>
      <c r="F671" s="208" t="s">
        <v>1246</v>
      </c>
      <c r="G671" s="209" t="s">
        <v>181</v>
      </c>
      <c r="H671" s="210">
        <v>2320</v>
      </c>
      <c r="I671" s="211"/>
      <c r="J671" s="212">
        <f>ROUND(I671*H671,2)</f>
        <v>0</v>
      </c>
      <c r="K671" s="208" t="s">
        <v>164</v>
      </c>
      <c r="L671" s="46"/>
      <c r="M671" s="213" t="s">
        <v>19</v>
      </c>
      <c r="N671" s="214" t="s">
        <v>41</v>
      </c>
      <c r="O671" s="86"/>
      <c r="P671" s="215">
        <f>O671*H671</f>
        <v>0</v>
      </c>
      <c r="Q671" s="215">
        <v>0</v>
      </c>
      <c r="R671" s="215">
        <f>Q671*H671</f>
        <v>0</v>
      </c>
      <c r="S671" s="215">
        <v>0</v>
      </c>
      <c r="T671" s="216">
        <f>S671*H671</f>
        <v>0</v>
      </c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R671" s="217" t="s">
        <v>165</v>
      </c>
      <c r="AT671" s="217" t="s">
        <v>160</v>
      </c>
      <c r="AU671" s="217" t="s">
        <v>80</v>
      </c>
      <c r="AY671" s="19" t="s">
        <v>158</v>
      </c>
      <c r="BE671" s="218">
        <f>IF(N671="základní",J671,0)</f>
        <v>0</v>
      </c>
      <c r="BF671" s="218">
        <f>IF(N671="snížená",J671,0)</f>
        <v>0</v>
      </c>
      <c r="BG671" s="218">
        <f>IF(N671="zákl. přenesená",J671,0)</f>
        <v>0</v>
      </c>
      <c r="BH671" s="218">
        <f>IF(N671="sníž. přenesená",J671,0)</f>
        <v>0</v>
      </c>
      <c r="BI671" s="218">
        <f>IF(N671="nulová",J671,0)</f>
        <v>0</v>
      </c>
      <c r="BJ671" s="19" t="s">
        <v>78</v>
      </c>
      <c r="BK671" s="218">
        <f>ROUND(I671*H671,2)</f>
        <v>0</v>
      </c>
      <c r="BL671" s="19" t="s">
        <v>165</v>
      </c>
      <c r="BM671" s="217" t="s">
        <v>3089</v>
      </c>
    </row>
    <row r="672" s="2" customFormat="1">
      <c r="A672" s="40"/>
      <c r="B672" s="41"/>
      <c r="C672" s="42"/>
      <c r="D672" s="219" t="s">
        <v>167</v>
      </c>
      <c r="E672" s="42"/>
      <c r="F672" s="220" t="s">
        <v>1248</v>
      </c>
      <c r="G672" s="42"/>
      <c r="H672" s="42"/>
      <c r="I672" s="221"/>
      <c r="J672" s="42"/>
      <c r="K672" s="42"/>
      <c r="L672" s="46"/>
      <c r="M672" s="222"/>
      <c r="N672" s="223"/>
      <c r="O672" s="86"/>
      <c r="P672" s="86"/>
      <c r="Q672" s="86"/>
      <c r="R672" s="86"/>
      <c r="S672" s="86"/>
      <c r="T672" s="87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T672" s="19" t="s">
        <v>167</v>
      </c>
      <c r="AU672" s="19" t="s">
        <v>80</v>
      </c>
    </row>
    <row r="673" s="13" customFormat="1">
      <c r="A673" s="13"/>
      <c r="B673" s="224"/>
      <c r="C673" s="225"/>
      <c r="D673" s="226" t="s">
        <v>169</v>
      </c>
      <c r="E673" s="227" t="s">
        <v>19</v>
      </c>
      <c r="F673" s="228" t="s">
        <v>2988</v>
      </c>
      <c r="G673" s="225"/>
      <c r="H673" s="227" t="s">
        <v>19</v>
      </c>
      <c r="I673" s="229"/>
      <c r="J673" s="225"/>
      <c r="K673" s="225"/>
      <c r="L673" s="230"/>
      <c r="M673" s="231"/>
      <c r="N673" s="232"/>
      <c r="O673" s="232"/>
      <c r="P673" s="232"/>
      <c r="Q673" s="232"/>
      <c r="R673" s="232"/>
      <c r="S673" s="232"/>
      <c r="T673" s="23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34" t="s">
        <v>169</v>
      </c>
      <c r="AU673" s="234" t="s">
        <v>80</v>
      </c>
      <c r="AV673" s="13" t="s">
        <v>78</v>
      </c>
      <c r="AW673" s="13" t="s">
        <v>171</v>
      </c>
      <c r="AX673" s="13" t="s">
        <v>70</v>
      </c>
      <c r="AY673" s="234" t="s">
        <v>158</v>
      </c>
    </row>
    <row r="674" s="14" customFormat="1">
      <c r="A674" s="14"/>
      <c r="B674" s="235"/>
      <c r="C674" s="236"/>
      <c r="D674" s="226" t="s">
        <v>169</v>
      </c>
      <c r="E674" s="237" t="s">
        <v>19</v>
      </c>
      <c r="F674" s="238" t="s">
        <v>3030</v>
      </c>
      <c r="G674" s="236"/>
      <c r="H674" s="239">
        <v>2320</v>
      </c>
      <c r="I674" s="240"/>
      <c r="J674" s="236"/>
      <c r="K674" s="236"/>
      <c r="L674" s="241"/>
      <c r="M674" s="242"/>
      <c r="N674" s="243"/>
      <c r="O674" s="243"/>
      <c r="P674" s="243"/>
      <c r="Q674" s="243"/>
      <c r="R674" s="243"/>
      <c r="S674" s="243"/>
      <c r="T674" s="24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45" t="s">
        <v>169</v>
      </c>
      <c r="AU674" s="245" t="s">
        <v>80</v>
      </c>
      <c r="AV674" s="14" t="s">
        <v>80</v>
      </c>
      <c r="AW674" s="14" t="s">
        <v>171</v>
      </c>
      <c r="AX674" s="14" t="s">
        <v>70</v>
      </c>
      <c r="AY674" s="245" t="s">
        <v>158</v>
      </c>
    </row>
    <row r="675" s="15" customFormat="1">
      <c r="A675" s="15"/>
      <c r="B675" s="256"/>
      <c r="C675" s="257"/>
      <c r="D675" s="226" t="s">
        <v>169</v>
      </c>
      <c r="E675" s="258" t="s">
        <v>19</v>
      </c>
      <c r="F675" s="259" t="s">
        <v>470</v>
      </c>
      <c r="G675" s="257"/>
      <c r="H675" s="260">
        <v>2320</v>
      </c>
      <c r="I675" s="261"/>
      <c r="J675" s="257"/>
      <c r="K675" s="257"/>
      <c r="L675" s="262"/>
      <c r="M675" s="263"/>
      <c r="N675" s="264"/>
      <c r="O675" s="264"/>
      <c r="P675" s="264"/>
      <c r="Q675" s="264"/>
      <c r="R675" s="264"/>
      <c r="S675" s="264"/>
      <c r="T675" s="265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66" t="s">
        <v>169</v>
      </c>
      <c r="AU675" s="266" t="s">
        <v>80</v>
      </c>
      <c r="AV675" s="15" t="s">
        <v>165</v>
      </c>
      <c r="AW675" s="15" t="s">
        <v>171</v>
      </c>
      <c r="AX675" s="15" t="s">
        <v>78</v>
      </c>
      <c r="AY675" s="266" t="s">
        <v>158</v>
      </c>
    </row>
    <row r="676" s="2" customFormat="1" ht="14.4" customHeight="1">
      <c r="A676" s="40"/>
      <c r="B676" s="41"/>
      <c r="C676" s="206" t="s">
        <v>3090</v>
      </c>
      <c r="D676" s="206" t="s">
        <v>160</v>
      </c>
      <c r="E676" s="207" t="s">
        <v>503</v>
      </c>
      <c r="F676" s="208" t="s">
        <v>504</v>
      </c>
      <c r="G676" s="209" t="s">
        <v>505</v>
      </c>
      <c r="H676" s="210">
        <v>2</v>
      </c>
      <c r="I676" s="211"/>
      <c r="J676" s="212">
        <f>ROUND(I676*H676,2)</f>
        <v>0</v>
      </c>
      <c r="K676" s="208" t="s">
        <v>164</v>
      </c>
      <c r="L676" s="46"/>
      <c r="M676" s="213" t="s">
        <v>19</v>
      </c>
      <c r="N676" s="214" t="s">
        <v>41</v>
      </c>
      <c r="O676" s="86"/>
      <c r="P676" s="215">
        <f>O676*H676</f>
        <v>0</v>
      </c>
      <c r="Q676" s="215">
        <v>0.45937</v>
      </c>
      <c r="R676" s="215">
        <f>Q676*H676</f>
        <v>0.91874</v>
      </c>
      <c r="S676" s="215">
        <v>0</v>
      </c>
      <c r="T676" s="216">
        <f>S676*H676</f>
        <v>0</v>
      </c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R676" s="217" t="s">
        <v>165</v>
      </c>
      <c r="AT676" s="217" t="s">
        <v>160</v>
      </c>
      <c r="AU676" s="217" t="s">
        <v>80</v>
      </c>
      <c r="AY676" s="19" t="s">
        <v>158</v>
      </c>
      <c r="BE676" s="218">
        <f>IF(N676="základní",J676,0)</f>
        <v>0</v>
      </c>
      <c r="BF676" s="218">
        <f>IF(N676="snížená",J676,0)</f>
        <v>0</v>
      </c>
      <c r="BG676" s="218">
        <f>IF(N676="zákl. přenesená",J676,0)</f>
        <v>0</v>
      </c>
      <c r="BH676" s="218">
        <f>IF(N676="sníž. přenesená",J676,0)</f>
        <v>0</v>
      </c>
      <c r="BI676" s="218">
        <f>IF(N676="nulová",J676,0)</f>
        <v>0</v>
      </c>
      <c r="BJ676" s="19" t="s">
        <v>78</v>
      </c>
      <c r="BK676" s="218">
        <f>ROUND(I676*H676,2)</f>
        <v>0</v>
      </c>
      <c r="BL676" s="19" t="s">
        <v>165</v>
      </c>
      <c r="BM676" s="217" t="s">
        <v>3091</v>
      </c>
    </row>
    <row r="677" s="2" customFormat="1">
      <c r="A677" s="40"/>
      <c r="B677" s="41"/>
      <c r="C677" s="42"/>
      <c r="D677" s="219" t="s">
        <v>167</v>
      </c>
      <c r="E677" s="42"/>
      <c r="F677" s="220" t="s">
        <v>507</v>
      </c>
      <c r="G677" s="42"/>
      <c r="H677" s="42"/>
      <c r="I677" s="221"/>
      <c r="J677" s="42"/>
      <c r="K677" s="42"/>
      <c r="L677" s="46"/>
      <c r="M677" s="222"/>
      <c r="N677" s="223"/>
      <c r="O677" s="86"/>
      <c r="P677" s="86"/>
      <c r="Q677" s="86"/>
      <c r="R677" s="86"/>
      <c r="S677" s="86"/>
      <c r="T677" s="87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T677" s="19" t="s">
        <v>167</v>
      </c>
      <c r="AU677" s="19" t="s">
        <v>80</v>
      </c>
    </row>
    <row r="678" s="13" customFormat="1">
      <c r="A678" s="13"/>
      <c r="B678" s="224"/>
      <c r="C678" s="225"/>
      <c r="D678" s="226" t="s">
        <v>169</v>
      </c>
      <c r="E678" s="227" t="s">
        <v>19</v>
      </c>
      <c r="F678" s="228" t="s">
        <v>2988</v>
      </c>
      <c r="G678" s="225"/>
      <c r="H678" s="227" t="s">
        <v>19</v>
      </c>
      <c r="I678" s="229"/>
      <c r="J678" s="225"/>
      <c r="K678" s="225"/>
      <c r="L678" s="230"/>
      <c r="M678" s="231"/>
      <c r="N678" s="232"/>
      <c r="O678" s="232"/>
      <c r="P678" s="232"/>
      <c r="Q678" s="232"/>
      <c r="R678" s="232"/>
      <c r="S678" s="232"/>
      <c r="T678" s="23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34" t="s">
        <v>169</v>
      </c>
      <c r="AU678" s="234" t="s">
        <v>80</v>
      </c>
      <c r="AV678" s="13" t="s">
        <v>78</v>
      </c>
      <c r="AW678" s="13" t="s">
        <v>171</v>
      </c>
      <c r="AX678" s="13" t="s">
        <v>70</v>
      </c>
      <c r="AY678" s="234" t="s">
        <v>158</v>
      </c>
    </row>
    <row r="679" s="14" customFormat="1">
      <c r="A679" s="14"/>
      <c r="B679" s="235"/>
      <c r="C679" s="236"/>
      <c r="D679" s="226" t="s">
        <v>169</v>
      </c>
      <c r="E679" s="237" t="s">
        <v>19</v>
      </c>
      <c r="F679" s="238" t="s">
        <v>508</v>
      </c>
      <c r="G679" s="236"/>
      <c r="H679" s="239">
        <v>2</v>
      </c>
      <c r="I679" s="240"/>
      <c r="J679" s="236"/>
      <c r="K679" s="236"/>
      <c r="L679" s="241"/>
      <c r="M679" s="242"/>
      <c r="N679" s="243"/>
      <c r="O679" s="243"/>
      <c r="P679" s="243"/>
      <c r="Q679" s="243"/>
      <c r="R679" s="243"/>
      <c r="S679" s="243"/>
      <c r="T679" s="24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45" t="s">
        <v>169</v>
      </c>
      <c r="AU679" s="245" t="s">
        <v>80</v>
      </c>
      <c r="AV679" s="14" t="s">
        <v>80</v>
      </c>
      <c r="AW679" s="14" t="s">
        <v>171</v>
      </c>
      <c r="AX679" s="14" t="s">
        <v>70</v>
      </c>
      <c r="AY679" s="245" t="s">
        <v>158</v>
      </c>
    </row>
    <row r="680" s="15" customFormat="1">
      <c r="A680" s="15"/>
      <c r="B680" s="256"/>
      <c r="C680" s="257"/>
      <c r="D680" s="226" t="s">
        <v>169</v>
      </c>
      <c r="E680" s="258" t="s">
        <v>19</v>
      </c>
      <c r="F680" s="259" t="s">
        <v>470</v>
      </c>
      <c r="G680" s="257"/>
      <c r="H680" s="260">
        <v>2</v>
      </c>
      <c r="I680" s="261"/>
      <c r="J680" s="257"/>
      <c r="K680" s="257"/>
      <c r="L680" s="262"/>
      <c r="M680" s="263"/>
      <c r="N680" s="264"/>
      <c r="O680" s="264"/>
      <c r="P680" s="264"/>
      <c r="Q680" s="264"/>
      <c r="R680" s="264"/>
      <c r="S680" s="264"/>
      <c r="T680" s="265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66" t="s">
        <v>169</v>
      </c>
      <c r="AU680" s="266" t="s">
        <v>80</v>
      </c>
      <c r="AV680" s="15" t="s">
        <v>165</v>
      </c>
      <c r="AW680" s="15" t="s">
        <v>171</v>
      </c>
      <c r="AX680" s="15" t="s">
        <v>78</v>
      </c>
      <c r="AY680" s="266" t="s">
        <v>158</v>
      </c>
    </row>
    <row r="681" s="2" customFormat="1" ht="14.4" customHeight="1">
      <c r="A681" s="40"/>
      <c r="B681" s="41"/>
      <c r="C681" s="206" t="s">
        <v>3092</v>
      </c>
      <c r="D681" s="206" t="s">
        <v>160</v>
      </c>
      <c r="E681" s="207" t="s">
        <v>3093</v>
      </c>
      <c r="F681" s="208" t="s">
        <v>3094</v>
      </c>
      <c r="G681" s="209" t="s">
        <v>505</v>
      </c>
      <c r="H681" s="210">
        <v>1</v>
      </c>
      <c r="I681" s="211"/>
      <c r="J681" s="212">
        <f>ROUND(I681*H681,2)</f>
        <v>0</v>
      </c>
      <c r="K681" s="208" t="s">
        <v>164</v>
      </c>
      <c r="L681" s="46"/>
      <c r="M681" s="213" t="s">
        <v>19</v>
      </c>
      <c r="N681" s="214" t="s">
        <v>41</v>
      </c>
      <c r="O681" s="86"/>
      <c r="P681" s="215">
        <f>O681*H681</f>
        <v>0</v>
      </c>
      <c r="Q681" s="215">
        <v>0.38627</v>
      </c>
      <c r="R681" s="215">
        <f>Q681*H681</f>
        <v>0.38627</v>
      </c>
      <c r="S681" s="215">
        <v>0</v>
      </c>
      <c r="T681" s="216">
        <f>S681*H681</f>
        <v>0</v>
      </c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R681" s="217" t="s">
        <v>165</v>
      </c>
      <c r="AT681" s="217" t="s">
        <v>160</v>
      </c>
      <c r="AU681" s="217" t="s">
        <v>80</v>
      </c>
      <c r="AY681" s="19" t="s">
        <v>158</v>
      </c>
      <c r="BE681" s="218">
        <f>IF(N681="základní",J681,0)</f>
        <v>0</v>
      </c>
      <c r="BF681" s="218">
        <f>IF(N681="snížená",J681,0)</f>
        <v>0</v>
      </c>
      <c r="BG681" s="218">
        <f>IF(N681="zákl. přenesená",J681,0)</f>
        <v>0</v>
      </c>
      <c r="BH681" s="218">
        <f>IF(N681="sníž. přenesená",J681,0)</f>
        <v>0</v>
      </c>
      <c r="BI681" s="218">
        <f>IF(N681="nulová",J681,0)</f>
        <v>0</v>
      </c>
      <c r="BJ681" s="19" t="s">
        <v>78</v>
      </c>
      <c r="BK681" s="218">
        <f>ROUND(I681*H681,2)</f>
        <v>0</v>
      </c>
      <c r="BL681" s="19" t="s">
        <v>165</v>
      </c>
      <c r="BM681" s="217" t="s">
        <v>3095</v>
      </c>
    </row>
    <row r="682" s="2" customFormat="1">
      <c r="A682" s="40"/>
      <c r="B682" s="41"/>
      <c r="C682" s="42"/>
      <c r="D682" s="219" t="s">
        <v>167</v>
      </c>
      <c r="E682" s="42"/>
      <c r="F682" s="220" t="s">
        <v>3096</v>
      </c>
      <c r="G682" s="42"/>
      <c r="H682" s="42"/>
      <c r="I682" s="221"/>
      <c r="J682" s="42"/>
      <c r="K682" s="42"/>
      <c r="L682" s="46"/>
      <c r="M682" s="222"/>
      <c r="N682" s="223"/>
      <c r="O682" s="86"/>
      <c r="P682" s="86"/>
      <c r="Q682" s="86"/>
      <c r="R682" s="86"/>
      <c r="S682" s="86"/>
      <c r="T682" s="87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T682" s="19" t="s">
        <v>167</v>
      </c>
      <c r="AU682" s="19" t="s">
        <v>80</v>
      </c>
    </row>
    <row r="683" s="2" customFormat="1" ht="14.4" customHeight="1">
      <c r="A683" s="40"/>
      <c r="B683" s="41"/>
      <c r="C683" s="206" t="s">
        <v>3097</v>
      </c>
      <c r="D683" s="206" t="s">
        <v>160</v>
      </c>
      <c r="E683" s="207" t="s">
        <v>3098</v>
      </c>
      <c r="F683" s="208" t="s">
        <v>3099</v>
      </c>
      <c r="G683" s="209" t="s">
        <v>505</v>
      </c>
      <c r="H683" s="210">
        <v>1</v>
      </c>
      <c r="I683" s="211"/>
      <c r="J683" s="212">
        <f>ROUND(I683*H683,2)</f>
        <v>0</v>
      </c>
      <c r="K683" s="208" t="s">
        <v>164</v>
      </c>
      <c r="L683" s="46"/>
      <c r="M683" s="213" t="s">
        <v>19</v>
      </c>
      <c r="N683" s="214" t="s">
        <v>41</v>
      </c>
      <c r="O683" s="86"/>
      <c r="P683" s="215">
        <f>O683*H683</f>
        <v>0</v>
      </c>
      <c r="Q683" s="215">
        <v>0.050500000000000003</v>
      </c>
      <c r="R683" s="215">
        <f>Q683*H683</f>
        <v>0.050500000000000003</v>
      </c>
      <c r="S683" s="215">
        <v>0</v>
      </c>
      <c r="T683" s="216">
        <f>S683*H683</f>
        <v>0</v>
      </c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R683" s="217" t="s">
        <v>165</v>
      </c>
      <c r="AT683" s="217" t="s">
        <v>160</v>
      </c>
      <c r="AU683" s="217" t="s">
        <v>80</v>
      </c>
      <c r="AY683" s="19" t="s">
        <v>158</v>
      </c>
      <c r="BE683" s="218">
        <f>IF(N683="základní",J683,0)</f>
        <v>0</v>
      </c>
      <c r="BF683" s="218">
        <f>IF(N683="snížená",J683,0)</f>
        <v>0</v>
      </c>
      <c r="BG683" s="218">
        <f>IF(N683="zákl. přenesená",J683,0)</f>
        <v>0</v>
      </c>
      <c r="BH683" s="218">
        <f>IF(N683="sníž. přenesená",J683,0)</f>
        <v>0</v>
      </c>
      <c r="BI683" s="218">
        <f>IF(N683="nulová",J683,0)</f>
        <v>0</v>
      </c>
      <c r="BJ683" s="19" t="s">
        <v>78</v>
      </c>
      <c r="BK683" s="218">
        <f>ROUND(I683*H683,2)</f>
        <v>0</v>
      </c>
      <c r="BL683" s="19" t="s">
        <v>165</v>
      </c>
      <c r="BM683" s="217" t="s">
        <v>3100</v>
      </c>
    </row>
    <row r="684" s="2" customFormat="1">
      <c r="A684" s="40"/>
      <c r="B684" s="41"/>
      <c r="C684" s="42"/>
      <c r="D684" s="219" t="s">
        <v>167</v>
      </c>
      <c r="E684" s="42"/>
      <c r="F684" s="220" t="s">
        <v>3101</v>
      </c>
      <c r="G684" s="42"/>
      <c r="H684" s="42"/>
      <c r="I684" s="221"/>
      <c r="J684" s="42"/>
      <c r="K684" s="42"/>
      <c r="L684" s="46"/>
      <c r="M684" s="222"/>
      <c r="N684" s="223"/>
      <c r="O684" s="86"/>
      <c r="P684" s="86"/>
      <c r="Q684" s="86"/>
      <c r="R684" s="86"/>
      <c r="S684" s="86"/>
      <c r="T684" s="87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T684" s="19" t="s">
        <v>167</v>
      </c>
      <c r="AU684" s="19" t="s">
        <v>80</v>
      </c>
    </row>
    <row r="685" s="2" customFormat="1" ht="14.4" customHeight="1">
      <c r="A685" s="40"/>
      <c r="B685" s="41"/>
      <c r="C685" s="246" t="s">
        <v>3102</v>
      </c>
      <c r="D685" s="246" t="s">
        <v>400</v>
      </c>
      <c r="E685" s="247" t="s">
        <v>3103</v>
      </c>
      <c r="F685" s="248" t="s">
        <v>3104</v>
      </c>
      <c r="G685" s="249" t="s">
        <v>505</v>
      </c>
      <c r="H685" s="250">
        <v>1</v>
      </c>
      <c r="I685" s="251"/>
      <c r="J685" s="252">
        <f>ROUND(I685*H685,2)</f>
        <v>0</v>
      </c>
      <c r="K685" s="248" t="s">
        <v>19</v>
      </c>
      <c r="L685" s="253"/>
      <c r="M685" s="254" t="s">
        <v>19</v>
      </c>
      <c r="N685" s="255" t="s">
        <v>41</v>
      </c>
      <c r="O685" s="86"/>
      <c r="P685" s="215">
        <f>O685*H685</f>
        <v>0</v>
      </c>
      <c r="Q685" s="215">
        <v>2.9870000000000001</v>
      </c>
      <c r="R685" s="215">
        <f>Q685*H685</f>
        <v>2.9870000000000001</v>
      </c>
      <c r="S685" s="215">
        <v>0</v>
      </c>
      <c r="T685" s="216">
        <f>S685*H685</f>
        <v>0</v>
      </c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R685" s="217" t="s">
        <v>215</v>
      </c>
      <c r="AT685" s="217" t="s">
        <v>400</v>
      </c>
      <c r="AU685" s="217" t="s">
        <v>80</v>
      </c>
      <c r="AY685" s="19" t="s">
        <v>158</v>
      </c>
      <c r="BE685" s="218">
        <f>IF(N685="základní",J685,0)</f>
        <v>0</v>
      </c>
      <c r="BF685" s="218">
        <f>IF(N685="snížená",J685,0)</f>
        <v>0</v>
      </c>
      <c r="BG685" s="218">
        <f>IF(N685="zákl. přenesená",J685,0)</f>
        <v>0</v>
      </c>
      <c r="BH685" s="218">
        <f>IF(N685="sníž. přenesená",J685,0)</f>
        <v>0</v>
      </c>
      <c r="BI685" s="218">
        <f>IF(N685="nulová",J685,0)</f>
        <v>0</v>
      </c>
      <c r="BJ685" s="19" t="s">
        <v>78</v>
      </c>
      <c r="BK685" s="218">
        <f>ROUND(I685*H685,2)</f>
        <v>0</v>
      </c>
      <c r="BL685" s="19" t="s">
        <v>165</v>
      </c>
      <c r="BM685" s="217" t="s">
        <v>3105</v>
      </c>
    </row>
    <row r="686" s="2" customFormat="1" ht="14.4" customHeight="1">
      <c r="A686" s="40"/>
      <c r="B686" s="41"/>
      <c r="C686" s="206" t="s">
        <v>3106</v>
      </c>
      <c r="D686" s="206" t="s">
        <v>160</v>
      </c>
      <c r="E686" s="207" t="s">
        <v>890</v>
      </c>
      <c r="F686" s="208" t="s">
        <v>1251</v>
      </c>
      <c r="G686" s="209" t="s">
        <v>181</v>
      </c>
      <c r="H686" s="210">
        <v>2330</v>
      </c>
      <c r="I686" s="211"/>
      <c r="J686" s="212">
        <f>ROUND(I686*H686,2)</f>
        <v>0</v>
      </c>
      <c r="K686" s="208" t="s">
        <v>164</v>
      </c>
      <c r="L686" s="46"/>
      <c r="M686" s="213" t="s">
        <v>19</v>
      </c>
      <c r="N686" s="214" t="s">
        <v>41</v>
      </c>
      <c r="O686" s="86"/>
      <c r="P686" s="215">
        <f>O686*H686</f>
        <v>0</v>
      </c>
      <c r="Q686" s="215">
        <v>0.00019000000000000001</v>
      </c>
      <c r="R686" s="215">
        <f>Q686*H686</f>
        <v>0.44270000000000004</v>
      </c>
      <c r="S686" s="215">
        <v>0</v>
      </c>
      <c r="T686" s="216">
        <f>S686*H686</f>
        <v>0</v>
      </c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R686" s="217" t="s">
        <v>165</v>
      </c>
      <c r="AT686" s="217" t="s">
        <v>160</v>
      </c>
      <c r="AU686" s="217" t="s">
        <v>80</v>
      </c>
      <c r="AY686" s="19" t="s">
        <v>158</v>
      </c>
      <c r="BE686" s="218">
        <f>IF(N686="základní",J686,0)</f>
        <v>0</v>
      </c>
      <c r="BF686" s="218">
        <f>IF(N686="snížená",J686,0)</f>
        <v>0</v>
      </c>
      <c r="BG686" s="218">
        <f>IF(N686="zákl. přenesená",J686,0)</f>
        <v>0</v>
      </c>
      <c r="BH686" s="218">
        <f>IF(N686="sníž. přenesená",J686,0)</f>
        <v>0</v>
      </c>
      <c r="BI686" s="218">
        <f>IF(N686="nulová",J686,0)</f>
        <v>0</v>
      </c>
      <c r="BJ686" s="19" t="s">
        <v>78</v>
      </c>
      <c r="BK686" s="218">
        <f>ROUND(I686*H686,2)</f>
        <v>0</v>
      </c>
      <c r="BL686" s="19" t="s">
        <v>165</v>
      </c>
      <c r="BM686" s="217" t="s">
        <v>3107</v>
      </c>
    </row>
    <row r="687" s="2" customFormat="1">
      <c r="A687" s="40"/>
      <c r="B687" s="41"/>
      <c r="C687" s="42"/>
      <c r="D687" s="219" t="s">
        <v>167</v>
      </c>
      <c r="E687" s="42"/>
      <c r="F687" s="220" t="s">
        <v>893</v>
      </c>
      <c r="G687" s="42"/>
      <c r="H687" s="42"/>
      <c r="I687" s="221"/>
      <c r="J687" s="42"/>
      <c r="K687" s="42"/>
      <c r="L687" s="46"/>
      <c r="M687" s="222"/>
      <c r="N687" s="223"/>
      <c r="O687" s="86"/>
      <c r="P687" s="86"/>
      <c r="Q687" s="86"/>
      <c r="R687" s="86"/>
      <c r="S687" s="86"/>
      <c r="T687" s="87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T687" s="19" t="s">
        <v>167</v>
      </c>
      <c r="AU687" s="19" t="s">
        <v>80</v>
      </c>
    </row>
    <row r="688" s="13" customFormat="1">
      <c r="A688" s="13"/>
      <c r="B688" s="224"/>
      <c r="C688" s="225"/>
      <c r="D688" s="226" t="s">
        <v>169</v>
      </c>
      <c r="E688" s="227" t="s">
        <v>19</v>
      </c>
      <c r="F688" s="228" t="s">
        <v>2988</v>
      </c>
      <c r="G688" s="225"/>
      <c r="H688" s="227" t="s">
        <v>19</v>
      </c>
      <c r="I688" s="229"/>
      <c r="J688" s="225"/>
      <c r="K688" s="225"/>
      <c r="L688" s="230"/>
      <c r="M688" s="231"/>
      <c r="N688" s="232"/>
      <c r="O688" s="232"/>
      <c r="P688" s="232"/>
      <c r="Q688" s="232"/>
      <c r="R688" s="232"/>
      <c r="S688" s="232"/>
      <c r="T688" s="23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34" t="s">
        <v>169</v>
      </c>
      <c r="AU688" s="234" t="s">
        <v>80</v>
      </c>
      <c r="AV688" s="13" t="s">
        <v>78</v>
      </c>
      <c r="AW688" s="13" t="s">
        <v>171</v>
      </c>
      <c r="AX688" s="13" t="s">
        <v>70</v>
      </c>
      <c r="AY688" s="234" t="s">
        <v>158</v>
      </c>
    </row>
    <row r="689" s="14" customFormat="1">
      <c r="A689" s="14"/>
      <c r="B689" s="235"/>
      <c r="C689" s="236"/>
      <c r="D689" s="226" t="s">
        <v>169</v>
      </c>
      <c r="E689" s="237" t="s">
        <v>19</v>
      </c>
      <c r="F689" s="238" t="s">
        <v>3108</v>
      </c>
      <c r="G689" s="236"/>
      <c r="H689" s="239">
        <v>2330</v>
      </c>
      <c r="I689" s="240"/>
      <c r="J689" s="236"/>
      <c r="K689" s="236"/>
      <c r="L689" s="241"/>
      <c r="M689" s="242"/>
      <c r="N689" s="243"/>
      <c r="O689" s="243"/>
      <c r="P689" s="243"/>
      <c r="Q689" s="243"/>
      <c r="R689" s="243"/>
      <c r="S689" s="243"/>
      <c r="T689" s="24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45" t="s">
        <v>169</v>
      </c>
      <c r="AU689" s="245" t="s">
        <v>80</v>
      </c>
      <c r="AV689" s="14" t="s">
        <v>80</v>
      </c>
      <c r="AW689" s="14" t="s">
        <v>171</v>
      </c>
      <c r="AX689" s="14" t="s">
        <v>70</v>
      </c>
      <c r="AY689" s="245" t="s">
        <v>158</v>
      </c>
    </row>
    <row r="690" s="15" customFormat="1">
      <c r="A690" s="15"/>
      <c r="B690" s="256"/>
      <c r="C690" s="257"/>
      <c r="D690" s="226" t="s">
        <v>169</v>
      </c>
      <c r="E690" s="258" t="s">
        <v>19</v>
      </c>
      <c r="F690" s="259" t="s">
        <v>470</v>
      </c>
      <c r="G690" s="257"/>
      <c r="H690" s="260">
        <v>2330</v>
      </c>
      <c r="I690" s="261"/>
      <c r="J690" s="257"/>
      <c r="K690" s="257"/>
      <c r="L690" s="262"/>
      <c r="M690" s="263"/>
      <c r="N690" s="264"/>
      <c r="O690" s="264"/>
      <c r="P690" s="264"/>
      <c r="Q690" s="264"/>
      <c r="R690" s="264"/>
      <c r="S690" s="264"/>
      <c r="T690" s="26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T690" s="266" t="s">
        <v>169</v>
      </c>
      <c r="AU690" s="266" t="s">
        <v>80</v>
      </c>
      <c r="AV690" s="15" t="s">
        <v>165</v>
      </c>
      <c r="AW690" s="15" t="s">
        <v>171</v>
      </c>
      <c r="AX690" s="15" t="s">
        <v>78</v>
      </c>
      <c r="AY690" s="266" t="s">
        <v>158</v>
      </c>
    </row>
    <row r="691" s="2" customFormat="1" ht="14.4" customHeight="1">
      <c r="A691" s="40"/>
      <c r="B691" s="41"/>
      <c r="C691" s="206" t="s">
        <v>3109</v>
      </c>
      <c r="D691" s="206" t="s">
        <v>160</v>
      </c>
      <c r="E691" s="207" t="s">
        <v>1229</v>
      </c>
      <c r="F691" s="208" t="s">
        <v>1230</v>
      </c>
      <c r="G691" s="209" t="s">
        <v>505</v>
      </c>
      <c r="H691" s="210">
        <v>19</v>
      </c>
      <c r="I691" s="211"/>
      <c r="J691" s="212">
        <f>ROUND(I691*H691,2)</f>
        <v>0</v>
      </c>
      <c r="K691" s="208" t="s">
        <v>164</v>
      </c>
      <c r="L691" s="46"/>
      <c r="M691" s="213" t="s">
        <v>19</v>
      </c>
      <c r="N691" s="214" t="s">
        <v>41</v>
      </c>
      <c r="O691" s="86"/>
      <c r="P691" s="215">
        <f>O691*H691</f>
        <v>0</v>
      </c>
      <c r="Q691" s="215">
        <v>0.00019000000000000001</v>
      </c>
      <c r="R691" s="215">
        <f>Q691*H691</f>
        <v>0.0036100000000000004</v>
      </c>
      <c r="S691" s="215">
        <v>0</v>
      </c>
      <c r="T691" s="216">
        <f>S691*H691</f>
        <v>0</v>
      </c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R691" s="217" t="s">
        <v>165</v>
      </c>
      <c r="AT691" s="217" t="s">
        <v>160</v>
      </c>
      <c r="AU691" s="217" t="s">
        <v>80</v>
      </c>
      <c r="AY691" s="19" t="s">
        <v>158</v>
      </c>
      <c r="BE691" s="218">
        <f>IF(N691="základní",J691,0)</f>
        <v>0</v>
      </c>
      <c r="BF691" s="218">
        <f>IF(N691="snížená",J691,0)</f>
        <v>0</v>
      </c>
      <c r="BG691" s="218">
        <f>IF(N691="zákl. přenesená",J691,0)</f>
        <v>0</v>
      </c>
      <c r="BH691" s="218">
        <f>IF(N691="sníž. přenesená",J691,0)</f>
        <v>0</v>
      </c>
      <c r="BI691" s="218">
        <f>IF(N691="nulová",J691,0)</f>
        <v>0</v>
      </c>
      <c r="BJ691" s="19" t="s">
        <v>78</v>
      </c>
      <c r="BK691" s="218">
        <f>ROUND(I691*H691,2)</f>
        <v>0</v>
      </c>
      <c r="BL691" s="19" t="s">
        <v>165</v>
      </c>
      <c r="BM691" s="217" t="s">
        <v>3110</v>
      </c>
    </row>
    <row r="692" s="2" customFormat="1">
      <c r="A692" s="40"/>
      <c r="B692" s="41"/>
      <c r="C692" s="42"/>
      <c r="D692" s="219" t="s">
        <v>167</v>
      </c>
      <c r="E692" s="42"/>
      <c r="F692" s="220" t="s">
        <v>1232</v>
      </c>
      <c r="G692" s="42"/>
      <c r="H692" s="42"/>
      <c r="I692" s="221"/>
      <c r="J692" s="42"/>
      <c r="K692" s="42"/>
      <c r="L692" s="46"/>
      <c r="M692" s="222"/>
      <c r="N692" s="223"/>
      <c r="O692" s="86"/>
      <c r="P692" s="86"/>
      <c r="Q692" s="86"/>
      <c r="R692" s="86"/>
      <c r="S692" s="86"/>
      <c r="T692" s="87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T692" s="19" t="s">
        <v>167</v>
      </c>
      <c r="AU692" s="19" t="s">
        <v>80</v>
      </c>
    </row>
    <row r="693" s="13" customFormat="1">
      <c r="A693" s="13"/>
      <c r="B693" s="224"/>
      <c r="C693" s="225"/>
      <c r="D693" s="226" t="s">
        <v>169</v>
      </c>
      <c r="E693" s="227" t="s">
        <v>19</v>
      </c>
      <c r="F693" s="228" t="s">
        <v>2988</v>
      </c>
      <c r="G693" s="225"/>
      <c r="H693" s="227" t="s">
        <v>19</v>
      </c>
      <c r="I693" s="229"/>
      <c r="J693" s="225"/>
      <c r="K693" s="225"/>
      <c r="L693" s="230"/>
      <c r="M693" s="231"/>
      <c r="N693" s="232"/>
      <c r="O693" s="232"/>
      <c r="P693" s="232"/>
      <c r="Q693" s="232"/>
      <c r="R693" s="232"/>
      <c r="S693" s="232"/>
      <c r="T693" s="23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34" t="s">
        <v>169</v>
      </c>
      <c r="AU693" s="234" t="s">
        <v>80</v>
      </c>
      <c r="AV693" s="13" t="s">
        <v>78</v>
      </c>
      <c r="AW693" s="13" t="s">
        <v>171</v>
      </c>
      <c r="AX693" s="13" t="s">
        <v>70</v>
      </c>
      <c r="AY693" s="234" t="s">
        <v>158</v>
      </c>
    </row>
    <row r="694" s="13" customFormat="1">
      <c r="A694" s="13"/>
      <c r="B694" s="224"/>
      <c r="C694" s="225"/>
      <c r="D694" s="226" t="s">
        <v>169</v>
      </c>
      <c r="E694" s="227" t="s">
        <v>19</v>
      </c>
      <c r="F694" s="228" t="s">
        <v>1223</v>
      </c>
      <c r="G694" s="225"/>
      <c r="H694" s="227" t="s">
        <v>19</v>
      </c>
      <c r="I694" s="229"/>
      <c r="J694" s="225"/>
      <c r="K694" s="225"/>
      <c r="L694" s="230"/>
      <c r="M694" s="231"/>
      <c r="N694" s="232"/>
      <c r="O694" s="232"/>
      <c r="P694" s="232"/>
      <c r="Q694" s="232"/>
      <c r="R694" s="232"/>
      <c r="S694" s="232"/>
      <c r="T694" s="23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34" t="s">
        <v>169</v>
      </c>
      <c r="AU694" s="234" t="s">
        <v>80</v>
      </c>
      <c r="AV694" s="13" t="s">
        <v>78</v>
      </c>
      <c r="AW694" s="13" t="s">
        <v>171</v>
      </c>
      <c r="AX694" s="13" t="s">
        <v>70</v>
      </c>
      <c r="AY694" s="234" t="s">
        <v>158</v>
      </c>
    </row>
    <row r="695" s="14" customFormat="1">
      <c r="A695" s="14"/>
      <c r="B695" s="235"/>
      <c r="C695" s="236"/>
      <c r="D695" s="226" t="s">
        <v>169</v>
      </c>
      <c r="E695" s="237" t="s">
        <v>19</v>
      </c>
      <c r="F695" s="238" t="s">
        <v>3111</v>
      </c>
      <c r="G695" s="236"/>
      <c r="H695" s="239">
        <v>14</v>
      </c>
      <c r="I695" s="240"/>
      <c r="J695" s="236"/>
      <c r="K695" s="236"/>
      <c r="L695" s="241"/>
      <c r="M695" s="242"/>
      <c r="N695" s="243"/>
      <c r="O695" s="243"/>
      <c r="P695" s="243"/>
      <c r="Q695" s="243"/>
      <c r="R695" s="243"/>
      <c r="S695" s="243"/>
      <c r="T695" s="24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45" t="s">
        <v>169</v>
      </c>
      <c r="AU695" s="245" t="s">
        <v>80</v>
      </c>
      <c r="AV695" s="14" t="s">
        <v>80</v>
      </c>
      <c r="AW695" s="14" t="s">
        <v>171</v>
      </c>
      <c r="AX695" s="14" t="s">
        <v>70</v>
      </c>
      <c r="AY695" s="245" t="s">
        <v>158</v>
      </c>
    </row>
    <row r="696" s="13" customFormat="1">
      <c r="A696" s="13"/>
      <c r="B696" s="224"/>
      <c r="C696" s="225"/>
      <c r="D696" s="226" t="s">
        <v>169</v>
      </c>
      <c r="E696" s="227" t="s">
        <v>19</v>
      </c>
      <c r="F696" s="228" t="s">
        <v>1488</v>
      </c>
      <c r="G696" s="225"/>
      <c r="H696" s="227" t="s">
        <v>19</v>
      </c>
      <c r="I696" s="229"/>
      <c r="J696" s="225"/>
      <c r="K696" s="225"/>
      <c r="L696" s="230"/>
      <c r="M696" s="231"/>
      <c r="N696" s="232"/>
      <c r="O696" s="232"/>
      <c r="P696" s="232"/>
      <c r="Q696" s="232"/>
      <c r="R696" s="232"/>
      <c r="S696" s="232"/>
      <c r="T696" s="23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34" t="s">
        <v>169</v>
      </c>
      <c r="AU696" s="234" t="s">
        <v>80</v>
      </c>
      <c r="AV696" s="13" t="s">
        <v>78</v>
      </c>
      <c r="AW696" s="13" t="s">
        <v>171</v>
      </c>
      <c r="AX696" s="13" t="s">
        <v>70</v>
      </c>
      <c r="AY696" s="234" t="s">
        <v>158</v>
      </c>
    </row>
    <row r="697" s="14" customFormat="1">
      <c r="A697" s="14"/>
      <c r="B697" s="235"/>
      <c r="C697" s="236"/>
      <c r="D697" s="226" t="s">
        <v>169</v>
      </c>
      <c r="E697" s="237" t="s">
        <v>19</v>
      </c>
      <c r="F697" s="238" t="s">
        <v>197</v>
      </c>
      <c r="G697" s="236"/>
      <c r="H697" s="239">
        <v>5</v>
      </c>
      <c r="I697" s="240"/>
      <c r="J697" s="236"/>
      <c r="K697" s="236"/>
      <c r="L697" s="241"/>
      <c r="M697" s="242"/>
      <c r="N697" s="243"/>
      <c r="O697" s="243"/>
      <c r="P697" s="243"/>
      <c r="Q697" s="243"/>
      <c r="R697" s="243"/>
      <c r="S697" s="243"/>
      <c r="T697" s="24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45" t="s">
        <v>169</v>
      </c>
      <c r="AU697" s="245" t="s">
        <v>80</v>
      </c>
      <c r="AV697" s="14" t="s">
        <v>80</v>
      </c>
      <c r="AW697" s="14" t="s">
        <v>171</v>
      </c>
      <c r="AX697" s="14" t="s">
        <v>70</v>
      </c>
      <c r="AY697" s="245" t="s">
        <v>158</v>
      </c>
    </row>
    <row r="698" s="15" customFormat="1">
      <c r="A698" s="15"/>
      <c r="B698" s="256"/>
      <c r="C698" s="257"/>
      <c r="D698" s="226" t="s">
        <v>169</v>
      </c>
      <c r="E698" s="258" t="s">
        <v>19</v>
      </c>
      <c r="F698" s="259" t="s">
        <v>470</v>
      </c>
      <c r="G698" s="257"/>
      <c r="H698" s="260">
        <v>19</v>
      </c>
      <c r="I698" s="261"/>
      <c r="J698" s="257"/>
      <c r="K698" s="257"/>
      <c r="L698" s="262"/>
      <c r="M698" s="263"/>
      <c r="N698" s="264"/>
      <c r="O698" s="264"/>
      <c r="P698" s="264"/>
      <c r="Q698" s="264"/>
      <c r="R698" s="264"/>
      <c r="S698" s="264"/>
      <c r="T698" s="26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T698" s="266" t="s">
        <v>169</v>
      </c>
      <c r="AU698" s="266" t="s">
        <v>80</v>
      </c>
      <c r="AV698" s="15" t="s">
        <v>165</v>
      </c>
      <c r="AW698" s="15" t="s">
        <v>171</v>
      </c>
      <c r="AX698" s="15" t="s">
        <v>78</v>
      </c>
      <c r="AY698" s="266" t="s">
        <v>158</v>
      </c>
    </row>
    <row r="699" s="2" customFormat="1" ht="14.4" customHeight="1">
      <c r="A699" s="40"/>
      <c r="B699" s="41"/>
      <c r="C699" s="206" t="s">
        <v>3112</v>
      </c>
      <c r="D699" s="206" t="s">
        <v>160</v>
      </c>
      <c r="E699" s="207" t="s">
        <v>1234</v>
      </c>
      <c r="F699" s="208" t="s">
        <v>1235</v>
      </c>
      <c r="G699" s="209" t="s">
        <v>505</v>
      </c>
      <c r="H699" s="210">
        <v>6</v>
      </c>
      <c r="I699" s="211"/>
      <c r="J699" s="212">
        <f>ROUND(I699*H699,2)</f>
        <v>0</v>
      </c>
      <c r="K699" s="208" t="s">
        <v>164</v>
      </c>
      <c r="L699" s="46"/>
      <c r="M699" s="213" t="s">
        <v>19</v>
      </c>
      <c r="N699" s="214" t="s">
        <v>41</v>
      </c>
      <c r="O699" s="86"/>
      <c r="P699" s="215">
        <f>O699*H699</f>
        <v>0</v>
      </c>
      <c r="Q699" s="215">
        <v>0.00046000000000000001</v>
      </c>
      <c r="R699" s="215">
        <f>Q699*H699</f>
        <v>0.0027600000000000003</v>
      </c>
      <c r="S699" s="215">
        <v>0</v>
      </c>
      <c r="T699" s="216">
        <f>S699*H699</f>
        <v>0</v>
      </c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R699" s="217" t="s">
        <v>165</v>
      </c>
      <c r="AT699" s="217" t="s">
        <v>160</v>
      </c>
      <c r="AU699" s="217" t="s">
        <v>80</v>
      </c>
      <c r="AY699" s="19" t="s">
        <v>158</v>
      </c>
      <c r="BE699" s="218">
        <f>IF(N699="základní",J699,0)</f>
        <v>0</v>
      </c>
      <c r="BF699" s="218">
        <f>IF(N699="snížená",J699,0)</f>
        <v>0</v>
      </c>
      <c r="BG699" s="218">
        <f>IF(N699="zákl. přenesená",J699,0)</f>
        <v>0</v>
      </c>
      <c r="BH699" s="218">
        <f>IF(N699="sníž. přenesená",J699,0)</f>
        <v>0</v>
      </c>
      <c r="BI699" s="218">
        <f>IF(N699="nulová",J699,0)</f>
        <v>0</v>
      </c>
      <c r="BJ699" s="19" t="s">
        <v>78</v>
      </c>
      <c r="BK699" s="218">
        <f>ROUND(I699*H699,2)</f>
        <v>0</v>
      </c>
      <c r="BL699" s="19" t="s">
        <v>165</v>
      </c>
      <c r="BM699" s="217" t="s">
        <v>3113</v>
      </c>
    </row>
    <row r="700" s="2" customFormat="1">
      <c r="A700" s="40"/>
      <c r="B700" s="41"/>
      <c r="C700" s="42"/>
      <c r="D700" s="219" t="s">
        <v>167</v>
      </c>
      <c r="E700" s="42"/>
      <c r="F700" s="220" t="s">
        <v>1237</v>
      </c>
      <c r="G700" s="42"/>
      <c r="H700" s="42"/>
      <c r="I700" s="221"/>
      <c r="J700" s="42"/>
      <c r="K700" s="42"/>
      <c r="L700" s="46"/>
      <c r="M700" s="222"/>
      <c r="N700" s="223"/>
      <c r="O700" s="86"/>
      <c r="P700" s="86"/>
      <c r="Q700" s="86"/>
      <c r="R700" s="86"/>
      <c r="S700" s="86"/>
      <c r="T700" s="87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T700" s="19" t="s">
        <v>167</v>
      </c>
      <c r="AU700" s="19" t="s">
        <v>80</v>
      </c>
    </row>
    <row r="701" s="13" customFormat="1">
      <c r="A701" s="13"/>
      <c r="B701" s="224"/>
      <c r="C701" s="225"/>
      <c r="D701" s="226" t="s">
        <v>169</v>
      </c>
      <c r="E701" s="227" t="s">
        <v>19</v>
      </c>
      <c r="F701" s="228" t="s">
        <v>2988</v>
      </c>
      <c r="G701" s="225"/>
      <c r="H701" s="227" t="s">
        <v>19</v>
      </c>
      <c r="I701" s="229"/>
      <c r="J701" s="225"/>
      <c r="K701" s="225"/>
      <c r="L701" s="230"/>
      <c r="M701" s="231"/>
      <c r="N701" s="232"/>
      <c r="O701" s="232"/>
      <c r="P701" s="232"/>
      <c r="Q701" s="232"/>
      <c r="R701" s="232"/>
      <c r="S701" s="232"/>
      <c r="T701" s="23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34" t="s">
        <v>169</v>
      </c>
      <c r="AU701" s="234" t="s">
        <v>80</v>
      </c>
      <c r="AV701" s="13" t="s">
        <v>78</v>
      </c>
      <c r="AW701" s="13" t="s">
        <v>171</v>
      </c>
      <c r="AX701" s="13" t="s">
        <v>70</v>
      </c>
      <c r="AY701" s="234" t="s">
        <v>158</v>
      </c>
    </row>
    <row r="702" s="13" customFormat="1">
      <c r="A702" s="13"/>
      <c r="B702" s="224"/>
      <c r="C702" s="225"/>
      <c r="D702" s="226" t="s">
        <v>169</v>
      </c>
      <c r="E702" s="227" t="s">
        <v>19</v>
      </c>
      <c r="F702" s="228" t="s">
        <v>1223</v>
      </c>
      <c r="G702" s="225"/>
      <c r="H702" s="227" t="s">
        <v>19</v>
      </c>
      <c r="I702" s="229"/>
      <c r="J702" s="225"/>
      <c r="K702" s="225"/>
      <c r="L702" s="230"/>
      <c r="M702" s="231"/>
      <c r="N702" s="232"/>
      <c r="O702" s="232"/>
      <c r="P702" s="232"/>
      <c r="Q702" s="232"/>
      <c r="R702" s="232"/>
      <c r="S702" s="232"/>
      <c r="T702" s="23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34" t="s">
        <v>169</v>
      </c>
      <c r="AU702" s="234" t="s">
        <v>80</v>
      </c>
      <c r="AV702" s="13" t="s">
        <v>78</v>
      </c>
      <c r="AW702" s="13" t="s">
        <v>171</v>
      </c>
      <c r="AX702" s="13" t="s">
        <v>70</v>
      </c>
      <c r="AY702" s="234" t="s">
        <v>158</v>
      </c>
    </row>
    <row r="703" s="14" customFormat="1">
      <c r="A703" s="14"/>
      <c r="B703" s="235"/>
      <c r="C703" s="236"/>
      <c r="D703" s="226" t="s">
        <v>169</v>
      </c>
      <c r="E703" s="237" t="s">
        <v>19</v>
      </c>
      <c r="F703" s="238" t="s">
        <v>861</v>
      </c>
      <c r="G703" s="236"/>
      <c r="H703" s="239">
        <v>4</v>
      </c>
      <c r="I703" s="240"/>
      <c r="J703" s="236"/>
      <c r="K703" s="236"/>
      <c r="L703" s="241"/>
      <c r="M703" s="242"/>
      <c r="N703" s="243"/>
      <c r="O703" s="243"/>
      <c r="P703" s="243"/>
      <c r="Q703" s="243"/>
      <c r="R703" s="243"/>
      <c r="S703" s="243"/>
      <c r="T703" s="24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45" t="s">
        <v>169</v>
      </c>
      <c r="AU703" s="245" t="s">
        <v>80</v>
      </c>
      <c r="AV703" s="14" t="s">
        <v>80</v>
      </c>
      <c r="AW703" s="14" t="s">
        <v>171</v>
      </c>
      <c r="AX703" s="14" t="s">
        <v>70</v>
      </c>
      <c r="AY703" s="245" t="s">
        <v>158</v>
      </c>
    </row>
    <row r="704" s="13" customFormat="1">
      <c r="A704" s="13"/>
      <c r="B704" s="224"/>
      <c r="C704" s="225"/>
      <c r="D704" s="226" t="s">
        <v>169</v>
      </c>
      <c r="E704" s="227" t="s">
        <v>19</v>
      </c>
      <c r="F704" s="228" t="s">
        <v>1488</v>
      </c>
      <c r="G704" s="225"/>
      <c r="H704" s="227" t="s">
        <v>19</v>
      </c>
      <c r="I704" s="229"/>
      <c r="J704" s="225"/>
      <c r="K704" s="225"/>
      <c r="L704" s="230"/>
      <c r="M704" s="231"/>
      <c r="N704" s="232"/>
      <c r="O704" s="232"/>
      <c r="P704" s="232"/>
      <c r="Q704" s="232"/>
      <c r="R704" s="232"/>
      <c r="S704" s="232"/>
      <c r="T704" s="23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34" t="s">
        <v>169</v>
      </c>
      <c r="AU704" s="234" t="s">
        <v>80</v>
      </c>
      <c r="AV704" s="13" t="s">
        <v>78</v>
      </c>
      <c r="AW704" s="13" t="s">
        <v>171</v>
      </c>
      <c r="AX704" s="13" t="s">
        <v>70</v>
      </c>
      <c r="AY704" s="234" t="s">
        <v>158</v>
      </c>
    </row>
    <row r="705" s="14" customFormat="1">
      <c r="A705" s="14"/>
      <c r="B705" s="235"/>
      <c r="C705" s="236"/>
      <c r="D705" s="226" t="s">
        <v>169</v>
      </c>
      <c r="E705" s="237" t="s">
        <v>19</v>
      </c>
      <c r="F705" s="238" t="s">
        <v>80</v>
      </c>
      <c r="G705" s="236"/>
      <c r="H705" s="239">
        <v>2</v>
      </c>
      <c r="I705" s="240"/>
      <c r="J705" s="236"/>
      <c r="K705" s="236"/>
      <c r="L705" s="241"/>
      <c r="M705" s="242"/>
      <c r="N705" s="243"/>
      <c r="O705" s="243"/>
      <c r="P705" s="243"/>
      <c r="Q705" s="243"/>
      <c r="R705" s="243"/>
      <c r="S705" s="243"/>
      <c r="T705" s="24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45" t="s">
        <v>169</v>
      </c>
      <c r="AU705" s="245" t="s">
        <v>80</v>
      </c>
      <c r="AV705" s="14" t="s">
        <v>80</v>
      </c>
      <c r="AW705" s="14" t="s">
        <v>171</v>
      </c>
      <c r="AX705" s="14" t="s">
        <v>70</v>
      </c>
      <c r="AY705" s="245" t="s">
        <v>158</v>
      </c>
    </row>
    <row r="706" s="15" customFormat="1">
      <c r="A706" s="15"/>
      <c r="B706" s="256"/>
      <c r="C706" s="257"/>
      <c r="D706" s="226" t="s">
        <v>169</v>
      </c>
      <c r="E706" s="258" t="s">
        <v>19</v>
      </c>
      <c r="F706" s="259" t="s">
        <v>470</v>
      </c>
      <c r="G706" s="257"/>
      <c r="H706" s="260">
        <v>6</v>
      </c>
      <c r="I706" s="261"/>
      <c r="J706" s="257"/>
      <c r="K706" s="257"/>
      <c r="L706" s="262"/>
      <c r="M706" s="263"/>
      <c r="N706" s="264"/>
      <c r="O706" s="264"/>
      <c r="P706" s="264"/>
      <c r="Q706" s="264"/>
      <c r="R706" s="264"/>
      <c r="S706" s="264"/>
      <c r="T706" s="26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T706" s="266" t="s">
        <v>169</v>
      </c>
      <c r="AU706" s="266" t="s">
        <v>80</v>
      </c>
      <c r="AV706" s="15" t="s">
        <v>165</v>
      </c>
      <c r="AW706" s="15" t="s">
        <v>171</v>
      </c>
      <c r="AX706" s="15" t="s">
        <v>78</v>
      </c>
      <c r="AY706" s="266" t="s">
        <v>158</v>
      </c>
    </row>
    <row r="707" s="2" customFormat="1" ht="14.4" customHeight="1">
      <c r="A707" s="40"/>
      <c r="B707" s="41"/>
      <c r="C707" s="206" t="s">
        <v>3114</v>
      </c>
      <c r="D707" s="206" t="s">
        <v>160</v>
      </c>
      <c r="E707" s="207" t="s">
        <v>514</v>
      </c>
      <c r="F707" s="208" t="s">
        <v>515</v>
      </c>
      <c r="G707" s="209" t="s">
        <v>505</v>
      </c>
      <c r="H707" s="210">
        <v>1</v>
      </c>
      <c r="I707" s="211"/>
      <c r="J707" s="212">
        <f>ROUND(I707*H707,2)</f>
        <v>0</v>
      </c>
      <c r="K707" s="208" t="s">
        <v>19</v>
      </c>
      <c r="L707" s="46"/>
      <c r="M707" s="213" t="s">
        <v>19</v>
      </c>
      <c r="N707" s="214" t="s">
        <v>41</v>
      </c>
      <c r="O707" s="86"/>
      <c r="P707" s="215">
        <f>O707*H707</f>
        <v>0</v>
      </c>
      <c r="Q707" s="215">
        <v>0.010189999999999999</v>
      </c>
      <c r="R707" s="215">
        <f>Q707*H707</f>
        <v>0.010189999999999999</v>
      </c>
      <c r="S707" s="215">
        <v>0</v>
      </c>
      <c r="T707" s="216">
        <f>S707*H707</f>
        <v>0</v>
      </c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R707" s="217" t="s">
        <v>165</v>
      </c>
      <c r="AT707" s="217" t="s">
        <v>160</v>
      </c>
      <c r="AU707" s="217" t="s">
        <v>80</v>
      </c>
      <c r="AY707" s="19" t="s">
        <v>158</v>
      </c>
      <c r="BE707" s="218">
        <f>IF(N707="základní",J707,0)</f>
        <v>0</v>
      </c>
      <c r="BF707" s="218">
        <f>IF(N707="snížená",J707,0)</f>
        <v>0</v>
      </c>
      <c r="BG707" s="218">
        <f>IF(N707="zákl. přenesená",J707,0)</f>
        <v>0</v>
      </c>
      <c r="BH707" s="218">
        <f>IF(N707="sníž. přenesená",J707,0)</f>
        <v>0</v>
      </c>
      <c r="BI707" s="218">
        <f>IF(N707="nulová",J707,0)</f>
        <v>0</v>
      </c>
      <c r="BJ707" s="19" t="s">
        <v>78</v>
      </c>
      <c r="BK707" s="218">
        <f>ROUND(I707*H707,2)</f>
        <v>0</v>
      </c>
      <c r="BL707" s="19" t="s">
        <v>165</v>
      </c>
      <c r="BM707" s="217" t="s">
        <v>3115</v>
      </c>
    </row>
    <row r="708" s="13" customFormat="1">
      <c r="A708" s="13"/>
      <c r="B708" s="224"/>
      <c r="C708" s="225"/>
      <c r="D708" s="226" t="s">
        <v>169</v>
      </c>
      <c r="E708" s="227" t="s">
        <v>19</v>
      </c>
      <c r="F708" s="228" t="s">
        <v>3116</v>
      </c>
      <c r="G708" s="225"/>
      <c r="H708" s="227" t="s">
        <v>19</v>
      </c>
      <c r="I708" s="229"/>
      <c r="J708" s="225"/>
      <c r="K708" s="225"/>
      <c r="L708" s="230"/>
      <c r="M708" s="231"/>
      <c r="N708" s="232"/>
      <c r="O708" s="232"/>
      <c r="P708" s="232"/>
      <c r="Q708" s="232"/>
      <c r="R708" s="232"/>
      <c r="S708" s="232"/>
      <c r="T708" s="23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34" t="s">
        <v>169</v>
      </c>
      <c r="AU708" s="234" t="s">
        <v>80</v>
      </c>
      <c r="AV708" s="13" t="s">
        <v>78</v>
      </c>
      <c r="AW708" s="13" t="s">
        <v>171</v>
      </c>
      <c r="AX708" s="13" t="s">
        <v>70</v>
      </c>
      <c r="AY708" s="234" t="s">
        <v>158</v>
      </c>
    </row>
    <row r="709" s="14" customFormat="1">
      <c r="A709" s="14"/>
      <c r="B709" s="235"/>
      <c r="C709" s="236"/>
      <c r="D709" s="226" t="s">
        <v>169</v>
      </c>
      <c r="E709" s="237" t="s">
        <v>19</v>
      </c>
      <c r="F709" s="238" t="s">
        <v>78</v>
      </c>
      <c r="G709" s="236"/>
      <c r="H709" s="239">
        <v>1</v>
      </c>
      <c r="I709" s="240"/>
      <c r="J709" s="236"/>
      <c r="K709" s="236"/>
      <c r="L709" s="241"/>
      <c r="M709" s="242"/>
      <c r="N709" s="243"/>
      <c r="O709" s="243"/>
      <c r="P709" s="243"/>
      <c r="Q709" s="243"/>
      <c r="R709" s="243"/>
      <c r="S709" s="243"/>
      <c r="T709" s="24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45" t="s">
        <v>169</v>
      </c>
      <c r="AU709" s="245" t="s">
        <v>80</v>
      </c>
      <c r="AV709" s="14" t="s">
        <v>80</v>
      </c>
      <c r="AW709" s="14" t="s">
        <v>171</v>
      </c>
      <c r="AX709" s="14" t="s">
        <v>78</v>
      </c>
      <c r="AY709" s="245" t="s">
        <v>158</v>
      </c>
    </row>
    <row r="710" s="2" customFormat="1" ht="14.4" customHeight="1">
      <c r="A710" s="40"/>
      <c r="B710" s="41"/>
      <c r="C710" s="246" t="s">
        <v>3117</v>
      </c>
      <c r="D710" s="246" t="s">
        <v>400</v>
      </c>
      <c r="E710" s="247" t="s">
        <v>533</v>
      </c>
      <c r="F710" s="248" t="s">
        <v>534</v>
      </c>
      <c r="G710" s="249" t="s">
        <v>505</v>
      </c>
      <c r="H710" s="250">
        <v>1</v>
      </c>
      <c r="I710" s="251"/>
      <c r="J710" s="252">
        <f>ROUND(I710*H710,2)</f>
        <v>0</v>
      </c>
      <c r="K710" s="248" t="s">
        <v>19</v>
      </c>
      <c r="L710" s="253"/>
      <c r="M710" s="254" t="s">
        <v>19</v>
      </c>
      <c r="N710" s="255" t="s">
        <v>41</v>
      </c>
      <c r="O710" s="86"/>
      <c r="P710" s="215">
        <f>O710*H710</f>
        <v>0</v>
      </c>
      <c r="Q710" s="215">
        <v>1.0129999999999999</v>
      </c>
      <c r="R710" s="215">
        <f>Q710*H710</f>
        <v>1.0129999999999999</v>
      </c>
      <c r="S710" s="215">
        <v>0</v>
      </c>
      <c r="T710" s="216">
        <f>S710*H710</f>
        <v>0</v>
      </c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R710" s="217" t="s">
        <v>215</v>
      </c>
      <c r="AT710" s="217" t="s">
        <v>400</v>
      </c>
      <c r="AU710" s="217" t="s">
        <v>80</v>
      </c>
      <c r="AY710" s="19" t="s">
        <v>158</v>
      </c>
      <c r="BE710" s="218">
        <f>IF(N710="základní",J710,0)</f>
        <v>0</v>
      </c>
      <c r="BF710" s="218">
        <f>IF(N710="snížená",J710,0)</f>
        <v>0</v>
      </c>
      <c r="BG710" s="218">
        <f>IF(N710="zákl. přenesená",J710,0)</f>
        <v>0</v>
      </c>
      <c r="BH710" s="218">
        <f>IF(N710="sníž. přenesená",J710,0)</f>
        <v>0</v>
      </c>
      <c r="BI710" s="218">
        <f>IF(N710="nulová",J710,0)</f>
        <v>0</v>
      </c>
      <c r="BJ710" s="19" t="s">
        <v>78</v>
      </c>
      <c r="BK710" s="218">
        <f>ROUND(I710*H710,2)</f>
        <v>0</v>
      </c>
      <c r="BL710" s="19" t="s">
        <v>165</v>
      </c>
      <c r="BM710" s="217" t="s">
        <v>3118</v>
      </c>
    </row>
    <row r="711" s="2" customFormat="1" ht="14.4" customHeight="1">
      <c r="A711" s="40"/>
      <c r="B711" s="41"/>
      <c r="C711" s="246" t="s">
        <v>3119</v>
      </c>
      <c r="D711" s="246" t="s">
        <v>400</v>
      </c>
      <c r="E711" s="247" t="s">
        <v>561</v>
      </c>
      <c r="F711" s="248" t="s">
        <v>562</v>
      </c>
      <c r="G711" s="249" t="s">
        <v>505</v>
      </c>
      <c r="H711" s="250">
        <v>1</v>
      </c>
      <c r="I711" s="251"/>
      <c r="J711" s="252">
        <f>ROUND(I711*H711,2)</f>
        <v>0</v>
      </c>
      <c r="K711" s="248" t="s">
        <v>19</v>
      </c>
      <c r="L711" s="253"/>
      <c r="M711" s="254" t="s">
        <v>19</v>
      </c>
      <c r="N711" s="255" t="s">
        <v>41</v>
      </c>
      <c r="O711" s="86"/>
      <c r="P711" s="215">
        <f>O711*H711</f>
        <v>0</v>
      </c>
      <c r="Q711" s="215">
        <v>0.002</v>
      </c>
      <c r="R711" s="215">
        <f>Q711*H711</f>
        <v>0.002</v>
      </c>
      <c r="S711" s="215">
        <v>0</v>
      </c>
      <c r="T711" s="216">
        <f>S711*H711</f>
        <v>0</v>
      </c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R711" s="217" t="s">
        <v>215</v>
      </c>
      <c r="AT711" s="217" t="s">
        <v>400</v>
      </c>
      <c r="AU711" s="217" t="s">
        <v>80</v>
      </c>
      <c r="AY711" s="19" t="s">
        <v>158</v>
      </c>
      <c r="BE711" s="218">
        <f>IF(N711="základní",J711,0)</f>
        <v>0</v>
      </c>
      <c r="BF711" s="218">
        <f>IF(N711="snížená",J711,0)</f>
        <v>0</v>
      </c>
      <c r="BG711" s="218">
        <f>IF(N711="zákl. přenesená",J711,0)</f>
        <v>0</v>
      </c>
      <c r="BH711" s="218">
        <f>IF(N711="sníž. přenesená",J711,0)</f>
        <v>0</v>
      </c>
      <c r="BI711" s="218">
        <f>IF(N711="nulová",J711,0)</f>
        <v>0</v>
      </c>
      <c r="BJ711" s="19" t="s">
        <v>78</v>
      </c>
      <c r="BK711" s="218">
        <f>ROUND(I711*H711,2)</f>
        <v>0</v>
      </c>
      <c r="BL711" s="19" t="s">
        <v>165</v>
      </c>
      <c r="BM711" s="217" t="s">
        <v>3120</v>
      </c>
    </row>
    <row r="712" s="13" customFormat="1">
      <c r="A712" s="13"/>
      <c r="B712" s="224"/>
      <c r="C712" s="225"/>
      <c r="D712" s="226" t="s">
        <v>169</v>
      </c>
      <c r="E712" s="227" t="s">
        <v>19</v>
      </c>
      <c r="F712" s="228" t="s">
        <v>3116</v>
      </c>
      <c r="G712" s="225"/>
      <c r="H712" s="227" t="s">
        <v>19</v>
      </c>
      <c r="I712" s="229"/>
      <c r="J712" s="225"/>
      <c r="K712" s="225"/>
      <c r="L712" s="230"/>
      <c r="M712" s="231"/>
      <c r="N712" s="232"/>
      <c r="O712" s="232"/>
      <c r="P712" s="232"/>
      <c r="Q712" s="232"/>
      <c r="R712" s="232"/>
      <c r="S712" s="232"/>
      <c r="T712" s="23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34" t="s">
        <v>169</v>
      </c>
      <c r="AU712" s="234" t="s">
        <v>80</v>
      </c>
      <c r="AV712" s="13" t="s">
        <v>78</v>
      </c>
      <c r="AW712" s="13" t="s">
        <v>171</v>
      </c>
      <c r="AX712" s="13" t="s">
        <v>70</v>
      </c>
      <c r="AY712" s="234" t="s">
        <v>158</v>
      </c>
    </row>
    <row r="713" s="14" customFormat="1">
      <c r="A713" s="14"/>
      <c r="B713" s="235"/>
      <c r="C713" s="236"/>
      <c r="D713" s="226" t="s">
        <v>169</v>
      </c>
      <c r="E713" s="237" t="s">
        <v>19</v>
      </c>
      <c r="F713" s="238" t="s">
        <v>78</v>
      </c>
      <c r="G713" s="236"/>
      <c r="H713" s="239">
        <v>1</v>
      </c>
      <c r="I713" s="240"/>
      <c r="J713" s="236"/>
      <c r="K713" s="236"/>
      <c r="L713" s="241"/>
      <c r="M713" s="242"/>
      <c r="N713" s="243"/>
      <c r="O713" s="243"/>
      <c r="P713" s="243"/>
      <c r="Q713" s="243"/>
      <c r="R713" s="243"/>
      <c r="S713" s="243"/>
      <c r="T713" s="24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45" t="s">
        <v>169</v>
      </c>
      <c r="AU713" s="245" t="s">
        <v>80</v>
      </c>
      <c r="AV713" s="14" t="s">
        <v>80</v>
      </c>
      <c r="AW713" s="14" t="s">
        <v>171</v>
      </c>
      <c r="AX713" s="14" t="s">
        <v>78</v>
      </c>
      <c r="AY713" s="245" t="s">
        <v>158</v>
      </c>
    </row>
    <row r="714" s="2" customFormat="1" ht="14.4" customHeight="1">
      <c r="A714" s="40"/>
      <c r="B714" s="41"/>
      <c r="C714" s="206" t="s">
        <v>3121</v>
      </c>
      <c r="D714" s="206" t="s">
        <v>160</v>
      </c>
      <c r="E714" s="207" t="s">
        <v>565</v>
      </c>
      <c r="F714" s="208" t="s">
        <v>566</v>
      </c>
      <c r="G714" s="209" t="s">
        <v>505</v>
      </c>
      <c r="H714" s="210">
        <v>1</v>
      </c>
      <c r="I714" s="211"/>
      <c r="J714" s="212">
        <f>ROUND(I714*H714,2)</f>
        <v>0</v>
      </c>
      <c r="K714" s="208" t="s">
        <v>19</v>
      </c>
      <c r="L714" s="46"/>
      <c r="M714" s="213" t="s">
        <v>19</v>
      </c>
      <c r="N714" s="214" t="s">
        <v>41</v>
      </c>
      <c r="O714" s="86"/>
      <c r="P714" s="215">
        <f>O714*H714</f>
        <v>0</v>
      </c>
      <c r="Q714" s="215">
        <v>0.01248</v>
      </c>
      <c r="R714" s="215">
        <f>Q714*H714</f>
        <v>0.01248</v>
      </c>
      <c r="S714" s="215">
        <v>0</v>
      </c>
      <c r="T714" s="216">
        <f>S714*H714</f>
        <v>0</v>
      </c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R714" s="217" t="s">
        <v>165</v>
      </c>
      <c r="AT714" s="217" t="s">
        <v>160</v>
      </c>
      <c r="AU714" s="217" t="s">
        <v>80</v>
      </c>
      <c r="AY714" s="19" t="s">
        <v>158</v>
      </c>
      <c r="BE714" s="218">
        <f>IF(N714="základní",J714,0)</f>
        <v>0</v>
      </c>
      <c r="BF714" s="218">
        <f>IF(N714="snížená",J714,0)</f>
        <v>0</v>
      </c>
      <c r="BG714" s="218">
        <f>IF(N714="zákl. přenesená",J714,0)</f>
        <v>0</v>
      </c>
      <c r="BH714" s="218">
        <f>IF(N714="sníž. přenesená",J714,0)</f>
        <v>0</v>
      </c>
      <c r="BI714" s="218">
        <f>IF(N714="nulová",J714,0)</f>
        <v>0</v>
      </c>
      <c r="BJ714" s="19" t="s">
        <v>78</v>
      </c>
      <c r="BK714" s="218">
        <f>ROUND(I714*H714,2)</f>
        <v>0</v>
      </c>
      <c r="BL714" s="19" t="s">
        <v>165</v>
      </c>
      <c r="BM714" s="217" t="s">
        <v>3122</v>
      </c>
    </row>
    <row r="715" s="13" customFormat="1">
      <c r="A715" s="13"/>
      <c r="B715" s="224"/>
      <c r="C715" s="225"/>
      <c r="D715" s="226" t="s">
        <v>169</v>
      </c>
      <c r="E715" s="227" t="s">
        <v>19</v>
      </c>
      <c r="F715" s="228" t="s">
        <v>3116</v>
      </c>
      <c r="G715" s="225"/>
      <c r="H715" s="227" t="s">
        <v>19</v>
      </c>
      <c r="I715" s="229"/>
      <c r="J715" s="225"/>
      <c r="K715" s="225"/>
      <c r="L715" s="230"/>
      <c r="M715" s="231"/>
      <c r="N715" s="232"/>
      <c r="O715" s="232"/>
      <c r="P715" s="232"/>
      <c r="Q715" s="232"/>
      <c r="R715" s="232"/>
      <c r="S715" s="232"/>
      <c r="T715" s="23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34" t="s">
        <v>169</v>
      </c>
      <c r="AU715" s="234" t="s">
        <v>80</v>
      </c>
      <c r="AV715" s="13" t="s">
        <v>78</v>
      </c>
      <c r="AW715" s="13" t="s">
        <v>171</v>
      </c>
      <c r="AX715" s="13" t="s">
        <v>70</v>
      </c>
      <c r="AY715" s="234" t="s">
        <v>158</v>
      </c>
    </row>
    <row r="716" s="14" customFormat="1">
      <c r="A716" s="14"/>
      <c r="B716" s="235"/>
      <c r="C716" s="236"/>
      <c r="D716" s="226" t="s">
        <v>169</v>
      </c>
      <c r="E716" s="237" t="s">
        <v>19</v>
      </c>
      <c r="F716" s="238" t="s">
        <v>78</v>
      </c>
      <c r="G716" s="236"/>
      <c r="H716" s="239">
        <v>1</v>
      </c>
      <c r="I716" s="240"/>
      <c r="J716" s="236"/>
      <c r="K716" s="236"/>
      <c r="L716" s="241"/>
      <c r="M716" s="242"/>
      <c r="N716" s="243"/>
      <c r="O716" s="243"/>
      <c r="P716" s="243"/>
      <c r="Q716" s="243"/>
      <c r="R716" s="243"/>
      <c r="S716" s="243"/>
      <c r="T716" s="24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45" t="s">
        <v>169</v>
      </c>
      <c r="AU716" s="245" t="s">
        <v>80</v>
      </c>
      <c r="AV716" s="14" t="s">
        <v>80</v>
      </c>
      <c r="AW716" s="14" t="s">
        <v>171</v>
      </c>
      <c r="AX716" s="14" t="s">
        <v>78</v>
      </c>
      <c r="AY716" s="245" t="s">
        <v>158</v>
      </c>
    </row>
    <row r="717" s="2" customFormat="1" ht="14.4" customHeight="1">
      <c r="A717" s="40"/>
      <c r="B717" s="41"/>
      <c r="C717" s="246" t="s">
        <v>3123</v>
      </c>
      <c r="D717" s="246" t="s">
        <v>400</v>
      </c>
      <c r="E717" s="247" t="s">
        <v>570</v>
      </c>
      <c r="F717" s="248" t="s">
        <v>571</v>
      </c>
      <c r="G717" s="249" t="s">
        <v>505</v>
      </c>
      <c r="H717" s="250">
        <v>1</v>
      </c>
      <c r="I717" s="251"/>
      <c r="J717" s="252">
        <f>ROUND(I717*H717,2)</f>
        <v>0</v>
      </c>
      <c r="K717" s="248" t="s">
        <v>19</v>
      </c>
      <c r="L717" s="253"/>
      <c r="M717" s="254" t="s">
        <v>19</v>
      </c>
      <c r="N717" s="255" t="s">
        <v>41</v>
      </c>
      <c r="O717" s="86"/>
      <c r="P717" s="215">
        <f>O717*H717</f>
        <v>0</v>
      </c>
      <c r="Q717" s="215">
        <v>0.54800000000000004</v>
      </c>
      <c r="R717" s="215">
        <f>Q717*H717</f>
        <v>0.54800000000000004</v>
      </c>
      <c r="S717" s="215">
        <v>0</v>
      </c>
      <c r="T717" s="216">
        <f>S717*H717</f>
        <v>0</v>
      </c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R717" s="217" t="s">
        <v>215</v>
      </c>
      <c r="AT717" s="217" t="s">
        <v>400</v>
      </c>
      <c r="AU717" s="217" t="s">
        <v>80</v>
      </c>
      <c r="AY717" s="19" t="s">
        <v>158</v>
      </c>
      <c r="BE717" s="218">
        <f>IF(N717="základní",J717,0)</f>
        <v>0</v>
      </c>
      <c r="BF717" s="218">
        <f>IF(N717="snížená",J717,0)</f>
        <v>0</v>
      </c>
      <c r="BG717" s="218">
        <f>IF(N717="zákl. přenesená",J717,0)</f>
        <v>0</v>
      </c>
      <c r="BH717" s="218">
        <f>IF(N717="sníž. přenesená",J717,0)</f>
        <v>0</v>
      </c>
      <c r="BI717" s="218">
        <f>IF(N717="nulová",J717,0)</f>
        <v>0</v>
      </c>
      <c r="BJ717" s="19" t="s">
        <v>78</v>
      </c>
      <c r="BK717" s="218">
        <f>ROUND(I717*H717,2)</f>
        <v>0</v>
      </c>
      <c r="BL717" s="19" t="s">
        <v>165</v>
      </c>
      <c r="BM717" s="217" t="s">
        <v>3124</v>
      </c>
    </row>
    <row r="718" s="2" customFormat="1" ht="19.8" customHeight="1">
      <c r="A718" s="40"/>
      <c r="B718" s="41"/>
      <c r="C718" s="206" t="s">
        <v>3125</v>
      </c>
      <c r="D718" s="206" t="s">
        <v>160</v>
      </c>
      <c r="E718" s="207" t="s">
        <v>583</v>
      </c>
      <c r="F718" s="208" t="s">
        <v>584</v>
      </c>
      <c r="G718" s="209" t="s">
        <v>505</v>
      </c>
      <c r="H718" s="210">
        <v>1</v>
      </c>
      <c r="I718" s="211"/>
      <c r="J718" s="212">
        <f>ROUND(I718*H718,2)</f>
        <v>0</v>
      </c>
      <c r="K718" s="208" t="s">
        <v>19</v>
      </c>
      <c r="L718" s="46"/>
      <c r="M718" s="213" t="s">
        <v>19</v>
      </c>
      <c r="N718" s="214" t="s">
        <v>41</v>
      </c>
      <c r="O718" s="86"/>
      <c r="P718" s="215">
        <f>O718*H718</f>
        <v>0</v>
      </c>
      <c r="Q718" s="215">
        <v>0.089999999999999997</v>
      </c>
      <c r="R718" s="215">
        <f>Q718*H718</f>
        <v>0.089999999999999997</v>
      </c>
      <c r="S718" s="215">
        <v>0</v>
      </c>
      <c r="T718" s="216">
        <f>S718*H718</f>
        <v>0</v>
      </c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R718" s="217" t="s">
        <v>165</v>
      </c>
      <c r="AT718" s="217" t="s">
        <v>160</v>
      </c>
      <c r="AU718" s="217" t="s">
        <v>80</v>
      </c>
      <c r="AY718" s="19" t="s">
        <v>158</v>
      </c>
      <c r="BE718" s="218">
        <f>IF(N718="základní",J718,0)</f>
        <v>0</v>
      </c>
      <c r="BF718" s="218">
        <f>IF(N718="snížená",J718,0)</f>
        <v>0</v>
      </c>
      <c r="BG718" s="218">
        <f>IF(N718="zákl. přenesená",J718,0)</f>
        <v>0</v>
      </c>
      <c r="BH718" s="218">
        <f>IF(N718="sníž. přenesená",J718,0)</f>
        <v>0</v>
      </c>
      <c r="BI718" s="218">
        <f>IF(N718="nulová",J718,0)</f>
        <v>0</v>
      </c>
      <c r="BJ718" s="19" t="s">
        <v>78</v>
      </c>
      <c r="BK718" s="218">
        <f>ROUND(I718*H718,2)</f>
        <v>0</v>
      </c>
      <c r="BL718" s="19" t="s">
        <v>165</v>
      </c>
      <c r="BM718" s="217" t="s">
        <v>3126</v>
      </c>
    </row>
    <row r="719" s="13" customFormat="1">
      <c r="A719" s="13"/>
      <c r="B719" s="224"/>
      <c r="C719" s="225"/>
      <c r="D719" s="226" t="s">
        <v>169</v>
      </c>
      <c r="E719" s="227" t="s">
        <v>19</v>
      </c>
      <c r="F719" s="228" t="s">
        <v>3116</v>
      </c>
      <c r="G719" s="225"/>
      <c r="H719" s="227" t="s">
        <v>19</v>
      </c>
      <c r="I719" s="229"/>
      <c r="J719" s="225"/>
      <c r="K719" s="225"/>
      <c r="L719" s="230"/>
      <c r="M719" s="231"/>
      <c r="N719" s="232"/>
      <c r="O719" s="232"/>
      <c r="P719" s="232"/>
      <c r="Q719" s="232"/>
      <c r="R719" s="232"/>
      <c r="S719" s="232"/>
      <c r="T719" s="23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34" t="s">
        <v>169</v>
      </c>
      <c r="AU719" s="234" t="s">
        <v>80</v>
      </c>
      <c r="AV719" s="13" t="s">
        <v>78</v>
      </c>
      <c r="AW719" s="13" t="s">
        <v>171</v>
      </c>
      <c r="AX719" s="13" t="s">
        <v>70</v>
      </c>
      <c r="AY719" s="234" t="s">
        <v>158</v>
      </c>
    </row>
    <row r="720" s="14" customFormat="1">
      <c r="A720" s="14"/>
      <c r="B720" s="235"/>
      <c r="C720" s="236"/>
      <c r="D720" s="226" t="s">
        <v>169</v>
      </c>
      <c r="E720" s="237" t="s">
        <v>19</v>
      </c>
      <c r="F720" s="238" t="s">
        <v>78</v>
      </c>
      <c r="G720" s="236"/>
      <c r="H720" s="239">
        <v>1</v>
      </c>
      <c r="I720" s="240"/>
      <c r="J720" s="236"/>
      <c r="K720" s="236"/>
      <c r="L720" s="241"/>
      <c r="M720" s="242"/>
      <c r="N720" s="243"/>
      <c r="O720" s="243"/>
      <c r="P720" s="243"/>
      <c r="Q720" s="243"/>
      <c r="R720" s="243"/>
      <c r="S720" s="243"/>
      <c r="T720" s="24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45" t="s">
        <v>169</v>
      </c>
      <c r="AU720" s="245" t="s">
        <v>80</v>
      </c>
      <c r="AV720" s="14" t="s">
        <v>80</v>
      </c>
      <c r="AW720" s="14" t="s">
        <v>171</v>
      </c>
      <c r="AX720" s="14" t="s">
        <v>78</v>
      </c>
      <c r="AY720" s="245" t="s">
        <v>158</v>
      </c>
    </row>
    <row r="721" s="2" customFormat="1" ht="14.4" customHeight="1">
      <c r="A721" s="40"/>
      <c r="B721" s="41"/>
      <c r="C721" s="246" t="s">
        <v>3127</v>
      </c>
      <c r="D721" s="246" t="s">
        <v>400</v>
      </c>
      <c r="E721" s="247" t="s">
        <v>588</v>
      </c>
      <c r="F721" s="248" t="s">
        <v>589</v>
      </c>
      <c r="G721" s="249" t="s">
        <v>505</v>
      </c>
      <c r="H721" s="250">
        <v>1</v>
      </c>
      <c r="I721" s="251"/>
      <c r="J721" s="252">
        <f>ROUND(I721*H721,2)</f>
        <v>0</v>
      </c>
      <c r="K721" s="248" t="s">
        <v>19</v>
      </c>
      <c r="L721" s="253"/>
      <c r="M721" s="254" t="s">
        <v>19</v>
      </c>
      <c r="N721" s="255" t="s">
        <v>41</v>
      </c>
      <c r="O721" s="86"/>
      <c r="P721" s="215">
        <f>O721*H721</f>
        <v>0</v>
      </c>
      <c r="Q721" s="215">
        <v>0.19600000000000001</v>
      </c>
      <c r="R721" s="215">
        <f>Q721*H721</f>
        <v>0.19600000000000001</v>
      </c>
      <c r="S721" s="215">
        <v>0</v>
      </c>
      <c r="T721" s="216">
        <f>S721*H721</f>
        <v>0</v>
      </c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R721" s="217" t="s">
        <v>215</v>
      </c>
      <c r="AT721" s="217" t="s">
        <v>400</v>
      </c>
      <c r="AU721" s="217" t="s">
        <v>80</v>
      </c>
      <c r="AY721" s="19" t="s">
        <v>158</v>
      </c>
      <c r="BE721" s="218">
        <f>IF(N721="základní",J721,0)</f>
        <v>0</v>
      </c>
      <c r="BF721" s="218">
        <f>IF(N721="snížená",J721,0)</f>
        <v>0</v>
      </c>
      <c r="BG721" s="218">
        <f>IF(N721="zákl. přenesená",J721,0)</f>
        <v>0</v>
      </c>
      <c r="BH721" s="218">
        <f>IF(N721="sníž. přenesená",J721,0)</f>
        <v>0</v>
      </c>
      <c r="BI721" s="218">
        <f>IF(N721="nulová",J721,0)</f>
        <v>0</v>
      </c>
      <c r="BJ721" s="19" t="s">
        <v>78</v>
      </c>
      <c r="BK721" s="218">
        <f>ROUND(I721*H721,2)</f>
        <v>0</v>
      </c>
      <c r="BL721" s="19" t="s">
        <v>165</v>
      </c>
      <c r="BM721" s="217" t="s">
        <v>3128</v>
      </c>
    </row>
    <row r="722" s="12" customFormat="1" ht="22.8" customHeight="1">
      <c r="A722" s="12"/>
      <c r="B722" s="190"/>
      <c r="C722" s="191"/>
      <c r="D722" s="192" t="s">
        <v>69</v>
      </c>
      <c r="E722" s="204" t="s">
        <v>220</v>
      </c>
      <c r="F722" s="204" t="s">
        <v>596</v>
      </c>
      <c r="G722" s="191"/>
      <c r="H722" s="191"/>
      <c r="I722" s="194"/>
      <c r="J722" s="205">
        <f>BK722</f>
        <v>0</v>
      </c>
      <c r="K722" s="191"/>
      <c r="L722" s="196"/>
      <c r="M722" s="197"/>
      <c r="N722" s="198"/>
      <c r="O722" s="198"/>
      <c r="P722" s="199">
        <f>P723</f>
        <v>0</v>
      </c>
      <c r="Q722" s="198"/>
      <c r="R722" s="199">
        <f>R723</f>
        <v>0</v>
      </c>
      <c r="S722" s="198"/>
      <c r="T722" s="200">
        <f>T723</f>
        <v>20.943999999999999</v>
      </c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R722" s="201" t="s">
        <v>78</v>
      </c>
      <c r="AT722" s="202" t="s">
        <v>69</v>
      </c>
      <c r="AU722" s="202" t="s">
        <v>78</v>
      </c>
      <c r="AY722" s="201" t="s">
        <v>158</v>
      </c>
      <c r="BK722" s="203">
        <f>BK723</f>
        <v>0</v>
      </c>
    </row>
    <row r="723" s="12" customFormat="1" ht="20.88" customHeight="1">
      <c r="A723" s="12"/>
      <c r="B723" s="190"/>
      <c r="C723" s="191"/>
      <c r="D723" s="192" t="s">
        <v>69</v>
      </c>
      <c r="E723" s="204" t="s">
        <v>930</v>
      </c>
      <c r="F723" s="204" t="s">
        <v>931</v>
      </c>
      <c r="G723" s="191"/>
      <c r="H723" s="191"/>
      <c r="I723" s="194"/>
      <c r="J723" s="205">
        <f>BK723</f>
        <v>0</v>
      </c>
      <c r="K723" s="191"/>
      <c r="L723" s="196"/>
      <c r="M723" s="197"/>
      <c r="N723" s="198"/>
      <c r="O723" s="198"/>
      <c r="P723" s="199">
        <f>SUM(P724:P735)</f>
        <v>0</v>
      </c>
      <c r="Q723" s="198"/>
      <c r="R723" s="199">
        <f>SUM(R724:R735)</f>
        <v>0</v>
      </c>
      <c r="S723" s="198"/>
      <c r="T723" s="200">
        <f>SUM(T724:T735)</f>
        <v>20.943999999999999</v>
      </c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R723" s="201" t="s">
        <v>78</v>
      </c>
      <c r="AT723" s="202" t="s">
        <v>69</v>
      </c>
      <c r="AU723" s="202" t="s">
        <v>80</v>
      </c>
      <c r="AY723" s="201" t="s">
        <v>158</v>
      </c>
      <c r="BK723" s="203">
        <f>SUM(BK724:BK735)</f>
        <v>0</v>
      </c>
    </row>
    <row r="724" s="2" customFormat="1" ht="34.8" customHeight="1">
      <c r="A724" s="40"/>
      <c r="B724" s="41"/>
      <c r="C724" s="206" t="s">
        <v>3129</v>
      </c>
      <c r="D724" s="206" t="s">
        <v>160</v>
      </c>
      <c r="E724" s="207" t="s">
        <v>961</v>
      </c>
      <c r="F724" s="208" t="s">
        <v>962</v>
      </c>
      <c r="G724" s="209" t="s">
        <v>223</v>
      </c>
      <c r="H724" s="210">
        <v>95.200000000000003</v>
      </c>
      <c r="I724" s="211"/>
      <c r="J724" s="212">
        <f>ROUND(I724*H724,2)</f>
        <v>0</v>
      </c>
      <c r="K724" s="208" t="s">
        <v>164</v>
      </c>
      <c r="L724" s="46"/>
      <c r="M724" s="213" t="s">
        <v>19</v>
      </c>
      <c r="N724" s="214" t="s">
        <v>41</v>
      </c>
      <c r="O724" s="86"/>
      <c r="P724" s="215">
        <f>O724*H724</f>
        <v>0</v>
      </c>
      <c r="Q724" s="215">
        <v>0</v>
      </c>
      <c r="R724" s="215">
        <f>Q724*H724</f>
        <v>0</v>
      </c>
      <c r="S724" s="215">
        <v>0.22</v>
      </c>
      <c r="T724" s="216">
        <f>S724*H724</f>
        <v>20.943999999999999</v>
      </c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R724" s="217" t="s">
        <v>165</v>
      </c>
      <c r="AT724" s="217" t="s">
        <v>160</v>
      </c>
      <c r="AU724" s="217" t="s">
        <v>178</v>
      </c>
      <c r="AY724" s="19" t="s">
        <v>158</v>
      </c>
      <c r="BE724" s="218">
        <f>IF(N724="základní",J724,0)</f>
        <v>0</v>
      </c>
      <c r="BF724" s="218">
        <f>IF(N724="snížená",J724,0)</f>
        <v>0</v>
      </c>
      <c r="BG724" s="218">
        <f>IF(N724="zákl. přenesená",J724,0)</f>
        <v>0</v>
      </c>
      <c r="BH724" s="218">
        <f>IF(N724="sníž. přenesená",J724,0)</f>
        <v>0</v>
      </c>
      <c r="BI724" s="218">
        <f>IF(N724="nulová",J724,0)</f>
        <v>0</v>
      </c>
      <c r="BJ724" s="19" t="s">
        <v>78</v>
      </c>
      <c r="BK724" s="218">
        <f>ROUND(I724*H724,2)</f>
        <v>0</v>
      </c>
      <c r="BL724" s="19" t="s">
        <v>165</v>
      </c>
      <c r="BM724" s="217" t="s">
        <v>3130</v>
      </c>
    </row>
    <row r="725" s="2" customFormat="1">
      <c r="A725" s="40"/>
      <c r="B725" s="41"/>
      <c r="C725" s="42"/>
      <c r="D725" s="219" t="s">
        <v>167</v>
      </c>
      <c r="E725" s="42"/>
      <c r="F725" s="220" t="s">
        <v>964</v>
      </c>
      <c r="G725" s="42"/>
      <c r="H725" s="42"/>
      <c r="I725" s="221"/>
      <c r="J725" s="42"/>
      <c r="K725" s="42"/>
      <c r="L725" s="46"/>
      <c r="M725" s="222"/>
      <c r="N725" s="223"/>
      <c r="O725" s="86"/>
      <c r="P725" s="86"/>
      <c r="Q725" s="86"/>
      <c r="R725" s="86"/>
      <c r="S725" s="86"/>
      <c r="T725" s="87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T725" s="19" t="s">
        <v>167</v>
      </c>
      <c r="AU725" s="19" t="s">
        <v>178</v>
      </c>
    </row>
    <row r="726" s="13" customFormat="1">
      <c r="A726" s="13"/>
      <c r="B726" s="224"/>
      <c r="C726" s="225"/>
      <c r="D726" s="226" t="s">
        <v>169</v>
      </c>
      <c r="E726" s="227" t="s">
        <v>19</v>
      </c>
      <c r="F726" s="228" t="s">
        <v>965</v>
      </c>
      <c r="G726" s="225"/>
      <c r="H726" s="227" t="s">
        <v>19</v>
      </c>
      <c r="I726" s="229"/>
      <c r="J726" s="225"/>
      <c r="K726" s="225"/>
      <c r="L726" s="230"/>
      <c r="M726" s="231"/>
      <c r="N726" s="232"/>
      <c r="O726" s="232"/>
      <c r="P726" s="232"/>
      <c r="Q726" s="232"/>
      <c r="R726" s="232"/>
      <c r="S726" s="232"/>
      <c r="T726" s="23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34" t="s">
        <v>169</v>
      </c>
      <c r="AU726" s="234" t="s">
        <v>178</v>
      </c>
      <c r="AV726" s="13" t="s">
        <v>78</v>
      </c>
      <c r="AW726" s="13" t="s">
        <v>171</v>
      </c>
      <c r="AX726" s="13" t="s">
        <v>70</v>
      </c>
      <c r="AY726" s="234" t="s">
        <v>158</v>
      </c>
    </row>
    <row r="727" s="14" customFormat="1">
      <c r="A727" s="14"/>
      <c r="B727" s="235"/>
      <c r="C727" s="236"/>
      <c r="D727" s="226" t="s">
        <v>169</v>
      </c>
      <c r="E727" s="237" t="s">
        <v>19</v>
      </c>
      <c r="F727" s="238" t="s">
        <v>2964</v>
      </c>
      <c r="G727" s="236"/>
      <c r="H727" s="239">
        <v>78</v>
      </c>
      <c r="I727" s="240"/>
      <c r="J727" s="236"/>
      <c r="K727" s="236"/>
      <c r="L727" s="241"/>
      <c r="M727" s="242"/>
      <c r="N727" s="243"/>
      <c r="O727" s="243"/>
      <c r="P727" s="243"/>
      <c r="Q727" s="243"/>
      <c r="R727" s="243"/>
      <c r="S727" s="243"/>
      <c r="T727" s="24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45" t="s">
        <v>169</v>
      </c>
      <c r="AU727" s="245" t="s">
        <v>178</v>
      </c>
      <c r="AV727" s="14" t="s">
        <v>80</v>
      </c>
      <c r="AW727" s="14" t="s">
        <v>171</v>
      </c>
      <c r="AX727" s="14" t="s">
        <v>70</v>
      </c>
      <c r="AY727" s="245" t="s">
        <v>158</v>
      </c>
    </row>
    <row r="728" s="14" customFormat="1">
      <c r="A728" s="14"/>
      <c r="B728" s="235"/>
      <c r="C728" s="236"/>
      <c r="D728" s="226" t="s">
        <v>169</v>
      </c>
      <c r="E728" s="237" t="s">
        <v>19</v>
      </c>
      <c r="F728" s="238" t="s">
        <v>2965</v>
      </c>
      <c r="G728" s="236"/>
      <c r="H728" s="239">
        <v>16</v>
      </c>
      <c r="I728" s="240"/>
      <c r="J728" s="236"/>
      <c r="K728" s="236"/>
      <c r="L728" s="241"/>
      <c r="M728" s="242"/>
      <c r="N728" s="243"/>
      <c r="O728" s="243"/>
      <c r="P728" s="243"/>
      <c r="Q728" s="243"/>
      <c r="R728" s="243"/>
      <c r="S728" s="243"/>
      <c r="T728" s="24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45" t="s">
        <v>169</v>
      </c>
      <c r="AU728" s="245" t="s">
        <v>178</v>
      </c>
      <c r="AV728" s="14" t="s">
        <v>80</v>
      </c>
      <c r="AW728" s="14" t="s">
        <v>171</v>
      </c>
      <c r="AX728" s="14" t="s">
        <v>70</v>
      </c>
      <c r="AY728" s="245" t="s">
        <v>158</v>
      </c>
    </row>
    <row r="729" s="14" customFormat="1">
      <c r="A729" s="14"/>
      <c r="B729" s="235"/>
      <c r="C729" s="236"/>
      <c r="D729" s="226" t="s">
        <v>169</v>
      </c>
      <c r="E729" s="237" t="s">
        <v>19</v>
      </c>
      <c r="F729" s="238" t="s">
        <v>2966</v>
      </c>
      <c r="G729" s="236"/>
      <c r="H729" s="239">
        <v>1.2</v>
      </c>
      <c r="I729" s="240"/>
      <c r="J729" s="236"/>
      <c r="K729" s="236"/>
      <c r="L729" s="241"/>
      <c r="M729" s="242"/>
      <c r="N729" s="243"/>
      <c r="O729" s="243"/>
      <c r="P729" s="243"/>
      <c r="Q729" s="243"/>
      <c r="R729" s="243"/>
      <c r="S729" s="243"/>
      <c r="T729" s="24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45" t="s">
        <v>169</v>
      </c>
      <c r="AU729" s="245" t="s">
        <v>178</v>
      </c>
      <c r="AV729" s="14" t="s">
        <v>80</v>
      </c>
      <c r="AW729" s="14" t="s">
        <v>171</v>
      </c>
      <c r="AX729" s="14" t="s">
        <v>70</v>
      </c>
      <c r="AY729" s="245" t="s">
        <v>158</v>
      </c>
    </row>
    <row r="730" s="2" customFormat="1" ht="14.4" customHeight="1">
      <c r="A730" s="40"/>
      <c r="B730" s="41"/>
      <c r="C730" s="206" t="s">
        <v>3131</v>
      </c>
      <c r="D730" s="206" t="s">
        <v>160</v>
      </c>
      <c r="E730" s="207" t="s">
        <v>943</v>
      </c>
      <c r="F730" s="208" t="s">
        <v>944</v>
      </c>
      <c r="G730" s="209" t="s">
        <v>181</v>
      </c>
      <c r="H730" s="210">
        <v>148.40000000000001</v>
      </c>
      <c r="I730" s="211"/>
      <c r="J730" s="212">
        <f>ROUND(I730*H730,2)</f>
        <v>0</v>
      </c>
      <c r="K730" s="208" t="s">
        <v>164</v>
      </c>
      <c r="L730" s="46"/>
      <c r="M730" s="213" t="s">
        <v>19</v>
      </c>
      <c r="N730" s="214" t="s">
        <v>41</v>
      </c>
      <c r="O730" s="86"/>
      <c r="P730" s="215">
        <f>O730*H730</f>
        <v>0</v>
      </c>
      <c r="Q730" s="215">
        <v>0</v>
      </c>
      <c r="R730" s="215">
        <f>Q730*H730</f>
        <v>0</v>
      </c>
      <c r="S730" s="215">
        <v>0</v>
      </c>
      <c r="T730" s="216">
        <f>S730*H730</f>
        <v>0</v>
      </c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R730" s="217" t="s">
        <v>165</v>
      </c>
      <c r="AT730" s="217" t="s">
        <v>160</v>
      </c>
      <c r="AU730" s="217" t="s">
        <v>178</v>
      </c>
      <c r="AY730" s="19" t="s">
        <v>158</v>
      </c>
      <c r="BE730" s="218">
        <f>IF(N730="základní",J730,0)</f>
        <v>0</v>
      </c>
      <c r="BF730" s="218">
        <f>IF(N730="snížená",J730,0)</f>
        <v>0</v>
      </c>
      <c r="BG730" s="218">
        <f>IF(N730="zákl. přenesená",J730,0)</f>
        <v>0</v>
      </c>
      <c r="BH730" s="218">
        <f>IF(N730="sníž. přenesená",J730,0)</f>
        <v>0</v>
      </c>
      <c r="BI730" s="218">
        <f>IF(N730="nulová",J730,0)</f>
        <v>0</v>
      </c>
      <c r="BJ730" s="19" t="s">
        <v>78</v>
      </c>
      <c r="BK730" s="218">
        <f>ROUND(I730*H730,2)</f>
        <v>0</v>
      </c>
      <c r="BL730" s="19" t="s">
        <v>165</v>
      </c>
      <c r="BM730" s="217" t="s">
        <v>3132</v>
      </c>
    </row>
    <row r="731" s="2" customFormat="1">
      <c r="A731" s="40"/>
      <c r="B731" s="41"/>
      <c r="C731" s="42"/>
      <c r="D731" s="219" t="s">
        <v>167</v>
      </c>
      <c r="E731" s="42"/>
      <c r="F731" s="220" t="s">
        <v>946</v>
      </c>
      <c r="G731" s="42"/>
      <c r="H731" s="42"/>
      <c r="I731" s="221"/>
      <c r="J731" s="42"/>
      <c r="K731" s="42"/>
      <c r="L731" s="46"/>
      <c r="M731" s="222"/>
      <c r="N731" s="223"/>
      <c r="O731" s="86"/>
      <c r="P731" s="86"/>
      <c r="Q731" s="86"/>
      <c r="R731" s="86"/>
      <c r="S731" s="86"/>
      <c r="T731" s="87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T731" s="19" t="s">
        <v>167</v>
      </c>
      <c r="AU731" s="19" t="s">
        <v>178</v>
      </c>
    </row>
    <row r="732" s="13" customFormat="1">
      <c r="A732" s="13"/>
      <c r="B732" s="224"/>
      <c r="C732" s="225"/>
      <c r="D732" s="226" t="s">
        <v>169</v>
      </c>
      <c r="E732" s="227" t="s">
        <v>19</v>
      </c>
      <c r="F732" s="228" t="s">
        <v>947</v>
      </c>
      <c r="G732" s="225"/>
      <c r="H732" s="227" t="s">
        <v>19</v>
      </c>
      <c r="I732" s="229"/>
      <c r="J732" s="225"/>
      <c r="K732" s="225"/>
      <c r="L732" s="230"/>
      <c r="M732" s="231"/>
      <c r="N732" s="232"/>
      <c r="O732" s="232"/>
      <c r="P732" s="232"/>
      <c r="Q732" s="232"/>
      <c r="R732" s="232"/>
      <c r="S732" s="232"/>
      <c r="T732" s="23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34" t="s">
        <v>169</v>
      </c>
      <c r="AU732" s="234" t="s">
        <v>178</v>
      </c>
      <c r="AV732" s="13" t="s">
        <v>78</v>
      </c>
      <c r="AW732" s="13" t="s">
        <v>171</v>
      </c>
      <c r="AX732" s="13" t="s">
        <v>70</v>
      </c>
      <c r="AY732" s="234" t="s">
        <v>158</v>
      </c>
    </row>
    <row r="733" s="14" customFormat="1">
      <c r="A733" s="14"/>
      <c r="B733" s="235"/>
      <c r="C733" s="236"/>
      <c r="D733" s="226" t="s">
        <v>169</v>
      </c>
      <c r="E733" s="237" t="s">
        <v>19</v>
      </c>
      <c r="F733" s="238" t="s">
        <v>3133</v>
      </c>
      <c r="G733" s="236"/>
      <c r="H733" s="239">
        <v>130</v>
      </c>
      <c r="I733" s="240"/>
      <c r="J733" s="236"/>
      <c r="K733" s="236"/>
      <c r="L733" s="241"/>
      <c r="M733" s="242"/>
      <c r="N733" s="243"/>
      <c r="O733" s="243"/>
      <c r="P733" s="243"/>
      <c r="Q733" s="243"/>
      <c r="R733" s="243"/>
      <c r="S733" s="243"/>
      <c r="T733" s="24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45" t="s">
        <v>169</v>
      </c>
      <c r="AU733" s="245" t="s">
        <v>178</v>
      </c>
      <c r="AV733" s="14" t="s">
        <v>80</v>
      </c>
      <c r="AW733" s="14" t="s">
        <v>171</v>
      </c>
      <c r="AX733" s="14" t="s">
        <v>70</v>
      </c>
      <c r="AY733" s="245" t="s">
        <v>158</v>
      </c>
    </row>
    <row r="734" s="14" customFormat="1">
      <c r="A734" s="14"/>
      <c r="B734" s="235"/>
      <c r="C734" s="236"/>
      <c r="D734" s="226" t="s">
        <v>169</v>
      </c>
      <c r="E734" s="237" t="s">
        <v>19</v>
      </c>
      <c r="F734" s="238" t="s">
        <v>2789</v>
      </c>
      <c r="G734" s="236"/>
      <c r="H734" s="239">
        <v>16</v>
      </c>
      <c r="I734" s="240"/>
      <c r="J734" s="236"/>
      <c r="K734" s="236"/>
      <c r="L734" s="241"/>
      <c r="M734" s="242"/>
      <c r="N734" s="243"/>
      <c r="O734" s="243"/>
      <c r="P734" s="243"/>
      <c r="Q734" s="243"/>
      <c r="R734" s="243"/>
      <c r="S734" s="243"/>
      <c r="T734" s="24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45" t="s">
        <v>169</v>
      </c>
      <c r="AU734" s="245" t="s">
        <v>178</v>
      </c>
      <c r="AV734" s="14" t="s">
        <v>80</v>
      </c>
      <c r="AW734" s="14" t="s">
        <v>171</v>
      </c>
      <c r="AX734" s="14" t="s">
        <v>70</v>
      </c>
      <c r="AY734" s="245" t="s">
        <v>158</v>
      </c>
    </row>
    <row r="735" s="14" customFormat="1">
      <c r="A735" s="14"/>
      <c r="B735" s="235"/>
      <c r="C735" s="236"/>
      <c r="D735" s="226" t="s">
        <v>169</v>
      </c>
      <c r="E735" s="237" t="s">
        <v>19</v>
      </c>
      <c r="F735" s="238" t="s">
        <v>3134</v>
      </c>
      <c r="G735" s="236"/>
      <c r="H735" s="239">
        <v>2.3999999999999999</v>
      </c>
      <c r="I735" s="240"/>
      <c r="J735" s="236"/>
      <c r="K735" s="236"/>
      <c r="L735" s="241"/>
      <c r="M735" s="242"/>
      <c r="N735" s="243"/>
      <c r="O735" s="243"/>
      <c r="P735" s="243"/>
      <c r="Q735" s="243"/>
      <c r="R735" s="243"/>
      <c r="S735" s="243"/>
      <c r="T735" s="24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45" t="s">
        <v>169</v>
      </c>
      <c r="AU735" s="245" t="s">
        <v>178</v>
      </c>
      <c r="AV735" s="14" t="s">
        <v>80</v>
      </c>
      <c r="AW735" s="14" t="s">
        <v>171</v>
      </c>
      <c r="AX735" s="14" t="s">
        <v>70</v>
      </c>
      <c r="AY735" s="245" t="s">
        <v>158</v>
      </c>
    </row>
    <row r="736" s="12" customFormat="1" ht="22.8" customHeight="1">
      <c r="A736" s="12"/>
      <c r="B736" s="190"/>
      <c r="C736" s="191"/>
      <c r="D736" s="192" t="s">
        <v>69</v>
      </c>
      <c r="E736" s="204" t="s">
        <v>597</v>
      </c>
      <c r="F736" s="204" t="s">
        <v>598</v>
      </c>
      <c r="G736" s="191"/>
      <c r="H736" s="191"/>
      <c r="I736" s="194"/>
      <c r="J736" s="205">
        <f>BK736</f>
        <v>0</v>
      </c>
      <c r="K736" s="191"/>
      <c r="L736" s="196"/>
      <c r="M736" s="197"/>
      <c r="N736" s="198"/>
      <c r="O736" s="198"/>
      <c r="P736" s="199">
        <f>SUM(P737:P750)</f>
        <v>0</v>
      </c>
      <c r="Q736" s="198"/>
      <c r="R736" s="199">
        <f>SUM(R737:R750)</f>
        <v>0</v>
      </c>
      <c r="S736" s="198"/>
      <c r="T736" s="200">
        <f>SUM(T737:T750)</f>
        <v>0</v>
      </c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R736" s="201" t="s">
        <v>78</v>
      </c>
      <c r="AT736" s="202" t="s">
        <v>69</v>
      </c>
      <c r="AU736" s="202" t="s">
        <v>78</v>
      </c>
      <c r="AY736" s="201" t="s">
        <v>158</v>
      </c>
      <c r="BK736" s="203">
        <f>SUM(BK737:BK750)</f>
        <v>0</v>
      </c>
    </row>
    <row r="737" s="2" customFormat="1" ht="14.4" customHeight="1">
      <c r="A737" s="40"/>
      <c r="B737" s="41"/>
      <c r="C737" s="206" t="s">
        <v>3135</v>
      </c>
      <c r="D737" s="206" t="s">
        <v>160</v>
      </c>
      <c r="E737" s="207" t="s">
        <v>600</v>
      </c>
      <c r="F737" s="208" t="s">
        <v>601</v>
      </c>
      <c r="G737" s="209" t="s">
        <v>356</v>
      </c>
      <c r="H737" s="210">
        <v>169.97900000000001</v>
      </c>
      <c r="I737" s="211"/>
      <c r="J737" s="212">
        <f>ROUND(I737*H737,2)</f>
        <v>0</v>
      </c>
      <c r="K737" s="208" t="s">
        <v>164</v>
      </c>
      <c r="L737" s="46"/>
      <c r="M737" s="213" t="s">
        <v>19</v>
      </c>
      <c r="N737" s="214" t="s">
        <v>41</v>
      </c>
      <c r="O737" s="86"/>
      <c r="P737" s="215">
        <f>O737*H737</f>
        <v>0</v>
      </c>
      <c r="Q737" s="215">
        <v>0</v>
      </c>
      <c r="R737" s="215">
        <f>Q737*H737</f>
        <v>0</v>
      </c>
      <c r="S737" s="215">
        <v>0</v>
      </c>
      <c r="T737" s="216">
        <f>S737*H737</f>
        <v>0</v>
      </c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R737" s="217" t="s">
        <v>165</v>
      </c>
      <c r="AT737" s="217" t="s">
        <v>160</v>
      </c>
      <c r="AU737" s="217" t="s">
        <v>80</v>
      </c>
      <c r="AY737" s="19" t="s">
        <v>158</v>
      </c>
      <c r="BE737" s="218">
        <f>IF(N737="základní",J737,0)</f>
        <v>0</v>
      </c>
      <c r="BF737" s="218">
        <f>IF(N737="snížená",J737,0)</f>
        <v>0</v>
      </c>
      <c r="BG737" s="218">
        <f>IF(N737="zákl. přenesená",J737,0)</f>
        <v>0</v>
      </c>
      <c r="BH737" s="218">
        <f>IF(N737="sníž. přenesená",J737,0)</f>
        <v>0</v>
      </c>
      <c r="BI737" s="218">
        <f>IF(N737="nulová",J737,0)</f>
        <v>0</v>
      </c>
      <c r="BJ737" s="19" t="s">
        <v>78</v>
      </c>
      <c r="BK737" s="218">
        <f>ROUND(I737*H737,2)</f>
        <v>0</v>
      </c>
      <c r="BL737" s="19" t="s">
        <v>165</v>
      </c>
      <c r="BM737" s="217" t="s">
        <v>3136</v>
      </c>
    </row>
    <row r="738" s="2" customFormat="1">
      <c r="A738" s="40"/>
      <c r="B738" s="41"/>
      <c r="C738" s="42"/>
      <c r="D738" s="219" t="s">
        <v>167</v>
      </c>
      <c r="E738" s="42"/>
      <c r="F738" s="220" t="s">
        <v>603</v>
      </c>
      <c r="G738" s="42"/>
      <c r="H738" s="42"/>
      <c r="I738" s="221"/>
      <c r="J738" s="42"/>
      <c r="K738" s="42"/>
      <c r="L738" s="46"/>
      <c r="M738" s="222"/>
      <c r="N738" s="223"/>
      <c r="O738" s="86"/>
      <c r="P738" s="86"/>
      <c r="Q738" s="86"/>
      <c r="R738" s="86"/>
      <c r="S738" s="86"/>
      <c r="T738" s="87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T738" s="19" t="s">
        <v>167</v>
      </c>
      <c r="AU738" s="19" t="s">
        <v>80</v>
      </c>
    </row>
    <row r="739" s="2" customFormat="1" ht="22.2" customHeight="1">
      <c r="A739" s="40"/>
      <c r="B739" s="41"/>
      <c r="C739" s="206" t="s">
        <v>3137</v>
      </c>
      <c r="D739" s="206" t="s">
        <v>160</v>
      </c>
      <c r="E739" s="207" t="s">
        <v>605</v>
      </c>
      <c r="F739" s="208" t="s">
        <v>606</v>
      </c>
      <c r="G739" s="209" t="s">
        <v>356</v>
      </c>
      <c r="H739" s="210">
        <v>169.97900000000001</v>
      </c>
      <c r="I739" s="211"/>
      <c r="J739" s="212">
        <f>ROUND(I739*H739,2)</f>
        <v>0</v>
      </c>
      <c r="K739" s="208" t="s">
        <v>164</v>
      </c>
      <c r="L739" s="46"/>
      <c r="M739" s="213" t="s">
        <v>19</v>
      </c>
      <c r="N739" s="214" t="s">
        <v>41</v>
      </c>
      <c r="O739" s="86"/>
      <c r="P739" s="215">
        <f>O739*H739</f>
        <v>0</v>
      </c>
      <c r="Q739" s="215">
        <v>0</v>
      </c>
      <c r="R739" s="215">
        <f>Q739*H739</f>
        <v>0</v>
      </c>
      <c r="S739" s="215">
        <v>0</v>
      </c>
      <c r="T739" s="216">
        <f>S739*H739</f>
        <v>0</v>
      </c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R739" s="217" t="s">
        <v>165</v>
      </c>
      <c r="AT739" s="217" t="s">
        <v>160</v>
      </c>
      <c r="AU739" s="217" t="s">
        <v>80</v>
      </c>
      <c r="AY739" s="19" t="s">
        <v>158</v>
      </c>
      <c r="BE739" s="218">
        <f>IF(N739="základní",J739,0)</f>
        <v>0</v>
      </c>
      <c r="BF739" s="218">
        <f>IF(N739="snížená",J739,0)</f>
        <v>0</v>
      </c>
      <c r="BG739" s="218">
        <f>IF(N739="zákl. přenesená",J739,0)</f>
        <v>0</v>
      </c>
      <c r="BH739" s="218">
        <f>IF(N739="sníž. přenesená",J739,0)</f>
        <v>0</v>
      </c>
      <c r="BI739" s="218">
        <f>IF(N739="nulová",J739,0)</f>
        <v>0</v>
      </c>
      <c r="BJ739" s="19" t="s">
        <v>78</v>
      </c>
      <c r="BK739" s="218">
        <f>ROUND(I739*H739,2)</f>
        <v>0</v>
      </c>
      <c r="BL739" s="19" t="s">
        <v>165</v>
      </c>
      <c r="BM739" s="217" t="s">
        <v>3138</v>
      </c>
    </row>
    <row r="740" s="2" customFormat="1">
      <c r="A740" s="40"/>
      <c r="B740" s="41"/>
      <c r="C740" s="42"/>
      <c r="D740" s="219" t="s">
        <v>167</v>
      </c>
      <c r="E740" s="42"/>
      <c r="F740" s="220" t="s">
        <v>608</v>
      </c>
      <c r="G740" s="42"/>
      <c r="H740" s="42"/>
      <c r="I740" s="221"/>
      <c r="J740" s="42"/>
      <c r="K740" s="42"/>
      <c r="L740" s="46"/>
      <c r="M740" s="222"/>
      <c r="N740" s="223"/>
      <c r="O740" s="86"/>
      <c r="P740" s="86"/>
      <c r="Q740" s="86"/>
      <c r="R740" s="86"/>
      <c r="S740" s="86"/>
      <c r="T740" s="87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T740" s="19" t="s">
        <v>167</v>
      </c>
      <c r="AU740" s="19" t="s">
        <v>80</v>
      </c>
    </row>
    <row r="741" s="13" customFormat="1">
      <c r="A741" s="13"/>
      <c r="B741" s="224"/>
      <c r="C741" s="225"/>
      <c r="D741" s="226" t="s">
        <v>169</v>
      </c>
      <c r="E741" s="227" t="s">
        <v>19</v>
      </c>
      <c r="F741" s="228" t="s">
        <v>609</v>
      </c>
      <c r="G741" s="225"/>
      <c r="H741" s="227" t="s">
        <v>19</v>
      </c>
      <c r="I741" s="229"/>
      <c r="J741" s="225"/>
      <c r="K741" s="225"/>
      <c r="L741" s="230"/>
      <c r="M741" s="231"/>
      <c r="N741" s="232"/>
      <c r="O741" s="232"/>
      <c r="P741" s="232"/>
      <c r="Q741" s="232"/>
      <c r="R741" s="232"/>
      <c r="S741" s="232"/>
      <c r="T741" s="23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34" t="s">
        <v>169</v>
      </c>
      <c r="AU741" s="234" t="s">
        <v>80</v>
      </c>
      <c r="AV741" s="13" t="s">
        <v>78</v>
      </c>
      <c r="AW741" s="13" t="s">
        <v>171</v>
      </c>
      <c r="AX741" s="13" t="s">
        <v>70</v>
      </c>
      <c r="AY741" s="234" t="s">
        <v>158</v>
      </c>
    </row>
    <row r="742" s="13" customFormat="1">
      <c r="A742" s="13"/>
      <c r="B742" s="224"/>
      <c r="C742" s="225"/>
      <c r="D742" s="226" t="s">
        <v>169</v>
      </c>
      <c r="E742" s="227" t="s">
        <v>19</v>
      </c>
      <c r="F742" s="228" t="s">
        <v>1263</v>
      </c>
      <c r="G742" s="225"/>
      <c r="H742" s="227" t="s">
        <v>19</v>
      </c>
      <c r="I742" s="229"/>
      <c r="J742" s="225"/>
      <c r="K742" s="225"/>
      <c r="L742" s="230"/>
      <c r="M742" s="231"/>
      <c r="N742" s="232"/>
      <c r="O742" s="232"/>
      <c r="P742" s="232"/>
      <c r="Q742" s="232"/>
      <c r="R742" s="232"/>
      <c r="S742" s="232"/>
      <c r="T742" s="23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34" t="s">
        <v>169</v>
      </c>
      <c r="AU742" s="234" t="s">
        <v>80</v>
      </c>
      <c r="AV742" s="13" t="s">
        <v>78</v>
      </c>
      <c r="AW742" s="13" t="s">
        <v>171</v>
      </c>
      <c r="AX742" s="13" t="s">
        <v>70</v>
      </c>
      <c r="AY742" s="234" t="s">
        <v>158</v>
      </c>
    </row>
    <row r="743" s="14" customFormat="1">
      <c r="A743" s="14"/>
      <c r="B743" s="235"/>
      <c r="C743" s="236"/>
      <c r="D743" s="226" t="s">
        <v>169</v>
      </c>
      <c r="E743" s="237" t="s">
        <v>19</v>
      </c>
      <c r="F743" s="238" t="s">
        <v>3139</v>
      </c>
      <c r="G743" s="236"/>
      <c r="H743" s="239">
        <v>169.97944700000002</v>
      </c>
      <c r="I743" s="240"/>
      <c r="J743" s="236"/>
      <c r="K743" s="236"/>
      <c r="L743" s="241"/>
      <c r="M743" s="242"/>
      <c r="N743" s="243"/>
      <c r="O743" s="243"/>
      <c r="P743" s="243"/>
      <c r="Q743" s="243"/>
      <c r="R743" s="243"/>
      <c r="S743" s="243"/>
      <c r="T743" s="24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45" t="s">
        <v>169</v>
      </c>
      <c r="AU743" s="245" t="s">
        <v>80</v>
      </c>
      <c r="AV743" s="14" t="s">
        <v>80</v>
      </c>
      <c r="AW743" s="14" t="s">
        <v>171</v>
      </c>
      <c r="AX743" s="14" t="s">
        <v>70</v>
      </c>
      <c r="AY743" s="245" t="s">
        <v>158</v>
      </c>
    </row>
    <row r="744" s="2" customFormat="1" ht="19.8" customHeight="1">
      <c r="A744" s="40"/>
      <c r="B744" s="41"/>
      <c r="C744" s="206" t="s">
        <v>3140</v>
      </c>
      <c r="D744" s="206" t="s">
        <v>160</v>
      </c>
      <c r="E744" s="207" t="s">
        <v>999</v>
      </c>
      <c r="F744" s="208" t="s">
        <v>1000</v>
      </c>
      <c r="G744" s="209" t="s">
        <v>356</v>
      </c>
      <c r="H744" s="210">
        <v>20.943999999999999</v>
      </c>
      <c r="I744" s="211"/>
      <c r="J744" s="212">
        <f>ROUND(I744*H744,2)</f>
        <v>0</v>
      </c>
      <c r="K744" s="208" t="s">
        <v>164</v>
      </c>
      <c r="L744" s="46"/>
      <c r="M744" s="213" t="s">
        <v>19</v>
      </c>
      <c r="N744" s="214" t="s">
        <v>41</v>
      </c>
      <c r="O744" s="86"/>
      <c r="P744" s="215">
        <f>O744*H744</f>
        <v>0</v>
      </c>
      <c r="Q744" s="215">
        <v>0</v>
      </c>
      <c r="R744" s="215">
        <f>Q744*H744</f>
        <v>0</v>
      </c>
      <c r="S744" s="215">
        <v>0</v>
      </c>
      <c r="T744" s="216">
        <f>S744*H744</f>
        <v>0</v>
      </c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R744" s="217" t="s">
        <v>165</v>
      </c>
      <c r="AT744" s="217" t="s">
        <v>160</v>
      </c>
      <c r="AU744" s="217" t="s">
        <v>80</v>
      </c>
      <c r="AY744" s="19" t="s">
        <v>158</v>
      </c>
      <c r="BE744" s="218">
        <f>IF(N744="základní",J744,0)</f>
        <v>0</v>
      </c>
      <c r="BF744" s="218">
        <f>IF(N744="snížená",J744,0)</f>
        <v>0</v>
      </c>
      <c r="BG744" s="218">
        <f>IF(N744="zákl. přenesená",J744,0)</f>
        <v>0</v>
      </c>
      <c r="BH744" s="218">
        <f>IF(N744="sníž. přenesená",J744,0)</f>
        <v>0</v>
      </c>
      <c r="BI744" s="218">
        <f>IF(N744="nulová",J744,0)</f>
        <v>0</v>
      </c>
      <c r="BJ744" s="19" t="s">
        <v>78</v>
      </c>
      <c r="BK744" s="218">
        <f>ROUND(I744*H744,2)</f>
        <v>0</v>
      </c>
      <c r="BL744" s="19" t="s">
        <v>165</v>
      </c>
      <c r="BM744" s="217" t="s">
        <v>3141</v>
      </c>
    </row>
    <row r="745" s="2" customFormat="1">
      <c r="A745" s="40"/>
      <c r="B745" s="41"/>
      <c r="C745" s="42"/>
      <c r="D745" s="219" t="s">
        <v>167</v>
      </c>
      <c r="E745" s="42"/>
      <c r="F745" s="220" t="s">
        <v>1002</v>
      </c>
      <c r="G745" s="42"/>
      <c r="H745" s="42"/>
      <c r="I745" s="221"/>
      <c r="J745" s="42"/>
      <c r="K745" s="42"/>
      <c r="L745" s="46"/>
      <c r="M745" s="222"/>
      <c r="N745" s="223"/>
      <c r="O745" s="86"/>
      <c r="P745" s="86"/>
      <c r="Q745" s="86"/>
      <c r="R745" s="86"/>
      <c r="S745" s="86"/>
      <c r="T745" s="87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T745" s="19" t="s">
        <v>167</v>
      </c>
      <c r="AU745" s="19" t="s">
        <v>80</v>
      </c>
    </row>
    <row r="746" s="2" customFormat="1" ht="22.2" customHeight="1">
      <c r="A746" s="40"/>
      <c r="B746" s="41"/>
      <c r="C746" s="206" t="s">
        <v>3142</v>
      </c>
      <c r="D746" s="206" t="s">
        <v>160</v>
      </c>
      <c r="E746" s="207" t="s">
        <v>1006</v>
      </c>
      <c r="F746" s="208" t="s">
        <v>1007</v>
      </c>
      <c r="G746" s="209" t="s">
        <v>356</v>
      </c>
      <c r="H746" s="210">
        <v>293.21600000000001</v>
      </c>
      <c r="I746" s="211"/>
      <c r="J746" s="212">
        <f>ROUND(I746*H746,2)</f>
        <v>0</v>
      </c>
      <c r="K746" s="208" t="s">
        <v>164</v>
      </c>
      <c r="L746" s="46"/>
      <c r="M746" s="213" t="s">
        <v>19</v>
      </c>
      <c r="N746" s="214" t="s">
        <v>41</v>
      </c>
      <c r="O746" s="86"/>
      <c r="P746" s="215">
        <f>O746*H746</f>
        <v>0</v>
      </c>
      <c r="Q746" s="215">
        <v>0</v>
      </c>
      <c r="R746" s="215">
        <f>Q746*H746</f>
        <v>0</v>
      </c>
      <c r="S746" s="215">
        <v>0</v>
      </c>
      <c r="T746" s="216">
        <f>S746*H746</f>
        <v>0</v>
      </c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R746" s="217" t="s">
        <v>165</v>
      </c>
      <c r="AT746" s="217" t="s">
        <v>160</v>
      </c>
      <c r="AU746" s="217" t="s">
        <v>80</v>
      </c>
      <c r="AY746" s="19" t="s">
        <v>158</v>
      </c>
      <c r="BE746" s="218">
        <f>IF(N746="základní",J746,0)</f>
        <v>0</v>
      </c>
      <c r="BF746" s="218">
        <f>IF(N746="snížená",J746,0)</f>
        <v>0</v>
      </c>
      <c r="BG746" s="218">
        <f>IF(N746="zákl. přenesená",J746,0)</f>
        <v>0</v>
      </c>
      <c r="BH746" s="218">
        <f>IF(N746="sníž. přenesená",J746,0)</f>
        <v>0</v>
      </c>
      <c r="BI746" s="218">
        <f>IF(N746="nulová",J746,0)</f>
        <v>0</v>
      </c>
      <c r="BJ746" s="19" t="s">
        <v>78</v>
      </c>
      <c r="BK746" s="218">
        <f>ROUND(I746*H746,2)</f>
        <v>0</v>
      </c>
      <c r="BL746" s="19" t="s">
        <v>165</v>
      </c>
      <c r="BM746" s="217" t="s">
        <v>3143</v>
      </c>
    </row>
    <row r="747" s="2" customFormat="1">
      <c r="A747" s="40"/>
      <c r="B747" s="41"/>
      <c r="C747" s="42"/>
      <c r="D747" s="219" t="s">
        <v>167</v>
      </c>
      <c r="E747" s="42"/>
      <c r="F747" s="220" t="s">
        <v>1009</v>
      </c>
      <c r="G747" s="42"/>
      <c r="H747" s="42"/>
      <c r="I747" s="221"/>
      <c r="J747" s="42"/>
      <c r="K747" s="42"/>
      <c r="L747" s="46"/>
      <c r="M747" s="222"/>
      <c r="N747" s="223"/>
      <c r="O747" s="86"/>
      <c r="P747" s="86"/>
      <c r="Q747" s="86"/>
      <c r="R747" s="86"/>
      <c r="S747" s="86"/>
      <c r="T747" s="87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T747" s="19" t="s">
        <v>167</v>
      </c>
      <c r="AU747" s="19" t="s">
        <v>80</v>
      </c>
    </row>
    <row r="748" s="14" customFormat="1">
      <c r="A748" s="14"/>
      <c r="B748" s="235"/>
      <c r="C748" s="236"/>
      <c r="D748" s="226" t="s">
        <v>169</v>
      </c>
      <c r="E748" s="236"/>
      <c r="F748" s="238" t="s">
        <v>3144</v>
      </c>
      <c r="G748" s="236"/>
      <c r="H748" s="239">
        <v>293.21600000000001</v>
      </c>
      <c r="I748" s="240"/>
      <c r="J748" s="236"/>
      <c r="K748" s="236"/>
      <c r="L748" s="241"/>
      <c r="M748" s="242"/>
      <c r="N748" s="243"/>
      <c r="O748" s="243"/>
      <c r="P748" s="243"/>
      <c r="Q748" s="243"/>
      <c r="R748" s="243"/>
      <c r="S748" s="243"/>
      <c r="T748" s="24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45" t="s">
        <v>169</v>
      </c>
      <c r="AU748" s="245" t="s">
        <v>80</v>
      </c>
      <c r="AV748" s="14" t="s">
        <v>80</v>
      </c>
      <c r="AW748" s="14" t="s">
        <v>4</v>
      </c>
      <c r="AX748" s="14" t="s">
        <v>78</v>
      </c>
      <c r="AY748" s="245" t="s">
        <v>158</v>
      </c>
    </row>
    <row r="749" s="2" customFormat="1" ht="22.2" customHeight="1">
      <c r="A749" s="40"/>
      <c r="B749" s="41"/>
      <c r="C749" s="206" t="s">
        <v>3145</v>
      </c>
      <c r="D749" s="206" t="s">
        <v>160</v>
      </c>
      <c r="E749" s="207" t="s">
        <v>1017</v>
      </c>
      <c r="F749" s="208" t="s">
        <v>1018</v>
      </c>
      <c r="G749" s="209" t="s">
        <v>356</v>
      </c>
      <c r="H749" s="210">
        <v>20.943999999999999</v>
      </c>
      <c r="I749" s="211"/>
      <c r="J749" s="212">
        <f>ROUND(I749*H749,2)</f>
        <v>0</v>
      </c>
      <c r="K749" s="208" t="s">
        <v>164</v>
      </c>
      <c r="L749" s="46"/>
      <c r="M749" s="213" t="s">
        <v>19</v>
      </c>
      <c r="N749" s="214" t="s">
        <v>41</v>
      </c>
      <c r="O749" s="86"/>
      <c r="P749" s="215">
        <f>O749*H749</f>
        <v>0</v>
      </c>
      <c r="Q749" s="215">
        <v>0</v>
      </c>
      <c r="R749" s="215">
        <f>Q749*H749</f>
        <v>0</v>
      </c>
      <c r="S749" s="215">
        <v>0</v>
      </c>
      <c r="T749" s="216">
        <f>S749*H749</f>
        <v>0</v>
      </c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R749" s="217" t="s">
        <v>165</v>
      </c>
      <c r="AT749" s="217" t="s">
        <v>160</v>
      </c>
      <c r="AU749" s="217" t="s">
        <v>80</v>
      </c>
      <c r="AY749" s="19" t="s">
        <v>158</v>
      </c>
      <c r="BE749" s="218">
        <f>IF(N749="základní",J749,0)</f>
        <v>0</v>
      </c>
      <c r="BF749" s="218">
        <f>IF(N749="snížená",J749,0)</f>
        <v>0</v>
      </c>
      <c r="BG749" s="218">
        <f>IF(N749="zákl. přenesená",J749,0)</f>
        <v>0</v>
      </c>
      <c r="BH749" s="218">
        <f>IF(N749="sníž. přenesená",J749,0)</f>
        <v>0</v>
      </c>
      <c r="BI749" s="218">
        <f>IF(N749="nulová",J749,0)</f>
        <v>0</v>
      </c>
      <c r="BJ749" s="19" t="s">
        <v>78</v>
      </c>
      <c r="BK749" s="218">
        <f>ROUND(I749*H749,2)</f>
        <v>0</v>
      </c>
      <c r="BL749" s="19" t="s">
        <v>165</v>
      </c>
      <c r="BM749" s="217" t="s">
        <v>3146</v>
      </c>
    </row>
    <row r="750" s="2" customFormat="1">
      <c r="A750" s="40"/>
      <c r="B750" s="41"/>
      <c r="C750" s="42"/>
      <c r="D750" s="219" t="s">
        <v>167</v>
      </c>
      <c r="E750" s="42"/>
      <c r="F750" s="220" t="s">
        <v>1020</v>
      </c>
      <c r="G750" s="42"/>
      <c r="H750" s="42"/>
      <c r="I750" s="221"/>
      <c r="J750" s="42"/>
      <c r="K750" s="42"/>
      <c r="L750" s="46"/>
      <c r="M750" s="222"/>
      <c r="N750" s="223"/>
      <c r="O750" s="86"/>
      <c r="P750" s="86"/>
      <c r="Q750" s="86"/>
      <c r="R750" s="86"/>
      <c r="S750" s="86"/>
      <c r="T750" s="87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T750" s="19" t="s">
        <v>167</v>
      </c>
      <c r="AU750" s="19" t="s">
        <v>80</v>
      </c>
    </row>
    <row r="751" s="12" customFormat="1" ht="22.8" customHeight="1">
      <c r="A751" s="12"/>
      <c r="B751" s="190"/>
      <c r="C751" s="191"/>
      <c r="D751" s="192" t="s">
        <v>69</v>
      </c>
      <c r="E751" s="204" t="s">
        <v>614</v>
      </c>
      <c r="F751" s="204" t="s">
        <v>615</v>
      </c>
      <c r="G751" s="191"/>
      <c r="H751" s="191"/>
      <c r="I751" s="194"/>
      <c r="J751" s="205">
        <f>BK751</f>
        <v>0</v>
      </c>
      <c r="K751" s="191"/>
      <c r="L751" s="196"/>
      <c r="M751" s="197"/>
      <c r="N751" s="198"/>
      <c r="O751" s="198"/>
      <c r="P751" s="199">
        <f>SUM(P752:P753)</f>
        <v>0</v>
      </c>
      <c r="Q751" s="198"/>
      <c r="R751" s="199">
        <f>SUM(R752:R753)</f>
        <v>0</v>
      </c>
      <c r="S751" s="198"/>
      <c r="T751" s="200">
        <f>SUM(T752:T753)</f>
        <v>0</v>
      </c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R751" s="201" t="s">
        <v>78</v>
      </c>
      <c r="AT751" s="202" t="s">
        <v>69</v>
      </c>
      <c r="AU751" s="202" t="s">
        <v>78</v>
      </c>
      <c r="AY751" s="201" t="s">
        <v>158</v>
      </c>
      <c r="BK751" s="203">
        <f>SUM(BK752:BK753)</f>
        <v>0</v>
      </c>
    </row>
    <row r="752" s="2" customFormat="1" ht="14.4" customHeight="1">
      <c r="A752" s="40"/>
      <c r="B752" s="41"/>
      <c r="C752" s="206" t="s">
        <v>3147</v>
      </c>
      <c r="D752" s="206" t="s">
        <v>160</v>
      </c>
      <c r="E752" s="207" t="s">
        <v>617</v>
      </c>
      <c r="F752" s="208" t="s">
        <v>618</v>
      </c>
      <c r="G752" s="209" t="s">
        <v>356</v>
      </c>
      <c r="H752" s="210">
        <v>18.053000000000001</v>
      </c>
      <c r="I752" s="211"/>
      <c r="J752" s="212">
        <f>ROUND(I752*H752,2)</f>
        <v>0</v>
      </c>
      <c r="K752" s="208" t="s">
        <v>164</v>
      </c>
      <c r="L752" s="46"/>
      <c r="M752" s="213" t="s">
        <v>19</v>
      </c>
      <c r="N752" s="214" t="s">
        <v>41</v>
      </c>
      <c r="O752" s="86"/>
      <c r="P752" s="215">
        <f>O752*H752</f>
        <v>0</v>
      </c>
      <c r="Q752" s="215">
        <v>0</v>
      </c>
      <c r="R752" s="215">
        <f>Q752*H752</f>
        <v>0</v>
      </c>
      <c r="S752" s="215">
        <v>0</v>
      </c>
      <c r="T752" s="216">
        <f>S752*H752</f>
        <v>0</v>
      </c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R752" s="217" t="s">
        <v>165</v>
      </c>
      <c r="AT752" s="217" t="s">
        <v>160</v>
      </c>
      <c r="AU752" s="217" t="s">
        <v>80</v>
      </c>
      <c r="AY752" s="19" t="s">
        <v>158</v>
      </c>
      <c r="BE752" s="218">
        <f>IF(N752="základní",J752,0)</f>
        <v>0</v>
      </c>
      <c r="BF752" s="218">
        <f>IF(N752="snížená",J752,0)</f>
        <v>0</v>
      </c>
      <c r="BG752" s="218">
        <f>IF(N752="zákl. přenesená",J752,0)</f>
        <v>0</v>
      </c>
      <c r="BH752" s="218">
        <f>IF(N752="sníž. přenesená",J752,0)</f>
        <v>0</v>
      </c>
      <c r="BI752" s="218">
        <f>IF(N752="nulová",J752,0)</f>
        <v>0</v>
      </c>
      <c r="BJ752" s="19" t="s">
        <v>78</v>
      </c>
      <c r="BK752" s="218">
        <f>ROUND(I752*H752,2)</f>
        <v>0</v>
      </c>
      <c r="BL752" s="19" t="s">
        <v>165</v>
      </c>
      <c r="BM752" s="217" t="s">
        <v>3148</v>
      </c>
    </row>
    <row r="753" s="2" customFormat="1">
      <c r="A753" s="40"/>
      <c r="B753" s="41"/>
      <c r="C753" s="42"/>
      <c r="D753" s="219" t="s">
        <v>167</v>
      </c>
      <c r="E753" s="42"/>
      <c r="F753" s="220" t="s">
        <v>620</v>
      </c>
      <c r="G753" s="42"/>
      <c r="H753" s="42"/>
      <c r="I753" s="221"/>
      <c r="J753" s="42"/>
      <c r="K753" s="42"/>
      <c r="L753" s="46"/>
      <c r="M753" s="222"/>
      <c r="N753" s="223"/>
      <c r="O753" s="86"/>
      <c r="P753" s="86"/>
      <c r="Q753" s="86"/>
      <c r="R753" s="86"/>
      <c r="S753" s="86"/>
      <c r="T753" s="87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T753" s="19" t="s">
        <v>167</v>
      </c>
      <c r="AU753" s="19" t="s">
        <v>80</v>
      </c>
    </row>
    <row r="754" s="12" customFormat="1" ht="25.92" customHeight="1">
      <c r="A754" s="12"/>
      <c r="B754" s="190"/>
      <c r="C754" s="191"/>
      <c r="D754" s="192" t="s">
        <v>69</v>
      </c>
      <c r="E754" s="193" t="s">
        <v>1788</v>
      </c>
      <c r="F754" s="193" t="s">
        <v>1789</v>
      </c>
      <c r="G754" s="191"/>
      <c r="H754" s="191"/>
      <c r="I754" s="194"/>
      <c r="J754" s="195">
        <f>BK754</f>
        <v>0</v>
      </c>
      <c r="K754" s="191"/>
      <c r="L754" s="196"/>
      <c r="M754" s="197"/>
      <c r="N754" s="198"/>
      <c r="O754" s="198"/>
      <c r="P754" s="199">
        <f>P755</f>
        <v>0</v>
      </c>
      <c r="Q754" s="198"/>
      <c r="R754" s="199">
        <f>R755</f>
        <v>0.0042000000000000006</v>
      </c>
      <c r="S754" s="198"/>
      <c r="T754" s="200">
        <f>T755</f>
        <v>0</v>
      </c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R754" s="201" t="s">
        <v>80</v>
      </c>
      <c r="AT754" s="202" t="s">
        <v>69</v>
      </c>
      <c r="AU754" s="202" t="s">
        <v>70</v>
      </c>
      <c r="AY754" s="201" t="s">
        <v>158</v>
      </c>
      <c r="BK754" s="203">
        <f>BK755</f>
        <v>0</v>
      </c>
    </row>
    <row r="755" s="12" customFormat="1" ht="22.8" customHeight="1">
      <c r="A755" s="12"/>
      <c r="B755" s="190"/>
      <c r="C755" s="191"/>
      <c r="D755" s="192" t="s">
        <v>69</v>
      </c>
      <c r="E755" s="204" t="s">
        <v>3149</v>
      </c>
      <c r="F755" s="204" t="s">
        <v>3150</v>
      </c>
      <c r="G755" s="191"/>
      <c r="H755" s="191"/>
      <c r="I755" s="194"/>
      <c r="J755" s="205">
        <f>BK755</f>
        <v>0</v>
      </c>
      <c r="K755" s="191"/>
      <c r="L755" s="196"/>
      <c r="M755" s="197"/>
      <c r="N755" s="198"/>
      <c r="O755" s="198"/>
      <c r="P755" s="199">
        <f>SUM(P756:P761)</f>
        <v>0</v>
      </c>
      <c r="Q755" s="198"/>
      <c r="R755" s="199">
        <f>SUM(R756:R761)</f>
        <v>0.0042000000000000006</v>
      </c>
      <c r="S755" s="198"/>
      <c r="T755" s="200">
        <f>SUM(T756:T761)</f>
        <v>0</v>
      </c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R755" s="201" t="s">
        <v>80</v>
      </c>
      <c r="AT755" s="202" t="s">
        <v>69</v>
      </c>
      <c r="AU755" s="202" t="s">
        <v>78</v>
      </c>
      <c r="AY755" s="201" t="s">
        <v>158</v>
      </c>
      <c r="BK755" s="203">
        <f>SUM(BK756:BK761)</f>
        <v>0</v>
      </c>
    </row>
    <row r="756" s="2" customFormat="1" ht="22.2" customHeight="1">
      <c r="A756" s="40"/>
      <c r="B756" s="41"/>
      <c r="C756" s="206" t="s">
        <v>3151</v>
      </c>
      <c r="D756" s="206" t="s">
        <v>160</v>
      </c>
      <c r="E756" s="207" t="s">
        <v>3152</v>
      </c>
      <c r="F756" s="208" t="s">
        <v>3153</v>
      </c>
      <c r="G756" s="209" t="s">
        <v>223</v>
      </c>
      <c r="H756" s="210">
        <v>10.5</v>
      </c>
      <c r="I756" s="211"/>
      <c r="J756" s="212">
        <f>ROUND(I756*H756,2)</f>
        <v>0</v>
      </c>
      <c r="K756" s="208" t="s">
        <v>164</v>
      </c>
      <c r="L756" s="46"/>
      <c r="M756" s="213" t="s">
        <v>19</v>
      </c>
      <c r="N756" s="214" t="s">
        <v>41</v>
      </c>
      <c r="O756" s="86"/>
      <c r="P756" s="215">
        <f>O756*H756</f>
        <v>0</v>
      </c>
      <c r="Q756" s="215">
        <v>0.00040000000000000002</v>
      </c>
      <c r="R756" s="215">
        <f>Q756*H756</f>
        <v>0.0042000000000000006</v>
      </c>
      <c r="S756" s="215">
        <v>0</v>
      </c>
      <c r="T756" s="216">
        <f>S756*H756</f>
        <v>0</v>
      </c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R756" s="217" t="s">
        <v>285</v>
      </c>
      <c r="AT756" s="217" t="s">
        <v>160</v>
      </c>
      <c r="AU756" s="217" t="s">
        <v>80</v>
      </c>
      <c r="AY756" s="19" t="s">
        <v>158</v>
      </c>
      <c r="BE756" s="218">
        <f>IF(N756="základní",J756,0)</f>
        <v>0</v>
      </c>
      <c r="BF756" s="218">
        <f>IF(N756="snížená",J756,0)</f>
        <v>0</v>
      </c>
      <c r="BG756" s="218">
        <f>IF(N756="zákl. přenesená",J756,0)</f>
        <v>0</v>
      </c>
      <c r="BH756" s="218">
        <f>IF(N756="sníž. přenesená",J756,0)</f>
        <v>0</v>
      </c>
      <c r="BI756" s="218">
        <f>IF(N756="nulová",J756,0)</f>
        <v>0</v>
      </c>
      <c r="BJ756" s="19" t="s">
        <v>78</v>
      </c>
      <c r="BK756" s="218">
        <f>ROUND(I756*H756,2)</f>
        <v>0</v>
      </c>
      <c r="BL756" s="19" t="s">
        <v>285</v>
      </c>
      <c r="BM756" s="217" t="s">
        <v>3154</v>
      </c>
    </row>
    <row r="757" s="2" customFormat="1">
      <c r="A757" s="40"/>
      <c r="B757" s="41"/>
      <c r="C757" s="42"/>
      <c r="D757" s="219" t="s">
        <v>167</v>
      </c>
      <c r="E757" s="42"/>
      <c r="F757" s="220" t="s">
        <v>3155</v>
      </c>
      <c r="G757" s="42"/>
      <c r="H757" s="42"/>
      <c r="I757" s="221"/>
      <c r="J757" s="42"/>
      <c r="K757" s="42"/>
      <c r="L757" s="46"/>
      <c r="M757" s="222"/>
      <c r="N757" s="223"/>
      <c r="O757" s="86"/>
      <c r="P757" s="86"/>
      <c r="Q757" s="86"/>
      <c r="R757" s="86"/>
      <c r="S757" s="86"/>
      <c r="T757" s="87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T757" s="19" t="s">
        <v>167</v>
      </c>
      <c r="AU757" s="19" t="s">
        <v>80</v>
      </c>
    </row>
    <row r="758" s="13" customFormat="1">
      <c r="A758" s="13"/>
      <c r="B758" s="224"/>
      <c r="C758" s="225"/>
      <c r="D758" s="226" t="s">
        <v>169</v>
      </c>
      <c r="E758" s="227" t="s">
        <v>19</v>
      </c>
      <c r="F758" s="228" t="s">
        <v>3156</v>
      </c>
      <c r="G758" s="225"/>
      <c r="H758" s="227" t="s">
        <v>19</v>
      </c>
      <c r="I758" s="229"/>
      <c r="J758" s="225"/>
      <c r="K758" s="225"/>
      <c r="L758" s="230"/>
      <c r="M758" s="231"/>
      <c r="N758" s="232"/>
      <c r="O758" s="232"/>
      <c r="P758" s="232"/>
      <c r="Q758" s="232"/>
      <c r="R758" s="232"/>
      <c r="S758" s="232"/>
      <c r="T758" s="23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34" t="s">
        <v>169</v>
      </c>
      <c r="AU758" s="234" t="s">
        <v>80</v>
      </c>
      <c r="AV758" s="13" t="s">
        <v>78</v>
      </c>
      <c r="AW758" s="13" t="s">
        <v>171</v>
      </c>
      <c r="AX758" s="13" t="s">
        <v>70</v>
      </c>
      <c r="AY758" s="234" t="s">
        <v>158</v>
      </c>
    </row>
    <row r="759" s="14" customFormat="1">
      <c r="A759" s="14"/>
      <c r="B759" s="235"/>
      <c r="C759" s="236"/>
      <c r="D759" s="226" t="s">
        <v>169</v>
      </c>
      <c r="E759" s="237" t="s">
        <v>19</v>
      </c>
      <c r="F759" s="238" t="s">
        <v>2984</v>
      </c>
      <c r="G759" s="236"/>
      <c r="H759" s="239">
        <v>10.5</v>
      </c>
      <c r="I759" s="240"/>
      <c r="J759" s="236"/>
      <c r="K759" s="236"/>
      <c r="L759" s="241"/>
      <c r="M759" s="242"/>
      <c r="N759" s="243"/>
      <c r="O759" s="243"/>
      <c r="P759" s="243"/>
      <c r="Q759" s="243"/>
      <c r="R759" s="243"/>
      <c r="S759" s="243"/>
      <c r="T759" s="24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45" t="s">
        <v>169</v>
      </c>
      <c r="AU759" s="245" t="s">
        <v>80</v>
      </c>
      <c r="AV759" s="14" t="s">
        <v>80</v>
      </c>
      <c r="AW759" s="14" t="s">
        <v>171</v>
      </c>
      <c r="AX759" s="14" t="s">
        <v>70</v>
      </c>
      <c r="AY759" s="245" t="s">
        <v>158</v>
      </c>
    </row>
    <row r="760" s="2" customFormat="1" ht="22.2" customHeight="1">
      <c r="A760" s="40"/>
      <c r="B760" s="41"/>
      <c r="C760" s="206" t="s">
        <v>3157</v>
      </c>
      <c r="D760" s="206" t="s">
        <v>160</v>
      </c>
      <c r="E760" s="207" t="s">
        <v>3158</v>
      </c>
      <c r="F760" s="208" t="s">
        <v>3159</v>
      </c>
      <c r="G760" s="209" t="s">
        <v>356</v>
      </c>
      <c r="H760" s="210">
        <v>0.0040000000000000001</v>
      </c>
      <c r="I760" s="211"/>
      <c r="J760" s="212">
        <f>ROUND(I760*H760,2)</f>
        <v>0</v>
      </c>
      <c r="K760" s="208" t="s">
        <v>164</v>
      </c>
      <c r="L760" s="46"/>
      <c r="M760" s="213" t="s">
        <v>19</v>
      </c>
      <c r="N760" s="214" t="s">
        <v>41</v>
      </c>
      <c r="O760" s="86"/>
      <c r="P760" s="215">
        <f>O760*H760</f>
        <v>0</v>
      </c>
      <c r="Q760" s="215">
        <v>0</v>
      </c>
      <c r="R760" s="215">
        <f>Q760*H760</f>
        <v>0</v>
      </c>
      <c r="S760" s="215">
        <v>0</v>
      </c>
      <c r="T760" s="216">
        <f>S760*H760</f>
        <v>0</v>
      </c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R760" s="217" t="s">
        <v>285</v>
      </c>
      <c r="AT760" s="217" t="s">
        <v>160</v>
      </c>
      <c r="AU760" s="217" t="s">
        <v>80</v>
      </c>
      <c r="AY760" s="19" t="s">
        <v>158</v>
      </c>
      <c r="BE760" s="218">
        <f>IF(N760="základní",J760,0)</f>
        <v>0</v>
      </c>
      <c r="BF760" s="218">
        <f>IF(N760="snížená",J760,0)</f>
        <v>0</v>
      </c>
      <c r="BG760" s="218">
        <f>IF(N760="zákl. přenesená",J760,0)</f>
        <v>0</v>
      </c>
      <c r="BH760" s="218">
        <f>IF(N760="sníž. přenesená",J760,0)</f>
        <v>0</v>
      </c>
      <c r="BI760" s="218">
        <f>IF(N760="nulová",J760,0)</f>
        <v>0</v>
      </c>
      <c r="BJ760" s="19" t="s">
        <v>78</v>
      </c>
      <c r="BK760" s="218">
        <f>ROUND(I760*H760,2)</f>
        <v>0</v>
      </c>
      <c r="BL760" s="19" t="s">
        <v>285</v>
      </c>
      <c r="BM760" s="217" t="s">
        <v>3160</v>
      </c>
    </row>
    <row r="761" s="2" customFormat="1">
      <c r="A761" s="40"/>
      <c r="B761" s="41"/>
      <c r="C761" s="42"/>
      <c r="D761" s="219" t="s">
        <v>167</v>
      </c>
      <c r="E761" s="42"/>
      <c r="F761" s="220" t="s">
        <v>3161</v>
      </c>
      <c r="G761" s="42"/>
      <c r="H761" s="42"/>
      <c r="I761" s="221"/>
      <c r="J761" s="42"/>
      <c r="K761" s="42"/>
      <c r="L761" s="46"/>
      <c r="M761" s="267"/>
      <c r="N761" s="268"/>
      <c r="O761" s="269"/>
      <c r="P761" s="269"/>
      <c r="Q761" s="269"/>
      <c r="R761" s="269"/>
      <c r="S761" s="269"/>
      <c r="T761" s="27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T761" s="19" t="s">
        <v>167</v>
      </c>
      <c r="AU761" s="19" t="s">
        <v>80</v>
      </c>
    </row>
    <row r="762" s="2" customFormat="1" ht="6.96" customHeight="1">
      <c r="A762" s="40"/>
      <c r="B762" s="61"/>
      <c r="C762" s="62"/>
      <c r="D762" s="62"/>
      <c r="E762" s="62"/>
      <c r="F762" s="62"/>
      <c r="G762" s="62"/>
      <c r="H762" s="62"/>
      <c r="I762" s="62"/>
      <c r="J762" s="62"/>
      <c r="K762" s="62"/>
      <c r="L762" s="46"/>
      <c r="M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</row>
  </sheetData>
  <sheetProtection sheet="1" autoFilter="0" formatColumns="0" formatRows="0" objects="1" scenarios="1" spinCount="100000" saltValue="TI+f/E+BOIpaEGE4kktJPod+VDca5E4sIoGuHeiYjRefK2KtawtkZv9oU8Dfg5iqDTTGVltln572PHyKHsT58Q==" hashValue="L12eMmGp+IVliEnT/norkbAkOtGcs/yEz3s2JXBHgrQvj+H3WWj/TkvmtJU/dPL45VLGn5eGYQkBG1dmXe7UTQ==" algorithmName="SHA-512" password="CC35"/>
  <autoFilter ref="C91:K761"/>
  <mergeCells count="9">
    <mergeCell ref="E7:H7"/>
    <mergeCell ref="E9:H9"/>
    <mergeCell ref="E18:H18"/>
    <mergeCell ref="E27:H27"/>
    <mergeCell ref="E48:H48"/>
    <mergeCell ref="E50:H50"/>
    <mergeCell ref="E82:H82"/>
    <mergeCell ref="E84:H84"/>
    <mergeCell ref="L2:V2"/>
  </mergeCells>
  <hyperlinks>
    <hyperlink ref="F96" r:id="rId1" display="https://podminky.urs.cz/item/CS_URS_2025_01/119003131"/>
    <hyperlink ref="F105" r:id="rId2" display="https://podminky.urs.cz/item/CS_URS_2025_01/119003132"/>
    <hyperlink ref="F107" r:id="rId3" display="https://podminky.urs.cz/item/CS_URS_2025_01/119003141"/>
    <hyperlink ref="F115" r:id="rId4" display="https://podminky.urs.cz/item/CS_URS_2025_01/119003142"/>
    <hyperlink ref="F117" r:id="rId5" display="https://podminky.urs.cz/item/CS_URS_2025_01/119004111"/>
    <hyperlink ref="F120" r:id="rId6" display="https://podminky.urs.cz/item/CS_URS_2025_01/119004112"/>
    <hyperlink ref="F122" r:id="rId7" display="https://podminky.urs.cz/item/CS_URS_2025_01/121151103"/>
    <hyperlink ref="F129" r:id="rId8" display="https://podminky.urs.cz/item/CS_URS_2025_01/131151343"/>
    <hyperlink ref="F132" r:id="rId9" display="https://podminky.urs.cz/item/CS_URS_2025_01/131251102"/>
    <hyperlink ref="F138" r:id="rId10" display="https://podminky.urs.cz/item/CS_URS_2025_01/131351102"/>
    <hyperlink ref="F144" r:id="rId11" display="https://podminky.urs.cz/item/CS_URS_2025_01/131451102"/>
    <hyperlink ref="F150" r:id="rId12" display="https://podminky.urs.cz/item/CS_URS_2025_01/131551102"/>
    <hyperlink ref="F156" r:id="rId13" display="https://podminky.urs.cz/item/CS_URS_2025_01/131251203"/>
    <hyperlink ref="F167" r:id="rId14" display="https://podminky.urs.cz/item/CS_URS_2025_01/131351203"/>
    <hyperlink ref="F178" r:id="rId15" display="https://podminky.urs.cz/item/CS_URS_2025_01/131451203"/>
    <hyperlink ref="F189" r:id="rId16" display="https://podminky.urs.cz/item/CS_URS_2025_01/131551203"/>
    <hyperlink ref="F200" r:id="rId17" display="https://podminky.urs.cz/item/CS_URS_2025_01/139001101"/>
    <hyperlink ref="F205" r:id="rId18" display="https://podminky.urs.cz/item/CS_URS_2025_01/141721212"/>
    <hyperlink ref="F212" r:id="rId19" display="https://podminky.urs.cz/item/CS_URS_2025_01/141721252"/>
    <hyperlink ref="F217" r:id="rId20" display="https://podminky.urs.cz/item/CS_URS_2025_01/151101201"/>
    <hyperlink ref="F226" r:id="rId21" display="https://podminky.urs.cz/item/CS_URS_2025_01/151101211"/>
    <hyperlink ref="F228" r:id="rId22" display="https://podminky.urs.cz/item/CS_URS_2025_01/151101401"/>
    <hyperlink ref="F230" r:id="rId23" display="https://podminky.urs.cz/item/CS_URS_2025_01/151101411"/>
    <hyperlink ref="F232" r:id="rId24" display="https://podminky.urs.cz/item/CS_URS_2025_01/167151111"/>
    <hyperlink ref="F241" r:id="rId25" display="https://podminky.urs.cz/item/CS_URS_2025_01/162551108"/>
    <hyperlink ref="F261" r:id="rId26" display="https://podminky.urs.cz/item/CS_URS_2025_01/162551128"/>
    <hyperlink ref="F283" r:id="rId27" display="https://podminky.urs.cz/item/CS_URS_2025_01/167151112"/>
    <hyperlink ref="F285" r:id="rId28" display="https://podminky.urs.cz/item/CS_URS_2025_01/162751137"/>
    <hyperlink ref="F308" r:id="rId29" display="https://podminky.urs.cz/item/CS_URS_2025_01/162751139"/>
    <hyperlink ref="F311" r:id="rId30" display="https://podminky.urs.cz/item/CS_URS_2025_01/167151113"/>
    <hyperlink ref="F313" r:id="rId31" display="https://podminky.urs.cz/item/CS_URS_2025_01/162551148"/>
    <hyperlink ref="F325" r:id="rId32" display="https://podminky.urs.cz/item/CS_URS_2025_01/162751157"/>
    <hyperlink ref="F338" r:id="rId33" display="https://podminky.urs.cz/item/CS_URS_2025_01/162751159"/>
    <hyperlink ref="F341" r:id="rId34" display="https://podminky.urs.cz/item/CS_URS_2025_01/171201231"/>
    <hyperlink ref="F375" r:id="rId35" display="https://podminky.urs.cz/item/CS_URS_2025_01/171251201"/>
    <hyperlink ref="F381" r:id="rId36" display="https://podminky.urs.cz/item/CS_URS_2025_01/174151101"/>
    <hyperlink ref="F395" r:id="rId37" display="https://podminky.urs.cz/item/CS_URS_2025_01/175151101"/>
    <hyperlink ref="F399" r:id="rId38" display="https://podminky.urs.cz/item/CS_URS_2025_01/175151109"/>
    <hyperlink ref="F401" r:id="rId39" display="https://podminky.urs.cz/item/CS_URS_2025_01/181351003"/>
    <hyperlink ref="F406" r:id="rId40" display="https://podminky.urs.cz/item/CS_URS_2025_01/181411131"/>
    <hyperlink ref="F410" r:id="rId41" display="https://podminky.urs.cz/item/CS_URS_2025_01/185803111"/>
    <hyperlink ref="F412" r:id="rId42" display="https://podminky.urs.cz/item/CS_URS_2025_01/181951112"/>
    <hyperlink ref="F418" r:id="rId43" display="https://podminky.urs.cz/item/CS_URS_2025_01/338171123"/>
    <hyperlink ref="F422" r:id="rId44" display="https://podminky.urs.cz/item/CS_URS_2025_01/899713111"/>
    <hyperlink ref="F426" r:id="rId45" display="https://podminky.urs.cz/item/CS_URS_2025_01/451541111"/>
    <hyperlink ref="F430" r:id="rId46" display="https://podminky.urs.cz/item/CS_URS_2025_01/451595111"/>
    <hyperlink ref="F434" r:id="rId47" display="https://podminky.urs.cz/item/CS_URS_2025_01/452311131"/>
    <hyperlink ref="F437" r:id="rId48" display="https://podminky.urs.cz/item/CS_URS_2025_01/452351111"/>
    <hyperlink ref="F440" r:id="rId49" display="https://podminky.urs.cz/item/CS_URS_2025_01/452351112"/>
    <hyperlink ref="F443" r:id="rId50" display="https://podminky.urs.cz/item/CS_URS_2025_01/566901132"/>
    <hyperlink ref="F449" r:id="rId51" display="https://podminky.urs.cz/item/CS_URS_2025_01/565155101"/>
    <hyperlink ref="F455" r:id="rId52" display="https://podminky.urs.cz/item/CS_URS_2025_01/573111112"/>
    <hyperlink ref="F457" r:id="rId53" display="https://podminky.urs.cz/item/CS_URS_2025_01/573231108"/>
    <hyperlink ref="F459" r:id="rId54" display="https://podminky.urs.cz/item/CS_URS_2025_01/577134111"/>
    <hyperlink ref="F466" r:id="rId55" display="https://podminky.urs.cz/item/CS_URS_2025_01/621211021"/>
    <hyperlink ref="F471" r:id="rId56" display="https://podminky.urs.cz/item/CS_URS_2025_01/622213021"/>
    <hyperlink ref="F477" r:id="rId57" display="https://podminky.urs.cz/item/CS_URS_2025_01/857212122"/>
    <hyperlink ref="F500" r:id="rId58" display="https://podminky.urs.cz/item/CS_URS_2025_01/857214122"/>
    <hyperlink ref="F509" r:id="rId59" display="https://podminky.urs.cz/item/CS_URS_2025_01/857242122"/>
    <hyperlink ref="F526" r:id="rId60" display="https://podminky.urs.cz/item/CS_URS_2025_01/857312122"/>
    <hyperlink ref="F539" r:id="rId61" display="https://podminky.urs.cz/item/CS_URS_2025_01/857314122"/>
    <hyperlink ref="F548" r:id="rId62" display="https://podminky.urs.cz/item/CS_URS_2025_01/871211211"/>
    <hyperlink ref="F558" r:id="rId63" display="https://podminky.urs.cz/item/CS_URS_2025_01/871251211"/>
    <hyperlink ref="F574" r:id="rId64" display="https://podminky.urs.cz/item/CS_URS_2025_01/877211101"/>
    <hyperlink ref="F583" r:id="rId65" display="https://podminky.urs.cz/item/CS_URS_2025_01/877211110"/>
    <hyperlink ref="F592" r:id="rId66" display="https://podminky.urs.cz/item/CS_URS_2025_01/877211113"/>
    <hyperlink ref="F609" r:id="rId67" display="https://podminky.urs.cz/item/CS_URS_2025_01/891211222"/>
    <hyperlink ref="F628" r:id="rId68" display="https://podminky.urs.cz/item/CS_URS_2025_01/891212312"/>
    <hyperlink ref="F637" r:id="rId69" display="https://podminky.urs.cz/item/CS_URS_2025_01/891214121"/>
    <hyperlink ref="F646" r:id="rId70" display="https://podminky.urs.cz/item/CS_URS_2025_01/891247112"/>
    <hyperlink ref="F667" r:id="rId71" display="https://podminky.urs.cz/item/CS_URS_2025_01/892233122"/>
    <hyperlink ref="F672" r:id="rId72" display="https://podminky.urs.cz/item/CS_URS_2025_01/892241111"/>
    <hyperlink ref="F677" r:id="rId73" display="https://podminky.urs.cz/item/CS_URS_2025_01/892372111"/>
    <hyperlink ref="F682" r:id="rId74" display="https://podminky.urs.cz/item/CS_URS_2025_01/893420101"/>
    <hyperlink ref="F684" r:id="rId75" display="https://podminky.urs.cz/item/CS_URS_2025_01/893420103"/>
    <hyperlink ref="F687" r:id="rId76" display="https://podminky.urs.cz/item/CS_URS_2025_01/899721111"/>
    <hyperlink ref="F692" r:id="rId77" display="https://podminky.urs.cz/item/CS_URS_2025_01/899911216"/>
    <hyperlink ref="F700" r:id="rId78" display="https://podminky.urs.cz/item/CS_URS_2025_01/899913133"/>
    <hyperlink ref="F725" r:id="rId79" display="https://podminky.urs.cz/item/CS_URS_2025_01/113107442"/>
    <hyperlink ref="F731" r:id="rId80" display="https://podminky.urs.cz/item/CS_URS_2025_01/919735112"/>
    <hyperlink ref="F738" r:id="rId81" display="https://podminky.urs.cz/item/CS_URS_2025_01/997006002"/>
    <hyperlink ref="F740" r:id="rId82" display="https://podminky.urs.cz/item/CS_URS_2025_01/997006005"/>
    <hyperlink ref="F745" r:id="rId83" display="https://podminky.urs.cz/item/CS_URS_2025_01/997221571"/>
    <hyperlink ref="F747" r:id="rId84" display="https://podminky.urs.cz/item/CS_URS_2025_01/997221579"/>
    <hyperlink ref="F750" r:id="rId85" display="https://podminky.urs.cz/item/CS_URS_2025_01/997221875"/>
    <hyperlink ref="F753" r:id="rId86" display="https://podminky.urs.cz/item/CS_URS_2025_01/998276101"/>
    <hyperlink ref="F757" r:id="rId87" display="https://podminky.urs.cz/item/CS_URS_2025_01/711161212"/>
    <hyperlink ref="F761" r:id="rId88" display="https://podminky.urs.cz/item/CS_URS_2025_01/99871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9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110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126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Projektové práce 1. etapy revitalizace volnočasového areálu Svatošské údolí II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127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3162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13. 3. 2025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33</v>
      </c>
      <c r="E23" s="40"/>
      <c r="F23" s="40"/>
      <c r="G23" s="40"/>
      <c r="H23" s="40"/>
      <c r="I23" s="134" t="s">
        <v>26</v>
      </c>
      <c r="J23" s="138" t="s">
        <v>19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32</v>
      </c>
      <c r="F24" s="40"/>
      <c r="G24" s="40"/>
      <c r="H24" s="40"/>
      <c r="I24" s="134" t="s">
        <v>28</v>
      </c>
      <c r="J24" s="138" t="s">
        <v>19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34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35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146">
        <f>ROUND(J95,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38</v>
      </c>
      <c r="G32" s="40"/>
      <c r="H32" s="40"/>
      <c r="I32" s="147" t="s">
        <v>37</v>
      </c>
      <c r="J32" s="147" t="s">
        <v>39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40</v>
      </c>
      <c r="E33" s="134" t="s">
        <v>41</v>
      </c>
      <c r="F33" s="149">
        <f>ROUND((SUM(BE95:BE655)),  2)</f>
        <v>0</v>
      </c>
      <c r="G33" s="40"/>
      <c r="H33" s="40"/>
      <c r="I33" s="150">
        <v>0.20999999999999999</v>
      </c>
      <c r="J33" s="149">
        <f>ROUND(((SUM(BE95:BE655))*I33),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42</v>
      </c>
      <c r="F34" s="149">
        <f>ROUND((SUM(BF95:BF655)),  2)</f>
        <v>0</v>
      </c>
      <c r="G34" s="40"/>
      <c r="H34" s="40"/>
      <c r="I34" s="150">
        <v>0.12</v>
      </c>
      <c r="J34" s="149">
        <f>ROUND(((SUM(BF95:BF655))*I34),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43</v>
      </c>
      <c r="F35" s="149">
        <f>ROUND((SUM(BG95:BG655)),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44</v>
      </c>
      <c r="F36" s="149">
        <f>ROUND((SUM(BH95:BH655)),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45</v>
      </c>
      <c r="F37" s="149">
        <f>ROUND((SUM(BI95:BI655)),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46</v>
      </c>
      <c r="E39" s="153"/>
      <c r="F39" s="153"/>
      <c r="G39" s="154" t="s">
        <v>47</v>
      </c>
      <c r="H39" s="155" t="s">
        <v>48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129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Projektové práce 1. etapy revitalizace volnočasového areálu Svatošské údolí II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127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SO 03-4 - Vodojem Svatošské Údolí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Karlovy Vary - Loket </v>
      </c>
      <c r="G52" s="42"/>
      <c r="H52" s="42"/>
      <c r="I52" s="34" t="s">
        <v>23</v>
      </c>
      <c r="J52" s="74" t="str">
        <f>IF(J12="","",J12)</f>
        <v>13. 3. 2025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 xml:space="preserve">Karlovarský kraj </v>
      </c>
      <c r="G54" s="42"/>
      <c r="H54" s="42"/>
      <c r="I54" s="34" t="s">
        <v>31</v>
      </c>
      <c r="J54" s="38" t="str">
        <f>E21</f>
        <v xml:space="preserve"> 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33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130</v>
      </c>
      <c r="D57" s="164"/>
      <c r="E57" s="164"/>
      <c r="F57" s="164"/>
      <c r="G57" s="164"/>
      <c r="H57" s="164"/>
      <c r="I57" s="164"/>
      <c r="J57" s="165" t="s">
        <v>131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68</v>
      </c>
      <c r="D59" s="42"/>
      <c r="E59" s="42"/>
      <c r="F59" s="42"/>
      <c r="G59" s="42"/>
      <c r="H59" s="42"/>
      <c r="I59" s="42"/>
      <c r="J59" s="104">
        <f>J95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132</v>
      </c>
    </row>
    <row r="60" s="9" customFormat="1" ht="24.96" customHeight="1">
      <c r="A60" s="9"/>
      <c r="B60" s="167"/>
      <c r="C60" s="168"/>
      <c r="D60" s="169" t="s">
        <v>133</v>
      </c>
      <c r="E60" s="170"/>
      <c r="F60" s="170"/>
      <c r="G60" s="170"/>
      <c r="H60" s="170"/>
      <c r="I60" s="170"/>
      <c r="J60" s="171">
        <f>J96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134</v>
      </c>
      <c r="E61" s="176"/>
      <c r="F61" s="176"/>
      <c r="G61" s="176"/>
      <c r="H61" s="176"/>
      <c r="I61" s="176"/>
      <c r="J61" s="177">
        <f>J97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136</v>
      </c>
      <c r="E62" s="176"/>
      <c r="F62" s="176"/>
      <c r="G62" s="176"/>
      <c r="H62" s="176"/>
      <c r="I62" s="176"/>
      <c r="J62" s="177">
        <f>J257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137</v>
      </c>
      <c r="E63" s="176"/>
      <c r="F63" s="176"/>
      <c r="G63" s="176"/>
      <c r="H63" s="176"/>
      <c r="I63" s="176"/>
      <c r="J63" s="177">
        <f>J305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2772</v>
      </c>
      <c r="E64" s="176"/>
      <c r="F64" s="176"/>
      <c r="G64" s="176"/>
      <c r="H64" s="176"/>
      <c r="I64" s="176"/>
      <c r="J64" s="177">
        <f>J313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139</v>
      </c>
      <c r="E65" s="176"/>
      <c r="F65" s="176"/>
      <c r="G65" s="176"/>
      <c r="H65" s="176"/>
      <c r="I65" s="176"/>
      <c r="J65" s="177">
        <f>J321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3163</v>
      </c>
      <c r="E66" s="176"/>
      <c r="F66" s="176"/>
      <c r="G66" s="176"/>
      <c r="H66" s="176"/>
      <c r="I66" s="176"/>
      <c r="J66" s="177">
        <f>J421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140</v>
      </c>
      <c r="E67" s="176"/>
      <c r="F67" s="176"/>
      <c r="G67" s="176"/>
      <c r="H67" s="176"/>
      <c r="I67" s="176"/>
      <c r="J67" s="177">
        <f>J546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4.88" customHeight="1">
      <c r="A68" s="10"/>
      <c r="B68" s="173"/>
      <c r="C68" s="174"/>
      <c r="D68" s="175" t="s">
        <v>3164</v>
      </c>
      <c r="E68" s="176"/>
      <c r="F68" s="176"/>
      <c r="G68" s="176"/>
      <c r="H68" s="176"/>
      <c r="I68" s="176"/>
      <c r="J68" s="177">
        <f>J547</f>
        <v>0</v>
      </c>
      <c r="K68" s="174"/>
      <c r="L68" s="1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4.88" customHeight="1">
      <c r="A69" s="10"/>
      <c r="B69" s="173"/>
      <c r="C69" s="174"/>
      <c r="D69" s="175" t="s">
        <v>623</v>
      </c>
      <c r="E69" s="176"/>
      <c r="F69" s="176"/>
      <c r="G69" s="176"/>
      <c r="H69" s="176"/>
      <c r="I69" s="176"/>
      <c r="J69" s="177">
        <f>J597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73"/>
      <c r="C70" s="174"/>
      <c r="D70" s="175" t="s">
        <v>141</v>
      </c>
      <c r="E70" s="176"/>
      <c r="F70" s="176"/>
      <c r="G70" s="176"/>
      <c r="H70" s="176"/>
      <c r="I70" s="176"/>
      <c r="J70" s="177">
        <f>J604</f>
        <v>0</v>
      </c>
      <c r="K70" s="174"/>
      <c r="L70" s="1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73"/>
      <c r="C71" s="174"/>
      <c r="D71" s="175" t="s">
        <v>142</v>
      </c>
      <c r="E71" s="176"/>
      <c r="F71" s="176"/>
      <c r="G71" s="176"/>
      <c r="H71" s="176"/>
      <c r="I71" s="176"/>
      <c r="J71" s="177">
        <f>J614</f>
        <v>0</v>
      </c>
      <c r="K71" s="174"/>
      <c r="L71" s="17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67"/>
      <c r="C72" s="168"/>
      <c r="D72" s="169" t="s">
        <v>1524</v>
      </c>
      <c r="E72" s="170"/>
      <c r="F72" s="170"/>
      <c r="G72" s="170"/>
      <c r="H72" s="170"/>
      <c r="I72" s="170"/>
      <c r="J72" s="171">
        <f>J617</f>
        <v>0</v>
      </c>
      <c r="K72" s="168"/>
      <c r="L72" s="172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73"/>
      <c r="C73" s="174"/>
      <c r="D73" s="175" t="s">
        <v>2773</v>
      </c>
      <c r="E73" s="176"/>
      <c r="F73" s="176"/>
      <c r="G73" s="176"/>
      <c r="H73" s="176"/>
      <c r="I73" s="176"/>
      <c r="J73" s="177">
        <f>J618</f>
        <v>0</v>
      </c>
      <c r="K73" s="174"/>
      <c r="L73" s="17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73"/>
      <c r="C74" s="174"/>
      <c r="D74" s="175" t="s">
        <v>3165</v>
      </c>
      <c r="E74" s="176"/>
      <c r="F74" s="176"/>
      <c r="G74" s="176"/>
      <c r="H74" s="176"/>
      <c r="I74" s="176"/>
      <c r="J74" s="177">
        <f>J630</f>
        <v>0</v>
      </c>
      <c r="K74" s="174"/>
      <c r="L74" s="17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73"/>
      <c r="C75" s="174"/>
      <c r="D75" s="175" t="s">
        <v>1525</v>
      </c>
      <c r="E75" s="176"/>
      <c r="F75" s="176"/>
      <c r="G75" s="176"/>
      <c r="H75" s="176"/>
      <c r="I75" s="176"/>
      <c r="J75" s="177">
        <f>J637</f>
        <v>0</v>
      </c>
      <c r="K75" s="174"/>
      <c r="L75" s="17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61"/>
      <c r="C77" s="62"/>
      <c r="D77" s="62"/>
      <c r="E77" s="62"/>
      <c r="F77" s="62"/>
      <c r="G77" s="62"/>
      <c r="H77" s="62"/>
      <c r="I77" s="62"/>
      <c r="J77" s="62"/>
      <c r="K77" s="6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81" s="2" customFormat="1" ht="6.96" customHeight="1">
      <c r="A81" s="40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24.96" customHeight="1">
      <c r="A82" s="40"/>
      <c r="B82" s="41"/>
      <c r="C82" s="25" t="s">
        <v>143</v>
      </c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16</v>
      </c>
      <c r="D84" s="42"/>
      <c r="E84" s="42"/>
      <c r="F84" s="42"/>
      <c r="G84" s="42"/>
      <c r="H84" s="42"/>
      <c r="I84" s="42"/>
      <c r="J84" s="42"/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4.4" customHeight="1">
      <c r="A85" s="40"/>
      <c r="B85" s="41"/>
      <c r="C85" s="42"/>
      <c r="D85" s="42"/>
      <c r="E85" s="162" t="str">
        <f>E7</f>
        <v>Projektové práce 1. etapy revitalizace volnočasového areálu Svatošské údolí II</v>
      </c>
      <c r="F85" s="34"/>
      <c r="G85" s="34"/>
      <c r="H85" s="34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2" customHeight="1">
      <c r="A86" s="40"/>
      <c r="B86" s="41"/>
      <c r="C86" s="34" t="s">
        <v>127</v>
      </c>
      <c r="D86" s="42"/>
      <c r="E86" s="42"/>
      <c r="F86" s="42"/>
      <c r="G86" s="42"/>
      <c r="H86" s="42"/>
      <c r="I86" s="42"/>
      <c r="J86" s="42"/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6" customHeight="1">
      <c r="A87" s="40"/>
      <c r="B87" s="41"/>
      <c r="C87" s="42"/>
      <c r="D87" s="42"/>
      <c r="E87" s="71" t="str">
        <f>E9</f>
        <v>SO 03-4 - Vodojem Svatošské Údolí</v>
      </c>
      <c r="F87" s="42"/>
      <c r="G87" s="42"/>
      <c r="H87" s="42"/>
      <c r="I87" s="42"/>
      <c r="J87" s="42"/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6.96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3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2" customHeight="1">
      <c r="A89" s="40"/>
      <c r="B89" s="41"/>
      <c r="C89" s="34" t="s">
        <v>21</v>
      </c>
      <c r="D89" s="42"/>
      <c r="E89" s="42"/>
      <c r="F89" s="29" t="str">
        <f>F12</f>
        <v xml:space="preserve">Karlovy Vary - Loket </v>
      </c>
      <c r="G89" s="42"/>
      <c r="H89" s="42"/>
      <c r="I89" s="34" t="s">
        <v>23</v>
      </c>
      <c r="J89" s="74" t="str">
        <f>IF(J12="","",J12)</f>
        <v>13. 3. 2025</v>
      </c>
      <c r="K89" s="42"/>
      <c r="L89" s="13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2" customFormat="1" ht="6.96" customHeight="1">
      <c r="A90" s="40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136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</row>
    <row r="91" s="2" customFormat="1" ht="15.6" customHeight="1">
      <c r="A91" s="40"/>
      <c r="B91" s="41"/>
      <c r="C91" s="34" t="s">
        <v>25</v>
      </c>
      <c r="D91" s="42"/>
      <c r="E91" s="42"/>
      <c r="F91" s="29" t="str">
        <f>E15</f>
        <v xml:space="preserve">Karlovarský kraj </v>
      </c>
      <c r="G91" s="42"/>
      <c r="H91" s="42"/>
      <c r="I91" s="34" t="s">
        <v>31</v>
      </c>
      <c r="J91" s="38" t="str">
        <f>E21</f>
        <v xml:space="preserve"> </v>
      </c>
      <c r="K91" s="42"/>
      <c r="L91" s="136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</row>
    <row r="92" s="2" customFormat="1" ht="15.6" customHeight="1">
      <c r="A92" s="40"/>
      <c r="B92" s="41"/>
      <c r="C92" s="34" t="s">
        <v>29</v>
      </c>
      <c r="D92" s="42"/>
      <c r="E92" s="42"/>
      <c r="F92" s="29" t="str">
        <f>IF(E18="","",E18)</f>
        <v>Vyplň údaj</v>
      </c>
      <c r="G92" s="42"/>
      <c r="H92" s="42"/>
      <c r="I92" s="34" t="s">
        <v>33</v>
      </c>
      <c r="J92" s="38" t="str">
        <f>E24</f>
        <v xml:space="preserve"> </v>
      </c>
      <c r="K92" s="42"/>
      <c r="L92" s="136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</row>
    <row r="93" s="2" customFormat="1" ht="10.32" customHeight="1">
      <c r="A93" s="40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136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</row>
    <row r="94" s="11" customFormat="1" ht="29.28" customHeight="1">
      <c r="A94" s="179"/>
      <c r="B94" s="180"/>
      <c r="C94" s="181" t="s">
        <v>144</v>
      </c>
      <c r="D94" s="182" t="s">
        <v>55</v>
      </c>
      <c r="E94" s="182" t="s">
        <v>51</v>
      </c>
      <c r="F94" s="182" t="s">
        <v>52</v>
      </c>
      <c r="G94" s="182" t="s">
        <v>145</v>
      </c>
      <c r="H94" s="182" t="s">
        <v>146</v>
      </c>
      <c r="I94" s="182" t="s">
        <v>147</v>
      </c>
      <c r="J94" s="182" t="s">
        <v>131</v>
      </c>
      <c r="K94" s="183" t="s">
        <v>148</v>
      </c>
      <c r="L94" s="184"/>
      <c r="M94" s="94" t="s">
        <v>19</v>
      </c>
      <c r="N94" s="95" t="s">
        <v>40</v>
      </c>
      <c r="O94" s="95" t="s">
        <v>149</v>
      </c>
      <c r="P94" s="95" t="s">
        <v>150</v>
      </c>
      <c r="Q94" s="95" t="s">
        <v>151</v>
      </c>
      <c r="R94" s="95" t="s">
        <v>152</v>
      </c>
      <c r="S94" s="95" t="s">
        <v>153</v>
      </c>
      <c r="T94" s="96" t="s">
        <v>154</v>
      </c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</row>
    <row r="95" s="2" customFormat="1" ht="22.8" customHeight="1">
      <c r="A95" s="40"/>
      <c r="B95" s="41"/>
      <c r="C95" s="101" t="s">
        <v>155</v>
      </c>
      <c r="D95" s="42"/>
      <c r="E95" s="42"/>
      <c r="F95" s="42"/>
      <c r="G95" s="42"/>
      <c r="H95" s="42"/>
      <c r="I95" s="42"/>
      <c r="J95" s="185">
        <f>BK95</f>
        <v>0</v>
      </c>
      <c r="K95" s="42"/>
      <c r="L95" s="46"/>
      <c r="M95" s="97"/>
      <c r="N95" s="186"/>
      <c r="O95" s="98"/>
      <c r="P95" s="187">
        <f>P96+P617</f>
        <v>0</v>
      </c>
      <c r="Q95" s="98"/>
      <c r="R95" s="187">
        <f>R96+R617</f>
        <v>199.40896096</v>
      </c>
      <c r="S95" s="98"/>
      <c r="T95" s="188">
        <f>T96+T617</f>
        <v>17.08135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69</v>
      </c>
      <c r="AU95" s="19" t="s">
        <v>132</v>
      </c>
      <c r="BK95" s="189">
        <f>BK96+BK617</f>
        <v>0</v>
      </c>
    </row>
    <row r="96" s="12" customFormat="1" ht="25.92" customHeight="1">
      <c r="A96" s="12"/>
      <c r="B96" s="190"/>
      <c r="C96" s="191"/>
      <c r="D96" s="192" t="s">
        <v>69</v>
      </c>
      <c r="E96" s="193" t="s">
        <v>156</v>
      </c>
      <c r="F96" s="193" t="s">
        <v>157</v>
      </c>
      <c r="G96" s="191"/>
      <c r="H96" s="191"/>
      <c r="I96" s="194"/>
      <c r="J96" s="195">
        <f>BK96</f>
        <v>0</v>
      </c>
      <c r="K96" s="191"/>
      <c r="L96" s="196"/>
      <c r="M96" s="197"/>
      <c r="N96" s="198"/>
      <c r="O96" s="198"/>
      <c r="P96" s="199">
        <f>P97+P257+P305+P313+P321+P421+P546+P604+P614</f>
        <v>0</v>
      </c>
      <c r="Q96" s="198"/>
      <c r="R96" s="199">
        <f>R97+R257+R305+R313+R321+R421+R546+R604+R614</f>
        <v>198.79353306000002</v>
      </c>
      <c r="S96" s="198"/>
      <c r="T96" s="200">
        <f>T97+T257+T305+T313+T321+T421+T546+T604+T614</f>
        <v>17.08135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1" t="s">
        <v>78</v>
      </c>
      <c r="AT96" s="202" t="s">
        <v>69</v>
      </c>
      <c r="AU96" s="202" t="s">
        <v>70</v>
      </c>
      <c r="AY96" s="201" t="s">
        <v>158</v>
      </c>
      <c r="BK96" s="203">
        <f>BK97+BK257+BK305+BK313+BK321+BK421+BK546+BK604+BK614</f>
        <v>0</v>
      </c>
    </row>
    <row r="97" s="12" customFormat="1" ht="22.8" customHeight="1">
      <c r="A97" s="12"/>
      <c r="B97" s="190"/>
      <c r="C97" s="191"/>
      <c r="D97" s="192" t="s">
        <v>69</v>
      </c>
      <c r="E97" s="204" t="s">
        <v>78</v>
      </c>
      <c r="F97" s="204" t="s">
        <v>159</v>
      </c>
      <c r="G97" s="191"/>
      <c r="H97" s="191"/>
      <c r="I97" s="194"/>
      <c r="J97" s="205">
        <f>BK97</f>
        <v>0</v>
      </c>
      <c r="K97" s="191"/>
      <c r="L97" s="196"/>
      <c r="M97" s="197"/>
      <c r="N97" s="198"/>
      <c r="O97" s="198"/>
      <c r="P97" s="199">
        <f>SUM(P98:P256)</f>
        <v>0</v>
      </c>
      <c r="Q97" s="198"/>
      <c r="R97" s="199">
        <f>SUM(R98:R256)</f>
        <v>0.13239249999999997</v>
      </c>
      <c r="S97" s="198"/>
      <c r="T97" s="200">
        <f>SUM(T98:T256)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1" t="s">
        <v>78</v>
      </c>
      <c r="AT97" s="202" t="s">
        <v>69</v>
      </c>
      <c r="AU97" s="202" t="s">
        <v>78</v>
      </c>
      <c r="AY97" s="201" t="s">
        <v>158</v>
      </c>
      <c r="BK97" s="203">
        <f>SUM(BK98:BK256)</f>
        <v>0</v>
      </c>
    </row>
    <row r="98" s="2" customFormat="1" ht="14.4" customHeight="1">
      <c r="A98" s="40"/>
      <c r="B98" s="41"/>
      <c r="C98" s="206" t="s">
        <v>78</v>
      </c>
      <c r="D98" s="206" t="s">
        <v>160</v>
      </c>
      <c r="E98" s="207" t="s">
        <v>161</v>
      </c>
      <c r="F98" s="208" t="s">
        <v>162</v>
      </c>
      <c r="G98" s="209" t="s">
        <v>163</v>
      </c>
      <c r="H98" s="210">
        <v>16</v>
      </c>
      <c r="I98" s="211"/>
      <c r="J98" s="212">
        <f>ROUND(I98*H98,2)</f>
        <v>0</v>
      </c>
      <c r="K98" s="208" t="s">
        <v>164</v>
      </c>
      <c r="L98" s="46"/>
      <c r="M98" s="213" t="s">
        <v>19</v>
      </c>
      <c r="N98" s="214" t="s">
        <v>41</v>
      </c>
      <c r="O98" s="86"/>
      <c r="P98" s="215">
        <f>O98*H98</f>
        <v>0</v>
      </c>
      <c r="Q98" s="215">
        <v>3.0000000000000001E-05</v>
      </c>
      <c r="R98" s="215">
        <f>Q98*H98</f>
        <v>0.00048000000000000001</v>
      </c>
      <c r="S98" s="215">
        <v>0</v>
      </c>
      <c r="T98" s="21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7" t="s">
        <v>165</v>
      </c>
      <c r="AT98" s="217" t="s">
        <v>160</v>
      </c>
      <c r="AU98" s="217" t="s">
        <v>80</v>
      </c>
      <c r="AY98" s="19" t="s">
        <v>158</v>
      </c>
      <c r="BE98" s="218">
        <f>IF(N98="základní",J98,0)</f>
        <v>0</v>
      </c>
      <c r="BF98" s="218">
        <f>IF(N98="snížená",J98,0)</f>
        <v>0</v>
      </c>
      <c r="BG98" s="218">
        <f>IF(N98="zákl. přenesená",J98,0)</f>
        <v>0</v>
      </c>
      <c r="BH98" s="218">
        <f>IF(N98="sníž. přenesená",J98,0)</f>
        <v>0</v>
      </c>
      <c r="BI98" s="218">
        <f>IF(N98="nulová",J98,0)</f>
        <v>0</v>
      </c>
      <c r="BJ98" s="19" t="s">
        <v>78</v>
      </c>
      <c r="BK98" s="218">
        <f>ROUND(I98*H98,2)</f>
        <v>0</v>
      </c>
      <c r="BL98" s="19" t="s">
        <v>165</v>
      </c>
      <c r="BM98" s="217" t="s">
        <v>3166</v>
      </c>
    </row>
    <row r="99" s="2" customFormat="1">
      <c r="A99" s="40"/>
      <c r="B99" s="41"/>
      <c r="C99" s="42"/>
      <c r="D99" s="219" t="s">
        <v>167</v>
      </c>
      <c r="E99" s="42"/>
      <c r="F99" s="220" t="s">
        <v>168</v>
      </c>
      <c r="G99" s="42"/>
      <c r="H99" s="42"/>
      <c r="I99" s="221"/>
      <c r="J99" s="42"/>
      <c r="K99" s="42"/>
      <c r="L99" s="46"/>
      <c r="M99" s="222"/>
      <c r="N99" s="223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167</v>
      </c>
      <c r="AU99" s="19" t="s">
        <v>80</v>
      </c>
    </row>
    <row r="100" s="2" customFormat="1" ht="19.8" customHeight="1">
      <c r="A100" s="40"/>
      <c r="B100" s="41"/>
      <c r="C100" s="206" t="s">
        <v>80</v>
      </c>
      <c r="D100" s="206" t="s">
        <v>160</v>
      </c>
      <c r="E100" s="207" t="s">
        <v>173</v>
      </c>
      <c r="F100" s="208" t="s">
        <v>174</v>
      </c>
      <c r="G100" s="209" t="s">
        <v>175</v>
      </c>
      <c r="H100" s="210">
        <v>2</v>
      </c>
      <c r="I100" s="211"/>
      <c r="J100" s="212">
        <f>ROUND(I100*H100,2)</f>
        <v>0</v>
      </c>
      <c r="K100" s="208" t="s">
        <v>164</v>
      </c>
      <c r="L100" s="46"/>
      <c r="M100" s="213" t="s">
        <v>19</v>
      </c>
      <c r="N100" s="214" t="s">
        <v>41</v>
      </c>
      <c r="O100" s="86"/>
      <c r="P100" s="215">
        <f>O100*H100</f>
        <v>0</v>
      </c>
      <c r="Q100" s="215">
        <v>0</v>
      </c>
      <c r="R100" s="215">
        <f>Q100*H100</f>
        <v>0</v>
      </c>
      <c r="S100" s="215">
        <v>0</v>
      </c>
      <c r="T100" s="21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17" t="s">
        <v>165</v>
      </c>
      <c r="AT100" s="217" t="s">
        <v>160</v>
      </c>
      <c r="AU100" s="217" t="s">
        <v>80</v>
      </c>
      <c r="AY100" s="19" t="s">
        <v>158</v>
      </c>
      <c r="BE100" s="218">
        <f>IF(N100="základní",J100,0)</f>
        <v>0</v>
      </c>
      <c r="BF100" s="218">
        <f>IF(N100="snížená",J100,0)</f>
        <v>0</v>
      </c>
      <c r="BG100" s="218">
        <f>IF(N100="zákl. přenesená",J100,0)</f>
        <v>0</v>
      </c>
      <c r="BH100" s="218">
        <f>IF(N100="sníž. přenesená",J100,0)</f>
        <v>0</v>
      </c>
      <c r="BI100" s="218">
        <f>IF(N100="nulová",J100,0)</f>
        <v>0</v>
      </c>
      <c r="BJ100" s="19" t="s">
        <v>78</v>
      </c>
      <c r="BK100" s="218">
        <f>ROUND(I100*H100,2)</f>
        <v>0</v>
      </c>
      <c r="BL100" s="19" t="s">
        <v>165</v>
      </c>
      <c r="BM100" s="217" t="s">
        <v>3167</v>
      </c>
    </row>
    <row r="101" s="2" customFormat="1">
      <c r="A101" s="40"/>
      <c r="B101" s="41"/>
      <c r="C101" s="42"/>
      <c r="D101" s="219" t="s">
        <v>167</v>
      </c>
      <c r="E101" s="42"/>
      <c r="F101" s="220" t="s">
        <v>177</v>
      </c>
      <c r="G101" s="42"/>
      <c r="H101" s="42"/>
      <c r="I101" s="221"/>
      <c r="J101" s="42"/>
      <c r="K101" s="42"/>
      <c r="L101" s="46"/>
      <c r="M101" s="222"/>
      <c r="N101" s="22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167</v>
      </c>
      <c r="AU101" s="19" t="s">
        <v>80</v>
      </c>
    </row>
    <row r="102" s="2" customFormat="1" ht="14.4" customHeight="1">
      <c r="A102" s="40"/>
      <c r="B102" s="41"/>
      <c r="C102" s="206" t="s">
        <v>178</v>
      </c>
      <c r="D102" s="206" t="s">
        <v>160</v>
      </c>
      <c r="E102" s="207" t="s">
        <v>179</v>
      </c>
      <c r="F102" s="208" t="s">
        <v>180</v>
      </c>
      <c r="G102" s="209" t="s">
        <v>181</v>
      </c>
      <c r="H102" s="210">
        <v>44.799999999999997</v>
      </c>
      <c r="I102" s="211"/>
      <c r="J102" s="212">
        <f>ROUND(I102*H102,2)</f>
        <v>0</v>
      </c>
      <c r="K102" s="208" t="s">
        <v>164</v>
      </c>
      <c r="L102" s="46"/>
      <c r="M102" s="213" t="s">
        <v>19</v>
      </c>
      <c r="N102" s="214" t="s">
        <v>41</v>
      </c>
      <c r="O102" s="86"/>
      <c r="P102" s="215">
        <f>O102*H102</f>
        <v>0</v>
      </c>
      <c r="Q102" s="215">
        <v>0.00055999999999999995</v>
      </c>
      <c r="R102" s="215">
        <f>Q102*H102</f>
        <v>0.025087999999999996</v>
      </c>
      <c r="S102" s="215">
        <v>0</v>
      </c>
      <c r="T102" s="21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17" t="s">
        <v>165</v>
      </c>
      <c r="AT102" s="217" t="s">
        <v>160</v>
      </c>
      <c r="AU102" s="217" t="s">
        <v>80</v>
      </c>
      <c r="AY102" s="19" t="s">
        <v>158</v>
      </c>
      <c r="BE102" s="218">
        <f>IF(N102="základní",J102,0)</f>
        <v>0</v>
      </c>
      <c r="BF102" s="218">
        <f>IF(N102="snížená",J102,0)</f>
        <v>0</v>
      </c>
      <c r="BG102" s="218">
        <f>IF(N102="zákl. přenesená",J102,0)</f>
        <v>0</v>
      </c>
      <c r="BH102" s="218">
        <f>IF(N102="sníž. přenesená",J102,0)</f>
        <v>0</v>
      </c>
      <c r="BI102" s="218">
        <f>IF(N102="nulová",J102,0)</f>
        <v>0</v>
      </c>
      <c r="BJ102" s="19" t="s">
        <v>78</v>
      </c>
      <c r="BK102" s="218">
        <f>ROUND(I102*H102,2)</f>
        <v>0</v>
      </c>
      <c r="BL102" s="19" t="s">
        <v>165</v>
      </c>
      <c r="BM102" s="217" t="s">
        <v>3168</v>
      </c>
    </row>
    <row r="103" s="2" customFormat="1">
      <c r="A103" s="40"/>
      <c r="B103" s="41"/>
      <c r="C103" s="42"/>
      <c r="D103" s="219" t="s">
        <v>167</v>
      </c>
      <c r="E103" s="42"/>
      <c r="F103" s="220" t="s">
        <v>183</v>
      </c>
      <c r="G103" s="42"/>
      <c r="H103" s="42"/>
      <c r="I103" s="221"/>
      <c r="J103" s="42"/>
      <c r="K103" s="42"/>
      <c r="L103" s="46"/>
      <c r="M103" s="222"/>
      <c r="N103" s="22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167</v>
      </c>
      <c r="AU103" s="19" t="s">
        <v>80</v>
      </c>
    </row>
    <row r="104" s="13" customFormat="1">
      <c r="A104" s="13"/>
      <c r="B104" s="224"/>
      <c r="C104" s="225"/>
      <c r="D104" s="226" t="s">
        <v>169</v>
      </c>
      <c r="E104" s="227" t="s">
        <v>19</v>
      </c>
      <c r="F104" s="228" t="s">
        <v>3169</v>
      </c>
      <c r="G104" s="225"/>
      <c r="H104" s="227" t="s">
        <v>19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34" t="s">
        <v>169</v>
      </c>
      <c r="AU104" s="234" t="s">
        <v>80</v>
      </c>
      <c r="AV104" s="13" t="s">
        <v>78</v>
      </c>
      <c r="AW104" s="13" t="s">
        <v>171</v>
      </c>
      <c r="AX104" s="13" t="s">
        <v>70</v>
      </c>
      <c r="AY104" s="234" t="s">
        <v>158</v>
      </c>
    </row>
    <row r="105" s="13" customFormat="1">
      <c r="A105" s="13"/>
      <c r="B105" s="224"/>
      <c r="C105" s="225"/>
      <c r="D105" s="226" t="s">
        <v>169</v>
      </c>
      <c r="E105" s="227" t="s">
        <v>19</v>
      </c>
      <c r="F105" s="228" t="s">
        <v>3170</v>
      </c>
      <c r="G105" s="225"/>
      <c r="H105" s="227" t="s">
        <v>19</v>
      </c>
      <c r="I105" s="229"/>
      <c r="J105" s="225"/>
      <c r="K105" s="225"/>
      <c r="L105" s="230"/>
      <c r="M105" s="231"/>
      <c r="N105" s="232"/>
      <c r="O105" s="232"/>
      <c r="P105" s="232"/>
      <c r="Q105" s="232"/>
      <c r="R105" s="232"/>
      <c r="S105" s="232"/>
      <c r="T105" s="23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34" t="s">
        <v>169</v>
      </c>
      <c r="AU105" s="234" t="s">
        <v>80</v>
      </c>
      <c r="AV105" s="13" t="s">
        <v>78</v>
      </c>
      <c r="AW105" s="13" t="s">
        <v>171</v>
      </c>
      <c r="AX105" s="13" t="s">
        <v>70</v>
      </c>
      <c r="AY105" s="234" t="s">
        <v>158</v>
      </c>
    </row>
    <row r="106" s="14" customFormat="1">
      <c r="A106" s="14"/>
      <c r="B106" s="235"/>
      <c r="C106" s="236"/>
      <c r="D106" s="226" t="s">
        <v>169</v>
      </c>
      <c r="E106" s="237" t="s">
        <v>19</v>
      </c>
      <c r="F106" s="238" t="s">
        <v>3171</v>
      </c>
      <c r="G106" s="236"/>
      <c r="H106" s="239">
        <v>18</v>
      </c>
      <c r="I106" s="240"/>
      <c r="J106" s="236"/>
      <c r="K106" s="236"/>
      <c r="L106" s="241"/>
      <c r="M106" s="242"/>
      <c r="N106" s="243"/>
      <c r="O106" s="243"/>
      <c r="P106" s="243"/>
      <c r="Q106" s="243"/>
      <c r="R106" s="243"/>
      <c r="S106" s="243"/>
      <c r="T106" s="24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45" t="s">
        <v>169</v>
      </c>
      <c r="AU106" s="245" t="s">
        <v>80</v>
      </c>
      <c r="AV106" s="14" t="s">
        <v>80</v>
      </c>
      <c r="AW106" s="14" t="s">
        <v>171</v>
      </c>
      <c r="AX106" s="14" t="s">
        <v>70</v>
      </c>
      <c r="AY106" s="245" t="s">
        <v>158</v>
      </c>
    </row>
    <row r="107" s="13" customFormat="1">
      <c r="A107" s="13"/>
      <c r="B107" s="224"/>
      <c r="C107" s="225"/>
      <c r="D107" s="226" t="s">
        <v>169</v>
      </c>
      <c r="E107" s="227" t="s">
        <v>19</v>
      </c>
      <c r="F107" s="228" t="s">
        <v>3172</v>
      </c>
      <c r="G107" s="225"/>
      <c r="H107" s="227" t="s">
        <v>19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34" t="s">
        <v>169</v>
      </c>
      <c r="AU107" s="234" t="s">
        <v>80</v>
      </c>
      <c r="AV107" s="13" t="s">
        <v>78</v>
      </c>
      <c r="AW107" s="13" t="s">
        <v>171</v>
      </c>
      <c r="AX107" s="13" t="s">
        <v>70</v>
      </c>
      <c r="AY107" s="234" t="s">
        <v>158</v>
      </c>
    </row>
    <row r="108" s="14" customFormat="1">
      <c r="A108" s="14"/>
      <c r="B108" s="235"/>
      <c r="C108" s="236"/>
      <c r="D108" s="226" t="s">
        <v>169</v>
      </c>
      <c r="E108" s="237" t="s">
        <v>19</v>
      </c>
      <c r="F108" s="238" t="s">
        <v>3173</v>
      </c>
      <c r="G108" s="236"/>
      <c r="H108" s="239">
        <v>26.800000000000001</v>
      </c>
      <c r="I108" s="240"/>
      <c r="J108" s="236"/>
      <c r="K108" s="236"/>
      <c r="L108" s="241"/>
      <c r="M108" s="242"/>
      <c r="N108" s="243"/>
      <c r="O108" s="243"/>
      <c r="P108" s="243"/>
      <c r="Q108" s="243"/>
      <c r="R108" s="243"/>
      <c r="S108" s="243"/>
      <c r="T108" s="24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45" t="s">
        <v>169</v>
      </c>
      <c r="AU108" s="245" t="s">
        <v>80</v>
      </c>
      <c r="AV108" s="14" t="s">
        <v>80</v>
      </c>
      <c r="AW108" s="14" t="s">
        <v>171</v>
      </c>
      <c r="AX108" s="14" t="s">
        <v>70</v>
      </c>
      <c r="AY108" s="245" t="s">
        <v>158</v>
      </c>
    </row>
    <row r="109" s="2" customFormat="1" ht="14.4" customHeight="1">
      <c r="A109" s="40"/>
      <c r="B109" s="41"/>
      <c r="C109" s="206" t="s">
        <v>165</v>
      </c>
      <c r="D109" s="206" t="s">
        <v>160</v>
      </c>
      <c r="E109" s="207" t="s">
        <v>193</v>
      </c>
      <c r="F109" s="208" t="s">
        <v>194</v>
      </c>
      <c r="G109" s="209" t="s">
        <v>181</v>
      </c>
      <c r="H109" s="210">
        <v>44.799999999999997</v>
      </c>
      <c r="I109" s="211"/>
      <c r="J109" s="212">
        <f>ROUND(I109*H109,2)</f>
        <v>0</v>
      </c>
      <c r="K109" s="208" t="s">
        <v>164</v>
      </c>
      <c r="L109" s="46"/>
      <c r="M109" s="213" t="s">
        <v>19</v>
      </c>
      <c r="N109" s="214" t="s">
        <v>41</v>
      </c>
      <c r="O109" s="86"/>
      <c r="P109" s="215">
        <f>O109*H109</f>
        <v>0</v>
      </c>
      <c r="Q109" s="215">
        <v>0</v>
      </c>
      <c r="R109" s="215">
        <f>Q109*H109</f>
        <v>0</v>
      </c>
      <c r="S109" s="215">
        <v>0</v>
      </c>
      <c r="T109" s="21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7" t="s">
        <v>165</v>
      </c>
      <c r="AT109" s="217" t="s">
        <v>160</v>
      </c>
      <c r="AU109" s="217" t="s">
        <v>80</v>
      </c>
      <c r="AY109" s="19" t="s">
        <v>158</v>
      </c>
      <c r="BE109" s="218">
        <f>IF(N109="základní",J109,0)</f>
        <v>0</v>
      </c>
      <c r="BF109" s="218">
        <f>IF(N109="snížená",J109,0)</f>
        <v>0</v>
      </c>
      <c r="BG109" s="218">
        <f>IF(N109="zákl. přenesená",J109,0)</f>
        <v>0</v>
      </c>
      <c r="BH109" s="218">
        <f>IF(N109="sníž. přenesená",J109,0)</f>
        <v>0</v>
      </c>
      <c r="BI109" s="218">
        <f>IF(N109="nulová",J109,0)</f>
        <v>0</v>
      </c>
      <c r="BJ109" s="19" t="s">
        <v>78</v>
      </c>
      <c r="BK109" s="218">
        <f>ROUND(I109*H109,2)</f>
        <v>0</v>
      </c>
      <c r="BL109" s="19" t="s">
        <v>165</v>
      </c>
      <c r="BM109" s="217" t="s">
        <v>3174</v>
      </c>
    </row>
    <row r="110" s="2" customFormat="1">
      <c r="A110" s="40"/>
      <c r="B110" s="41"/>
      <c r="C110" s="42"/>
      <c r="D110" s="219" t="s">
        <v>167</v>
      </c>
      <c r="E110" s="42"/>
      <c r="F110" s="220" t="s">
        <v>196</v>
      </c>
      <c r="G110" s="42"/>
      <c r="H110" s="42"/>
      <c r="I110" s="221"/>
      <c r="J110" s="42"/>
      <c r="K110" s="42"/>
      <c r="L110" s="46"/>
      <c r="M110" s="222"/>
      <c r="N110" s="22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167</v>
      </c>
      <c r="AU110" s="19" t="s">
        <v>80</v>
      </c>
    </row>
    <row r="111" s="2" customFormat="1" ht="14.4" customHeight="1">
      <c r="A111" s="40"/>
      <c r="B111" s="41"/>
      <c r="C111" s="206" t="s">
        <v>197</v>
      </c>
      <c r="D111" s="206" t="s">
        <v>160</v>
      </c>
      <c r="E111" s="207" t="s">
        <v>210</v>
      </c>
      <c r="F111" s="208" t="s">
        <v>211</v>
      </c>
      <c r="G111" s="209" t="s">
        <v>181</v>
      </c>
      <c r="H111" s="210">
        <v>6.5</v>
      </c>
      <c r="I111" s="211"/>
      <c r="J111" s="212">
        <f>ROUND(I111*H111,2)</f>
        <v>0</v>
      </c>
      <c r="K111" s="208" t="s">
        <v>164</v>
      </c>
      <c r="L111" s="46"/>
      <c r="M111" s="213" t="s">
        <v>19</v>
      </c>
      <c r="N111" s="214" t="s">
        <v>41</v>
      </c>
      <c r="O111" s="86"/>
      <c r="P111" s="215">
        <f>O111*H111</f>
        <v>0</v>
      </c>
      <c r="Q111" s="215">
        <v>0.00046999999999999999</v>
      </c>
      <c r="R111" s="215">
        <f>Q111*H111</f>
        <v>0.003055</v>
      </c>
      <c r="S111" s="215">
        <v>0</v>
      </c>
      <c r="T111" s="21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7" t="s">
        <v>165</v>
      </c>
      <c r="AT111" s="217" t="s">
        <v>160</v>
      </c>
      <c r="AU111" s="217" t="s">
        <v>80</v>
      </c>
      <c r="AY111" s="19" t="s">
        <v>158</v>
      </c>
      <c r="BE111" s="218">
        <f>IF(N111="základní",J111,0)</f>
        <v>0</v>
      </c>
      <c r="BF111" s="218">
        <f>IF(N111="snížená",J111,0)</f>
        <v>0</v>
      </c>
      <c r="BG111" s="218">
        <f>IF(N111="zákl. přenesená",J111,0)</f>
        <v>0</v>
      </c>
      <c r="BH111" s="218">
        <f>IF(N111="sníž. přenesená",J111,0)</f>
        <v>0</v>
      </c>
      <c r="BI111" s="218">
        <f>IF(N111="nulová",J111,0)</f>
        <v>0</v>
      </c>
      <c r="BJ111" s="19" t="s">
        <v>78</v>
      </c>
      <c r="BK111" s="218">
        <f>ROUND(I111*H111,2)</f>
        <v>0</v>
      </c>
      <c r="BL111" s="19" t="s">
        <v>165</v>
      </c>
      <c r="BM111" s="217" t="s">
        <v>3175</v>
      </c>
    </row>
    <row r="112" s="2" customFormat="1">
      <c r="A112" s="40"/>
      <c r="B112" s="41"/>
      <c r="C112" s="42"/>
      <c r="D112" s="219" t="s">
        <v>167</v>
      </c>
      <c r="E112" s="42"/>
      <c r="F112" s="220" t="s">
        <v>213</v>
      </c>
      <c r="G112" s="42"/>
      <c r="H112" s="42"/>
      <c r="I112" s="221"/>
      <c r="J112" s="42"/>
      <c r="K112" s="42"/>
      <c r="L112" s="46"/>
      <c r="M112" s="222"/>
      <c r="N112" s="22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167</v>
      </c>
      <c r="AU112" s="19" t="s">
        <v>80</v>
      </c>
    </row>
    <row r="113" s="14" customFormat="1">
      <c r="A113" s="14"/>
      <c r="B113" s="235"/>
      <c r="C113" s="236"/>
      <c r="D113" s="226" t="s">
        <v>169</v>
      </c>
      <c r="E113" s="237" t="s">
        <v>19</v>
      </c>
      <c r="F113" s="238" t="s">
        <v>3176</v>
      </c>
      <c r="G113" s="236"/>
      <c r="H113" s="239">
        <v>6.5</v>
      </c>
      <c r="I113" s="240"/>
      <c r="J113" s="236"/>
      <c r="K113" s="236"/>
      <c r="L113" s="241"/>
      <c r="M113" s="242"/>
      <c r="N113" s="243"/>
      <c r="O113" s="243"/>
      <c r="P113" s="243"/>
      <c r="Q113" s="243"/>
      <c r="R113" s="243"/>
      <c r="S113" s="243"/>
      <c r="T113" s="24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45" t="s">
        <v>169</v>
      </c>
      <c r="AU113" s="245" t="s">
        <v>80</v>
      </c>
      <c r="AV113" s="14" t="s">
        <v>80</v>
      </c>
      <c r="AW113" s="14" t="s">
        <v>171</v>
      </c>
      <c r="AX113" s="14" t="s">
        <v>70</v>
      </c>
      <c r="AY113" s="245" t="s">
        <v>158</v>
      </c>
    </row>
    <row r="114" s="2" customFormat="1" ht="14.4" customHeight="1">
      <c r="A114" s="40"/>
      <c r="B114" s="41"/>
      <c r="C114" s="206" t="s">
        <v>204</v>
      </c>
      <c r="D114" s="206" t="s">
        <v>160</v>
      </c>
      <c r="E114" s="207" t="s">
        <v>216</v>
      </c>
      <c r="F114" s="208" t="s">
        <v>217</v>
      </c>
      <c r="G114" s="209" t="s">
        <v>181</v>
      </c>
      <c r="H114" s="210">
        <v>6.5</v>
      </c>
      <c r="I114" s="211"/>
      <c r="J114" s="212">
        <f>ROUND(I114*H114,2)</f>
        <v>0</v>
      </c>
      <c r="K114" s="208" t="s">
        <v>164</v>
      </c>
      <c r="L114" s="46"/>
      <c r="M114" s="213" t="s">
        <v>19</v>
      </c>
      <c r="N114" s="214" t="s">
        <v>41</v>
      </c>
      <c r="O114" s="86"/>
      <c r="P114" s="215">
        <f>O114*H114</f>
        <v>0</v>
      </c>
      <c r="Q114" s="215">
        <v>0</v>
      </c>
      <c r="R114" s="215">
        <f>Q114*H114</f>
        <v>0</v>
      </c>
      <c r="S114" s="215">
        <v>0</v>
      </c>
      <c r="T114" s="21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7" t="s">
        <v>165</v>
      </c>
      <c r="AT114" s="217" t="s">
        <v>160</v>
      </c>
      <c r="AU114" s="217" t="s">
        <v>80</v>
      </c>
      <c r="AY114" s="19" t="s">
        <v>158</v>
      </c>
      <c r="BE114" s="218">
        <f>IF(N114="základní",J114,0)</f>
        <v>0</v>
      </c>
      <c r="BF114" s="218">
        <f>IF(N114="snížená",J114,0)</f>
        <v>0</v>
      </c>
      <c r="BG114" s="218">
        <f>IF(N114="zákl. přenesená",J114,0)</f>
        <v>0</v>
      </c>
      <c r="BH114" s="218">
        <f>IF(N114="sníž. přenesená",J114,0)</f>
        <v>0</v>
      </c>
      <c r="BI114" s="218">
        <f>IF(N114="nulová",J114,0)</f>
        <v>0</v>
      </c>
      <c r="BJ114" s="19" t="s">
        <v>78</v>
      </c>
      <c r="BK114" s="218">
        <f>ROUND(I114*H114,2)</f>
        <v>0</v>
      </c>
      <c r="BL114" s="19" t="s">
        <v>165</v>
      </c>
      <c r="BM114" s="217" t="s">
        <v>3177</v>
      </c>
    </row>
    <row r="115" s="2" customFormat="1">
      <c r="A115" s="40"/>
      <c r="B115" s="41"/>
      <c r="C115" s="42"/>
      <c r="D115" s="219" t="s">
        <v>167</v>
      </c>
      <c r="E115" s="42"/>
      <c r="F115" s="220" t="s">
        <v>219</v>
      </c>
      <c r="G115" s="42"/>
      <c r="H115" s="42"/>
      <c r="I115" s="221"/>
      <c r="J115" s="42"/>
      <c r="K115" s="42"/>
      <c r="L115" s="46"/>
      <c r="M115" s="222"/>
      <c r="N115" s="223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167</v>
      </c>
      <c r="AU115" s="19" t="s">
        <v>80</v>
      </c>
    </row>
    <row r="116" s="2" customFormat="1" ht="14.4" customHeight="1">
      <c r="A116" s="40"/>
      <c r="B116" s="41"/>
      <c r="C116" s="206" t="s">
        <v>209</v>
      </c>
      <c r="D116" s="206" t="s">
        <v>160</v>
      </c>
      <c r="E116" s="207" t="s">
        <v>221</v>
      </c>
      <c r="F116" s="208" t="s">
        <v>222</v>
      </c>
      <c r="G116" s="209" t="s">
        <v>223</v>
      </c>
      <c r="H116" s="210">
        <v>46.399999999999999</v>
      </c>
      <c r="I116" s="211"/>
      <c r="J116" s="212">
        <f>ROUND(I116*H116,2)</f>
        <v>0</v>
      </c>
      <c r="K116" s="208" t="s">
        <v>164</v>
      </c>
      <c r="L116" s="46"/>
      <c r="M116" s="213" t="s">
        <v>19</v>
      </c>
      <c r="N116" s="214" t="s">
        <v>41</v>
      </c>
      <c r="O116" s="86"/>
      <c r="P116" s="215">
        <f>O116*H116</f>
        <v>0</v>
      </c>
      <c r="Q116" s="215">
        <v>0</v>
      </c>
      <c r="R116" s="215">
        <f>Q116*H116</f>
        <v>0</v>
      </c>
      <c r="S116" s="215">
        <v>0</v>
      </c>
      <c r="T116" s="216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17" t="s">
        <v>165</v>
      </c>
      <c r="AT116" s="217" t="s">
        <v>160</v>
      </c>
      <c r="AU116" s="217" t="s">
        <v>80</v>
      </c>
      <c r="AY116" s="19" t="s">
        <v>158</v>
      </c>
      <c r="BE116" s="218">
        <f>IF(N116="základní",J116,0)</f>
        <v>0</v>
      </c>
      <c r="BF116" s="218">
        <f>IF(N116="snížená",J116,0)</f>
        <v>0</v>
      </c>
      <c r="BG116" s="218">
        <f>IF(N116="zákl. přenesená",J116,0)</f>
        <v>0</v>
      </c>
      <c r="BH116" s="218">
        <f>IF(N116="sníž. přenesená",J116,0)</f>
        <v>0</v>
      </c>
      <c r="BI116" s="218">
        <f>IF(N116="nulová",J116,0)</f>
        <v>0</v>
      </c>
      <c r="BJ116" s="19" t="s">
        <v>78</v>
      </c>
      <c r="BK116" s="218">
        <f>ROUND(I116*H116,2)</f>
        <v>0</v>
      </c>
      <c r="BL116" s="19" t="s">
        <v>165</v>
      </c>
      <c r="BM116" s="217" t="s">
        <v>3178</v>
      </c>
    </row>
    <row r="117" s="2" customFormat="1">
      <c r="A117" s="40"/>
      <c r="B117" s="41"/>
      <c r="C117" s="42"/>
      <c r="D117" s="219" t="s">
        <v>167</v>
      </c>
      <c r="E117" s="42"/>
      <c r="F117" s="220" t="s">
        <v>225</v>
      </c>
      <c r="G117" s="42"/>
      <c r="H117" s="42"/>
      <c r="I117" s="221"/>
      <c r="J117" s="42"/>
      <c r="K117" s="42"/>
      <c r="L117" s="46"/>
      <c r="M117" s="222"/>
      <c r="N117" s="223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167</v>
      </c>
      <c r="AU117" s="19" t="s">
        <v>80</v>
      </c>
    </row>
    <row r="118" s="13" customFormat="1">
      <c r="A118" s="13"/>
      <c r="B118" s="224"/>
      <c r="C118" s="225"/>
      <c r="D118" s="226" t="s">
        <v>169</v>
      </c>
      <c r="E118" s="227" t="s">
        <v>19</v>
      </c>
      <c r="F118" s="228" t="s">
        <v>226</v>
      </c>
      <c r="G118" s="225"/>
      <c r="H118" s="227" t="s">
        <v>19</v>
      </c>
      <c r="I118" s="229"/>
      <c r="J118" s="225"/>
      <c r="K118" s="225"/>
      <c r="L118" s="230"/>
      <c r="M118" s="231"/>
      <c r="N118" s="232"/>
      <c r="O118" s="232"/>
      <c r="P118" s="232"/>
      <c r="Q118" s="232"/>
      <c r="R118" s="232"/>
      <c r="S118" s="232"/>
      <c r="T118" s="23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34" t="s">
        <v>169</v>
      </c>
      <c r="AU118" s="234" t="s">
        <v>80</v>
      </c>
      <c r="AV118" s="13" t="s">
        <v>78</v>
      </c>
      <c r="AW118" s="13" t="s">
        <v>171</v>
      </c>
      <c r="AX118" s="13" t="s">
        <v>70</v>
      </c>
      <c r="AY118" s="234" t="s">
        <v>158</v>
      </c>
    </row>
    <row r="119" s="13" customFormat="1">
      <c r="A119" s="13"/>
      <c r="B119" s="224"/>
      <c r="C119" s="225"/>
      <c r="D119" s="226" t="s">
        <v>169</v>
      </c>
      <c r="E119" s="227" t="s">
        <v>19</v>
      </c>
      <c r="F119" s="228" t="s">
        <v>3170</v>
      </c>
      <c r="G119" s="225"/>
      <c r="H119" s="227" t="s">
        <v>19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34" t="s">
        <v>169</v>
      </c>
      <c r="AU119" s="234" t="s">
        <v>80</v>
      </c>
      <c r="AV119" s="13" t="s">
        <v>78</v>
      </c>
      <c r="AW119" s="13" t="s">
        <v>171</v>
      </c>
      <c r="AX119" s="13" t="s">
        <v>70</v>
      </c>
      <c r="AY119" s="234" t="s">
        <v>158</v>
      </c>
    </row>
    <row r="120" s="14" customFormat="1">
      <c r="A120" s="14"/>
      <c r="B120" s="235"/>
      <c r="C120" s="236"/>
      <c r="D120" s="226" t="s">
        <v>169</v>
      </c>
      <c r="E120" s="237" t="s">
        <v>19</v>
      </c>
      <c r="F120" s="238" t="s">
        <v>3179</v>
      </c>
      <c r="G120" s="236"/>
      <c r="H120" s="239">
        <v>9</v>
      </c>
      <c r="I120" s="240"/>
      <c r="J120" s="236"/>
      <c r="K120" s="236"/>
      <c r="L120" s="241"/>
      <c r="M120" s="242"/>
      <c r="N120" s="243"/>
      <c r="O120" s="243"/>
      <c r="P120" s="243"/>
      <c r="Q120" s="243"/>
      <c r="R120" s="243"/>
      <c r="S120" s="243"/>
      <c r="T120" s="24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45" t="s">
        <v>169</v>
      </c>
      <c r="AU120" s="245" t="s">
        <v>80</v>
      </c>
      <c r="AV120" s="14" t="s">
        <v>80</v>
      </c>
      <c r="AW120" s="14" t="s">
        <v>171</v>
      </c>
      <c r="AX120" s="14" t="s">
        <v>70</v>
      </c>
      <c r="AY120" s="245" t="s">
        <v>158</v>
      </c>
    </row>
    <row r="121" s="13" customFormat="1">
      <c r="A121" s="13"/>
      <c r="B121" s="224"/>
      <c r="C121" s="225"/>
      <c r="D121" s="226" t="s">
        <v>169</v>
      </c>
      <c r="E121" s="227" t="s">
        <v>19</v>
      </c>
      <c r="F121" s="228" t="s">
        <v>3172</v>
      </c>
      <c r="G121" s="225"/>
      <c r="H121" s="227" t="s">
        <v>19</v>
      </c>
      <c r="I121" s="229"/>
      <c r="J121" s="225"/>
      <c r="K121" s="225"/>
      <c r="L121" s="230"/>
      <c r="M121" s="231"/>
      <c r="N121" s="232"/>
      <c r="O121" s="232"/>
      <c r="P121" s="232"/>
      <c r="Q121" s="232"/>
      <c r="R121" s="232"/>
      <c r="S121" s="232"/>
      <c r="T121" s="23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34" t="s">
        <v>169</v>
      </c>
      <c r="AU121" s="234" t="s">
        <v>80</v>
      </c>
      <c r="AV121" s="13" t="s">
        <v>78</v>
      </c>
      <c r="AW121" s="13" t="s">
        <v>171</v>
      </c>
      <c r="AX121" s="13" t="s">
        <v>70</v>
      </c>
      <c r="AY121" s="234" t="s">
        <v>158</v>
      </c>
    </row>
    <row r="122" s="14" customFormat="1">
      <c r="A122" s="14"/>
      <c r="B122" s="235"/>
      <c r="C122" s="236"/>
      <c r="D122" s="226" t="s">
        <v>169</v>
      </c>
      <c r="E122" s="237" t="s">
        <v>19</v>
      </c>
      <c r="F122" s="238" t="s">
        <v>3180</v>
      </c>
      <c r="G122" s="236"/>
      <c r="H122" s="239">
        <v>13.4</v>
      </c>
      <c r="I122" s="240"/>
      <c r="J122" s="236"/>
      <c r="K122" s="236"/>
      <c r="L122" s="241"/>
      <c r="M122" s="242"/>
      <c r="N122" s="243"/>
      <c r="O122" s="243"/>
      <c r="P122" s="243"/>
      <c r="Q122" s="243"/>
      <c r="R122" s="243"/>
      <c r="S122" s="243"/>
      <c r="T122" s="24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45" t="s">
        <v>169</v>
      </c>
      <c r="AU122" s="245" t="s">
        <v>80</v>
      </c>
      <c r="AV122" s="14" t="s">
        <v>80</v>
      </c>
      <c r="AW122" s="14" t="s">
        <v>171</v>
      </c>
      <c r="AX122" s="14" t="s">
        <v>70</v>
      </c>
      <c r="AY122" s="245" t="s">
        <v>158</v>
      </c>
    </row>
    <row r="123" s="14" customFormat="1">
      <c r="A123" s="14"/>
      <c r="B123" s="235"/>
      <c r="C123" s="236"/>
      <c r="D123" s="226" t="s">
        <v>169</v>
      </c>
      <c r="E123" s="237" t="s">
        <v>19</v>
      </c>
      <c r="F123" s="238" t="s">
        <v>3181</v>
      </c>
      <c r="G123" s="236"/>
      <c r="H123" s="239">
        <v>24</v>
      </c>
      <c r="I123" s="240"/>
      <c r="J123" s="236"/>
      <c r="K123" s="236"/>
      <c r="L123" s="241"/>
      <c r="M123" s="242"/>
      <c r="N123" s="243"/>
      <c r="O123" s="243"/>
      <c r="P123" s="243"/>
      <c r="Q123" s="243"/>
      <c r="R123" s="243"/>
      <c r="S123" s="243"/>
      <c r="T123" s="24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45" t="s">
        <v>169</v>
      </c>
      <c r="AU123" s="245" t="s">
        <v>80</v>
      </c>
      <c r="AV123" s="14" t="s">
        <v>80</v>
      </c>
      <c r="AW123" s="14" t="s">
        <v>171</v>
      </c>
      <c r="AX123" s="14" t="s">
        <v>70</v>
      </c>
      <c r="AY123" s="245" t="s">
        <v>158</v>
      </c>
    </row>
    <row r="124" s="2" customFormat="1" ht="22.2" customHeight="1">
      <c r="A124" s="40"/>
      <c r="B124" s="41"/>
      <c r="C124" s="206" t="s">
        <v>215</v>
      </c>
      <c r="D124" s="206" t="s">
        <v>160</v>
      </c>
      <c r="E124" s="207" t="s">
        <v>3182</v>
      </c>
      <c r="F124" s="208" t="s">
        <v>3183</v>
      </c>
      <c r="G124" s="209" t="s">
        <v>234</v>
      </c>
      <c r="H124" s="210">
        <v>10.800000000000001</v>
      </c>
      <c r="I124" s="211"/>
      <c r="J124" s="212">
        <f>ROUND(I124*H124,2)</f>
        <v>0</v>
      </c>
      <c r="K124" s="208" t="s">
        <v>164</v>
      </c>
      <c r="L124" s="46"/>
      <c r="M124" s="213" t="s">
        <v>19</v>
      </c>
      <c r="N124" s="214" t="s">
        <v>41</v>
      </c>
      <c r="O124" s="86"/>
      <c r="P124" s="215">
        <f>O124*H124</f>
        <v>0</v>
      </c>
      <c r="Q124" s="215">
        <v>0</v>
      </c>
      <c r="R124" s="215">
        <f>Q124*H124</f>
        <v>0</v>
      </c>
      <c r="S124" s="215">
        <v>0</v>
      </c>
      <c r="T124" s="216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17" t="s">
        <v>165</v>
      </c>
      <c r="AT124" s="217" t="s">
        <v>160</v>
      </c>
      <c r="AU124" s="217" t="s">
        <v>80</v>
      </c>
      <c r="AY124" s="19" t="s">
        <v>158</v>
      </c>
      <c r="BE124" s="218">
        <f>IF(N124="základní",J124,0)</f>
        <v>0</v>
      </c>
      <c r="BF124" s="218">
        <f>IF(N124="snížená",J124,0)</f>
        <v>0</v>
      </c>
      <c r="BG124" s="218">
        <f>IF(N124="zákl. přenesená",J124,0)</f>
        <v>0</v>
      </c>
      <c r="BH124" s="218">
        <f>IF(N124="sníž. přenesená",J124,0)</f>
        <v>0</v>
      </c>
      <c r="BI124" s="218">
        <f>IF(N124="nulová",J124,0)</f>
        <v>0</v>
      </c>
      <c r="BJ124" s="19" t="s">
        <v>78</v>
      </c>
      <c r="BK124" s="218">
        <f>ROUND(I124*H124,2)</f>
        <v>0</v>
      </c>
      <c r="BL124" s="19" t="s">
        <v>165</v>
      </c>
      <c r="BM124" s="217" t="s">
        <v>3184</v>
      </c>
    </row>
    <row r="125" s="2" customFormat="1">
      <c r="A125" s="40"/>
      <c r="B125" s="41"/>
      <c r="C125" s="42"/>
      <c r="D125" s="219" t="s">
        <v>167</v>
      </c>
      <c r="E125" s="42"/>
      <c r="F125" s="220" t="s">
        <v>3185</v>
      </c>
      <c r="G125" s="42"/>
      <c r="H125" s="42"/>
      <c r="I125" s="221"/>
      <c r="J125" s="42"/>
      <c r="K125" s="42"/>
      <c r="L125" s="46"/>
      <c r="M125" s="222"/>
      <c r="N125" s="223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167</v>
      </c>
      <c r="AU125" s="19" t="s">
        <v>80</v>
      </c>
    </row>
    <row r="126" s="14" customFormat="1">
      <c r="A126" s="14"/>
      <c r="B126" s="235"/>
      <c r="C126" s="236"/>
      <c r="D126" s="226" t="s">
        <v>169</v>
      </c>
      <c r="E126" s="237" t="s">
        <v>19</v>
      </c>
      <c r="F126" s="238" t="s">
        <v>3186</v>
      </c>
      <c r="G126" s="236"/>
      <c r="H126" s="239">
        <v>10.799999999999999</v>
      </c>
      <c r="I126" s="240"/>
      <c r="J126" s="236"/>
      <c r="K126" s="236"/>
      <c r="L126" s="241"/>
      <c r="M126" s="242"/>
      <c r="N126" s="243"/>
      <c r="O126" s="243"/>
      <c r="P126" s="243"/>
      <c r="Q126" s="243"/>
      <c r="R126" s="243"/>
      <c r="S126" s="243"/>
      <c r="T126" s="24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45" t="s">
        <v>169</v>
      </c>
      <c r="AU126" s="245" t="s">
        <v>80</v>
      </c>
      <c r="AV126" s="14" t="s">
        <v>80</v>
      </c>
      <c r="AW126" s="14" t="s">
        <v>171</v>
      </c>
      <c r="AX126" s="14" t="s">
        <v>70</v>
      </c>
      <c r="AY126" s="245" t="s">
        <v>158</v>
      </c>
    </row>
    <row r="127" s="2" customFormat="1" ht="22.2" customHeight="1">
      <c r="A127" s="40"/>
      <c r="B127" s="41"/>
      <c r="C127" s="206" t="s">
        <v>220</v>
      </c>
      <c r="D127" s="206" t="s">
        <v>160</v>
      </c>
      <c r="E127" s="207" t="s">
        <v>3187</v>
      </c>
      <c r="F127" s="208" t="s">
        <v>3188</v>
      </c>
      <c r="G127" s="209" t="s">
        <v>234</v>
      </c>
      <c r="H127" s="210">
        <v>12.099</v>
      </c>
      <c r="I127" s="211"/>
      <c r="J127" s="212">
        <f>ROUND(I127*H127,2)</f>
        <v>0</v>
      </c>
      <c r="K127" s="208" t="s">
        <v>164</v>
      </c>
      <c r="L127" s="46"/>
      <c r="M127" s="213" t="s">
        <v>19</v>
      </c>
      <c r="N127" s="214" t="s">
        <v>41</v>
      </c>
      <c r="O127" s="86"/>
      <c r="P127" s="215">
        <f>O127*H127</f>
        <v>0</v>
      </c>
      <c r="Q127" s="215">
        <v>0</v>
      </c>
      <c r="R127" s="215">
        <f>Q127*H127</f>
        <v>0</v>
      </c>
      <c r="S127" s="215">
        <v>0</v>
      </c>
      <c r="T127" s="21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17" t="s">
        <v>165</v>
      </c>
      <c r="AT127" s="217" t="s">
        <v>160</v>
      </c>
      <c r="AU127" s="217" t="s">
        <v>80</v>
      </c>
      <c r="AY127" s="19" t="s">
        <v>158</v>
      </c>
      <c r="BE127" s="218">
        <f>IF(N127="základní",J127,0)</f>
        <v>0</v>
      </c>
      <c r="BF127" s="218">
        <f>IF(N127="snížená",J127,0)</f>
        <v>0</v>
      </c>
      <c r="BG127" s="218">
        <f>IF(N127="zákl. přenesená",J127,0)</f>
        <v>0</v>
      </c>
      <c r="BH127" s="218">
        <f>IF(N127="sníž. přenesená",J127,0)</f>
        <v>0</v>
      </c>
      <c r="BI127" s="218">
        <f>IF(N127="nulová",J127,0)</f>
        <v>0</v>
      </c>
      <c r="BJ127" s="19" t="s">
        <v>78</v>
      </c>
      <c r="BK127" s="218">
        <f>ROUND(I127*H127,2)</f>
        <v>0</v>
      </c>
      <c r="BL127" s="19" t="s">
        <v>165</v>
      </c>
      <c r="BM127" s="217" t="s">
        <v>3189</v>
      </c>
    </row>
    <row r="128" s="2" customFormat="1">
      <c r="A128" s="40"/>
      <c r="B128" s="41"/>
      <c r="C128" s="42"/>
      <c r="D128" s="219" t="s">
        <v>167</v>
      </c>
      <c r="E128" s="42"/>
      <c r="F128" s="220" t="s">
        <v>3190</v>
      </c>
      <c r="G128" s="42"/>
      <c r="H128" s="42"/>
      <c r="I128" s="221"/>
      <c r="J128" s="42"/>
      <c r="K128" s="42"/>
      <c r="L128" s="46"/>
      <c r="M128" s="222"/>
      <c r="N128" s="22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167</v>
      </c>
      <c r="AU128" s="19" t="s">
        <v>80</v>
      </c>
    </row>
    <row r="129" s="13" customFormat="1">
      <c r="A129" s="13"/>
      <c r="B129" s="224"/>
      <c r="C129" s="225"/>
      <c r="D129" s="226" t="s">
        <v>169</v>
      </c>
      <c r="E129" s="227" t="s">
        <v>19</v>
      </c>
      <c r="F129" s="228" t="s">
        <v>237</v>
      </c>
      <c r="G129" s="225"/>
      <c r="H129" s="227" t="s">
        <v>19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34" t="s">
        <v>169</v>
      </c>
      <c r="AU129" s="234" t="s">
        <v>80</v>
      </c>
      <c r="AV129" s="13" t="s">
        <v>78</v>
      </c>
      <c r="AW129" s="13" t="s">
        <v>171</v>
      </c>
      <c r="AX129" s="13" t="s">
        <v>70</v>
      </c>
      <c r="AY129" s="234" t="s">
        <v>158</v>
      </c>
    </row>
    <row r="130" s="13" customFormat="1">
      <c r="A130" s="13"/>
      <c r="B130" s="224"/>
      <c r="C130" s="225"/>
      <c r="D130" s="226" t="s">
        <v>169</v>
      </c>
      <c r="E130" s="227" t="s">
        <v>19</v>
      </c>
      <c r="F130" s="228" t="s">
        <v>3170</v>
      </c>
      <c r="G130" s="225"/>
      <c r="H130" s="227" t="s">
        <v>19</v>
      </c>
      <c r="I130" s="229"/>
      <c r="J130" s="225"/>
      <c r="K130" s="225"/>
      <c r="L130" s="230"/>
      <c r="M130" s="231"/>
      <c r="N130" s="232"/>
      <c r="O130" s="232"/>
      <c r="P130" s="232"/>
      <c r="Q130" s="232"/>
      <c r="R130" s="232"/>
      <c r="S130" s="232"/>
      <c r="T130" s="23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34" t="s">
        <v>169</v>
      </c>
      <c r="AU130" s="234" t="s">
        <v>80</v>
      </c>
      <c r="AV130" s="13" t="s">
        <v>78</v>
      </c>
      <c r="AW130" s="13" t="s">
        <v>171</v>
      </c>
      <c r="AX130" s="13" t="s">
        <v>70</v>
      </c>
      <c r="AY130" s="234" t="s">
        <v>158</v>
      </c>
    </row>
    <row r="131" s="14" customFormat="1">
      <c r="A131" s="14"/>
      <c r="B131" s="235"/>
      <c r="C131" s="236"/>
      <c r="D131" s="226" t="s">
        <v>169</v>
      </c>
      <c r="E131" s="237" t="s">
        <v>19</v>
      </c>
      <c r="F131" s="238" t="s">
        <v>3191</v>
      </c>
      <c r="G131" s="236"/>
      <c r="H131" s="239">
        <v>21.059999999999999</v>
      </c>
      <c r="I131" s="240"/>
      <c r="J131" s="236"/>
      <c r="K131" s="236"/>
      <c r="L131" s="241"/>
      <c r="M131" s="242"/>
      <c r="N131" s="243"/>
      <c r="O131" s="243"/>
      <c r="P131" s="243"/>
      <c r="Q131" s="243"/>
      <c r="R131" s="243"/>
      <c r="S131" s="243"/>
      <c r="T131" s="24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45" t="s">
        <v>169</v>
      </c>
      <c r="AU131" s="245" t="s">
        <v>80</v>
      </c>
      <c r="AV131" s="14" t="s">
        <v>80</v>
      </c>
      <c r="AW131" s="14" t="s">
        <v>171</v>
      </c>
      <c r="AX131" s="14" t="s">
        <v>70</v>
      </c>
      <c r="AY131" s="245" t="s">
        <v>158</v>
      </c>
    </row>
    <row r="132" s="13" customFormat="1">
      <c r="A132" s="13"/>
      <c r="B132" s="224"/>
      <c r="C132" s="225"/>
      <c r="D132" s="226" t="s">
        <v>169</v>
      </c>
      <c r="E132" s="227" t="s">
        <v>19</v>
      </c>
      <c r="F132" s="228" t="s">
        <v>3172</v>
      </c>
      <c r="G132" s="225"/>
      <c r="H132" s="227" t="s">
        <v>19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34" t="s">
        <v>169</v>
      </c>
      <c r="AU132" s="234" t="s">
        <v>80</v>
      </c>
      <c r="AV132" s="13" t="s">
        <v>78</v>
      </c>
      <c r="AW132" s="13" t="s">
        <v>171</v>
      </c>
      <c r="AX132" s="13" t="s">
        <v>70</v>
      </c>
      <c r="AY132" s="234" t="s">
        <v>158</v>
      </c>
    </row>
    <row r="133" s="14" customFormat="1">
      <c r="A133" s="14"/>
      <c r="B133" s="235"/>
      <c r="C133" s="236"/>
      <c r="D133" s="226" t="s">
        <v>169</v>
      </c>
      <c r="E133" s="237" t="s">
        <v>19</v>
      </c>
      <c r="F133" s="238" t="s">
        <v>3192</v>
      </c>
      <c r="G133" s="236"/>
      <c r="H133" s="239">
        <v>27.335999999999999</v>
      </c>
      <c r="I133" s="240"/>
      <c r="J133" s="236"/>
      <c r="K133" s="236"/>
      <c r="L133" s="241"/>
      <c r="M133" s="242"/>
      <c r="N133" s="243"/>
      <c r="O133" s="243"/>
      <c r="P133" s="243"/>
      <c r="Q133" s="243"/>
      <c r="R133" s="243"/>
      <c r="S133" s="243"/>
      <c r="T133" s="24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45" t="s">
        <v>169</v>
      </c>
      <c r="AU133" s="245" t="s">
        <v>80</v>
      </c>
      <c r="AV133" s="14" t="s">
        <v>80</v>
      </c>
      <c r="AW133" s="14" t="s">
        <v>171</v>
      </c>
      <c r="AX133" s="14" t="s">
        <v>70</v>
      </c>
      <c r="AY133" s="245" t="s">
        <v>158</v>
      </c>
    </row>
    <row r="134" s="14" customFormat="1">
      <c r="A134" s="14"/>
      <c r="B134" s="235"/>
      <c r="C134" s="236"/>
      <c r="D134" s="226" t="s">
        <v>169</v>
      </c>
      <c r="E134" s="236"/>
      <c r="F134" s="238" t="s">
        <v>3193</v>
      </c>
      <c r="G134" s="236"/>
      <c r="H134" s="239">
        <v>12.099</v>
      </c>
      <c r="I134" s="240"/>
      <c r="J134" s="236"/>
      <c r="K134" s="236"/>
      <c r="L134" s="241"/>
      <c r="M134" s="242"/>
      <c r="N134" s="243"/>
      <c r="O134" s="243"/>
      <c r="P134" s="243"/>
      <c r="Q134" s="243"/>
      <c r="R134" s="243"/>
      <c r="S134" s="243"/>
      <c r="T134" s="24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45" t="s">
        <v>169</v>
      </c>
      <c r="AU134" s="245" t="s">
        <v>80</v>
      </c>
      <c r="AV134" s="14" t="s">
        <v>80</v>
      </c>
      <c r="AW134" s="14" t="s">
        <v>4</v>
      </c>
      <c r="AX134" s="14" t="s">
        <v>78</v>
      </c>
      <c r="AY134" s="245" t="s">
        <v>158</v>
      </c>
    </row>
    <row r="135" s="2" customFormat="1" ht="22.2" customHeight="1">
      <c r="A135" s="40"/>
      <c r="B135" s="41"/>
      <c r="C135" s="206" t="s">
        <v>231</v>
      </c>
      <c r="D135" s="206" t="s">
        <v>160</v>
      </c>
      <c r="E135" s="207" t="s">
        <v>3194</v>
      </c>
      <c r="F135" s="208" t="s">
        <v>3195</v>
      </c>
      <c r="G135" s="209" t="s">
        <v>234</v>
      </c>
      <c r="H135" s="210">
        <v>19.358000000000001</v>
      </c>
      <c r="I135" s="211"/>
      <c r="J135" s="212">
        <f>ROUND(I135*H135,2)</f>
        <v>0</v>
      </c>
      <c r="K135" s="208" t="s">
        <v>164</v>
      </c>
      <c r="L135" s="46"/>
      <c r="M135" s="213" t="s">
        <v>19</v>
      </c>
      <c r="N135" s="214" t="s">
        <v>41</v>
      </c>
      <c r="O135" s="86"/>
      <c r="P135" s="215">
        <f>O135*H135</f>
        <v>0</v>
      </c>
      <c r="Q135" s="215">
        <v>0</v>
      </c>
      <c r="R135" s="215">
        <f>Q135*H135</f>
        <v>0</v>
      </c>
      <c r="S135" s="215">
        <v>0</v>
      </c>
      <c r="T135" s="21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7" t="s">
        <v>165</v>
      </c>
      <c r="AT135" s="217" t="s">
        <v>160</v>
      </c>
      <c r="AU135" s="217" t="s">
        <v>80</v>
      </c>
      <c r="AY135" s="19" t="s">
        <v>158</v>
      </c>
      <c r="BE135" s="218">
        <f>IF(N135="základní",J135,0)</f>
        <v>0</v>
      </c>
      <c r="BF135" s="218">
        <f>IF(N135="snížená",J135,0)</f>
        <v>0</v>
      </c>
      <c r="BG135" s="218">
        <f>IF(N135="zákl. přenesená",J135,0)</f>
        <v>0</v>
      </c>
      <c r="BH135" s="218">
        <f>IF(N135="sníž. přenesená",J135,0)</f>
        <v>0</v>
      </c>
      <c r="BI135" s="218">
        <f>IF(N135="nulová",J135,0)</f>
        <v>0</v>
      </c>
      <c r="BJ135" s="19" t="s">
        <v>78</v>
      </c>
      <c r="BK135" s="218">
        <f>ROUND(I135*H135,2)</f>
        <v>0</v>
      </c>
      <c r="BL135" s="19" t="s">
        <v>165</v>
      </c>
      <c r="BM135" s="217" t="s">
        <v>3196</v>
      </c>
    </row>
    <row r="136" s="2" customFormat="1">
      <c r="A136" s="40"/>
      <c r="B136" s="41"/>
      <c r="C136" s="42"/>
      <c r="D136" s="219" t="s">
        <v>167</v>
      </c>
      <c r="E136" s="42"/>
      <c r="F136" s="220" t="s">
        <v>3197</v>
      </c>
      <c r="G136" s="42"/>
      <c r="H136" s="42"/>
      <c r="I136" s="221"/>
      <c r="J136" s="42"/>
      <c r="K136" s="42"/>
      <c r="L136" s="46"/>
      <c r="M136" s="222"/>
      <c r="N136" s="22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167</v>
      </c>
      <c r="AU136" s="19" t="s">
        <v>80</v>
      </c>
    </row>
    <row r="137" s="13" customFormat="1">
      <c r="A137" s="13"/>
      <c r="B137" s="224"/>
      <c r="C137" s="225"/>
      <c r="D137" s="226" t="s">
        <v>169</v>
      </c>
      <c r="E137" s="227" t="s">
        <v>19</v>
      </c>
      <c r="F137" s="228" t="s">
        <v>249</v>
      </c>
      <c r="G137" s="225"/>
      <c r="H137" s="227" t="s">
        <v>19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34" t="s">
        <v>169</v>
      </c>
      <c r="AU137" s="234" t="s">
        <v>80</v>
      </c>
      <c r="AV137" s="13" t="s">
        <v>78</v>
      </c>
      <c r="AW137" s="13" t="s">
        <v>171</v>
      </c>
      <c r="AX137" s="13" t="s">
        <v>70</v>
      </c>
      <c r="AY137" s="234" t="s">
        <v>158</v>
      </c>
    </row>
    <row r="138" s="13" customFormat="1">
      <c r="A138" s="13"/>
      <c r="B138" s="224"/>
      <c r="C138" s="225"/>
      <c r="D138" s="226" t="s">
        <v>169</v>
      </c>
      <c r="E138" s="227" t="s">
        <v>19</v>
      </c>
      <c r="F138" s="228" t="s">
        <v>3170</v>
      </c>
      <c r="G138" s="225"/>
      <c r="H138" s="227" t="s">
        <v>19</v>
      </c>
      <c r="I138" s="229"/>
      <c r="J138" s="225"/>
      <c r="K138" s="225"/>
      <c r="L138" s="230"/>
      <c r="M138" s="231"/>
      <c r="N138" s="232"/>
      <c r="O138" s="232"/>
      <c r="P138" s="232"/>
      <c r="Q138" s="232"/>
      <c r="R138" s="232"/>
      <c r="S138" s="232"/>
      <c r="T138" s="23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34" t="s">
        <v>169</v>
      </c>
      <c r="AU138" s="234" t="s">
        <v>80</v>
      </c>
      <c r="AV138" s="13" t="s">
        <v>78</v>
      </c>
      <c r="AW138" s="13" t="s">
        <v>171</v>
      </c>
      <c r="AX138" s="13" t="s">
        <v>70</v>
      </c>
      <c r="AY138" s="234" t="s">
        <v>158</v>
      </c>
    </row>
    <row r="139" s="14" customFormat="1">
      <c r="A139" s="14"/>
      <c r="B139" s="235"/>
      <c r="C139" s="236"/>
      <c r="D139" s="226" t="s">
        <v>169</v>
      </c>
      <c r="E139" s="237" t="s">
        <v>19</v>
      </c>
      <c r="F139" s="238" t="s">
        <v>3191</v>
      </c>
      <c r="G139" s="236"/>
      <c r="H139" s="239">
        <v>21.059999999999999</v>
      </c>
      <c r="I139" s="240"/>
      <c r="J139" s="236"/>
      <c r="K139" s="236"/>
      <c r="L139" s="241"/>
      <c r="M139" s="242"/>
      <c r="N139" s="243"/>
      <c r="O139" s="243"/>
      <c r="P139" s="243"/>
      <c r="Q139" s="243"/>
      <c r="R139" s="243"/>
      <c r="S139" s="243"/>
      <c r="T139" s="24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45" t="s">
        <v>169</v>
      </c>
      <c r="AU139" s="245" t="s">
        <v>80</v>
      </c>
      <c r="AV139" s="14" t="s">
        <v>80</v>
      </c>
      <c r="AW139" s="14" t="s">
        <v>171</v>
      </c>
      <c r="AX139" s="14" t="s">
        <v>70</v>
      </c>
      <c r="AY139" s="245" t="s">
        <v>158</v>
      </c>
    </row>
    <row r="140" s="13" customFormat="1">
      <c r="A140" s="13"/>
      <c r="B140" s="224"/>
      <c r="C140" s="225"/>
      <c r="D140" s="226" t="s">
        <v>169</v>
      </c>
      <c r="E140" s="227" t="s">
        <v>19</v>
      </c>
      <c r="F140" s="228" t="s">
        <v>3172</v>
      </c>
      <c r="G140" s="225"/>
      <c r="H140" s="227" t="s">
        <v>19</v>
      </c>
      <c r="I140" s="229"/>
      <c r="J140" s="225"/>
      <c r="K140" s="225"/>
      <c r="L140" s="230"/>
      <c r="M140" s="231"/>
      <c r="N140" s="232"/>
      <c r="O140" s="232"/>
      <c r="P140" s="232"/>
      <c r="Q140" s="232"/>
      <c r="R140" s="232"/>
      <c r="S140" s="232"/>
      <c r="T140" s="23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34" t="s">
        <v>169</v>
      </c>
      <c r="AU140" s="234" t="s">
        <v>80</v>
      </c>
      <c r="AV140" s="13" t="s">
        <v>78</v>
      </c>
      <c r="AW140" s="13" t="s">
        <v>171</v>
      </c>
      <c r="AX140" s="13" t="s">
        <v>70</v>
      </c>
      <c r="AY140" s="234" t="s">
        <v>158</v>
      </c>
    </row>
    <row r="141" s="14" customFormat="1">
      <c r="A141" s="14"/>
      <c r="B141" s="235"/>
      <c r="C141" s="236"/>
      <c r="D141" s="226" t="s">
        <v>169</v>
      </c>
      <c r="E141" s="237" t="s">
        <v>19</v>
      </c>
      <c r="F141" s="238" t="s">
        <v>3192</v>
      </c>
      <c r="G141" s="236"/>
      <c r="H141" s="239">
        <v>27.335999999999999</v>
      </c>
      <c r="I141" s="240"/>
      <c r="J141" s="236"/>
      <c r="K141" s="236"/>
      <c r="L141" s="241"/>
      <c r="M141" s="242"/>
      <c r="N141" s="243"/>
      <c r="O141" s="243"/>
      <c r="P141" s="243"/>
      <c r="Q141" s="243"/>
      <c r="R141" s="243"/>
      <c r="S141" s="243"/>
      <c r="T141" s="24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45" t="s">
        <v>169</v>
      </c>
      <c r="AU141" s="245" t="s">
        <v>80</v>
      </c>
      <c r="AV141" s="14" t="s">
        <v>80</v>
      </c>
      <c r="AW141" s="14" t="s">
        <v>171</v>
      </c>
      <c r="AX141" s="14" t="s">
        <v>70</v>
      </c>
      <c r="AY141" s="245" t="s">
        <v>158</v>
      </c>
    </row>
    <row r="142" s="14" customFormat="1">
      <c r="A142" s="14"/>
      <c r="B142" s="235"/>
      <c r="C142" s="236"/>
      <c r="D142" s="226" t="s">
        <v>169</v>
      </c>
      <c r="E142" s="236"/>
      <c r="F142" s="238" t="s">
        <v>3198</v>
      </c>
      <c r="G142" s="236"/>
      <c r="H142" s="239">
        <v>19.358000000000001</v>
      </c>
      <c r="I142" s="240"/>
      <c r="J142" s="236"/>
      <c r="K142" s="236"/>
      <c r="L142" s="241"/>
      <c r="M142" s="242"/>
      <c r="N142" s="243"/>
      <c r="O142" s="243"/>
      <c r="P142" s="243"/>
      <c r="Q142" s="243"/>
      <c r="R142" s="243"/>
      <c r="S142" s="243"/>
      <c r="T142" s="24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45" t="s">
        <v>169</v>
      </c>
      <c r="AU142" s="245" t="s">
        <v>80</v>
      </c>
      <c r="AV142" s="14" t="s">
        <v>80</v>
      </c>
      <c r="AW142" s="14" t="s">
        <v>4</v>
      </c>
      <c r="AX142" s="14" t="s">
        <v>78</v>
      </c>
      <c r="AY142" s="245" t="s">
        <v>158</v>
      </c>
    </row>
    <row r="143" s="2" customFormat="1" ht="22.2" customHeight="1">
      <c r="A143" s="40"/>
      <c r="B143" s="41"/>
      <c r="C143" s="206" t="s">
        <v>244</v>
      </c>
      <c r="D143" s="206" t="s">
        <v>160</v>
      </c>
      <c r="E143" s="207" t="s">
        <v>3199</v>
      </c>
      <c r="F143" s="208" t="s">
        <v>3200</v>
      </c>
      <c r="G143" s="209" t="s">
        <v>234</v>
      </c>
      <c r="H143" s="210">
        <v>14.519</v>
      </c>
      <c r="I143" s="211"/>
      <c r="J143" s="212">
        <f>ROUND(I143*H143,2)</f>
        <v>0</v>
      </c>
      <c r="K143" s="208" t="s">
        <v>164</v>
      </c>
      <c r="L143" s="46"/>
      <c r="M143" s="213" t="s">
        <v>19</v>
      </c>
      <c r="N143" s="214" t="s">
        <v>41</v>
      </c>
      <c r="O143" s="86"/>
      <c r="P143" s="215">
        <f>O143*H143</f>
        <v>0</v>
      </c>
      <c r="Q143" s="215">
        <v>0</v>
      </c>
      <c r="R143" s="215">
        <f>Q143*H143</f>
        <v>0</v>
      </c>
      <c r="S143" s="215">
        <v>0</v>
      </c>
      <c r="T143" s="216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17" t="s">
        <v>165</v>
      </c>
      <c r="AT143" s="217" t="s">
        <v>160</v>
      </c>
      <c r="AU143" s="217" t="s">
        <v>80</v>
      </c>
      <c r="AY143" s="19" t="s">
        <v>158</v>
      </c>
      <c r="BE143" s="218">
        <f>IF(N143="základní",J143,0)</f>
        <v>0</v>
      </c>
      <c r="BF143" s="218">
        <f>IF(N143="snížená",J143,0)</f>
        <v>0</v>
      </c>
      <c r="BG143" s="218">
        <f>IF(N143="zákl. přenesená",J143,0)</f>
        <v>0</v>
      </c>
      <c r="BH143" s="218">
        <f>IF(N143="sníž. přenesená",J143,0)</f>
        <v>0</v>
      </c>
      <c r="BI143" s="218">
        <f>IF(N143="nulová",J143,0)</f>
        <v>0</v>
      </c>
      <c r="BJ143" s="19" t="s">
        <v>78</v>
      </c>
      <c r="BK143" s="218">
        <f>ROUND(I143*H143,2)</f>
        <v>0</v>
      </c>
      <c r="BL143" s="19" t="s">
        <v>165</v>
      </c>
      <c r="BM143" s="217" t="s">
        <v>3201</v>
      </c>
    </row>
    <row r="144" s="2" customFormat="1">
      <c r="A144" s="40"/>
      <c r="B144" s="41"/>
      <c r="C144" s="42"/>
      <c r="D144" s="219" t="s">
        <v>167</v>
      </c>
      <c r="E144" s="42"/>
      <c r="F144" s="220" t="s">
        <v>3202</v>
      </c>
      <c r="G144" s="42"/>
      <c r="H144" s="42"/>
      <c r="I144" s="221"/>
      <c r="J144" s="42"/>
      <c r="K144" s="42"/>
      <c r="L144" s="46"/>
      <c r="M144" s="222"/>
      <c r="N144" s="223"/>
      <c r="O144" s="86"/>
      <c r="P144" s="86"/>
      <c r="Q144" s="86"/>
      <c r="R144" s="86"/>
      <c r="S144" s="86"/>
      <c r="T144" s="87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T144" s="19" t="s">
        <v>167</v>
      </c>
      <c r="AU144" s="19" t="s">
        <v>80</v>
      </c>
    </row>
    <row r="145" s="13" customFormat="1">
      <c r="A145" s="13"/>
      <c r="B145" s="224"/>
      <c r="C145" s="225"/>
      <c r="D145" s="226" t="s">
        <v>169</v>
      </c>
      <c r="E145" s="227" t="s">
        <v>19</v>
      </c>
      <c r="F145" s="228" t="s">
        <v>255</v>
      </c>
      <c r="G145" s="225"/>
      <c r="H145" s="227" t="s">
        <v>19</v>
      </c>
      <c r="I145" s="229"/>
      <c r="J145" s="225"/>
      <c r="K145" s="225"/>
      <c r="L145" s="230"/>
      <c r="M145" s="231"/>
      <c r="N145" s="232"/>
      <c r="O145" s="232"/>
      <c r="P145" s="232"/>
      <c r="Q145" s="232"/>
      <c r="R145" s="232"/>
      <c r="S145" s="232"/>
      <c r="T145" s="23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34" t="s">
        <v>169</v>
      </c>
      <c r="AU145" s="234" t="s">
        <v>80</v>
      </c>
      <c r="AV145" s="13" t="s">
        <v>78</v>
      </c>
      <c r="AW145" s="13" t="s">
        <v>171</v>
      </c>
      <c r="AX145" s="13" t="s">
        <v>70</v>
      </c>
      <c r="AY145" s="234" t="s">
        <v>158</v>
      </c>
    </row>
    <row r="146" s="13" customFormat="1">
      <c r="A146" s="13"/>
      <c r="B146" s="224"/>
      <c r="C146" s="225"/>
      <c r="D146" s="226" t="s">
        <v>169</v>
      </c>
      <c r="E146" s="227" t="s">
        <v>19</v>
      </c>
      <c r="F146" s="228" t="s">
        <v>3170</v>
      </c>
      <c r="G146" s="225"/>
      <c r="H146" s="227" t="s">
        <v>19</v>
      </c>
      <c r="I146" s="229"/>
      <c r="J146" s="225"/>
      <c r="K146" s="225"/>
      <c r="L146" s="230"/>
      <c r="M146" s="231"/>
      <c r="N146" s="232"/>
      <c r="O146" s="232"/>
      <c r="P146" s="232"/>
      <c r="Q146" s="232"/>
      <c r="R146" s="232"/>
      <c r="S146" s="232"/>
      <c r="T146" s="23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34" t="s">
        <v>169</v>
      </c>
      <c r="AU146" s="234" t="s">
        <v>80</v>
      </c>
      <c r="AV146" s="13" t="s">
        <v>78</v>
      </c>
      <c r="AW146" s="13" t="s">
        <v>171</v>
      </c>
      <c r="AX146" s="13" t="s">
        <v>70</v>
      </c>
      <c r="AY146" s="234" t="s">
        <v>158</v>
      </c>
    </row>
    <row r="147" s="14" customFormat="1">
      <c r="A147" s="14"/>
      <c r="B147" s="235"/>
      <c r="C147" s="236"/>
      <c r="D147" s="226" t="s">
        <v>169</v>
      </c>
      <c r="E147" s="237" t="s">
        <v>19</v>
      </c>
      <c r="F147" s="238" t="s">
        <v>3191</v>
      </c>
      <c r="G147" s="236"/>
      <c r="H147" s="239">
        <v>21.059999999999999</v>
      </c>
      <c r="I147" s="240"/>
      <c r="J147" s="236"/>
      <c r="K147" s="236"/>
      <c r="L147" s="241"/>
      <c r="M147" s="242"/>
      <c r="N147" s="243"/>
      <c r="O147" s="243"/>
      <c r="P147" s="243"/>
      <c r="Q147" s="243"/>
      <c r="R147" s="243"/>
      <c r="S147" s="243"/>
      <c r="T147" s="24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45" t="s">
        <v>169</v>
      </c>
      <c r="AU147" s="245" t="s">
        <v>80</v>
      </c>
      <c r="AV147" s="14" t="s">
        <v>80</v>
      </c>
      <c r="AW147" s="14" t="s">
        <v>171</v>
      </c>
      <c r="AX147" s="14" t="s">
        <v>70</v>
      </c>
      <c r="AY147" s="245" t="s">
        <v>158</v>
      </c>
    </row>
    <row r="148" s="13" customFormat="1">
      <c r="A148" s="13"/>
      <c r="B148" s="224"/>
      <c r="C148" s="225"/>
      <c r="D148" s="226" t="s">
        <v>169</v>
      </c>
      <c r="E148" s="227" t="s">
        <v>19</v>
      </c>
      <c r="F148" s="228" t="s">
        <v>3172</v>
      </c>
      <c r="G148" s="225"/>
      <c r="H148" s="227" t="s">
        <v>19</v>
      </c>
      <c r="I148" s="229"/>
      <c r="J148" s="225"/>
      <c r="K148" s="225"/>
      <c r="L148" s="230"/>
      <c r="M148" s="231"/>
      <c r="N148" s="232"/>
      <c r="O148" s="232"/>
      <c r="P148" s="232"/>
      <c r="Q148" s="232"/>
      <c r="R148" s="232"/>
      <c r="S148" s="232"/>
      <c r="T148" s="23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34" t="s">
        <v>169</v>
      </c>
      <c r="AU148" s="234" t="s">
        <v>80</v>
      </c>
      <c r="AV148" s="13" t="s">
        <v>78</v>
      </c>
      <c r="AW148" s="13" t="s">
        <v>171</v>
      </c>
      <c r="AX148" s="13" t="s">
        <v>70</v>
      </c>
      <c r="AY148" s="234" t="s">
        <v>158</v>
      </c>
    </row>
    <row r="149" s="14" customFormat="1">
      <c r="A149" s="14"/>
      <c r="B149" s="235"/>
      <c r="C149" s="236"/>
      <c r="D149" s="226" t="s">
        <v>169</v>
      </c>
      <c r="E149" s="237" t="s">
        <v>19</v>
      </c>
      <c r="F149" s="238" t="s">
        <v>3192</v>
      </c>
      <c r="G149" s="236"/>
      <c r="H149" s="239">
        <v>27.335999999999999</v>
      </c>
      <c r="I149" s="240"/>
      <c r="J149" s="236"/>
      <c r="K149" s="236"/>
      <c r="L149" s="241"/>
      <c r="M149" s="242"/>
      <c r="N149" s="243"/>
      <c r="O149" s="243"/>
      <c r="P149" s="243"/>
      <c r="Q149" s="243"/>
      <c r="R149" s="243"/>
      <c r="S149" s="243"/>
      <c r="T149" s="24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45" t="s">
        <v>169</v>
      </c>
      <c r="AU149" s="245" t="s">
        <v>80</v>
      </c>
      <c r="AV149" s="14" t="s">
        <v>80</v>
      </c>
      <c r="AW149" s="14" t="s">
        <v>171</v>
      </c>
      <c r="AX149" s="14" t="s">
        <v>70</v>
      </c>
      <c r="AY149" s="245" t="s">
        <v>158</v>
      </c>
    </row>
    <row r="150" s="14" customFormat="1">
      <c r="A150" s="14"/>
      <c r="B150" s="235"/>
      <c r="C150" s="236"/>
      <c r="D150" s="226" t="s">
        <v>169</v>
      </c>
      <c r="E150" s="236"/>
      <c r="F150" s="238" t="s">
        <v>3203</v>
      </c>
      <c r="G150" s="236"/>
      <c r="H150" s="239">
        <v>14.519</v>
      </c>
      <c r="I150" s="240"/>
      <c r="J150" s="236"/>
      <c r="K150" s="236"/>
      <c r="L150" s="241"/>
      <c r="M150" s="242"/>
      <c r="N150" s="243"/>
      <c r="O150" s="243"/>
      <c r="P150" s="243"/>
      <c r="Q150" s="243"/>
      <c r="R150" s="243"/>
      <c r="S150" s="243"/>
      <c r="T150" s="24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45" t="s">
        <v>169</v>
      </c>
      <c r="AU150" s="245" t="s">
        <v>80</v>
      </c>
      <c r="AV150" s="14" t="s">
        <v>80</v>
      </c>
      <c r="AW150" s="14" t="s">
        <v>4</v>
      </c>
      <c r="AX150" s="14" t="s">
        <v>78</v>
      </c>
      <c r="AY150" s="245" t="s">
        <v>158</v>
      </c>
    </row>
    <row r="151" s="2" customFormat="1" ht="22.2" customHeight="1">
      <c r="A151" s="40"/>
      <c r="B151" s="41"/>
      <c r="C151" s="206" t="s">
        <v>8</v>
      </c>
      <c r="D151" s="206" t="s">
        <v>160</v>
      </c>
      <c r="E151" s="207" t="s">
        <v>3204</v>
      </c>
      <c r="F151" s="208" t="s">
        <v>3205</v>
      </c>
      <c r="G151" s="209" t="s">
        <v>234</v>
      </c>
      <c r="H151" s="210">
        <v>2.4199999999999999</v>
      </c>
      <c r="I151" s="211"/>
      <c r="J151" s="212">
        <f>ROUND(I151*H151,2)</f>
        <v>0</v>
      </c>
      <c r="K151" s="208" t="s">
        <v>164</v>
      </c>
      <c r="L151" s="46"/>
      <c r="M151" s="213" t="s">
        <v>19</v>
      </c>
      <c r="N151" s="214" t="s">
        <v>41</v>
      </c>
      <c r="O151" s="86"/>
      <c r="P151" s="215">
        <f>O151*H151</f>
        <v>0</v>
      </c>
      <c r="Q151" s="215">
        <v>0</v>
      </c>
      <c r="R151" s="215">
        <f>Q151*H151</f>
        <v>0</v>
      </c>
      <c r="S151" s="215">
        <v>0</v>
      </c>
      <c r="T151" s="21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7" t="s">
        <v>165</v>
      </c>
      <c r="AT151" s="217" t="s">
        <v>160</v>
      </c>
      <c r="AU151" s="217" t="s">
        <v>80</v>
      </c>
      <c r="AY151" s="19" t="s">
        <v>158</v>
      </c>
      <c r="BE151" s="218">
        <f>IF(N151="základní",J151,0)</f>
        <v>0</v>
      </c>
      <c r="BF151" s="218">
        <f>IF(N151="snížená",J151,0)</f>
        <v>0</v>
      </c>
      <c r="BG151" s="218">
        <f>IF(N151="zákl. přenesená",J151,0)</f>
        <v>0</v>
      </c>
      <c r="BH151" s="218">
        <f>IF(N151="sníž. přenesená",J151,0)</f>
        <v>0</v>
      </c>
      <c r="BI151" s="218">
        <f>IF(N151="nulová",J151,0)</f>
        <v>0</v>
      </c>
      <c r="BJ151" s="19" t="s">
        <v>78</v>
      </c>
      <c r="BK151" s="218">
        <f>ROUND(I151*H151,2)</f>
        <v>0</v>
      </c>
      <c r="BL151" s="19" t="s">
        <v>165</v>
      </c>
      <c r="BM151" s="217" t="s">
        <v>3206</v>
      </c>
    </row>
    <row r="152" s="2" customFormat="1">
      <c r="A152" s="40"/>
      <c r="B152" s="41"/>
      <c r="C152" s="42"/>
      <c r="D152" s="219" t="s">
        <v>167</v>
      </c>
      <c r="E152" s="42"/>
      <c r="F152" s="220" t="s">
        <v>3207</v>
      </c>
      <c r="G152" s="42"/>
      <c r="H152" s="42"/>
      <c r="I152" s="221"/>
      <c r="J152" s="42"/>
      <c r="K152" s="42"/>
      <c r="L152" s="46"/>
      <c r="M152" s="222"/>
      <c r="N152" s="223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167</v>
      </c>
      <c r="AU152" s="19" t="s">
        <v>80</v>
      </c>
    </row>
    <row r="153" s="13" customFormat="1">
      <c r="A153" s="13"/>
      <c r="B153" s="224"/>
      <c r="C153" s="225"/>
      <c r="D153" s="226" t="s">
        <v>169</v>
      </c>
      <c r="E153" s="227" t="s">
        <v>19</v>
      </c>
      <c r="F153" s="228" t="s">
        <v>262</v>
      </c>
      <c r="G153" s="225"/>
      <c r="H153" s="227" t="s">
        <v>19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34" t="s">
        <v>169</v>
      </c>
      <c r="AU153" s="234" t="s">
        <v>80</v>
      </c>
      <c r="AV153" s="13" t="s">
        <v>78</v>
      </c>
      <c r="AW153" s="13" t="s">
        <v>171</v>
      </c>
      <c r="AX153" s="13" t="s">
        <v>70</v>
      </c>
      <c r="AY153" s="234" t="s">
        <v>158</v>
      </c>
    </row>
    <row r="154" s="13" customFormat="1">
      <c r="A154" s="13"/>
      <c r="B154" s="224"/>
      <c r="C154" s="225"/>
      <c r="D154" s="226" t="s">
        <v>169</v>
      </c>
      <c r="E154" s="227" t="s">
        <v>19</v>
      </c>
      <c r="F154" s="228" t="s">
        <v>3170</v>
      </c>
      <c r="G154" s="225"/>
      <c r="H154" s="227" t="s">
        <v>19</v>
      </c>
      <c r="I154" s="229"/>
      <c r="J154" s="225"/>
      <c r="K154" s="225"/>
      <c r="L154" s="230"/>
      <c r="M154" s="231"/>
      <c r="N154" s="232"/>
      <c r="O154" s="232"/>
      <c r="P154" s="232"/>
      <c r="Q154" s="232"/>
      <c r="R154" s="232"/>
      <c r="S154" s="232"/>
      <c r="T154" s="23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34" t="s">
        <v>169</v>
      </c>
      <c r="AU154" s="234" t="s">
        <v>80</v>
      </c>
      <c r="AV154" s="13" t="s">
        <v>78</v>
      </c>
      <c r="AW154" s="13" t="s">
        <v>171</v>
      </c>
      <c r="AX154" s="13" t="s">
        <v>70</v>
      </c>
      <c r="AY154" s="234" t="s">
        <v>158</v>
      </c>
    </row>
    <row r="155" s="14" customFormat="1">
      <c r="A155" s="14"/>
      <c r="B155" s="235"/>
      <c r="C155" s="236"/>
      <c r="D155" s="226" t="s">
        <v>169</v>
      </c>
      <c r="E155" s="237" t="s">
        <v>19</v>
      </c>
      <c r="F155" s="238" t="s">
        <v>3191</v>
      </c>
      <c r="G155" s="236"/>
      <c r="H155" s="239">
        <v>21.059999999999999</v>
      </c>
      <c r="I155" s="240"/>
      <c r="J155" s="236"/>
      <c r="K155" s="236"/>
      <c r="L155" s="241"/>
      <c r="M155" s="242"/>
      <c r="N155" s="243"/>
      <c r="O155" s="243"/>
      <c r="P155" s="243"/>
      <c r="Q155" s="243"/>
      <c r="R155" s="243"/>
      <c r="S155" s="243"/>
      <c r="T155" s="24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45" t="s">
        <v>169</v>
      </c>
      <c r="AU155" s="245" t="s">
        <v>80</v>
      </c>
      <c r="AV155" s="14" t="s">
        <v>80</v>
      </c>
      <c r="AW155" s="14" t="s">
        <v>171</v>
      </c>
      <c r="AX155" s="14" t="s">
        <v>70</v>
      </c>
      <c r="AY155" s="245" t="s">
        <v>158</v>
      </c>
    </row>
    <row r="156" s="13" customFormat="1">
      <c r="A156" s="13"/>
      <c r="B156" s="224"/>
      <c r="C156" s="225"/>
      <c r="D156" s="226" t="s">
        <v>169</v>
      </c>
      <c r="E156" s="227" t="s">
        <v>19</v>
      </c>
      <c r="F156" s="228" t="s">
        <v>3172</v>
      </c>
      <c r="G156" s="225"/>
      <c r="H156" s="227" t="s">
        <v>19</v>
      </c>
      <c r="I156" s="229"/>
      <c r="J156" s="225"/>
      <c r="K156" s="225"/>
      <c r="L156" s="230"/>
      <c r="M156" s="231"/>
      <c r="N156" s="232"/>
      <c r="O156" s="232"/>
      <c r="P156" s="232"/>
      <c r="Q156" s="232"/>
      <c r="R156" s="232"/>
      <c r="S156" s="232"/>
      <c r="T156" s="23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34" t="s">
        <v>169</v>
      </c>
      <c r="AU156" s="234" t="s">
        <v>80</v>
      </c>
      <c r="AV156" s="13" t="s">
        <v>78</v>
      </c>
      <c r="AW156" s="13" t="s">
        <v>171</v>
      </c>
      <c r="AX156" s="13" t="s">
        <v>70</v>
      </c>
      <c r="AY156" s="234" t="s">
        <v>158</v>
      </c>
    </row>
    <row r="157" s="14" customFormat="1">
      <c r="A157" s="14"/>
      <c r="B157" s="235"/>
      <c r="C157" s="236"/>
      <c r="D157" s="226" t="s">
        <v>169</v>
      </c>
      <c r="E157" s="237" t="s">
        <v>19</v>
      </c>
      <c r="F157" s="238" t="s">
        <v>3192</v>
      </c>
      <c r="G157" s="236"/>
      <c r="H157" s="239">
        <v>27.335999999999999</v>
      </c>
      <c r="I157" s="240"/>
      <c r="J157" s="236"/>
      <c r="K157" s="236"/>
      <c r="L157" s="241"/>
      <c r="M157" s="242"/>
      <c r="N157" s="243"/>
      <c r="O157" s="243"/>
      <c r="P157" s="243"/>
      <c r="Q157" s="243"/>
      <c r="R157" s="243"/>
      <c r="S157" s="243"/>
      <c r="T157" s="24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45" t="s">
        <v>169</v>
      </c>
      <c r="AU157" s="245" t="s">
        <v>80</v>
      </c>
      <c r="AV157" s="14" t="s">
        <v>80</v>
      </c>
      <c r="AW157" s="14" t="s">
        <v>171</v>
      </c>
      <c r="AX157" s="14" t="s">
        <v>70</v>
      </c>
      <c r="AY157" s="245" t="s">
        <v>158</v>
      </c>
    </row>
    <row r="158" s="14" customFormat="1">
      <c r="A158" s="14"/>
      <c r="B158" s="235"/>
      <c r="C158" s="236"/>
      <c r="D158" s="226" t="s">
        <v>169</v>
      </c>
      <c r="E158" s="236"/>
      <c r="F158" s="238" t="s">
        <v>3208</v>
      </c>
      <c r="G158" s="236"/>
      <c r="H158" s="239">
        <v>2.4199999999999999</v>
      </c>
      <c r="I158" s="240"/>
      <c r="J158" s="236"/>
      <c r="K158" s="236"/>
      <c r="L158" s="241"/>
      <c r="M158" s="242"/>
      <c r="N158" s="243"/>
      <c r="O158" s="243"/>
      <c r="P158" s="243"/>
      <c r="Q158" s="243"/>
      <c r="R158" s="243"/>
      <c r="S158" s="243"/>
      <c r="T158" s="24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45" t="s">
        <v>169</v>
      </c>
      <c r="AU158" s="245" t="s">
        <v>80</v>
      </c>
      <c r="AV158" s="14" t="s">
        <v>80</v>
      </c>
      <c r="AW158" s="14" t="s">
        <v>4</v>
      </c>
      <c r="AX158" s="14" t="s">
        <v>78</v>
      </c>
      <c r="AY158" s="245" t="s">
        <v>158</v>
      </c>
    </row>
    <row r="159" s="2" customFormat="1" ht="19.8" customHeight="1">
      <c r="A159" s="40"/>
      <c r="B159" s="41"/>
      <c r="C159" s="206" t="s">
        <v>257</v>
      </c>
      <c r="D159" s="206" t="s">
        <v>160</v>
      </c>
      <c r="E159" s="207" t="s">
        <v>291</v>
      </c>
      <c r="F159" s="208" t="s">
        <v>292</v>
      </c>
      <c r="G159" s="209" t="s">
        <v>223</v>
      </c>
      <c r="H159" s="210">
        <v>120.99</v>
      </c>
      <c r="I159" s="211"/>
      <c r="J159" s="212">
        <f>ROUND(I159*H159,2)</f>
        <v>0</v>
      </c>
      <c r="K159" s="208" t="s">
        <v>164</v>
      </c>
      <c r="L159" s="46"/>
      <c r="M159" s="213" t="s">
        <v>19</v>
      </c>
      <c r="N159" s="214" t="s">
        <v>41</v>
      </c>
      <c r="O159" s="86"/>
      <c r="P159" s="215">
        <f>O159*H159</f>
        <v>0</v>
      </c>
      <c r="Q159" s="215">
        <v>0.00084999999999999995</v>
      </c>
      <c r="R159" s="215">
        <f>Q159*H159</f>
        <v>0.10284149999999999</v>
      </c>
      <c r="S159" s="215">
        <v>0</v>
      </c>
      <c r="T159" s="216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17" t="s">
        <v>165</v>
      </c>
      <c r="AT159" s="217" t="s">
        <v>160</v>
      </c>
      <c r="AU159" s="217" t="s">
        <v>80</v>
      </c>
      <c r="AY159" s="19" t="s">
        <v>158</v>
      </c>
      <c r="BE159" s="218">
        <f>IF(N159="základní",J159,0)</f>
        <v>0</v>
      </c>
      <c r="BF159" s="218">
        <f>IF(N159="snížená",J159,0)</f>
        <v>0</v>
      </c>
      <c r="BG159" s="218">
        <f>IF(N159="zákl. přenesená",J159,0)</f>
        <v>0</v>
      </c>
      <c r="BH159" s="218">
        <f>IF(N159="sníž. přenesená",J159,0)</f>
        <v>0</v>
      </c>
      <c r="BI159" s="218">
        <f>IF(N159="nulová",J159,0)</f>
        <v>0</v>
      </c>
      <c r="BJ159" s="19" t="s">
        <v>78</v>
      </c>
      <c r="BK159" s="218">
        <f>ROUND(I159*H159,2)</f>
        <v>0</v>
      </c>
      <c r="BL159" s="19" t="s">
        <v>165</v>
      </c>
      <c r="BM159" s="217" t="s">
        <v>3209</v>
      </c>
    </row>
    <row r="160" s="2" customFormat="1">
      <c r="A160" s="40"/>
      <c r="B160" s="41"/>
      <c r="C160" s="42"/>
      <c r="D160" s="219" t="s">
        <v>167</v>
      </c>
      <c r="E160" s="42"/>
      <c r="F160" s="220" t="s">
        <v>294</v>
      </c>
      <c r="G160" s="42"/>
      <c r="H160" s="42"/>
      <c r="I160" s="221"/>
      <c r="J160" s="42"/>
      <c r="K160" s="42"/>
      <c r="L160" s="46"/>
      <c r="M160" s="222"/>
      <c r="N160" s="22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167</v>
      </c>
      <c r="AU160" s="19" t="s">
        <v>80</v>
      </c>
    </row>
    <row r="161" s="13" customFormat="1">
      <c r="A161" s="13"/>
      <c r="B161" s="224"/>
      <c r="C161" s="225"/>
      <c r="D161" s="226" t="s">
        <v>169</v>
      </c>
      <c r="E161" s="227" t="s">
        <v>19</v>
      </c>
      <c r="F161" s="228" t="s">
        <v>3170</v>
      </c>
      <c r="G161" s="225"/>
      <c r="H161" s="227" t="s">
        <v>19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34" t="s">
        <v>169</v>
      </c>
      <c r="AU161" s="234" t="s">
        <v>80</v>
      </c>
      <c r="AV161" s="13" t="s">
        <v>78</v>
      </c>
      <c r="AW161" s="13" t="s">
        <v>171</v>
      </c>
      <c r="AX161" s="13" t="s">
        <v>70</v>
      </c>
      <c r="AY161" s="234" t="s">
        <v>158</v>
      </c>
    </row>
    <row r="162" s="14" customFormat="1">
      <c r="A162" s="14"/>
      <c r="B162" s="235"/>
      <c r="C162" s="236"/>
      <c r="D162" s="226" t="s">
        <v>169</v>
      </c>
      <c r="E162" s="237" t="s">
        <v>19</v>
      </c>
      <c r="F162" s="238" t="s">
        <v>3210</v>
      </c>
      <c r="G162" s="236"/>
      <c r="H162" s="239">
        <v>52.649999999999999</v>
      </c>
      <c r="I162" s="240"/>
      <c r="J162" s="236"/>
      <c r="K162" s="236"/>
      <c r="L162" s="241"/>
      <c r="M162" s="242"/>
      <c r="N162" s="243"/>
      <c r="O162" s="243"/>
      <c r="P162" s="243"/>
      <c r="Q162" s="243"/>
      <c r="R162" s="243"/>
      <c r="S162" s="243"/>
      <c r="T162" s="24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45" t="s">
        <v>169</v>
      </c>
      <c r="AU162" s="245" t="s">
        <v>80</v>
      </c>
      <c r="AV162" s="14" t="s">
        <v>80</v>
      </c>
      <c r="AW162" s="14" t="s">
        <v>171</v>
      </c>
      <c r="AX162" s="14" t="s">
        <v>70</v>
      </c>
      <c r="AY162" s="245" t="s">
        <v>158</v>
      </c>
    </row>
    <row r="163" s="13" customFormat="1">
      <c r="A163" s="13"/>
      <c r="B163" s="224"/>
      <c r="C163" s="225"/>
      <c r="D163" s="226" t="s">
        <v>169</v>
      </c>
      <c r="E163" s="227" t="s">
        <v>19</v>
      </c>
      <c r="F163" s="228" t="s">
        <v>3172</v>
      </c>
      <c r="G163" s="225"/>
      <c r="H163" s="227" t="s">
        <v>19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34" t="s">
        <v>169</v>
      </c>
      <c r="AU163" s="234" t="s">
        <v>80</v>
      </c>
      <c r="AV163" s="13" t="s">
        <v>78</v>
      </c>
      <c r="AW163" s="13" t="s">
        <v>171</v>
      </c>
      <c r="AX163" s="13" t="s">
        <v>70</v>
      </c>
      <c r="AY163" s="234" t="s">
        <v>158</v>
      </c>
    </row>
    <row r="164" s="14" customFormat="1">
      <c r="A164" s="14"/>
      <c r="B164" s="235"/>
      <c r="C164" s="236"/>
      <c r="D164" s="226" t="s">
        <v>169</v>
      </c>
      <c r="E164" s="237" t="s">
        <v>19</v>
      </c>
      <c r="F164" s="238" t="s">
        <v>3211</v>
      </c>
      <c r="G164" s="236"/>
      <c r="H164" s="239">
        <v>68.340000000000003</v>
      </c>
      <c r="I164" s="240"/>
      <c r="J164" s="236"/>
      <c r="K164" s="236"/>
      <c r="L164" s="241"/>
      <c r="M164" s="242"/>
      <c r="N164" s="243"/>
      <c r="O164" s="243"/>
      <c r="P164" s="243"/>
      <c r="Q164" s="243"/>
      <c r="R164" s="243"/>
      <c r="S164" s="243"/>
      <c r="T164" s="24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45" t="s">
        <v>169</v>
      </c>
      <c r="AU164" s="245" t="s">
        <v>80</v>
      </c>
      <c r="AV164" s="14" t="s">
        <v>80</v>
      </c>
      <c r="AW164" s="14" t="s">
        <v>171</v>
      </c>
      <c r="AX164" s="14" t="s">
        <v>70</v>
      </c>
      <c r="AY164" s="245" t="s">
        <v>158</v>
      </c>
    </row>
    <row r="165" s="2" customFormat="1" ht="22.2" customHeight="1">
      <c r="A165" s="40"/>
      <c r="B165" s="41"/>
      <c r="C165" s="206" t="s">
        <v>269</v>
      </c>
      <c r="D165" s="206" t="s">
        <v>160</v>
      </c>
      <c r="E165" s="207" t="s">
        <v>300</v>
      </c>
      <c r="F165" s="208" t="s">
        <v>301</v>
      </c>
      <c r="G165" s="209" t="s">
        <v>223</v>
      </c>
      <c r="H165" s="210">
        <v>120.99</v>
      </c>
      <c r="I165" s="211"/>
      <c r="J165" s="212">
        <f>ROUND(I165*H165,2)</f>
        <v>0</v>
      </c>
      <c r="K165" s="208" t="s">
        <v>164</v>
      </c>
      <c r="L165" s="46"/>
      <c r="M165" s="213" t="s">
        <v>19</v>
      </c>
      <c r="N165" s="214" t="s">
        <v>41</v>
      </c>
      <c r="O165" s="86"/>
      <c r="P165" s="215">
        <f>O165*H165</f>
        <v>0</v>
      </c>
      <c r="Q165" s="215">
        <v>0</v>
      </c>
      <c r="R165" s="215">
        <f>Q165*H165</f>
        <v>0</v>
      </c>
      <c r="S165" s="215">
        <v>0</v>
      </c>
      <c r="T165" s="216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17" t="s">
        <v>165</v>
      </c>
      <c r="AT165" s="217" t="s">
        <v>160</v>
      </c>
      <c r="AU165" s="217" t="s">
        <v>80</v>
      </c>
      <c r="AY165" s="19" t="s">
        <v>158</v>
      </c>
      <c r="BE165" s="218">
        <f>IF(N165="základní",J165,0)</f>
        <v>0</v>
      </c>
      <c r="BF165" s="218">
        <f>IF(N165="snížená",J165,0)</f>
        <v>0</v>
      </c>
      <c r="BG165" s="218">
        <f>IF(N165="zákl. přenesená",J165,0)</f>
        <v>0</v>
      </c>
      <c r="BH165" s="218">
        <f>IF(N165="sníž. přenesená",J165,0)</f>
        <v>0</v>
      </c>
      <c r="BI165" s="218">
        <f>IF(N165="nulová",J165,0)</f>
        <v>0</v>
      </c>
      <c r="BJ165" s="19" t="s">
        <v>78</v>
      </c>
      <c r="BK165" s="218">
        <f>ROUND(I165*H165,2)</f>
        <v>0</v>
      </c>
      <c r="BL165" s="19" t="s">
        <v>165</v>
      </c>
      <c r="BM165" s="217" t="s">
        <v>3212</v>
      </c>
    </row>
    <row r="166" s="2" customFormat="1">
      <c r="A166" s="40"/>
      <c r="B166" s="41"/>
      <c r="C166" s="42"/>
      <c r="D166" s="219" t="s">
        <v>167</v>
      </c>
      <c r="E166" s="42"/>
      <c r="F166" s="220" t="s">
        <v>303</v>
      </c>
      <c r="G166" s="42"/>
      <c r="H166" s="42"/>
      <c r="I166" s="221"/>
      <c r="J166" s="42"/>
      <c r="K166" s="42"/>
      <c r="L166" s="46"/>
      <c r="M166" s="222"/>
      <c r="N166" s="223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167</v>
      </c>
      <c r="AU166" s="19" t="s">
        <v>80</v>
      </c>
    </row>
    <row r="167" s="2" customFormat="1" ht="30" customHeight="1">
      <c r="A167" s="40"/>
      <c r="B167" s="41"/>
      <c r="C167" s="206" t="s">
        <v>279</v>
      </c>
      <c r="D167" s="206" t="s">
        <v>160</v>
      </c>
      <c r="E167" s="207" t="s">
        <v>316</v>
      </c>
      <c r="F167" s="208" t="s">
        <v>317</v>
      </c>
      <c r="G167" s="209" t="s">
        <v>234</v>
      </c>
      <c r="H167" s="210">
        <v>42.256999999999998</v>
      </c>
      <c r="I167" s="211"/>
      <c r="J167" s="212">
        <f>ROUND(I167*H167,2)</f>
        <v>0</v>
      </c>
      <c r="K167" s="208" t="s">
        <v>164</v>
      </c>
      <c r="L167" s="46"/>
      <c r="M167" s="213" t="s">
        <v>19</v>
      </c>
      <c r="N167" s="214" t="s">
        <v>41</v>
      </c>
      <c r="O167" s="86"/>
      <c r="P167" s="215">
        <f>O167*H167</f>
        <v>0</v>
      </c>
      <c r="Q167" s="215">
        <v>0</v>
      </c>
      <c r="R167" s="215">
        <f>Q167*H167</f>
        <v>0</v>
      </c>
      <c r="S167" s="215">
        <v>0</v>
      </c>
      <c r="T167" s="216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17" t="s">
        <v>165</v>
      </c>
      <c r="AT167" s="217" t="s">
        <v>160</v>
      </c>
      <c r="AU167" s="217" t="s">
        <v>80</v>
      </c>
      <c r="AY167" s="19" t="s">
        <v>158</v>
      </c>
      <c r="BE167" s="218">
        <f>IF(N167="základní",J167,0)</f>
        <v>0</v>
      </c>
      <c r="BF167" s="218">
        <f>IF(N167="snížená",J167,0)</f>
        <v>0</v>
      </c>
      <c r="BG167" s="218">
        <f>IF(N167="zákl. přenesená",J167,0)</f>
        <v>0</v>
      </c>
      <c r="BH167" s="218">
        <f>IF(N167="sníž. přenesená",J167,0)</f>
        <v>0</v>
      </c>
      <c r="BI167" s="218">
        <f>IF(N167="nulová",J167,0)</f>
        <v>0</v>
      </c>
      <c r="BJ167" s="19" t="s">
        <v>78</v>
      </c>
      <c r="BK167" s="218">
        <f>ROUND(I167*H167,2)</f>
        <v>0</v>
      </c>
      <c r="BL167" s="19" t="s">
        <v>165</v>
      </c>
      <c r="BM167" s="217" t="s">
        <v>3213</v>
      </c>
    </row>
    <row r="168" s="2" customFormat="1">
      <c r="A168" s="40"/>
      <c r="B168" s="41"/>
      <c r="C168" s="42"/>
      <c r="D168" s="219" t="s">
        <v>167</v>
      </c>
      <c r="E168" s="42"/>
      <c r="F168" s="220" t="s">
        <v>319</v>
      </c>
      <c r="G168" s="42"/>
      <c r="H168" s="42"/>
      <c r="I168" s="221"/>
      <c r="J168" s="42"/>
      <c r="K168" s="42"/>
      <c r="L168" s="46"/>
      <c r="M168" s="222"/>
      <c r="N168" s="223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167</v>
      </c>
      <c r="AU168" s="19" t="s">
        <v>80</v>
      </c>
    </row>
    <row r="169" s="13" customFormat="1">
      <c r="A169" s="13"/>
      <c r="B169" s="224"/>
      <c r="C169" s="225"/>
      <c r="D169" s="226" t="s">
        <v>169</v>
      </c>
      <c r="E169" s="227" t="s">
        <v>19</v>
      </c>
      <c r="F169" s="228" t="s">
        <v>320</v>
      </c>
      <c r="G169" s="225"/>
      <c r="H169" s="227" t="s">
        <v>19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34" t="s">
        <v>169</v>
      </c>
      <c r="AU169" s="234" t="s">
        <v>80</v>
      </c>
      <c r="AV169" s="13" t="s">
        <v>78</v>
      </c>
      <c r="AW169" s="13" t="s">
        <v>171</v>
      </c>
      <c r="AX169" s="13" t="s">
        <v>70</v>
      </c>
      <c r="AY169" s="234" t="s">
        <v>158</v>
      </c>
    </row>
    <row r="170" s="13" customFormat="1">
      <c r="A170" s="13"/>
      <c r="B170" s="224"/>
      <c r="C170" s="225"/>
      <c r="D170" s="226" t="s">
        <v>169</v>
      </c>
      <c r="E170" s="227" t="s">
        <v>19</v>
      </c>
      <c r="F170" s="228" t="s">
        <v>3170</v>
      </c>
      <c r="G170" s="225"/>
      <c r="H170" s="227" t="s">
        <v>19</v>
      </c>
      <c r="I170" s="229"/>
      <c r="J170" s="225"/>
      <c r="K170" s="225"/>
      <c r="L170" s="230"/>
      <c r="M170" s="231"/>
      <c r="N170" s="232"/>
      <c r="O170" s="232"/>
      <c r="P170" s="232"/>
      <c r="Q170" s="232"/>
      <c r="R170" s="232"/>
      <c r="S170" s="232"/>
      <c r="T170" s="23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34" t="s">
        <v>169</v>
      </c>
      <c r="AU170" s="234" t="s">
        <v>80</v>
      </c>
      <c r="AV170" s="13" t="s">
        <v>78</v>
      </c>
      <c r="AW170" s="13" t="s">
        <v>171</v>
      </c>
      <c r="AX170" s="13" t="s">
        <v>70</v>
      </c>
      <c r="AY170" s="234" t="s">
        <v>158</v>
      </c>
    </row>
    <row r="171" s="14" customFormat="1">
      <c r="A171" s="14"/>
      <c r="B171" s="235"/>
      <c r="C171" s="236"/>
      <c r="D171" s="226" t="s">
        <v>169</v>
      </c>
      <c r="E171" s="237" t="s">
        <v>19</v>
      </c>
      <c r="F171" s="238" t="s">
        <v>3214</v>
      </c>
      <c r="G171" s="236"/>
      <c r="H171" s="239">
        <v>13.689</v>
      </c>
      <c r="I171" s="240"/>
      <c r="J171" s="236"/>
      <c r="K171" s="236"/>
      <c r="L171" s="241"/>
      <c r="M171" s="242"/>
      <c r="N171" s="243"/>
      <c r="O171" s="243"/>
      <c r="P171" s="243"/>
      <c r="Q171" s="243"/>
      <c r="R171" s="243"/>
      <c r="S171" s="243"/>
      <c r="T171" s="24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45" t="s">
        <v>169</v>
      </c>
      <c r="AU171" s="245" t="s">
        <v>80</v>
      </c>
      <c r="AV171" s="14" t="s">
        <v>80</v>
      </c>
      <c r="AW171" s="14" t="s">
        <v>171</v>
      </c>
      <c r="AX171" s="14" t="s">
        <v>70</v>
      </c>
      <c r="AY171" s="245" t="s">
        <v>158</v>
      </c>
    </row>
    <row r="172" s="13" customFormat="1">
      <c r="A172" s="13"/>
      <c r="B172" s="224"/>
      <c r="C172" s="225"/>
      <c r="D172" s="226" t="s">
        <v>169</v>
      </c>
      <c r="E172" s="227" t="s">
        <v>19</v>
      </c>
      <c r="F172" s="228" t="s">
        <v>3172</v>
      </c>
      <c r="G172" s="225"/>
      <c r="H172" s="227" t="s">
        <v>19</v>
      </c>
      <c r="I172" s="229"/>
      <c r="J172" s="225"/>
      <c r="K172" s="225"/>
      <c r="L172" s="230"/>
      <c r="M172" s="231"/>
      <c r="N172" s="232"/>
      <c r="O172" s="232"/>
      <c r="P172" s="232"/>
      <c r="Q172" s="232"/>
      <c r="R172" s="232"/>
      <c r="S172" s="232"/>
      <c r="T172" s="23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34" t="s">
        <v>169</v>
      </c>
      <c r="AU172" s="234" t="s">
        <v>80</v>
      </c>
      <c r="AV172" s="13" t="s">
        <v>78</v>
      </c>
      <c r="AW172" s="13" t="s">
        <v>171</v>
      </c>
      <c r="AX172" s="13" t="s">
        <v>70</v>
      </c>
      <c r="AY172" s="234" t="s">
        <v>158</v>
      </c>
    </row>
    <row r="173" s="14" customFormat="1">
      <c r="A173" s="14"/>
      <c r="B173" s="235"/>
      <c r="C173" s="236"/>
      <c r="D173" s="226" t="s">
        <v>169</v>
      </c>
      <c r="E173" s="237" t="s">
        <v>19</v>
      </c>
      <c r="F173" s="238" t="s">
        <v>3215</v>
      </c>
      <c r="G173" s="236"/>
      <c r="H173" s="239">
        <v>17.7684</v>
      </c>
      <c r="I173" s="240"/>
      <c r="J173" s="236"/>
      <c r="K173" s="236"/>
      <c r="L173" s="241"/>
      <c r="M173" s="242"/>
      <c r="N173" s="243"/>
      <c r="O173" s="243"/>
      <c r="P173" s="243"/>
      <c r="Q173" s="243"/>
      <c r="R173" s="243"/>
      <c r="S173" s="243"/>
      <c r="T173" s="24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45" t="s">
        <v>169</v>
      </c>
      <c r="AU173" s="245" t="s">
        <v>80</v>
      </c>
      <c r="AV173" s="14" t="s">
        <v>80</v>
      </c>
      <c r="AW173" s="14" t="s">
        <v>171</v>
      </c>
      <c r="AX173" s="14" t="s">
        <v>70</v>
      </c>
      <c r="AY173" s="245" t="s">
        <v>158</v>
      </c>
    </row>
    <row r="174" s="13" customFormat="1">
      <c r="A174" s="13"/>
      <c r="B174" s="224"/>
      <c r="C174" s="225"/>
      <c r="D174" s="226" t="s">
        <v>169</v>
      </c>
      <c r="E174" s="227" t="s">
        <v>19</v>
      </c>
      <c r="F174" s="228" t="s">
        <v>3216</v>
      </c>
      <c r="G174" s="225"/>
      <c r="H174" s="227" t="s">
        <v>19</v>
      </c>
      <c r="I174" s="229"/>
      <c r="J174" s="225"/>
      <c r="K174" s="225"/>
      <c r="L174" s="230"/>
      <c r="M174" s="231"/>
      <c r="N174" s="232"/>
      <c r="O174" s="232"/>
      <c r="P174" s="232"/>
      <c r="Q174" s="232"/>
      <c r="R174" s="232"/>
      <c r="S174" s="232"/>
      <c r="T174" s="23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34" t="s">
        <v>169</v>
      </c>
      <c r="AU174" s="234" t="s">
        <v>80</v>
      </c>
      <c r="AV174" s="13" t="s">
        <v>78</v>
      </c>
      <c r="AW174" s="13" t="s">
        <v>171</v>
      </c>
      <c r="AX174" s="13" t="s">
        <v>70</v>
      </c>
      <c r="AY174" s="234" t="s">
        <v>158</v>
      </c>
    </row>
    <row r="175" s="14" customFormat="1">
      <c r="A175" s="14"/>
      <c r="B175" s="235"/>
      <c r="C175" s="236"/>
      <c r="D175" s="226" t="s">
        <v>169</v>
      </c>
      <c r="E175" s="237" t="s">
        <v>19</v>
      </c>
      <c r="F175" s="238" t="s">
        <v>3186</v>
      </c>
      <c r="G175" s="236"/>
      <c r="H175" s="239">
        <v>10.799999999999999</v>
      </c>
      <c r="I175" s="240"/>
      <c r="J175" s="236"/>
      <c r="K175" s="236"/>
      <c r="L175" s="241"/>
      <c r="M175" s="242"/>
      <c r="N175" s="243"/>
      <c r="O175" s="243"/>
      <c r="P175" s="243"/>
      <c r="Q175" s="243"/>
      <c r="R175" s="243"/>
      <c r="S175" s="243"/>
      <c r="T175" s="24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45" t="s">
        <v>169</v>
      </c>
      <c r="AU175" s="245" t="s">
        <v>80</v>
      </c>
      <c r="AV175" s="14" t="s">
        <v>80</v>
      </c>
      <c r="AW175" s="14" t="s">
        <v>171</v>
      </c>
      <c r="AX175" s="14" t="s">
        <v>70</v>
      </c>
      <c r="AY175" s="245" t="s">
        <v>158</v>
      </c>
    </row>
    <row r="176" s="2" customFormat="1" ht="30" customHeight="1">
      <c r="A176" s="40"/>
      <c r="B176" s="41"/>
      <c r="C176" s="206" t="s">
        <v>285</v>
      </c>
      <c r="D176" s="206" t="s">
        <v>160</v>
      </c>
      <c r="E176" s="207" t="s">
        <v>316</v>
      </c>
      <c r="F176" s="208" t="s">
        <v>317</v>
      </c>
      <c r="G176" s="209" t="s">
        <v>234</v>
      </c>
      <c r="H176" s="210">
        <v>68.475999999999999</v>
      </c>
      <c r="I176" s="211"/>
      <c r="J176" s="212">
        <f>ROUND(I176*H176,2)</f>
        <v>0</v>
      </c>
      <c r="K176" s="208" t="s">
        <v>164</v>
      </c>
      <c r="L176" s="46"/>
      <c r="M176" s="213" t="s">
        <v>19</v>
      </c>
      <c r="N176" s="214" t="s">
        <v>41</v>
      </c>
      <c r="O176" s="86"/>
      <c r="P176" s="215">
        <f>O176*H176</f>
        <v>0</v>
      </c>
      <c r="Q176" s="215">
        <v>0</v>
      </c>
      <c r="R176" s="215">
        <f>Q176*H176</f>
        <v>0</v>
      </c>
      <c r="S176" s="215">
        <v>0</v>
      </c>
      <c r="T176" s="216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17" t="s">
        <v>165</v>
      </c>
      <c r="AT176" s="217" t="s">
        <v>160</v>
      </c>
      <c r="AU176" s="217" t="s">
        <v>80</v>
      </c>
      <c r="AY176" s="19" t="s">
        <v>158</v>
      </c>
      <c r="BE176" s="218">
        <f>IF(N176="základní",J176,0)</f>
        <v>0</v>
      </c>
      <c r="BF176" s="218">
        <f>IF(N176="snížená",J176,0)</f>
        <v>0</v>
      </c>
      <c r="BG176" s="218">
        <f>IF(N176="zákl. přenesená",J176,0)</f>
        <v>0</v>
      </c>
      <c r="BH176" s="218">
        <f>IF(N176="sníž. přenesená",J176,0)</f>
        <v>0</v>
      </c>
      <c r="BI176" s="218">
        <f>IF(N176="nulová",J176,0)</f>
        <v>0</v>
      </c>
      <c r="BJ176" s="19" t="s">
        <v>78</v>
      </c>
      <c r="BK176" s="218">
        <f>ROUND(I176*H176,2)</f>
        <v>0</v>
      </c>
      <c r="BL176" s="19" t="s">
        <v>165</v>
      </c>
      <c r="BM176" s="217" t="s">
        <v>3217</v>
      </c>
    </row>
    <row r="177" s="2" customFormat="1">
      <c r="A177" s="40"/>
      <c r="B177" s="41"/>
      <c r="C177" s="42"/>
      <c r="D177" s="219" t="s">
        <v>167</v>
      </c>
      <c r="E177" s="42"/>
      <c r="F177" s="220" t="s">
        <v>319</v>
      </c>
      <c r="G177" s="42"/>
      <c r="H177" s="42"/>
      <c r="I177" s="221"/>
      <c r="J177" s="42"/>
      <c r="K177" s="42"/>
      <c r="L177" s="46"/>
      <c r="M177" s="222"/>
      <c r="N177" s="223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167</v>
      </c>
      <c r="AU177" s="19" t="s">
        <v>80</v>
      </c>
    </row>
    <row r="178" s="13" customFormat="1">
      <c r="A178" s="13"/>
      <c r="B178" s="224"/>
      <c r="C178" s="225"/>
      <c r="D178" s="226" t="s">
        <v>169</v>
      </c>
      <c r="E178" s="227" t="s">
        <v>19</v>
      </c>
      <c r="F178" s="228" t="s">
        <v>324</v>
      </c>
      <c r="G178" s="225"/>
      <c r="H178" s="227" t="s">
        <v>19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34" t="s">
        <v>169</v>
      </c>
      <c r="AU178" s="234" t="s">
        <v>80</v>
      </c>
      <c r="AV178" s="13" t="s">
        <v>78</v>
      </c>
      <c r="AW178" s="13" t="s">
        <v>171</v>
      </c>
      <c r="AX178" s="13" t="s">
        <v>70</v>
      </c>
      <c r="AY178" s="234" t="s">
        <v>158</v>
      </c>
    </row>
    <row r="179" s="14" customFormat="1">
      <c r="A179" s="14"/>
      <c r="B179" s="235"/>
      <c r="C179" s="236"/>
      <c r="D179" s="226" t="s">
        <v>169</v>
      </c>
      <c r="E179" s="237" t="s">
        <v>19</v>
      </c>
      <c r="F179" s="238" t="s">
        <v>3218</v>
      </c>
      <c r="G179" s="236"/>
      <c r="H179" s="239">
        <v>52.028000000000006</v>
      </c>
      <c r="I179" s="240"/>
      <c r="J179" s="236"/>
      <c r="K179" s="236"/>
      <c r="L179" s="241"/>
      <c r="M179" s="242"/>
      <c r="N179" s="243"/>
      <c r="O179" s="243"/>
      <c r="P179" s="243"/>
      <c r="Q179" s="243"/>
      <c r="R179" s="243"/>
      <c r="S179" s="243"/>
      <c r="T179" s="24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45" t="s">
        <v>169</v>
      </c>
      <c r="AU179" s="245" t="s">
        <v>80</v>
      </c>
      <c r="AV179" s="14" t="s">
        <v>80</v>
      </c>
      <c r="AW179" s="14" t="s">
        <v>171</v>
      </c>
      <c r="AX179" s="14" t="s">
        <v>70</v>
      </c>
      <c r="AY179" s="245" t="s">
        <v>158</v>
      </c>
    </row>
    <row r="180" s="14" customFormat="1">
      <c r="A180" s="14"/>
      <c r="B180" s="235"/>
      <c r="C180" s="236"/>
      <c r="D180" s="226" t="s">
        <v>169</v>
      </c>
      <c r="E180" s="237" t="s">
        <v>19</v>
      </c>
      <c r="F180" s="238" t="s">
        <v>3219</v>
      </c>
      <c r="G180" s="236"/>
      <c r="H180" s="239">
        <v>1.792</v>
      </c>
      <c r="I180" s="240"/>
      <c r="J180" s="236"/>
      <c r="K180" s="236"/>
      <c r="L180" s="241"/>
      <c r="M180" s="242"/>
      <c r="N180" s="243"/>
      <c r="O180" s="243"/>
      <c r="P180" s="243"/>
      <c r="Q180" s="243"/>
      <c r="R180" s="243"/>
      <c r="S180" s="243"/>
      <c r="T180" s="24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45" t="s">
        <v>169</v>
      </c>
      <c r="AU180" s="245" t="s">
        <v>80</v>
      </c>
      <c r="AV180" s="14" t="s">
        <v>80</v>
      </c>
      <c r="AW180" s="14" t="s">
        <v>171</v>
      </c>
      <c r="AX180" s="14" t="s">
        <v>70</v>
      </c>
      <c r="AY180" s="245" t="s">
        <v>158</v>
      </c>
    </row>
    <row r="181" s="14" customFormat="1">
      <c r="A181" s="14"/>
      <c r="B181" s="235"/>
      <c r="C181" s="236"/>
      <c r="D181" s="226" t="s">
        <v>169</v>
      </c>
      <c r="E181" s="237" t="s">
        <v>19</v>
      </c>
      <c r="F181" s="238" t="s">
        <v>3220</v>
      </c>
      <c r="G181" s="236"/>
      <c r="H181" s="239">
        <v>5.3760000000000003</v>
      </c>
      <c r="I181" s="240"/>
      <c r="J181" s="236"/>
      <c r="K181" s="236"/>
      <c r="L181" s="241"/>
      <c r="M181" s="242"/>
      <c r="N181" s="243"/>
      <c r="O181" s="243"/>
      <c r="P181" s="243"/>
      <c r="Q181" s="243"/>
      <c r="R181" s="243"/>
      <c r="S181" s="243"/>
      <c r="T181" s="24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45" t="s">
        <v>169</v>
      </c>
      <c r="AU181" s="245" t="s">
        <v>80</v>
      </c>
      <c r="AV181" s="14" t="s">
        <v>80</v>
      </c>
      <c r="AW181" s="14" t="s">
        <v>171</v>
      </c>
      <c r="AX181" s="14" t="s">
        <v>70</v>
      </c>
      <c r="AY181" s="245" t="s">
        <v>158</v>
      </c>
    </row>
    <row r="182" s="13" customFormat="1">
      <c r="A182" s="13"/>
      <c r="B182" s="224"/>
      <c r="C182" s="225"/>
      <c r="D182" s="226" t="s">
        <v>169</v>
      </c>
      <c r="E182" s="227" t="s">
        <v>19</v>
      </c>
      <c r="F182" s="228" t="s">
        <v>326</v>
      </c>
      <c r="G182" s="225"/>
      <c r="H182" s="227" t="s">
        <v>19</v>
      </c>
      <c r="I182" s="229"/>
      <c r="J182" s="225"/>
      <c r="K182" s="225"/>
      <c r="L182" s="230"/>
      <c r="M182" s="231"/>
      <c r="N182" s="232"/>
      <c r="O182" s="232"/>
      <c r="P182" s="232"/>
      <c r="Q182" s="232"/>
      <c r="R182" s="232"/>
      <c r="S182" s="232"/>
      <c r="T182" s="23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34" t="s">
        <v>169</v>
      </c>
      <c r="AU182" s="234" t="s">
        <v>80</v>
      </c>
      <c r="AV182" s="13" t="s">
        <v>78</v>
      </c>
      <c r="AW182" s="13" t="s">
        <v>171</v>
      </c>
      <c r="AX182" s="13" t="s">
        <v>70</v>
      </c>
      <c r="AY182" s="234" t="s">
        <v>158</v>
      </c>
    </row>
    <row r="183" s="13" customFormat="1">
      <c r="A183" s="13"/>
      <c r="B183" s="224"/>
      <c r="C183" s="225"/>
      <c r="D183" s="226" t="s">
        <v>169</v>
      </c>
      <c r="E183" s="227" t="s">
        <v>19</v>
      </c>
      <c r="F183" s="228" t="s">
        <v>3170</v>
      </c>
      <c r="G183" s="225"/>
      <c r="H183" s="227" t="s">
        <v>19</v>
      </c>
      <c r="I183" s="229"/>
      <c r="J183" s="225"/>
      <c r="K183" s="225"/>
      <c r="L183" s="230"/>
      <c r="M183" s="231"/>
      <c r="N183" s="232"/>
      <c r="O183" s="232"/>
      <c r="P183" s="232"/>
      <c r="Q183" s="232"/>
      <c r="R183" s="232"/>
      <c r="S183" s="232"/>
      <c r="T183" s="23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34" t="s">
        <v>169</v>
      </c>
      <c r="AU183" s="234" t="s">
        <v>80</v>
      </c>
      <c r="AV183" s="13" t="s">
        <v>78</v>
      </c>
      <c r="AW183" s="13" t="s">
        <v>171</v>
      </c>
      <c r="AX183" s="13" t="s">
        <v>70</v>
      </c>
      <c r="AY183" s="234" t="s">
        <v>158</v>
      </c>
    </row>
    <row r="184" s="14" customFormat="1">
      <c r="A184" s="14"/>
      <c r="B184" s="235"/>
      <c r="C184" s="236"/>
      <c r="D184" s="226" t="s">
        <v>169</v>
      </c>
      <c r="E184" s="237" t="s">
        <v>19</v>
      </c>
      <c r="F184" s="238" t="s">
        <v>3221</v>
      </c>
      <c r="G184" s="236"/>
      <c r="H184" s="239">
        <v>1.8</v>
      </c>
      <c r="I184" s="240"/>
      <c r="J184" s="236"/>
      <c r="K184" s="236"/>
      <c r="L184" s="241"/>
      <c r="M184" s="242"/>
      <c r="N184" s="243"/>
      <c r="O184" s="243"/>
      <c r="P184" s="243"/>
      <c r="Q184" s="243"/>
      <c r="R184" s="243"/>
      <c r="S184" s="243"/>
      <c r="T184" s="24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45" t="s">
        <v>169</v>
      </c>
      <c r="AU184" s="245" t="s">
        <v>80</v>
      </c>
      <c r="AV184" s="14" t="s">
        <v>80</v>
      </c>
      <c r="AW184" s="14" t="s">
        <v>171</v>
      </c>
      <c r="AX184" s="14" t="s">
        <v>70</v>
      </c>
      <c r="AY184" s="245" t="s">
        <v>158</v>
      </c>
    </row>
    <row r="185" s="13" customFormat="1">
      <c r="A185" s="13"/>
      <c r="B185" s="224"/>
      <c r="C185" s="225"/>
      <c r="D185" s="226" t="s">
        <v>169</v>
      </c>
      <c r="E185" s="227" t="s">
        <v>19</v>
      </c>
      <c r="F185" s="228" t="s">
        <v>3172</v>
      </c>
      <c r="G185" s="225"/>
      <c r="H185" s="227" t="s">
        <v>19</v>
      </c>
      <c r="I185" s="229"/>
      <c r="J185" s="225"/>
      <c r="K185" s="225"/>
      <c r="L185" s="230"/>
      <c r="M185" s="231"/>
      <c r="N185" s="232"/>
      <c r="O185" s="232"/>
      <c r="P185" s="232"/>
      <c r="Q185" s="232"/>
      <c r="R185" s="232"/>
      <c r="S185" s="232"/>
      <c r="T185" s="23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34" t="s">
        <v>169</v>
      </c>
      <c r="AU185" s="234" t="s">
        <v>80</v>
      </c>
      <c r="AV185" s="13" t="s">
        <v>78</v>
      </c>
      <c r="AW185" s="13" t="s">
        <v>171</v>
      </c>
      <c r="AX185" s="13" t="s">
        <v>70</v>
      </c>
      <c r="AY185" s="234" t="s">
        <v>158</v>
      </c>
    </row>
    <row r="186" s="14" customFormat="1">
      <c r="A186" s="14"/>
      <c r="B186" s="235"/>
      <c r="C186" s="236"/>
      <c r="D186" s="226" t="s">
        <v>169</v>
      </c>
      <c r="E186" s="237" t="s">
        <v>19</v>
      </c>
      <c r="F186" s="238" t="s">
        <v>3222</v>
      </c>
      <c r="G186" s="236"/>
      <c r="H186" s="239">
        <v>2.6800000000000002</v>
      </c>
      <c r="I186" s="240"/>
      <c r="J186" s="236"/>
      <c r="K186" s="236"/>
      <c r="L186" s="241"/>
      <c r="M186" s="242"/>
      <c r="N186" s="243"/>
      <c r="O186" s="243"/>
      <c r="P186" s="243"/>
      <c r="Q186" s="243"/>
      <c r="R186" s="243"/>
      <c r="S186" s="243"/>
      <c r="T186" s="24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45" t="s">
        <v>169</v>
      </c>
      <c r="AU186" s="245" t="s">
        <v>80</v>
      </c>
      <c r="AV186" s="14" t="s">
        <v>80</v>
      </c>
      <c r="AW186" s="14" t="s">
        <v>171</v>
      </c>
      <c r="AX186" s="14" t="s">
        <v>70</v>
      </c>
      <c r="AY186" s="245" t="s">
        <v>158</v>
      </c>
    </row>
    <row r="187" s="14" customFormat="1">
      <c r="A187" s="14"/>
      <c r="B187" s="235"/>
      <c r="C187" s="236"/>
      <c r="D187" s="226" t="s">
        <v>169</v>
      </c>
      <c r="E187" s="237" t="s">
        <v>19</v>
      </c>
      <c r="F187" s="238" t="s">
        <v>3223</v>
      </c>
      <c r="G187" s="236"/>
      <c r="H187" s="239">
        <v>4.8000000000000007</v>
      </c>
      <c r="I187" s="240"/>
      <c r="J187" s="236"/>
      <c r="K187" s="236"/>
      <c r="L187" s="241"/>
      <c r="M187" s="242"/>
      <c r="N187" s="243"/>
      <c r="O187" s="243"/>
      <c r="P187" s="243"/>
      <c r="Q187" s="243"/>
      <c r="R187" s="243"/>
      <c r="S187" s="243"/>
      <c r="T187" s="24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45" t="s">
        <v>169</v>
      </c>
      <c r="AU187" s="245" t="s">
        <v>80</v>
      </c>
      <c r="AV187" s="14" t="s">
        <v>80</v>
      </c>
      <c r="AW187" s="14" t="s">
        <v>171</v>
      </c>
      <c r="AX187" s="14" t="s">
        <v>70</v>
      </c>
      <c r="AY187" s="245" t="s">
        <v>158</v>
      </c>
    </row>
    <row r="188" s="2" customFormat="1" ht="30" customHeight="1">
      <c r="A188" s="40"/>
      <c r="B188" s="41"/>
      <c r="C188" s="206" t="s">
        <v>290</v>
      </c>
      <c r="D188" s="206" t="s">
        <v>160</v>
      </c>
      <c r="E188" s="207" t="s">
        <v>329</v>
      </c>
      <c r="F188" s="208" t="s">
        <v>330</v>
      </c>
      <c r="G188" s="209" t="s">
        <v>234</v>
      </c>
      <c r="H188" s="210">
        <v>16.939</v>
      </c>
      <c r="I188" s="211"/>
      <c r="J188" s="212">
        <f>ROUND(I188*H188,2)</f>
        <v>0</v>
      </c>
      <c r="K188" s="208" t="s">
        <v>164</v>
      </c>
      <c r="L188" s="46"/>
      <c r="M188" s="213" t="s">
        <v>19</v>
      </c>
      <c r="N188" s="214" t="s">
        <v>41</v>
      </c>
      <c r="O188" s="86"/>
      <c r="P188" s="215">
        <f>O188*H188</f>
        <v>0</v>
      </c>
      <c r="Q188" s="215">
        <v>0</v>
      </c>
      <c r="R188" s="215">
        <f>Q188*H188</f>
        <v>0</v>
      </c>
      <c r="S188" s="215">
        <v>0</v>
      </c>
      <c r="T188" s="216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17" t="s">
        <v>165</v>
      </c>
      <c r="AT188" s="217" t="s">
        <v>160</v>
      </c>
      <c r="AU188" s="217" t="s">
        <v>80</v>
      </c>
      <c r="AY188" s="19" t="s">
        <v>158</v>
      </c>
      <c r="BE188" s="218">
        <f>IF(N188="základní",J188,0)</f>
        <v>0</v>
      </c>
      <c r="BF188" s="218">
        <f>IF(N188="snížená",J188,0)</f>
        <v>0</v>
      </c>
      <c r="BG188" s="218">
        <f>IF(N188="zákl. přenesená",J188,0)</f>
        <v>0</v>
      </c>
      <c r="BH188" s="218">
        <f>IF(N188="sníž. přenesená",J188,0)</f>
        <v>0</v>
      </c>
      <c r="BI188" s="218">
        <f>IF(N188="nulová",J188,0)</f>
        <v>0</v>
      </c>
      <c r="BJ188" s="19" t="s">
        <v>78</v>
      </c>
      <c r="BK188" s="218">
        <f>ROUND(I188*H188,2)</f>
        <v>0</v>
      </c>
      <c r="BL188" s="19" t="s">
        <v>165</v>
      </c>
      <c r="BM188" s="217" t="s">
        <v>3224</v>
      </c>
    </row>
    <row r="189" s="2" customFormat="1">
      <c r="A189" s="40"/>
      <c r="B189" s="41"/>
      <c r="C189" s="42"/>
      <c r="D189" s="219" t="s">
        <v>167</v>
      </c>
      <c r="E189" s="42"/>
      <c r="F189" s="220" t="s">
        <v>332</v>
      </c>
      <c r="G189" s="42"/>
      <c r="H189" s="42"/>
      <c r="I189" s="221"/>
      <c r="J189" s="42"/>
      <c r="K189" s="42"/>
      <c r="L189" s="46"/>
      <c r="M189" s="222"/>
      <c r="N189" s="223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167</v>
      </c>
      <c r="AU189" s="19" t="s">
        <v>80</v>
      </c>
    </row>
    <row r="190" s="13" customFormat="1">
      <c r="A190" s="13"/>
      <c r="B190" s="224"/>
      <c r="C190" s="225"/>
      <c r="D190" s="226" t="s">
        <v>169</v>
      </c>
      <c r="E190" s="227" t="s">
        <v>19</v>
      </c>
      <c r="F190" s="228" t="s">
        <v>333</v>
      </c>
      <c r="G190" s="225"/>
      <c r="H190" s="227" t="s">
        <v>19</v>
      </c>
      <c r="I190" s="229"/>
      <c r="J190" s="225"/>
      <c r="K190" s="225"/>
      <c r="L190" s="230"/>
      <c r="M190" s="231"/>
      <c r="N190" s="232"/>
      <c r="O190" s="232"/>
      <c r="P190" s="232"/>
      <c r="Q190" s="232"/>
      <c r="R190" s="232"/>
      <c r="S190" s="232"/>
      <c r="T190" s="23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34" t="s">
        <v>169</v>
      </c>
      <c r="AU190" s="234" t="s">
        <v>80</v>
      </c>
      <c r="AV190" s="13" t="s">
        <v>78</v>
      </c>
      <c r="AW190" s="13" t="s">
        <v>171</v>
      </c>
      <c r="AX190" s="13" t="s">
        <v>70</v>
      </c>
      <c r="AY190" s="234" t="s">
        <v>158</v>
      </c>
    </row>
    <row r="191" s="13" customFormat="1">
      <c r="A191" s="13"/>
      <c r="B191" s="224"/>
      <c r="C191" s="225"/>
      <c r="D191" s="226" t="s">
        <v>169</v>
      </c>
      <c r="E191" s="227" t="s">
        <v>19</v>
      </c>
      <c r="F191" s="228" t="s">
        <v>3170</v>
      </c>
      <c r="G191" s="225"/>
      <c r="H191" s="227" t="s">
        <v>19</v>
      </c>
      <c r="I191" s="229"/>
      <c r="J191" s="225"/>
      <c r="K191" s="225"/>
      <c r="L191" s="230"/>
      <c r="M191" s="231"/>
      <c r="N191" s="232"/>
      <c r="O191" s="232"/>
      <c r="P191" s="232"/>
      <c r="Q191" s="232"/>
      <c r="R191" s="232"/>
      <c r="S191" s="232"/>
      <c r="T191" s="23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34" t="s">
        <v>169</v>
      </c>
      <c r="AU191" s="234" t="s">
        <v>80</v>
      </c>
      <c r="AV191" s="13" t="s">
        <v>78</v>
      </c>
      <c r="AW191" s="13" t="s">
        <v>171</v>
      </c>
      <c r="AX191" s="13" t="s">
        <v>70</v>
      </c>
      <c r="AY191" s="234" t="s">
        <v>158</v>
      </c>
    </row>
    <row r="192" s="14" customFormat="1">
      <c r="A192" s="14"/>
      <c r="B192" s="235"/>
      <c r="C192" s="236"/>
      <c r="D192" s="226" t="s">
        <v>169</v>
      </c>
      <c r="E192" s="237" t="s">
        <v>19</v>
      </c>
      <c r="F192" s="238" t="s">
        <v>3191</v>
      </c>
      <c r="G192" s="236"/>
      <c r="H192" s="239">
        <v>21.059999999999999</v>
      </c>
      <c r="I192" s="240"/>
      <c r="J192" s="236"/>
      <c r="K192" s="236"/>
      <c r="L192" s="241"/>
      <c r="M192" s="242"/>
      <c r="N192" s="243"/>
      <c r="O192" s="243"/>
      <c r="P192" s="243"/>
      <c r="Q192" s="243"/>
      <c r="R192" s="243"/>
      <c r="S192" s="243"/>
      <c r="T192" s="24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45" t="s">
        <v>169</v>
      </c>
      <c r="AU192" s="245" t="s">
        <v>80</v>
      </c>
      <c r="AV192" s="14" t="s">
        <v>80</v>
      </c>
      <c r="AW192" s="14" t="s">
        <v>171</v>
      </c>
      <c r="AX192" s="14" t="s">
        <v>70</v>
      </c>
      <c r="AY192" s="245" t="s">
        <v>158</v>
      </c>
    </row>
    <row r="193" s="13" customFormat="1">
      <c r="A193" s="13"/>
      <c r="B193" s="224"/>
      <c r="C193" s="225"/>
      <c r="D193" s="226" t="s">
        <v>169</v>
      </c>
      <c r="E193" s="227" t="s">
        <v>19</v>
      </c>
      <c r="F193" s="228" t="s">
        <v>3172</v>
      </c>
      <c r="G193" s="225"/>
      <c r="H193" s="227" t="s">
        <v>19</v>
      </c>
      <c r="I193" s="229"/>
      <c r="J193" s="225"/>
      <c r="K193" s="225"/>
      <c r="L193" s="230"/>
      <c r="M193" s="231"/>
      <c r="N193" s="232"/>
      <c r="O193" s="232"/>
      <c r="P193" s="232"/>
      <c r="Q193" s="232"/>
      <c r="R193" s="232"/>
      <c r="S193" s="232"/>
      <c r="T193" s="23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34" t="s">
        <v>169</v>
      </c>
      <c r="AU193" s="234" t="s">
        <v>80</v>
      </c>
      <c r="AV193" s="13" t="s">
        <v>78</v>
      </c>
      <c r="AW193" s="13" t="s">
        <v>171</v>
      </c>
      <c r="AX193" s="13" t="s">
        <v>70</v>
      </c>
      <c r="AY193" s="234" t="s">
        <v>158</v>
      </c>
    </row>
    <row r="194" s="14" customFormat="1">
      <c r="A194" s="14"/>
      <c r="B194" s="235"/>
      <c r="C194" s="236"/>
      <c r="D194" s="226" t="s">
        <v>169</v>
      </c>
      <c r="E194" s="237" t="s">
        <v>19</v>
      </c>
      <c r="F194" s="238" t="s">
        <v>3192</v>
      </c>
      <c r="G194" s="236"/>
      <c r="H194" s="239">
        <v>27.335999999999999</v>
      </c>
      <c r="I194" s="240"/>
      <c r="J194" s="236"/>
      <c r="K194" s="236"/>
      <c r="L194" s="241"/>
      <c r="M194" s="242"/>
      <c r="N194" s="243"/>
      <c r="O194" s="243"/>
      <c r="P194" s="243"/>
      <c r="Q194" s="243"/>
      <c r="R194" s="243"/>
      <c r="S194" s="243"/>
      <c r="T194" s="24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45" t="s">
        <v>169</v>
      </c>
      <c r="AU194" s="245" t="s">
        <v>80</v>
      </c>
      <c r="AV194" s="14" t="s">
        <v>80</v>
      </c>
      <c r="AW194" s="14" t="s">
        <v>171</v>
      </c>
      <c r="AX194" s="14" t="s">
        <v>70</v>
      </c>
      <c r="AY194" s="245" t="s">
        <v>158</v>
      </c>
    </row>
    <row r="195" s="14" customFormat="1">
      <c r="A195" s="14"/>
      <c r="B195" s="235"/>
      <c r="C195" s="236"/>
      <c r="D195" s="226" t="s">
        <v>169</v>
      </c>
      <c r="E195" s="236"/>
      <c r="F195" s="238" t="s">
        <v>3225</v>
      </c>
      <c r="G195" s="236"/>
      <c r="H195" s="239">
        <v>16.939</v>
      </c>
      <c r="I195" s="240"/>
      <c r="J195" s="236"/>
      <c r="K195" s="236"/>
      <c r="L195" s="241"/>
      <c r="M195" s="242"/>
      <c r="N195" s="243"/>
      <c r="O195" s="243"/>
      <c r="P195" s="243"/>
      <c r="Q195" s="243"/>
      <c r="R195" s="243"/>
      <c r="S195" s="243"/>
      <c r="T195" s="24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45" t="s">
        <v>169</v>
      </c>
      <c r="AU195" s="245" t="s">
        <v>80</v>
      </c>
      <c r="AV195" s="14" t="s">
        <v>80</v>
      </c>
      <c r="AW195" s="14" t="s">
        <v>4</v>
      </c>
      <c r="AX195" s="14" t="s">
        <v>78</v>
      </c>
      <c r="AY195" s="245" t="s">
        <v>158</v>
      </c>
    </row>
    <row r="196" s="2" customFormat="1" ht="30" customHeight="1">
      <c r="A196" s="40"/>
      <c r="B196" s="41"/>
      <c r="C196" s="206" t="s">
        <v>299</v>
      </c>
      <c r="D196" s="206" t="s">
        <v>160</v>
      </c>
      <c r="E196" s="207" t="s">
        <v>340</v>
      </c>
      <c r="F196" s="208" t="s">
        <v>341</v>
      </c>
      <c r="G196" s="209" t="s">
        <v>234</v>
      </c>
      <c r="H196" s="210">
        <v>16.939</v>
      </c>
      <c r="I196" s="211"/>
      <c r="J196" s="212">
        <f>ROUND(I196*H196,2)</f>
        <v>0</v>
      </c>
      <c r="K196" s="208" t="s">
        <v>164</v>
      </c>
      <c r="L196" s="46"/>
      <c r="M196" s="213" t="s">
        <v>19</v>
      </c>
      <c r="N196" s="214" t="s">
        <v>41</v>
      </c>
      <c r="O196" s="86"/>
      <c r="P196" s="215">
        <f>O196*H196</f>
        <v>0</v>
      </c>
      <c r="Q196" s="215">
        <v>0</v>
      </c>
      <c r="R196" s="215">
        <f>Q196*H196</f>
        <v>0</v>
      </c>
      <c r="S196" s="215">
        <v>0</v>
      </c>
      <c r="T196" s="216">
        <f>S196*H196</f>
        <v>0</v>
      </c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R196" s="217" t="s">
        <v>165</v>
      </c>
      <c r="AT196" s="217" t="s">
        <v>160</v>
      </c>
      <c r="AU196" s="217" t="s">
        <v>80</v>
      </c>
      <c r="AY196" s="19" t="s">
        <v>158</v>
      </c>
      <c r="BE196" s="218">
        <f>IF(N196="základní",J196,0)</f>
        <v>0</v>
      </c>
      <c r="BF196" s="218">
        <f>IF(N196="snížená",J196,0)</f>
        <v>0</v>
      </c>
      <c r="BG196" s="218">
        <f>IF(N196="zákl. přenesená",J196,0)</f>
        <v>0</v>
      </c>
      <c r="BH196" s="218">
        <f>IF(N196="sníž. přenesená",J196,0)</f>
        <v>0</v>
      </c>
      <c r="BI196" s="218">
        <f>IF(N196="nulová",J196,0)</f>
        <v>0</v>
      </c>
      <c r="BJ196" s="19" t="s">
        <v>78</v>
      </c>
      <c r="BK196" s="218">
        <f>ROUND(I196*H196,2)</f>
        <v>0</v>
      </c>
      <c r="BL196" s="19" t="s">
        <v>165</v>
      </c>
      <c r="BM196" s="217" t="s">
        <v>3226</v>
      </c>
    </row>
    <row r="197" s="2" customFormat="1">
      <c r="A197" s="40"/>
      <c r="B197" s="41"/>
      <c r="C197" s="42"/>
      <c r="D197" s="219" t="s">
        <v>167</v>
      </c>
      <c r="E197" s="42"/>
      <c r="F197" s="220" t="s">
        <v>343</v>
      </c>
      <c r="G197" s="42"/>
      <c r="H197" s="42"/>
      <c r="I197" s="221"/>
      <c r="J197" s="42"/>
      <c r="K197" s="42"/>
      <c r="L197" s="46"/>
      <c r="M197" s="222"/>
      <c r="N197" s="223"/>
      <c r="O197" s="86"/>
      <c r="P197" s="86"/>
      <c r="Q197" s="86"/>
      <c r="R197" s="86"/>
      <c r="S197" s="86"/>
      <c r="T197" s="87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T197" s="19" t="s">
        <v>167</v>
      </c>
      <c r="AU197" s="19" t="s">
        <v>80</v>
      </c>
    </row>
    <row r="198" s="13" customFormat="1">
      <c r="A198" s="13"/>
      <c r="B198" s="224"/>
      <c r="C198" s="225"/>
      <c r="D198" s="226" t="s">
        <v>169</v>
      </c>
      <c r="E198" s="227" t="s">
        <v>19</v>
      </c>
      <c r="F198" s="228" t="s">
        <v>344</v>
      </c>
      <c r="G198" s="225"/>
      <c r="H198" s="227" t="s">
        <v>19</v>
      </c>
      <c r="I198" s="229"/>
      <c r="J198" s="225"/>
      <c r="K198" s="225"/>
      <c r="L198" s="230"/>
      <c r="M198" s="231"/>
      <c r="N198" s="232"/>
      <c r="O198" s="232"/>
      <c r="P198" s="232"/>
      <c r="Q198" s="232"/>
      <c r="R198" s="232"/>
      <c r="S198" s="232"/>
      <c r="T198" s="23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34" t="s">
        <v>169</v>
      </c>
      <c r="AU198" s="234" t="s">
        <v>80</v>
      </c>
      <c r="AV198" s="13" t="s">
        <v>78</v>
      </c>
      <c r="AW198" s="13" t="s">
        <v>171</v>
      </c>
      <c r="AX198" s="13" t="s">
        <v>70</v>
      </c>
      <c r="AY198" s="234" t="s">
        <v>158</v>
      </c>
    </row>
    <row r="199" s="14" customFormat="1">
      <c r="A199" s="14"/>
      <c r="B199" s="235"/>
      <c r="C199" s="236"/>
      <c r="D199" s="226" t="s">
        <v>169</v>
      </c>
      <c r="E199" s="237" t="s">
        <v>19</v>
      </c>
      <c r="F199" s="238" t="s">
        <v>3227</v>
      </c>
      <c r="G199" s="236"/>
      <c r="H199" s="239">
        <v>16.939</v>
      </c>
      <c r="I199" s="240"/>
      <c r="J199" s="236"/>
      <c r="K199" s="236"/>
      <c r="L199" s="241"/>
      <c r="M199" s="242"/>
      <c r="N199" s="243"/>
      <c r="O199" s="243"/>
      <c r="P199" s="243"/>
      <c r="Q199" s="243"/>
      <c r="R199" s="243"/>
      <c r="S199" s="243"/>
      <c r="T199" s="24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45" t="s">
        <v>169</v>
      </c>
      <c r="AU199" s="245" t="s">
        <v>80</v>
      </c>
      <c r="AV199" s="14" t="s">
        <v>80</v>
      </c>
      <c r="AW199" s="14" t="s">
        <v>171</v>
      </c>
      <c r="AX199" s="14" t="s">
        <v>70</v>
      </c>
      <c r="AY199" s="245" t="s">
        <v>158</v>
      </c>
    </row>
    <row r="200" s="2" customFormat="1" ht="34.8" customHeight="1">
      <c r="A200" s="40"/>
      <c r="B200" s="41"/>
      <c r="C200" s="206" t="s">
        <v>304</v>
      </c>
      <c r="D200" s="206" t="s">
        <v>160</v>
      </c>
      <c r="E200" s="207" t="s">
        <v>348</v>
      </c>
      <c r="F200" s="208" t="s">
        <v>349</v>
      </c>
      <c r="G200" s="209" t="s">
        <v>234</v>
      </c>
      <c r="H200" s="210">
        <v>84.694999999999993</v>
      </c>
      <c r="I200" s="211"/>
      <c r="J200" s="212">
        <f>ROUND(I200*H200,2)</f>
        <v>0</v>
      </c>
      <c r="K200" s="208" t="s">
        <v>164</v>
      </c>
      <c r="L200" s="46"/>
      <c r="M200" s="213" t="s">
        <v>19</v>
      </c>
      <c r="N200" s="214" t="s">
        <v>41</v>
      </c>
      <c r="O200" s="86"/>
      <c r="P200" s="215">
        <f>O200*H200</f>
        <v>0</v>
      </c>
      <c r="Q200" s="215">
        <v>0</v>
      </c>
      <c r="R200" s="215">
        <f>Q200*H200</f>
        <v>0</v>
      </c>
      <c r="S200" s="215">
        <v>0</v>
      </c>
      <c r="T200" s="216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17" t="s">
        <v>165</v>
      </c>
      <c r="AT200" s="217" t="s">
        <v>160</v>
      </c>
      <c r="AU200" s="217" t="s">
        <v>80</v>
      </c>
      <c r="AY200" s="19" t="s">
        <v>158</v>
      </c>
      <c r="BE200" s="218">
        <f>IF(N200="základní",J200,0)</f>
        <v>0</v>
      </c>
      <c r="BF200" s="218">
        <f>IF(N200="snížená",J200,0)</f>
        <v>0</v>
      </c>
      <c r="BG200" s="218">
        <f>IF(N200="zákl. přenesená",J200,0)</f>
        <v>0</v>
      </c>
      <c r="BH200" s="218">
        <f>IF(N200="sníž. přenesená",J200,0)</f>
        <v>0</v>
      </c>
      <c r="BI200" s="218">
        <f>IF(N200="nulová",J200,0)</f>
        <v>0</v>
      </c>
      <c r="BJ200" s="19" t="s">
        <v>78</v>
      </c>
      <c r="BK200" s="218">
        <f>ROUND(I200*H200,2)</f>
        <v>0</v>
      </c>
      <c r="BL200" s="19" t="s">
        <v>165</v>
      </c>
      <c r="BM200" s="217" t="s">
        <v>3228</v>
      </c>
    </row>
    <row r="201" s="2" customFormat="1">
      <c r="A201" s="40"/>
      <c r="B201" s="41"/>
      <c r="C201" s="42"/>
      <c r="D201" s="219" t="s">
        <v>167</v>
      </c>
      <c r="E201" s="42"/>
      <c r="F201" s="220" t="s">
        <v>351</v>
      </c>
      <c r="G201" s="42"/>
      <c r="H201" s="42"/>
      <c r="I201" s="221"/>
      <c r="J201" s="42"/>
      <c r="K201" s="42"/>
      <c r="L201" s="46"/>
      <c r="M201" s="222"/>
      <c r="N201" s="223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167</v>
      </c>
      <c r="AU201" s="19" t="s">
        <v>80</v>
      </c>
    </row>
    <row r="202" s="14" customFormat="1">
      <c r="A202" s="14"/>
      <c r="B202" s="235"/>
      <c r="C202" s="236"/>
      <c r="D202" s="226" t="s">
        <v>169</v>
      </c>
      <c r="E202" s="236"/>
      <c r="F202" s="238" t="s">
        <v>3229</v>
      </c>
      <c r="G202" s="236"/>
      <c r="H202" s="239">
        <v>84.694999999999993</v>
      </c>
      <c r="I202" s="240"/>
      <c r="J202" s="236"/>
      <c r="K202" s="236"/>
      <c r="L202" s="241"/>
      <c r="M202" s="242"/>
      <c r="N202" s="243"/>
      <c r="O202" s="243"/>
      <c r="P202" s="243"/>
      <c r="Q202" s="243"/>
      <c r="R202" s="243"/>
      <c r="S202" s="243"/>
      <c r="T202" s="24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45" t="s">
        <v>169</v>
      </c>
      <c r="AU202" s="245" t="s">
        <v>80</v>
      </c>
      <c r="AV202" s="14" t="s">
        <v>80</v>
      </c>
      <c r="AW202" s="14" t="s">
        <v>4</v>
      </c>
      <c r="AX202" s="14" t="s">
        <v>78</v>
      </c>
      <c r="AY202" s="245" t="s">
        <v>158</v>
      </c>
    </row>
    <row r="203" s="2" customFormat="1" ht="22.2" customHeight="1">
      <c r="A203" s="40"/>
      <c r="B203" s="41"/>
      <c r="C203" s="206" t="s">
        <v>311</v>
      </c>
      <c r="D203" s="206" t="s">
        <v>160</v>
      </c>
      <c r="E203" s="207" t="s">
        <v>354</v>
      </c>
      <c r="F203" s="208" t="s">
        <v>355</v>
      </c>
      <c r="G203" s="209" t="s">
        <v>356</v>
      </c>
      <c r="H203" s="210">
        <v>30.489999999999998</v>
      </c>
      <c r="I203" s="211"/>
      <c r="J203" s="212">
        <f>ROUND(I203*H203,2)</f>
        <v>0</v>
      </c>
      <c r="K203" s="208" t="s">
        <v>164</v>
      </c>
      <c r="L203" s="46"/>
      <c r="M203" s="213" t="s">
        <v>19</v>
      </c>
      <c r="N203" s="214" t="s">
        <v>41</v>
      </c>
      <c r="O203" s="86"/>
      <c r="P203" s="215">
        <f>O203*H203</f>
        <v>0</v>
      </c>
      <c r="Q203" s="215">
        <v>0</v>
      </c>
      <c r="R203" s="215">
        <f>Q203*H203</f>
        <v>0</v>
      </c>
      <c r="S203" s="215">
        <v>0</v>
      </c>
      <c r="T203" s="216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17" t="s">
        <v>165</v>
      </c>
      <c r="AT203" s="217" t="s">
        <v>160</v>
      </c>
      <c r="AU203" s="217" t="s">
        <v>80</v>
      </c>
      <c r="AY203" s="19" t="s">
        <v>158</v>
      </c>
      <c r="BE203" s="218">
        <f>IF(N203="základní",J203,0)</f>
        <v>0</v>
      </c>
      <c r="BF203" s="218">
        <f>IF(N203="snížená",J203,0)</f>
        <v>0</v>
      </c>
      <c r="BG203" s="218">
        <f>IF(N203="zákl. přenesená",J203,0)</f>
        <v>0</v>
      </c>
      <c r="BH203" s="218">
        <f>IF(N203="sníž. přenesená",J203,0)</f>
        <v>0</v>
      </c>
      <c r="BI203" s="218">
        <f>IF(N203="nulová",J203,0)</f>
        <v>0</v>
      </c>
      <c r="BJ203" s="19" t="s">
        <v>78</v>
      </c>
      <c r="BK203" s="218">
        <f>ROUND(I203*H203,2)</f>
        <v>0</v>
      </c>
      <c r="BL203" s="19" t="s">
        <v>165</v>
      </c>
      <c r="BM203" s="217" t="s">
        <v>3230</v>
      </c>
    </row>
    <row r="204" s="2" customFormat="1">
      <c r="A204" s="40"/>
      <c r="B204" s="41"/>
      <c r="C204" s="42"/>
      <c r="D204" s="219" t="s">
        <v>167</v>
      </c>
      <c r="E204" s="42"/>
      <c r="F204" s="220" t="s">
        <v>358</v>
      </c>
      <c r="G204" s="42"/>
      <c r="H204" s="42"/>
      <c r="I204" s="221"/>
      <c r="J204" s="42"/>
      <c r="K204" s="42"/>
      <c r="L204" s="46"/>
      <c r="M204" s="222"/>
      <c r="N204" s="223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167</v>
      </c>
      <c r="AU204" s="19" t="s">
        <v>80</v>
      </c>
    </row>
    <row r="205" s="14" customFormat="1">
      <c r="A205" s="14"/>
      <c r="B205" s="235"/>
      <c r="C205" s="236"/>
      <c r="D205" s="226" t="s">
        <v>169</v>
      </c>
      <c r="E205" s="236"/>
      <c r="F205" s="238" t="s">
        <v>3231</v>
      </c>
      <c r="G205" s="236"/>
      <c r="H205" s="239">
        <v>30.489999999999998</v>
      </c>
      <c r="I205" s="240"/>
      <c r="J205" s="236"/>
      <c r="K205" s="236"/>
      <c r="L205" s="241"/>
      <c r="M205" s="242"/>
      <c r="N205" s="243"/>
      <c r="O205" s="243"/>
      <c r="P205" s="243"/>
      <c r="Q205" s="243"/>
      <c r="R205" s="243"/>
      <c r="S205" s="243"/>
      <c r="T205" s="24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45" t="s">
        <v>169</v>
      </c>
      <c r="AU205" s="245" t="s">
        <v>80</v>
      </c>
      <c r="AV205" s="14" t="s">
        <v>80</v>
      </c>
      <c r="AW205" s="14" t="s">
        <v>4</v>
      </c>
      <c r="AX205" s="14" t="s">
        <v>78</v>
      </c>
      <c r="AY205" s="245" t="s">
        <v>158</v>
      </c>
    </row>
    <row r="206" s="2" customFormat="1" ht="22.2" customHeight="1">
      <c r="A206" s="40"/>
      <c r="B206" s="41"/>
      <c r="C206" s="206" t="s">
        <v>7</v>
      </c>
      <c r="D206" s="206" t="s">
        <v>160</v>
      </c>
      <c r="E206" s="207" t="s">
        <v>361</v>
      </c>
      <c r="F206" s="208" t="s">
        <v>362</v>
      </c>
      <c r="G206" s="209" t="s">
        <v>234</v>
      </c>
      <c r="H206" s="210">
        <v>85.415000000000006</v>
      </c>
      <c r="I206" s="211"/>
      <c r="J206" s="212">
        <f>ROUND(I206*H206,2)</f>
        <v>0</v>
      </c>
      <c r="K206" s="208" t="s">
        <v>164</v>
      </c>
      <c r="L206" s="46"/>
      <c r="M206" s="213" t="s">
        <v>19</v>
      </c>
      <c r="N206" s="214" t="s">
        <v>41</v>
      </c>
      <c r="O206" s="86"/>
      <c r="P206" s="215">
        <f>O206*H206</f>
        <v>0</v>
      </c>
      <c r="Q206" s="215">
        <v>0</v>
      </c>
      <c r="R206" s="215">
        <f>Q206*H206</f>
        <v>0</v>
      </c>
      <c r="S206" s="215">
        <v>0</v>
      </c>
      <c r="T206" s="216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17" t="s">
        <v>165</v>
      </c>
      <c r="AT206" s="217" t="s">
        <v>160</v>
      </c>
      <c r="AU206" s="217" t="s">
        <v>80</v>
      </c>
      <c r="AY206" s="19" t="s">
        <v>158</v>
      </c>
      <c r="BE206" s="218">
        <f>IF(N206="základní",J206,0)</f>
        <v>0</v>
      </c>
      <c r="BF206" s="218">
        <f>IF(N206="snížená",J206,0)</f>
        <v>0</v>
      </c>
      <c r="BG206" s="218">
        <f>IF(N206="zákl. přenesená",J206,0)</f>
        <v>0</v>
      </c>
      <c r="BH206" s="218">
        <f>IF(N206="sníž. přenesená",J206,0)</f>
        <v>0</v>
      </c>
      <c r="BI206" s="218">
        <f>IF(N206="nulová",J206,0)</f>
        <v>0</v>
      </c>
      <c r="BJ206" s="19" t="s">
        <v>78</v>
      </c>
      <c r="BK206" s="218">
        <f>ROUND(I206*H206,2)</f>
        <v>0</v>
      </c>
      <c r="BL206" s="19" t="s">
        <v>165</v>
      </c>
      <c r="BM206" s="217" t="s">
        <v>3232</v>
      </c>
    </row>
    <row r="207" s="2" customFormat="1">
      <c r="A207" s="40"/>
      <c r="B207" s="41"/>
      <c r="C207" s="42"/>
      <c r="D207" s="219" t="s">
        <v>167</v>
      </c>
      <c r="E207" s="42"/>
      <c r="F207" s="220" t="s">
        <v>364</v>
      </c>
      <c r="G207" s="42"/>
      <c r="H207" s="42"/>
      <c r="I207" s="221"/>
      <c r="J207" s="42"/>
      <c r="K207" s="42"/>
      <c r="L207" s="46"/>
      <c r="M207" s="222"/>
      <c r="N207" s="223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167</v>
      </c>
      <c r="AU207" s="19" t="s">
        <v>80</v>
      </c>
    </row>
    <row r="208" s="13" customFormat="1">
      <c r="A208" s="13"/>
      <c r="B208" s="224"/>
      <c r="C208" s="225"/>
      <c r="D208" s="226" t="s">
        <v>169</v>
      </c>
      <c r="E208" s="227" t="s">
        <v>19</v>
      </c>
      <c r="F208" s="228" t="s">
        <v>365</v>
      </c>
      <c r="G208" s="225"/>
      <c r="H208" s="227" t="s">
        <v>19</v>
      </c>
      <c r="I208" s="229"/>
      <c r="J208" s="225"/>
      <c r="K208" s="225"/>
      <c r="L208" s="230"/>
      <c r="M208" s="231"/>
      <c r="N208" s="232"/>
      <c r="O208" s="232"/>
      <c r="P208" s="232"/>
      <c r="Q208" s="232"/>
      <c r="R208" s="232"/>
      <c r="S208" s="232"/>
      <c r="T208" s="23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34" t="s">
        <v>169</v>
      </c>
      <c r="AU208" s="234" t="s">
        <v>80</v>
      </c>
      <c r="AV208" s="13" t="s">
        <v>78</v>
      </c>
      <c r="AW208" s="13" t="s">
        <v>171</v>
      </c>
      <c r="AX208" s="13" t="s">
        <v>70</v>
      </c>
      <c r="AY208" s="234" t="s">
        <v>158</v>
      </c>
    </row>
    <row r="209" s="14" customFormat="1">
      <c r="A209" s="14"/>
      <c r="B209" s="235"/>
      <c r="C209" s="236"/>
      <c r="D209" s="226" t="s">
        <v>169</v>
      </c>
      <c r="E209" s="237" t="s">
        <v>19</v>
      </c>
      <c r="F209" s="238" t="s">
        <v>3218</v>
      </c>
      <c r="G209" s="236"/>
      <c r="H209" s="239">
        <v>52.028000000000006</v>
      </c>
      <c r="I209" s="240"/>
      <c r="J209" s="236"/>
      <c r="K209" s="236"/>
      <c r="L209" s="241"/>
      <c r="M209" s="242"/>
      <c r="N209" s="243"/>
      <c r="O209" s="243"/>
      <c r="P209" s="243"/>
      <c r="Q209" s="243"/>
      <c r="R209" s="243"/>
      <c r="S209" s="243"/>
      <c r="T209" s="24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45" t="s">
        <v>169</v>
      </c>
      <c r="AU209" s="245" t="s">
        <v>80</v>
      </c>
      <c r="AV209" s="14" t="s">
        <v>80</v>
      </c>
      <c r="AW209" s="14" t="s">
        <v>171</v>
      </c>
      <c r="AX209" s="14" t="s">
        <v>70</v>
      </c>
      <c r="AY209" s="245" t="s">
        <v>158</v>
      </c>
    </row>
    <row r="210" s="14" customFormat="1">
      <c r="A210" s="14"/>
      <c r="B210" s="235"/>
      <c r="C210" s="236"/>
      <c r="D210" s="226" t="s">
        <v>169</v>
      </c>
      <c r="E210" s="237" t="s">
        <v>19</v>
      </c>
      <c r="F210" s="238" t="s">
        <v>3219</v>
      </c>
      <c r="G210" s="236"/>
      <c r="H210" s="239">
        <v>1.792</v>
      </c>
      <c r="I210" s="240"/>
      <c r="J210" s="236"/>
      <c r="K210" s="236"/>
      <c r="L210" s="241"/>
      <c r="M210" s="242"/>
      <c r="N210" s="243"/>
      <c r="O210" s="243"/>
      <c r="P210" s="243"/>
      <c r="Q210" s="243"/>
      <c r="R210" s="243"/>
      <c r="S210" s="243"/>
      <c r="T210" s="24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45" t="s">
        <v>169</v>
      </c>
      <c r="AU210" s="245" t="s">
        <v>80</v>
      </c>
      <c r="AV210" s="14" t="s">
        <v>80</v>
      </c>
      <c r="AW210" s="14" t="s">
        <v>171</v>
      </c>
      <c r="AX210" s="14" t="s">
        <v>70</v>
      </c>
      <c r="AY210" s="245" t="s">
        <v>158</v>
      </c>
    </row>
    <row r="211" s="14" customFormat="1">
      <c r="A211" s="14"/>
      <c r="B211" s="235"/>
      <c r="C211" s="236"/>
      <c r="D211" s="226" t="s">
        <v>169</v>
      </c>
      <c r="E211" s="237" t="s">
        <v>19</v>
      </c>
      <c r="F211" s="238" t="s">
        <v>3220</v>
      </c>
      <c r="G211" s="236"/>
      <c r="H211" s="239">
        <v>5.3760000000000003</v>
      </c>
      <c r="I211" s="240"/>
      <c r="J211" s="236"/>
      <c r="K211" s="236"/>
      <c r="L211" s="241"/>
      <c r="M211" s="242"/>
      <c r="N211" s="243"/>
      <c r="O211" s="243"/>
      <c r="P211" s="243"/>
      <c r="Q211" s="243"/>
      <c r="R211" s="243"/>
      <c r="S211" s="243"/>
      <c r="T211" s="24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45" t="s">
        <v>169</v>
      </c>
      <c r="AU211" s="245" t="s">
        <v>80</v>
      </c>
      <c r="AV211" s="14" t="s">
        <v>80</v>
      </c>
      <c r="AW211" s="14" t="s">
        <v>171</v>
      </c>
      <c r="AX211" s="14" t="s">
        <v>70</v>
      </c>
      <c r="AY211" s="245" t="s">
        <v>158</v>
      </c>
    </row>
    <row r="212" s="13" customFormat="1">
      <c r="A212" s="13"/>
      <c r="B212" s="224"/>
      <c r="C212" s="225"/>
      <c r="D212" s="226" t="s">
        <v>169</v>
      </c>
      <c r="E212" s="227" t="s">
        <v>19</v>
      </c>
      <c r="F212" s="228" t="s">
        <v>729</v>
      </c>
      <c r="G212" s="225"/>
      <c r="H212" s="227" t="s">
        <v>19</v>
      </c>
      <c r="I212" s="229"/>
      <c r="J212" s="225"/>
      <c r="K212" s="225"/>
      <c r="L212" s="230"/>
      <c r="M212" s="231"/>
      <c r="N212" s="232"/>
      <c r="O212" s="232"/>
      <c r="P212" s="232"/>
      <c r="Q212" s="232"/>
      <c r="R212" s="232"/>
      <c r="S212" s="232"/>
      <c r="T212" s="23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34" t="s">
        <v>169</v>
      </c>
      <c r="AU212" s="234" t="s">
        <v>80</v>
      </c>
      <c r="AV212" s="13" t="s">
        <v>78</v>
      </c>
      <c r="AW212" s="13" t="s">
        <v>171</v>
      </c>
      <c r="AX212" s="13" t="s">
        <v>70</v>
      </c>
      <c r="AY212" s="234" t="s">
        <v>158</v>
      </c>
    </row>
    <row r="213" s="14" customFormat="1">
      <c r="A213" s="14"/>
      <c r="B213" s="235"/>
      <c r="C213" s="236"/>
      <c r="D213" s="226" t="s">
        <v>169</v>
      </c>
      <c r="E213" s="237" t="s">
        <v>19</v>
      </c>
      <c r="F213" s="238" t="s">
        <v>3227</v>
      </c>
      <c r="G213" s="236"/>
      <c r="H213" s="239">
        <v>16.939</v>
      </c>
      <c r="I213" s="240"/>
      <c r="J213" s="236"/>
      <c r="K213" s="236"/>
      <c r="L213" s="241"/>
      <c r="M213" s="242"/>
      <c r="N213" s="243"/>
      <c r="O213" s="243"/>
      <c r="P213" s="243"/>
      <c r="Q213" s="243"/>
      <c r="R213" s="243"/>
      <c r="S213" s="243"/>
      <c r="T213" s="24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45" t="s">
        <v>169</v>
      </c>
      <c r="AU213" s="245" t="s">
        <v>80</v>
      </c>
      <c r="AV213" s="14" t="s">
        <v>80</v>
      </c>
      <c r="AW213" s="14" t="s">
        <v>171</v>
      </c>
      <c r="AX213" s="14" t="s">
        <v>70</v>
      </c>
      <c r="AY213" s="245" t="s">
        <v>158</v>
      </c>
    </row>
    <row r="214" s="13" customFormat="1">
      <c r="A214" s="13"/>
      <c r="B214" s="224"/>
      <c r="C214" s="225"/>
      <c r="D214" s="226" t="s">
        <v>169</v>
      </c>
      <c r="E214" s="227" t="s">
        <v>19</v>
      </c>
      <c r="F214" s="228" t="s">
        <v>367</v>
      </c>
      <c r="G214" s="225"/>
      <c r="H214" s="227" t="s">
        <v>19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34" t="s">
        <v>169</v>
      </c>
      <c r="AU214" s="234" t="s">
        <v>80</v>
      </c>
      <c r="AV214" s="13" t="s">
        <v>78</v>
      </c>
      <c r="AW214" s="13" t="s">
        <v>171</v>
      </c>
      <c r="AX214" s="13" t="s">
        <v>70</v>
      </c>
      <c r="AY214" s="234" t="s">
        <v>158</v>
      </c>
    </row>
    <row r="215" s="13" customFormat="1">
      <c r="A215" s="13"/>
      <c r="B215" s="224"/>
      <c r="C215" s="225"/>
      <c r="D215" s="226" t="s">
        <v>169</v>
      </c>
      <c r="E215" s="227" t="s">
        <v>19</v>
      </c>
      <c r="F215" s="228" t="s">
        <v>3170</v>
      </c>
      <c r="G215" s="225"/>
      <c r="H215" s="227" t="s">
        <v>19</v>
      </c>
      <c r="I215" s="229"/>
      <c r="J215" s="225"/>
      <c r="K215" s="225"/>
      <c r="L215" s="230"/>
      <c r="M215" s="231"/>
      <c r="N215" s="232"/>
      <c r="O215" s="232"/>
      <c r="P215" s="232"/>
      <c r="Q215" s="232"/>
      <c r="R215" s="232"/>
      <c r="S215" s="232"/>
      <c r="T215" s="23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34" t="s">
        <v>169</v>
      </c>
      <c r="AU215" s="234" t="s">
        <v>80</v>
      </c>
      <c r="AV215" s="13" t="s">
        <v>78</v>
      </c>
      <c r="AW215" s="13" t="s">
        <v>171</v>
      </c>
      <c r="AX215" s="13" t="s">
        <v>70</v>
      </c>
      <c r="AY215" s="234" t="s">
        <v>158</v>
      </c>
    </row>
    <row r="216" s="14" customFormat="1">
      <c r="A216" s="14"/>
      <c r="B216" s="235"/>
      <c r="C216" s="236"/>
      <c r="D216" s="226" t="s">
        <v>169</v>
      </c>
      <c r="E216" s="237" t="s">
        <v>19</v>
      </c>
      <c r="F216" s="238" t="s">
        <v>3221</v>
      </c>
      <c r="G216" s="236"/>
      <c r="H216" s="239">
        <v>1.8</v>
      </c>
      <c r="I216" s="240"/>
      <c r="J216" s="236"/>
      <c r="K216" s="236"/>
      <c r="L216" s="241"/>
      <c r="M216" s="242"/>
      <c r="N216" s="243"/>
      <c r="O216" s="243"/>
      <c r="P216" s="243"/>
      <c r="Q216" s="243"/>
      <c r="R216" s="243"/>
      <c r="S216" s="243"/>
      <c r="T216" s="24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45" t="s">
        <v>169</v>
      </c>
      <c r="AU216" s="245" t="s">
        <v>80</v>
      </c>
      <c r="AV216" s="14" t="s">
        <v>80</v>
      </c>
      <c r="AW216" s="14" t="s">
        <v>171</v>
      </c>
      <c r="AX216" s="14" t="s">
        <v>70</v>
      </c>
      <c r="AY216" s="245" t="s">
        <v>158</v>
      </c>
    </row>
    <row r="217" s="13" customFormat="1">
      <c r="A217" s="13"/>
      <c r="B217" s="224"/>
      <c r="C217" s="225"/>
      <c r="D217" s="226" t="s">
        <v>169</v>
      </c>
      <c r="E217" s="227" t="s">
        <v>19</v>
      </c>
      <c r="F217" s="228" t="s">
        <v>3172</v>
      </c>
      <c r="G217" s="225"/>
      <c r="H217" s="227" t="s">
        <v>19</v>
      </c>
      <c r="I217" s="229"/>
      <c r="J217" s="225"/>
      <c r="K217" s="225"/>
      <c r="L217" s="230"/>
      <c r="M217" s="231"/>
      <c r="N217" s="232"/>
      <c r="O217" s="232"/>
      <c r="P217" s="232"/>
      <c r="Q217" s="232"/>
      <c r="R217" s="232"/>
      <c r="S217" s="232"/>
      <c r="T217" s="23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34" t="s">
        <v>169</v>
      </c>
      <c r="AU217" s="234" t="s">
        <v>80</v>
      </c>
      <c r="AV217" s="13" t="s">
        <v>78</v>
      </c>
      <c r="AW217" s="13" t="s">
        <v>171</v>
      </c>
      <c r="AX217" s="13" t="s">
        <v>70</v>
      </c>
      <c r="AY217" s="234" t="s">
        <v>158</v>
      </c>
    </row>
    <row r="218" s="14" customFormat="1">
      <c r="A218" s="14"/>
      <c r="B218" s="235"/>
      <c r="C218" s="236"/>
      <c r="D218" s="226" t="s">
        <v>169</v>
      </c>
      <c r="E218" s="237" t="s">
        <v>19</v>
      </c>
      <c r="F218" s="238" t="s">
        <v>3222</v>
      </c>
      <c r="G218" s="236"/>
      <c r="H218" s="239">
        <v>2.6800000000000002</v>
      </c>
      <c r="I218" s="240"/>
      <c r="J218" s="236"/>
      <c r="K218" s="236"/>
      <c r="L218" s="241"/>
      <c r="M218" s="242"/>
      <c r="N218" s="243"/>
      <c r="O218" s="243"/>
      <c r="P218" s="243"/>
      <c r="Q218" s="243"/>
      <c r="R218" s="243"/>
      <c r="S218" s="243"/>
      <c r="T218" s="24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45" t="s">
        <v>169</v>
      </c>
      <c r="AU218" s="245" t="s">
        <v>80</v>
      </c>
      <c r="AV218" s="14" t="s">
        <v>80</v>
      </c>
      <c r="AW218" s="14" t="s">
        <v>171</v>
      </c>
      <c r="AX218" s="14" t="s">
        <v>70</v>
      </c>
      <c r="AY218" s="245" t="s">
        <v>158</v>
      </c>
    </row>
    <row r="219" s="14" customFormat="1">
      <c r="A219" s="14"/>
      <c r="B219" s="235"/>
      <c r="C219" s="236"/>
      <c r="D219" s="226" t="s">
        <v>169</v>
      </c>
      <c r="E219" s="237" t="s">
        <v>19</v>
      </c>
      <c r="F219" s="238" t="s">
        <v>3223</v>
      </c>
      <c r="G219" s="236"/>
      <c r="H219" s="239">
        <v>4.8000000000000007</v>
      </c>
      <c r="I219" s="240"/>
      <c r="J219" s="236"/>
      <c r="K219" s="236"/>
      <c r="L219" s="241"/>
      <c r="M219" s="242"/>
      <c r="N219" s="243"/>
      <c r="O219" s="243"/>
      <c r="P219" s="243"/>
      <c r="Q219" s="243"/>
      <c r="R219" s="243"/>
      <c r="S219" s="243"/>
      <c r="T219" s="24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45" t="s">
        <v>169</v>
      </c>
      <c r="AU219" s="245" t="s">
        <v>80</v>
      </c>
      <c r="AV219" s="14" t="s">
        <v>80</v>
      </c>
      <c r="AW219" s="14" t="s">
        <v>171</v>
      </c>
      <c r="AX219" s="14" t="s">
        <v>70</v>
      </c>
      <c r="AY219" s="245" t="s">
        <v>158</v>
      </c>
    </row>
    <row r="220" s="2" customFormat="1" ht="19.8" customHeight="1">
      <c r="A220" s="40"/>
      <c r="B220" s="41"/>
      <c r="C220" s="206" t="s">
        <v>322</v>
      </c>
      <c r="D220" s="206" t="s">
        <v>160</v>
      </c>
      <c r="E220" s="207" t="s">
        <v>371</v>
      </c>
      <c r="F220" s="208" t="s">
        <v>372</v>
      </c>
      <c r="G220" s="209" t="s">
        <v>234</v>
      </c>
      <c r="H220" s="210">
        <v>76.135000000000005</v>
      </c>
      <c r="I220" s="211"/>
      <c r="J220" s="212">
        <f>ROUND(I220*H220,2)</f>
        <v>0</v>
      </c>
      <c r="K220" s="208" t="s">
        <v>164</v>
      </c>
      <c r="L220" s="46"/>
      <c r="M220" s="213" t="s">
        <v>19</v>
      </c>
      <c r="N220" s="214" t="s">
        <v>41</v>
      </c>
      <c r="O220" s="86"/>
      <c r="P220" s="215">
        <f>O220*H220</f>
        <v>0</v>
      </c>
      <c r="Q220" s="215">
        <v>0</v>
      </c>
      <c r="R220" s="215">
        <f>Q220*H220</f>
        <v>0</v>
      </c>
      <c r="S220" s="215">
        <v>0</v>
      </c>
      <c r="T220" s="216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17" t="s">
        <v>165</v>
      </c>
      <c r="AT220" s="217" t="s">
        <v>160</v>
      </c>
      <c r="AU220" s="217" t="s">
        <v>80</v>
      </c>
      <c r="AY220" s="19" t="s">
        <v>158</v>
      </c>
      <c r="BE220" s="218">
        <f>IF(N220="základní",J220,0)</f>
        <v>0</v>
      </c>
      <c r="BF220" s="218">
        <f>IF(N220="snížená",J220,0)</f>
        <v>0</v>
      </c>
      <c r="BG220" s="218">
        <f>IF(N220="zákl. přenesená",J220,0)</f>
        <v>0</v>
      </c>
      <c r="BH220" s="218">
        <f>IF(N220="sníž. přenesená",J220,0)</f>
        <v>0</v>
      </c>
      <c r="BI220" s="218">
        <f>IF(N220="nulová",J220,0)</f>
        <v>0</v>
      </c>
      <c r="BJ220" s="19" t="s">
        <v>78</v>
      </c>
      <c r="BK220" s="218">
        <f>ROUND(I220*H220,2)</f>
        <v>0</v>
      </c>
      <c r="BL220" s="19" t="s">
        <v>165</v>
      </c>
      <c r="BM220" s="217" t="s">
        <v>3233</v>
      </c>
    </row>
    <row r="221" s="2" customFormat="1">
      <c r="A221" s="40"/>
      <c r="B221" s="41"/>
      <c r="C221" s="42"/>
      <c r="D221" s="219" t="s">
        <v>167</v>
      </c>
      <c r="E221" s="42"/>
      <c r="F221" s="220" t="s">
        <v>374</v>
      </c>
      <c r="G221" s="42"/>
      <c r="H221" s="42"/>
      <c r="I221" s="221"/>
      <c r="J221" s="42"/>
      <c r="K221" s="42"/>
      <c r="L221" s="46"/>
      <c r="M221" s="222"/>
      <c r="N221" s="223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167</v>
      </c>
      <c r="AU221" s="19" t="s">
        <v>80</v>
      </c>
    </row>
    <row r="222" s="14" customFormat="1">
      <c r="A222" s="14"/>
      <c r="B222" s="235"/>
      <c r="C222" s="236"/>
      <c r="D222" s="226" t="s">
        <v>169</v>
      </c>
      <c r="E222" s="237" t="s">
        <v>19</v>
      </c>
      <c r="F222" s="238" t="s">
        <v>3234</v>
      </c>
      <c r="G222" s="236"/>
      <c r="H222" s="239">
        <v>59.195999999999998</v>
      </c>
      <c r="I222" s="240"/>
      <c r="J222" s="236"/>
      <c r="K222" s="236"/>
      <c r="L222" s="241"/>
      <c r="M222" s="242"/>
      <c r="N222" s="243"/>
      <c r="O222" s="243"/>
      <c r="P222" s="243"/>
      <c r="Q222" s="243"/>
      <c r="R222" s="243"/>
      <c r="S222" s="243"/>
      <c r="T222" s="24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45" t="s">
        <v>169</v>
      </c>
      <c r="AU222" s="245" t="s">
        <v>80</v>
      </c>
      <c r="AV222" s="14" t="s">
        <v>80</v>
      </c>
      <c r="AW222" s="14" t="s">
        <v>171</v>
      </c>
      <c r="AX222" s="14" t="s">
        <v>70</v>
      </c>
      <c r="AY222" s="245" t="s">
        <v>158</v>
      </c>
    </row>
    <row r="223" s="14" customFormat="1">
      <c r="A223" s="14"/>
      <c r="B223" s="235"/>
      <c r="C223" s="236"/>
      <c r="D223" s="226" t="s">
        <v>169</v>
      </c>
      <c r="E223" s="237" t="s">
        <v>19</v>
      </c>
      <c r="F223" s="238" t="s">
        <v>3235</v>
      </c>
      <c r="G223" s="236"/>
      <c r="H223" s="239">
        <v>16.939</v>
      </c>
      <c r="I223" s="240"/>
      <c r="J223" s="236"/>
      <c r="K223" s="236"/>
      <c r="L223" s="241"/>
      <c r="M223" s="242"/>
      <c r="N223" s="243"/>
      <c r="O223" s="243"/>
      <c r="P223" s="243"/>
      <c r="Q223" s="243"/>
      <c r="R223" s="243"/>
      <c r="S223" s="243"/>
      <c r="T223" s="24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45" t="s">
        <v>169</v>
      </c>
      <c r="AU223" s="245" t="s">
        <v>80</v>
      </c>
      <c r="AV223" s="14" t="s">
        <v>80</v>
      </c>
      <c r="AW223" s="14" t="s">
        <v>171</v>
      </c>
      <c r="AX223" s="14" t="s">
        <v>70</v>
      </c>
      <c r="AY223" s="245" t="s">
        <v>158</v>
      </c>
    </row>
    <row r="224" s="2" customFormat="1" ht="22.2" customHeight="1">
      <c r="A224" s="40"/>
      <c r="B224" s="41"/>
      <c r="C224" s="206" t="s">
        <v>328</v>
      </c>
      <c r="D224" s="206" t="s">
        <v>160</v>
      </c>
      <c r="E224" s="207" t="s">
        <v>379</v>
      </c>
      <c r="F224" s="208" t="s">
        <v>380</v>
      </c>
      <c r="G224" s="209" t="s">
        <v>234</v>
      </c>
      <c r="H224" s="210">
        <v>52.027999999999999</v>
      </c>
      <c r="I224" s="211"/>
      <c r="J224" s="212">
        <f>ROUND(I224*H224,2)</f>
        <v>0</v>
      </c>
      <c r="K224" s="208" t="s">
        <v>164</v>
      </c>
      <c r="L224" s="46"/>
      <c r="M224" s="213" t="s">
        <v>19</v>
      </c>
      <c r="N224" s="214" t="s">
        <v>41</v>
      </c>
      <c r="O224" s="86"/>
      <c r="P224" s="215">
        <f>O224*H224</f>
        <v>0</v>
      </c>
      <c r="Q224" s="215">
        <v>0</v>
      </c>
      <c r="R224" s="215">
        <f>Q224*H224</f>
        <v>0</v>
      </c>
      <c r="S224" s="215">
        <v>0</v>
      </c>
      <c r="T224" s="216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17" t="s">
        <v>165</v>
      </c>
      <c r="AT224" s="217" t="s">
        <v>160</v>
      </c>
      <c r="AU224" s="217" t="s">
        <v>80</v>
      </c>
      <c r="AY224" s="19" t="s">
        <v>158</v>
      </c>
      <c r="BE224" s="218">
        <f>IF(N224="základní",J224,0)</f>
        <v>0</v>
      </c>
      <c r="BF224" s="218">
        <f>IF(N224="snížená",J224,0)</f>
        <v>0</v>
      </c>
      <c r="BG224" s="218">
        <f>IF(N224="zákl. přenesená",J224,0)</f>
        <v>0</v>
      </c>
      <c r="BH224" s="218">
        <f>IF(N224="sníž. přenesená",J224,0)</f>
        <v>0</v>
      </c>
      <c r="BI224" s="218">
        <f>IF(N224="nulová",J224,0)</f>
        <v>0</v>
      </c>
      <c r="BJ224" s="19" t="s">
        <v>78</v>
      </c>
      <c r="BK224" s="218">
        <f>ROUND(I224*H224,2)</f>
        <v>0</v>
      </c>
      <c r="BL224" s="19" t="s">
        <v>165</v>
      </c>
      <c r="BM224" s="217" t="s">
        <v>3236</v>
      </c>
    </row>
    <row r="225" s="2" customFormat="1">
      <c r="A225" s="40"/>
      <c r="B225" s="41"/>
      <c r="C225" s="42"/>
      <c r="D225" s="219" t="s">
        <v>167</v>
      </c>
      <c r="E225" s="42"/>
      <c r="F225" s="220" t="s">
        <v>382</v>
      </c>
      <c r="G225" s="42"/>
      <c r="H225" s="42"/>
      <c r="I225" s="221"/>
      <c r="J225" s="42"/>
      <c r="K225" s="42"/>
      <c r="L225" s="46"/>
      <c r="M225" s="222"/>
      <c r="N225" s="223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167</v>
      </c>
      <c r="AU225" s="19" t="s">
        <v>80</v>
      </c>
    </row>
    <row r="226" s="14" customFormat="1">
      <c r="A226" s="14"/>
      <c r="B226" s="235"/>
      <c r="C226" s="236"/>
      <c r="D226" s="226" t="s">
        <v>169</v>
      </c>
      <c r="E226" s="237" t="s">
        <v>19</v>
      </c>
      <c r="F226" s="238" t="s">
        <v>3237</v>
      </c>
      <c r="G226" s="236"/>
      <c r="H226" s="239">
        <v>59.195999999999998</v>
      </c>
      <c r="I226" s="240"/>
      <c r="J226" s="236"/>
      <c r="K226" s="236"/>
      <c r="L226" s="241"/>
      <c r="M226" s="242"/>
      <c r="N226" s="243"/>
      <c r="O226" s="243"/>
      <c r="P226" s="243"/>
      <c r="Q226" s="243"/>
      <c r="R226" s="243"/>
      <c r="S226" s="243"/>
      <c r="T226" s="24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45" t="s">
        <v>169</v>
      </c>
      <c r="AU226" s="245" t="s">
        <v>80</v>
      </c>
      <c r="AV226" s="14" t="s">
        <v>80</v>
      </c>
      <c r="AW226" s="14" t="s">
        <v>171</v>
      </c>
      <c r="AX226" s="14" t="s">
        <v>70</v>
      </c>
      <c r="AY226" s="245" t="s">
        <v>158</v>
      </c>
    </row>
    <row r="227" s="13" customFormat="1">
      <c r="A227" s="13"/>
      <c r="B227" s="224"/>
      <c r="C227" s="225"/>
      <c r="D227" s="226" t="s">
        <v>169</v>
      </c>
      <c r="E227" s="227" t="s">
        <v>19</v>
      </c>
      <c r="F227" s="228" t="s">
        <v>384</v>
      </c>
      <c r="G227" s="225"/>
      <c r="H227" s="227" t="s">
        <v>19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34" t="s">
        <v>169</v>
      </c>
      <c r="AU227" s="234" t="s">
        <v>80</v>
      </c>
      <c r="AV227" s="13" t="s">
        <v>78</v>
      </c>
      <c r="AW227" s="13" t="s">
        <v>171</v>
      </c>
      <c r="AX227" s="13" t="s">
        <v>70</v>
      </c>
      <c r="AY227" s="234" t="s">
        <v>158</v>
      </c>
    </row>
    <row r="228" s="14" customFormat="1">
      <c r="A228" s="14"/>
      <c r="B228" s="235"/>
      <c r="C228" s="236"/>
      <c r="D228" s="226" t="s">
        <v>169</v>
      </c>
      <c r="E228" s="237" t="s">
        <v>19</v>
      </c>
      <c r="F228" s="238" t="s">
        <v>3238</v>
      </c>
      <c r="G228" s="236"/>
      <c r="H228" s="239">
        <v>-1.792</v>
      </c>
      <c r="I228" s="240"/>
      <c r="J228" s="236"/>
      <c r="K228" s="236"/>
      <c r="L228" s="241"/>
      <c r="M228" s="242"/>
      <c r="N228" s="243"/>
      <c r="O228" s="243"/>
      <c r="P228" s="243"/>
      <c r="Q228" s="243"/>
      <c r="R228" s="243"/>
      <c r="S228" s="243"/>
      <c r="T228" s="24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45" t="s">
        <v>169</v>
      </c>
      <c r="AU228" s="245" t="s">
        <v>80</v>
      </c>
      <c r="AV228" s="14" t="s">
        <v>80</v>
      </c>
      <c r="AW228" s="14" t="s">
        <v>171</v>
      </c>
      <c r="AX228" s="14" t="s">
        <v>70</v>
      </c>
      <c r="AY228" s="245" t="s">
        <v>158</v>
      </c>
    </row>
    <row r="229" s="14" customFormat="1">
      <c r="A229" s="14"/>
      <c r="B229" s="235"/>
      <c r="C229" s="236"/>
      <c r="D229" s="226" t="s">
        <v>169</v>
      </c>
      <c r="E229" s="237" t="s">
        <v>19</v>
      </c>
      <c r="F229" s="238" t="s">
        <v>3239</v>
      </c>
      <c r="G229" s="236"/>
      <c r="H229" s="239">
        <v>-5.3760000000000003</v>
      </c>
      <c r="I229" s="240"/>
      <c r="J229" s="236"/>
      <c r="K229" s="236"/>
      <c r="L229" s="241"/>
      <c r="M229" s="242"/>
      <c r="N229" s="243"/>
      <c r="O229" s="243"/>
      <c r="P229" s="243"/>
      <c r="Q229" s="243"/>
      <c r="R229" s="243"/>
      <c r="S229" s="243"/>
      <c r="T229" s="24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45" t="s">
        <v>169</v>
      </c>
      <c r="AU229" s="245" t="s">
        <v>80</v>
      </c>
      <c r="AV229" s="14" t="s">
        <v>80</v>
      </c>
      <c r="AW229" s="14" t="s">
        <v>171</v>
      </c>
      <c r="AX229" s="14" t="s">
        <v>70</v>
      </c>
      <c r="AY229" s="245" t="s">
        <v>158</v>
      </c>
    </row>
    <row r="230" s="2" customFormat="1" ht="34.8" customHeight="1">
      <c r="A230" s="40"/>
      <c r="B230" s="41"/>
      <c r="C230" s="206" t="s">
        <v>339</v>
      </c>
      <c r="D230" s="206" t="s">
        <v>160</v>
      </c>
      <c r="E230" s="207" t="s">
        <v>389</v>
      </c>
      <c r="F230" s="208" t="s">
        <v>390</v>
      </c>
      <c r="G230" s="209" t="s">
        <v>234</v>
      </c>
      <c r="H230" s="210">
        <v>5.3760000000000003</v>
      </c>
      <c r="I230" s="211"/>
      <c r="J230" s="212">
        <f>ROUND(I230*H230,2)</f>
        <v>0</v>
      </c>
      <c r="K230" s="208" t="s">
        <v>164</v>
      </c>
      <c r="L230" s="46"/>
      <c r="M230" s="213" t="s">
        <v>19</v>
      </c>
      <c r="N230" s="214" t="s">
        <v>41</v>
      </c>
      <c r="O230" s="86"/>
      <c r="P230" s="215">
        <f>O230*H230</f>
        <v>0</v>
      </c>
      <c r="Q230" s="215">
        <v>0</v>
      </c>
      <c r="R230" s="215">
        <f>Q230*H230</f>
        <v>0</v>
      </c>
      <c r="S230" s="215">
        <v>0</v>
      </c>
      <c r="T230" s="216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17" t="s">
        <v>165</v>
      </c>
      <c r="AT230" s="217" t="s">
        <v>160</v>
      </c>
      <c r="AU230" s="217" t="s">
        <v>80</v>
      </c>
      <c r="AY230" s="19" t="s">
        <v>158</v>
      </c>
      <c r="BE230" s="218">
        <f>IF(N230="základní",J230,0)</f>
        <v>0</v>
      </c>
      <c r="BF230" s="218">
        <f>IF(N230="snížená",J230,0)</f>
        <v>0</v>
      </c>
      <c r="BG230" s="218">
        <f>IF(N230="zákl. přenesená",J230,0)</f>
        <v>0</v>
      </c>
      <c r="BH230" s="218">
        <f>IF(N230="sníž. přenesená",J230,0)</f>
        <v>0</v>
      </c>
      <c r="BI230" s="218">
        <f>IF(N230="nulová",J230,0)</f>
        <v>0</v>
      </c>
      <c r="BJ230" s="19" t="s">
        <v>78</v>
      </c>
      <c r="BK230" s="218">
        <f>ROUND(I230*H230,2)</f>
        <v>0</v>
      </c>
      <c r="BL230" s="19" t="s">
        <v>165</v>
      </c>
      <c r="BM230" s="217" t="s">
        <v>3240</v>
      </c>
    </row>
    <row r="231" s="2" customFormat="1">
      <c r="A231" s="40"/>
      <c r="B231" s="41"/>
      <c r="C231" s="42"/>
      <c r="D231" s="219" t="s">
        <v>167</v>
      </c>
      <c r="E231" s="42"/>
      <c r="F231" s="220" t="s">
        <v>392</v>
      </c>
      <c r="G231" s="42"/>
      <c r="H231" s="42"/>
      <c r="I231" s="221"/>
      <c r="J231" s="42"/>
      <c r="K231" s="42"/>
      <c r="L231" s="46"/>
      <c r="M231" s="222"/>
      <c r="N231" s="223"/>
      <c r="O231" s="86"/>
      <c r="P231" s="86"/>
      <c r="Q231" s="86"/>
      <c r="R231" s="86"/>
      <c r="S231" s="86"/>
      <c r="T231" s="87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167</v>
      </c>
      <c r="AU231" s="19" t="s">
        <v>80</v>
      </c>
    </row>
    <row r="232" s="13" customFormat="1">
      <c r="A232" s="13"/>
      <c r="B232" s="224"/>
      <c r="C232" s="225"/>
      <c r="D232" s="226" t="s">
        <v>169</v>
      </c>
      <c r="E232" s="227" t="s">
        <v>19</v>
      </c>
      <c r="F232" s="228" t="s">
        <v>741</v>
      </c>
      <c r="G232" s="225"/>
      <c r="H232" s="227" t="s">
        <v>19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34" t="s">
        <v>169</v>
      </c>
      <c r="AU232" s="234" t="s">
        <v>80</v>
      </c>
      <c r="AV232" s="13" t="s">
        <v>78</v>
      </c>
      <c r="AW232" s="13" t="s">
        <v>171</v>
      </c>
      <c r="AX232" s="13" t="s">
        <v>70</v>
      </c>
      <c r="AY232" s="234" t="s">
        <v>158</v>
      </c>
    </row>
    <row r="233" s="13" customFormat="1">
      <c r="A233" s="13"/>
      <c r="B233" s="224"/>
      <c r="C233" s="225"/>
      <c r="D233" s="226" t="s">
        <v>169</v>
      </c>
      <c r="E233" s="227" t="s">
        <v>19</v>
      </c>
      <c r="F233" s="228" t="s">
        <v>3170</v>
      </c>
      <c r="G233" s="225"/>
      <c r="H233" s="227" t="s">
        <v>19</v>
      </c>
      <c r="I233" s="229"/>
      <c r="J233" s="225"/>
      <c r="K233" s="225"/>
      <c r="L233" s="230"/>
      <c r="M233" s="231"/>
      <c r="N233" s="232"/>
      <c r="O233" s="232"/>
      <c r="P233" s="232"/>
      <c r="Q233" s="232"/>
      <c r="R233" s="232"/>
      <c r="S233" s="232"/>
      <c r="T233" s="23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34" t="s">
        <v>169</v>
      </c>
      <c r="AU233" s="234" t="s">
        <v>80</v>
      </c>
      <c r="AV233" s="13" t="s">
        <v>78</v>
      </c>
      <c r="AW233" s="13" t="s">
        <v>171</v>
      </c>
      <c r="AX233" s="13" t="s">
        <v>70</v>
      </c>
      <c r="AY233" s="234" t="s">
        <v>158</v>
      </c>
    </row>
    <row r="234" s="14" customFormat="1">
      <c r="A234" s="14"/>
      <c r="B234" s="235"/>
      <c r="C234" s="236"/>
      <c r="D234" s="226" t="s">
        <v>169</v>
      </c>
      <c r="E234" s="237" t="s">
        <v>19</v>
      </c>
      <c r="F234" s="238" t="s">
        <v>3241</v>
      </c>
      <c r="G234" s="236"/>
      <c r="H234" s="239">
        <v>2.1600000000000001</v>
      </c>
      <c r="I234" s="240"/>
      <c r="J234" s="236"/>
      <c r="K234" s="236"/>
      <c r="L234" s="241"/>
      <c r="M234" s="242"/>
      <c r="N234" s="243"/>
      <c r="O234" s="243"/>
      <c r="P234" s="243"/>
      <c r="Q234" s="243"/>
      <c r="R234" s="243"/>
      <c r="S234" s="243"/>
      <c r="T234" s="24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45" t="s">
        <v>169</v>
      </c>
      <c r="AU234" s="245" t="s">
        <v>80</v>
      </c>
      <c r="AV234" s="14" t="s">
        <v>80</v>
      </c>
      <c r="AW234" s="14" t="s">
        <v>171</v>
      </c>
      <c r="AX234" s="14" t="s">
        <v>70</v>
      </c>
      <c r="AY234" s="245" t="s">
        <v>158</v>
      </c>
    </row>
    <row r="235" s="13" customFormat="1">
      <c r="A235" s="13"/>
      <c r="B235" s="224"/>
      <c r="C235" s="225"/>
      <c r="D235" s="226" t="s">
        <v>169</v>
      </c>
      <c r="E235" s="227" t="s">
        <v>19</v>
      </c>
      <c r="F235" s="228" t="s">
        <v>3172</v>
      </c>
      <c r="G235" s="225"/>
      <c r="H235" s="227" t="s">
        <v>19</v>
      </c>
      <c r="I235" s="229"/>
      <c r="J235" s="225"/>
      <c r="K235" s="225"/>
      <c r="L235" s="230"/>
      <c r="M235" s="231"/>
      <c r="N235" s="232"/>
      <c r="O235" s="232"/>
      <c r="P235" s="232"/>
      <c r="Q235" s="232"/>
      <c r="R235" s="232"/>
      <c r="S235" s="232"/>
      <c r="T235" s="23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34" t="s">
        <v>169</v>
      </c>
      <c r="AU235" s="234" t="s">
        <v>80</v>
      </c>
      <c r="AV235" s="13" t="s">
        <v>78</v>
      </c>
      <c r="AW235" s="13" t="s">
        <v>171</v>
      </c>
      <c r="AX235" s="13" t="s">
        <v>70</v>
      </c>
      <c r="AY235" s="234" t="s">
        <v>158</v>
      </c>
    </row>
    <row r="236" s="14" customFormat="1">
      <c r="A236" s="14"/>
      <c r="B236" s="235"/>
      <c r="C236" s="236"/>
      <c r="D236" s="226" t="s">
        <v>169</v>
      </c>
      <c r="E236" s="237" t="s">
        <v>19</v>
      </c>
      <c r="F236" s="238" t="s">
        <v>3242</v>
      </c>
      <c r="G236" s="236"/>
      <c r="H236" s="239">
        <v>3.2160000000000002</v>
      </c>
      <c r="I236" s="240"/>
      <c r="J236" s="236"/>
      <c r="K236" s="236"/>
      <c r="L236" s="241"/>
      <c r="M236" s="242"/>
      <c r="N236" s="243"/>
      <c r="O236" s="243"/>
      <c r="P236" s="243"/>
      <c r="Q236" s="243"/>
      <c r="R236" s="243"/>
      <c r="S236" s="243"/>
      <c r="T236" s="24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45" t="s">
        <v>169</v>
      </c>
      <c r="AU236" s="245" t="s">
        <v>80</v>
      </c>
      <c r="AV236" s="14" t="s">
        <v>80</v>
      </c>
      <c r="AW236" s="14" t="s">
        <v>171</v>
      </c>
      <c r="AX236" s="14" t="s">
        <v>70</v>
      </c>
      <c r="AY236" s="245" t="s">
        <v>158</v>
      </c>
    </row>
    <row r="237" s="2" customFormat="1" ht="14.4" customHeight="1">
      <c r="A237" s="40"/>
      <c r="B237" s="41"/>
      <c r="C237" s="206" t="s">
        <v>347</v>
      </c>
      <c r="D237" s="206" t="s">
        <v>160</v>
      </c>
      <c r="E237" s="207" t="s">
        <v>743</v>
      </c>
      <c r="F237" s="208" t="s">
        <v>744</v>
      </c>
      <c r="G237" s="209" t="s">
        <v>234</v>
      </c>
      <c r="H237" s="210">
        <v>5.3760000000000003</v>
      </c>
      <c r="I237" s="211"/>
      <c r="J237" s="212">
        <f>ROUND(I237*H237,2)</f>
        <v>0</v>
      </c>
      <c r="K237" s="208" t="s">
        <v>164</v>
      </c>
      <c r="L237" s="46"/>
      <c r="M237" s="213" t="s">
        <v>19</v>
      </c>
      <c r="N237" s="214" t="s">
        <v>41</v>
      </c>
      <c r="O237" s="86"/>
      <c r="P237" s="215">
        <f>O237*H237</f>
        <v>0</v>
      </c>
      <c r="Q237" s="215">
        <v>0</v>
      </c>
      <c r="R237" s="215">
        <f>Q237*H237</f>
        <v>0</v>
      </c>
      <c r="S237" s="215">
        <v>0</v>
      </c>
      <c r="T237" s="216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17" t="s">
        <v>165</v>
      </c>
      <c r="AT237" s="217" t="s">
        <v>160</v>
      </c>
      <c r="AU237" s="217" t="s">
        <v>80</v>
      </c>
      <c r="AY237" s="19" t="s">
        <v>158</v>
      </c>
      <c r="BE237" s="218">
        <f>IF(N237="základní",J237,0)</f>
        <v>0</v>
      </c>
      <c r="BF237" s="218">
        <f>IF(N237="snížená",J237,0)</f>
        <v>0</v>
      </c>
      <c r="BG237" s="218">
        <f>IF(N237="zákl. přenesená",J237,0)</f>
        <v>0</v>
      </c>
      <c r="BH237" s="218">
        <f>IF(N237="sníž. přenesená",J237,0)</f>
        <v>0</v>
      </c>
      <c r="BI237" s="218">
        <f>IF(N237="nulová",J237,0)</f>
        <v>0</v>
      </c>
      <c r="BJ237" s="19" t="s">
        <v>78</v>
      </c>
      <c r="BK237" s="218">
        <f>ROUND(I237*H237,2)</f>
        <v>0</v>
      </c>
      <c r="BL237" s="19" t="s">
        <v>165</v>
      </c>
      <c r="BM237" s="217" t="s">
        <v>3243</v>
      </c>
    </row>
    <row r="238" s="2" customFormat="1">
      <c r="A238" s="40"/>
      <c r="B238" s="41"/>
      <c r="C238" s="42"/>
      <c r="D238" s="219" t="s">
        <v>167</v>
      </c>
      <c r="E238" s="42"/>
      <c r="F238" s="220" t="s">
        <v>746</v>
      </c>
      <c r="G238" s="42"/>
      <c r="H238" s="42"/>
      <c r="I238" s="221"/>
      <c r="J238" s="42"/>
      <c r="K238" s="42"/>
      <c r="L238" s="46"/>
      <c r="M238" s="222"/>
      <c r="N238" s="223"/>
      <c r="O238" s="86"/>
      <c r="P238" s="86"/>
      <c r="Q238" s="86"/>
      <c r="R238" s="86"/>
      <c r="S238" s="86"/>
      <c r="T238" s="87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167</v>
      </c>
      <c r="AU238" s="19" t="s">
        <v>80</v>
      </c>
    </row>
    <row r="239" s="2" customFormat="1" ht="22.2" customHeight="1">
      <c r="A239" s="40"/>
      <c r="B239" s="41"/>
      <c r="C239" s="206" t="s">
        <v>353</v>
      </c>
      <c r="D239" s="206" t="s">
        <v>160</v>
      </c>
      <c r="E239" s="207" t="s">
        <v>411</v>
      </c>
      <c r="F239" s="208" t="s">
        <v>412</v>
      </c>
      <c r="G239" s="209" t="s">
        <v>223</v>
      </c>
      <c r="H239" s="210">
        <v>46.399999999999999</v>
      </c>
      <c r="I239" s="211"/>
      <c r="J239" s="212">
        <f>ROUND(I239*H239,2)</f>
        <v>0</v>
      </c>
      <c r="K239" s="208" t="s">
        <v>164</v>
      </c>
      <c r="L239" s="46"/>
      <c r="M239" s="213" t="s">
        <v>19</v>
      </c>
      <c r="N239" s="214" t="s">
        <v>41</v>
      </c>
      <c r="O239" s="86"/>
      <c r="P239" s="215">
        <f>O239*H239</f>
        <v>0</v>
      </c>
      <c r="Q239" s="215">
        <v>0</v>
      </c>
      <c r="R239" s="215">
        <f>Q239*H239</f>
        <v>0</v>
      </c>
      <c r="S239" s="215">
        <v>0</v>
      </c>
      <c r="T239" s="216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17" t="s">
        <v>165</v>
      </c>
      <c r="AT239" s="217" t="s">
        <v>160</v>
      </c>
      <c r="AU239" s="217" t="s">
        <v>80</v>
      </c>
      <c r="AY239" s="19" t="s">
        <v>158</v>
      </c>
      <c r="BE239" s="218">
        <f>IF(N239="základní",J239,0)</f>
        <v>0</v>
      </c>
      <c r="BF239" s="218">
        <f>IF(N239="snížená",J239,0)</f>
        <v>0</v>
      </c>
      <c r="BG239" s="218">
        <f>IF(N239="zákl. přenesená",J239,0)</f>
        <v>0</v>
      </c>
      <c r="BH239" s="218">
        <f>IF(N239="sníž. přenesená",J239,0)</f>
        <v>0</v>
      </c>
      <c r="BI239" s="218">
        <f>IF(N239="nulová",J239,0)</f>
        <v>0</v>
      </c>
      <c r="BJ239" s="19" t="s">
        <v>78</v>
      </c>
      <c r="BK239" s="218">
        <f>ROUND(I239*H239,2)</f>
        <v>0</v>
      </c>
      <c r="BL239" s="19" t="s">
        <v>165</v>
      </c>
      <c r="BM239" s="217" t="s">
        <v>3244</v>
      </c>
    </row>
    <row r="240" s="2" customFormat="1">
      <c r="A240" s="40"/>
      <c r="B240" s="41"/>
      <c r="C240" s="42"/>
      <c r="D240" s="219" t="s">
        <v>167</v>
      </c>
      <c r="E240" s="42"/>
      <c r="F240" s="220" t="s">
        <v>414</v>
      </c>
      <c r="G240" s="42"/>
      <c r="H240" s="42"/>
      <c r="I240" s="221"/>
      <c r="J240" s="42"/>
      <c r="K240" s="42"/>
      <c r="L240" s="46"/>
      <c r="M240" s="222"/>
      <c r="N240" s="223"/>
      <c r="O240" s="86"/>
      <c r="P240" s="86"/>
      <c r="Q240" s="86"/>
      <c r="R240" s="86"/>
      <c r="S240" s="86"/>
      <c r="T240" s="87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T240" s="19" t="s">
        <v>167</v>
      </c>
      <c r="AU240" s="19" t="s">
        <v>80</v>
      </c>
    </row>
    <row r="241" s="13" customFormat="1">
      <c r="A241" s="13"/>
      <c r="B241" s="224"/>
      <c r="C241" s="225"/>
      <c r="D241" s="226" t="s">
        <v>169</v>
      </c>
      <c r="E241" s="227" t="s">
        <v>19</v>
      </c>
      <c r="F241" s="228" t="s">
        <v>415</v>
      </c>
      <c r="G241" s="225"/>
      <c r="H241" s="227" t="s">
        <v>19</v>
      </c>
      <c r="I241" s="229"/>
      <c r="J241" s="225"/>
      <c r="K241" s="225"/>
      <c r="L241" s="230"/>
      <c r="M241" s="231"/>
      <c r="N241" s="232"/>
      <c r="O241" s="232"/>
      <c r="P241" s="232"/>
      <c r="Q241" s="232"/>
      <c r="R241" s="232"/>
      <c r="S241" s="232"/>
      <c r="T241" s="23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34" t="s">
        <v>169</v>
      </c>
      <c r="AU241" s="234" t="s">
        <v>80</v>
      </c>
      <c r="AV241" s="13" t="s">
        <v>78</v>
      </c>
      <c r="AW241" s="13" t="s">
        <v>171</v>
      </c>
      <c r="AX241" s="13" t="s">
        <v>70</v>
      </c>
      <c r="AY241" s="234" t="s">
        <v>158</v>
      </c>
    </row>
    <row r="242" s="13" customFormat="1">
      <c r="A242" s="13"/>
      <c r="B242" s="224"/>
      <c r="C242" s="225"/>
      <c r="D242" s="226" t="s">
        <v>169</v>
      </c>
      <c r="E242" s="227" t="s">
        <v>19</v>
      </c>
      <c r="F242" s="228" t="s">
        <v>3170</v>
      </c>
      <c r="G242" s="225"/>
      <c r="H242" s="227" t="s">
        <v>19</v>
      </c>
      <c r="I242" s="229"/>
      <c r="J242" s="225"/>
      <c r="K242" s="225"/>
      <c r="L242" s="230"/>
      <c r="M242" s="231"/>
      <c r="N242" s="232"/>
      <c r="O242" s="232"/>
      <c r="P242" s="232"/>
      <c r="Q242" s="232"/>
      <c r="R242" s="232"/>
      <c r="S242" s="232"/>
      <c r="T242" s="23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34" t="s">
        <v>169</v>
      </c>
      <c r="AU242" s="234" t="s">
        <v>80</v>
      </c>
      <c r="AV242" s="13" t="s">
        <v>78</v>
      </c>
      <c r="AW242" s="13" t="s">
        <v>171</v>
      </c>
      <c r="AX242" s="13" t="s">
        <v>70</v>
      </c>
      <c r="AY242" s="234" t="s">
        <v>158</v>
      </c>
    </row>
    <row r="243" s="14" customFormat="1">
      <c r="A243" s="14"/>
      <c r="B243" s="235"/>
      <c r="C243" s="236"/>
      <c r="D243" s="226" t="s">
        <v>169</v>
      </c>
      <c r="E243" s="237" t="s">
        <v>19</v>
      </c>
      <c r="F243" s="238" t="s">
        <v>3179</v>
      </c>
      <c r="G243" s="236"/>
      <c r="H243" s="239">
        <v>9</v>
      </c>
      <c r="I243" s="240"/>
      <c r="J243" s="236"/>
      <c r="K243" s="236"/>
      <c r="L243" s="241"/>
      <c r="M243" s="242"/>
      <c r="N243" s="243"/>
      <c r="O243" s="243"/>
      <c r="P243" s="243"/>
      <c r="Q243" s="243"/>
      <c r="R243" s="243"/>
      <c r="S243" s="243"/>
      <c r="T243" s="24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45" t="s">
        <v>169</v>
      </c>
      <c r="AU243" s="245" t="s">
        <v>80</v>
      </c>
      <c r="AV243" s="14" t="s">
        <v>80</v>
      </c>
      <c r="AW243" s="14" t="s">
        <v>171</v>
      </c>
      <c r="AX243" s="14" t="s">
        <v>70</v>
      </c>
      <c r="AY243" s="245" t="s">
        <v>158</v>
      </c>
    </row>
    <row r="244" s="13" customFormat="1">
      <c r="A244" s="13"/>
      <c r="B244" s="224"/>
      <c r="C244" s="225"/>
      <c r="D244" s="226" t="s">
        <v>169</v>
      </c>
      <c r="E244" s="227" t="s">
        <v>19</v>
      </c>
      <c r="F244" s="228" t="s">
        <v>3172</v>
      </c>
      <c r="G244" s="225"/>
      <c r="H244" s="227" t="s">
        <v>19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34" t="s">
        <v>169</v>
      </c>
      <c r="AU244" s="234" t="s">
        <v>80</v>
      </c>
      <c r="AV244" s="13" t="s">
        <v>78</v>
      </c>
      <c r="AW244" s="13" t="s">
        <v>171</v>
      </c>
      <c r="AX244" s="13" t="s">
        <v>70</v>
      </c>
      <c r="AY244" s="234" t="s">
        <v>158</v>
      </c>
    </row>
    <row r="245" s="14" customFormat="1">
      <c r="A245" s="14"/>
      <c r="B245" s="235"/>
      <c r="C245" s="236"/>
      <c r="D245" s="226" t="s">
        <v>169</v>
      </c>
      <c r="E245" s="237" t="s">
        <v>19</v>
      </c>
      <c r="F245" s="238" t="s">
        <v>3180</v>
      </c>
      <c r="G245" s="236"/>
      <c r="H245" s="239">
        <v>13.4</v>
      </c>
      <c r="I245" s="240"/>
      <c r="J245" s="236"/>
      <c r="K245" s="236"/>
      <c r="L245" s="241"/>
      <c r="M245" s="242"/>
      <c r="N245" s="243"/>
      <c r="O245" s="243"/>
      <c r="P245" s="243"/>
      <c r="Q245" s="243"/>
      <c r="R245" s="243"/>
      <c r="S245" s="243"/>
      <c r="T245" s="24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45" t="s">
        <v>169</v>
      </c>
      <c r="AU245" s="245" t="s">
        <v>80</v>
      </c>
      <c r="AV245" s="14" t="s">
        <v>80</v>
      </c>
      <c r="AW245" s="14" t="s">
        <v>171</v>
      </c>
      <c r="AX245" s="14" t="s">
        <v>70</v>
      </c>
      <c r="AY245" s="245" t="s">
        <v>158</v>
      </c>
    </row>
    <row r="246" s="14" customFormat="1">
      <c r="A246" s="14"/>
      <c r="B246" s="235"/>
      <c r="C246" s="236"/>
      <c r="D246" s="226" t="s">
        <v>169</v>
      </c>
      <c r="E246" s="237" t="s">
        <v>19</v>
      </c>
      <c r="F246" s="238" t="s">
        <v>3245</v>
      </c>
      <c r="G246" s="236"/>
      <c r="H246" s="239">
        <v>24</v>
      </c>
      <c r="I246" s="240"/>
      <c r="J246" s="236"/>
      <c r="K246" s="236"/>
      <c r="L246" s="241"/>
      <c r="M246" s="242"/>
      <c r="N246" s="243"/>
      <c r="O246" s="243"/>
      <c r="P246" s="243"/>
      <c r="Q246" s="243"/>
      <c r="R246" s="243"/>
      <c r="S246" s="243"/>
      <c r="T246" s="24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45" t="s">
        <v>169</v>
      </c>
      <c r="AU246" s="245" t="s">
        <v>80</v>
      </c>
      <c r="AV246" s="14" t="s">
        <v>80</v>
      </c>
      <c r="AW246" s="14" t="s">
        <v>171</v>
      </c>
      <c r="AX246" s="14" t="s">
        <v>70</v>
      </c>
      <c r="AY246" s="245" t="s">
        <v>158</v>
      </c>
    </row>
    <row r="247" s="2" customFormat="1" ht="22.2" customHeight="1">
      <c r="A247" s="40"/>
      <c r="B247" s="41"/>
      <c r="C247" s="206" t="s">
        <v>360</v>
      </c>
      <c r="D247" s="206" t="s">
        <v>160</v>
      </c>
      <c r="E247" s="207" t="s">
        <v>417</v>
      </c>
      <c r="F247" s="208" t="s">
        <v>418</v>
      </c>
      <c r="G247" s="209" t="s">
        <v>223</v>
      </c>
      <c r="H247" s="210">
        <v>46.399999999999999</v>
      </c>
      <c r="I247" s="211"/>
      <c r="J247" s="212">
        <f>ROUND(I247*H247,2)</f>
        <v>0</v>
      </c>
      <c r="K247" s="208" t="s">
        <v>164</v>
      </c>
      <c r="L247" s="46"/>
      <c r="M247" s="213" t="s">
        <v>19</v>
      </c>
      <c r="N247" s="214" t="s">
        <v>41</v>
      </c>
      <c r="O247" s="86"/>
      <c r="P247" s="215">
        <f>O247*H247</f>
        <v>0</v>
      </c>
      <c r="Q247" s="215">
        <v>0</v>
      </c>
      <c r="R247" s="215">
        <f>Q247*H247</f>
        <v>0</v>
      </c>
      <c r="S247" s="215">
        <v>0</v>
      </c>
      <c r="T247" s="216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17" t="s">
        <v>165</v>
      </c>
      <c r="AT247" s="217" t="s">
        <v>160</v>
      </c>
      <c r="AU247" s="217" t="s">
        <v>80</v>
      </c>
      <c r="AY247" s="19" t="s">
        <v>158</v>
      </c>
      <c r="BE247" s="218">
        <f>IF(N247="základní",J247,0)</f>
        <v>0</v>
      </c>
      <c r="BF247" s="218">
        <f>IF(N247="snížená",J247,0)</f>
        <v>0</v>
      </c>
      <c r="BG247" s="218">
        <f>IF(N247="zákl. přenesená",J247,0)</f>
        <v>0</v>
      </c>
      <c r="BH247" s="218">
        <f>IF(N247="sníž. přenesená",J247,0)</f>
        <v>0</v>
      </c>
      <c r="BI247" s="218">
        <f>IF(N247="nulová",J247,0)</f>
        <v>0</v>
      </c>
      <c r="BJ247" s="19" t="s">
        <v>78</v>
      </c>
      <c r="BK247" s="218">
        <f>ROUND(I247*H247,2)</f>
        <v>0</v>
      </c>
      <c r="BL247" s="19" t="s">
        <v>165</v>
      </c>
      <c r="BM247" s="217" t="s">
        <v>3246</v>
      </c>
    </row>
    <row r="248" s="2" customFormat="1">
      <c r="A248" s="40"/>
      <c r="B248" s="41"/>
      <c r="C248" s="42"/>
      <c r="D248" s="219" t="s">
        <v>167</v>
      </c>
      <c r="E248" s="42"/>
      <c r="F248" s="220" t="s">
        <v>420</v>
      </c>
      <c r="G248" s="42"/>
      <c r="H248" s="42"/>
      <c r="I248" s="221"/>
      <c r="J248" s="42"/>
      <c r="K248" s="42"/>
      <c r="L248" s="46"/>
      <c r="M248" s="222"/>
      <c r="N248" s="223"/>
      <c r="O248" s="86"/>
      <c r="P248" s="86"/>
      <c r="Q248" s="86"/>
      <c r="R248" s="86"/>
      <c r="S248" s="86"/>
      <c r="T248" s="87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167</v>
      </c>
      <c r="AU248" s="19" t="s">
        <v>80</v>
      </c>
    </row>
    <row r="249" s="2" customFormat="1" ht="14.4" customHeight="1">
      <c r="A249" s="40"/>
      <c r="B249" s="41"/>
      <c r="C249" s="246" t="s">
        <v>370</v>
      </c>
      <c r="D249" s="246" t="s">
        <v>400</v>
      </c>
      <c r="E249" s="247" t="s">
        <v>422</v>
      </c>
      <c r="F249" s="248" t="s">
        <v>423</v>
      </c>
      <c r="G249" s="249" t="s">
        <v>424</v>
      </c>
      <c r="H249" s="250">
        <v>0.92800000000000005</v>
      </c>
      <c r="I249" s="251"/>
      <c r="J249" s="252">
        <f>ROUND(I249*H249,2)</f>
        <v>0</v>
      </c>
      <c r="K249" s="248" t="s">
        <v>164</v>
      </c>
      <c r="L249" s="253"/>
      <c r="M249" s="254" t="s">
        <v>19</v>
      </c>
      <c r="N249" s="255" t="s">
        <v>41</v>
      </c>
      <c r="O249" s="86"/>
      <c r="P249" s="215">
        <f>O249*H249</f>
        <v>0</v>
      </c>
      <c r="Q249" s="215">
        <v>0.001</v>
      </c>
      <c r="R249" s="215">
        <f>Q249*H249</f>
        <v>0.00092800000000000011</v>
      </c>
      <c r="S249" s="215">
        <v>0</v>
      </c>
      <c r="T249" s="216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17" t="s">
        <v>215</v>
      </c>
      <c r="AT249" s="217" t="s">
        <v>400</v>
      </c>
      <c r="AU249" s="217" t="s">
        <v>80</v>
      </c>
      <c r="AY249" s="19" t="s">
        <v>158</v>
      </c>
      <c r="BE249" s="218">
        <f>IF(N249="základní",J249,0)</f>
        <v>0</v>
      </c>
      <c r="BF249" s="218">
        <f>IF(N249="snížená",J249,0)</f>
        <v>0</v>
      </c>
      <c r="BG249" s="218">
        <f>IF(N249="zákl. přenesená",J249,0)</f>
        <v>0</v>
      </c>
      <c r="BH249" s="218">
        <f>IF(N249="sníž. přenesená",J249,0)</f>
        <v>0</v>
      </c>
      <c r="BI249" s="218">
        <f>IF(N249="nulová",J249,0)</f>
        <v>0</v>
      </c>
      <c r="BJ249" s="19" t="s">
        <v>78</v>
      </c>
      <c r="BK249" s="218">
        <f>ROUND(I249*H249,2)</f>
        <v>0</v>
      </c>
      <c r="BL249" s="19" t="s">
        <v>165</v>
      </c>
      <c r="BM249" s="217" t="s">
        <v>3247</v>
      </c>
    </row>
    <row r="250" s="14" customFormat="1">
      <c r="A250" s="14"/>
      <c r="B250" s="235"/>
      <c r="C250" s="236"/>
      <c r="D250" s="226" t="s">
        <v>169</v>
      </c>
      <c r="E250" s="236"/>
      <c r="F250" s="238" t="s">
        <v>3248</v>
      </c>
      <c r="G250" s="236"/>
      <c r="H250" s="239">
        <v>0.92800000000000005</v>
      </c>
      <c r="I250" s="240"/>
      <c r="J250" s="236"/>
      <c r="K250" s="236"/>
      <c r="L250" s="241"/>
      <c r="M250" s="242"/>
      <c r="N250" s="243"/>
      <c r="O250" s="243"/>
      <c r="P250" s="243"/>
      <c r="Q250" s="243"/>
      <c r="R250" s="243"/>
      <c r="S250" s="243"/>
      <c r="T250" s="24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45" t="s">
        <v>169</v>
      </c>
      <c r="AU250" s="245" t="s">
        <v>80</v>
      </c>
      <c r="AV250" s="14" t="s">
        <v>80</v>
      </c>
      <c r="AW250" s="14" t="s">
        <v>4</v>
      </c>
      <c r="AX250" s="14" t="s">
        <v>78</v>
      </c>
      <c r="AY250" s="245" t="s">
        <v>158</v>
      </c>
    </row>
    <row r="251" s="2" customFormat="1" ht="14.4" customHeight="1">
      <c r="A251" s="40"/>
      <c r="B251" s="41"/>
      <c r="C251" s="206" t="s">
        <v>378</v>
      </c>
      <c r="D251" s="206" t="s">
        <v>160</v>
      </c>
      <c r="E251" s="207" t="s">
        <v>428</v>
      </c>
      <c r="F251" s="208" t="s">
        <v>429</v>
      </c>
      <c r="G251" s="209" t="s">
        <v>223</v>
      </c>
      <c r="H251" s="210">
        <v>46.399999999999999</v>
      </c>
      <c r="I251" s="211"/>
      <c r="J251" s="212">
        <f>ROUND(I251*H251,2)</f>
        <v>0</v>
      </c>
      <c r="K251" s="208" t="s">
        <v>164</v>
      </c>
      <c r="L251" s="46"/>
      <c r="M251" s="213" t="s">
        <v>19</v>
      </c>
      <c r="N251" s="214" t="s">
        <v>41</v>
      </c>
      <c r="O251" s="86"/>
      <c r="P251" s="215">
        <f>O251*H251</f>
        <v>0</v>
      </c>
      <c r="Q251" s="215">
        <v>0</v>
      </c>
      <c r="R251" s="215">
        <f>Q251*H251</f>
        <v>0</v>
      </c>
      <c r="S251" s="215">
        <v>0</v>
      </c>
      <c r="T251" s="216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17" t="s">
        <v>165</v>
      </c>
      <c r="AT251" s="217" t="s">
        <v>160</v>
      </c>
      <c r="AU251" s="217" t="s">
        <v>80</v>
      </c>
      <c r="AY251" s="19" t="s">
        <v>158</v>
      </c>
      <c r="BE251" s="218">
        <f>IF(N251="základní",J251,0)</f>
        <v>0</v>
      </c>
      <c r="BF251" s="218">
        <f>IF(N251="snížená",J251,0)</f>
        <v>0</v>
      </c>
      <c r="BG251" s="218">
        <f>IF(N251="zákl. přenesená",J251,0)</f>
        <v>0</v>
      </c>
      <c r="BH251" s="218">
        <f>IF(N251="sníž. přenesená",J251,0)</f>
        <v>0</v>
      </c>
      <c r="BI251" s="218">
        <f>IF(N251="nulová",J251,0)</f>
        <v>0</v>
      </c>
      <c r="BJ251" s="19" t="s">
        <v>78</v>
      </c>
      <c r="BK251" s="218">
        <f>ROUND(I251*H251,2)</f>
        <v>0</v>
      </c>
      <c r="BL251" s="19" t="s">
        <v>165</v>
      </c>
      <c r="BM251" s="217" t="s">
        <v>3249</v>
      </c>
    </row>
    <row r="252" s="2" customFormat="1">
      <c r="A252" s="40"/>
      <c r="B252" s="41"/>
      <c r="C252" s="42"/>
      <c r="D252" s="219" t="s">
        <v>167</v>
      </c>
      <c r="E252" s="42"/>
      <c r="F252" s="220" t="s">
        <v>431</v>
      </c>
      <c r="G252" s="42"/>
      <c r="H252" s="42"/>
      <c r="I252" s="221"/>
      <c r="J252" s="42"/>
      <c r="K252" s="42"/>
      <c r="L252" s="46"/>
      <c r="M252" s="222"/>
      <c r="N252" s="223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167</v>
      </c>
      <c r="AU252" s="19" t="s">
        <v>80</v>
      </c>
    </row>
    <row r="253" s="2" customFormat="1" ht="19.8" customHeight="1">
      <c r="A253" s="40"/>
      <c r="B253" s="41"/>
      <c r="C253" s="206" t="s">
        <v>388</v>
      </c>
      <c r="D253" s="206" t="s">
        <v>160</v>
      </c>
      <c r="E253" s="207" t="s">
        <v>406</v>
      </c>
      <c r="F253" s="208" t="s">
        <v>407</v>
      </c>
      <c r="G253" s="209" t="s">
        <v>223</v>
      </c>
      <c r="H253" s="210">
        <v>22.399999999999999</v>
      </c>
      <c r="I253" s="211"/>
      <c r="J253" s="212">
        <f>ROUND(I253*H253,2)</f>
        <v>0</v>
      </c>
      <c r="K253" s="208" t="s">
        <v>164</v>
      </c>
      <c r="L253" s="46"/>
      <c r="M253" s="213" t="s">
        <v>19</v>
      </c>
      <c r="N253" s="214" t="s">
        <v>41</v>
      </c>
      <c r="O253" s="86"/>
      <c r="P253" s="215">
        <f>O253*H253</f>
        <v>0</v>
      </c>
      <c r="Q253" s="215">
        <v>0</v>
      </c>
      <c r="R253" s="215">
        <f>Q253*H253</f>
        <v>0</v>
      </c>
      <c r="S253" s="215">
        <v>0</v>
      </c>
      <c r="T253" s="216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17" t="s">
        <v>165</v>
      </c>
      <c r="AT253" s="217" t="s">
        <v>160</v>
      </c>
      <c r="AU253" s="217" t="s">
        <v>80</v>
      </c>
      <c r="AY253" s="19" t="s">
        <v>158</v>
      </c>
      <c r="BE253" s="218">
        <f>IF(N253="základní",J253,0)</f>
        <v>0</v>
      </c>
      <c r="BF253" s="218">
        <f>IF(N253="snížená",J253,0)</f>
        <v>0</v>
      </c>
      <c r="BG253" s="218">
        <f>IF(N253="zákl. přenesená",J253,0)</f>
        <v>0</v>
      </c>
      <c r="BH253" s="218">
        <f>IF(N253="sníž. přenesená",J253,0)</f>
        <v>0</v>
      </c>
      <c r="BI253" s="218">
        <f>IF(N253="nulová",J253,0)</f>
        <v>0</v>
      </c>
      <c r="BJ253" s="19" t="s">
        <v>78</v>
      </c>
      <c r="BK253" s="218">
        <f>ROUND(I253*H253,2)</f>
        <v>0</v>
      </c>
      <c r="BL253" s="19" t="s">
        <v>165</v>
      </c>
      <c r="BM253" s="217" t="s">
        <v>3250</v>
      </c>
    </row>
    <row r="254" s="2" customFormat="1">
      <c r="A254" s="40"/>
      <c r="B254" s="41"/>
      <c r="C254" s="42"/>
      <c r="D254" s="219" t="s">
        <v>167</v>
      </c>
      <c r="E254" s="42"/>
      <c r="F254" s="220" t="s">
        <v>409</v>
      </c>
      <c r="G254" s="42"/>
      <c r="H254" s="42"/>
      <c r="I254" s="221"/>
      <c r="J254" s="42"/>
      <c r="K254" s="42"/>
      <c r="L254" s="46"/>
      <c r="M254" s="222"/>
      <c r="N254" s="223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167</v>
      </c>
      <c r="AU254" s="19" t="s">
        <v>80</v>
      </c>
    </row>
    <row r="255" s="13" customFormat="1">
      <c r="A255" s="13"/>
      <c r="B255" s="224"/>
      <c r="C255" s="225"/>
      <c r="D255" s="226" t="s">
        <v>169</v>
      </c>
      <c r="E255" s="227" t="s">
        <v>19</v>
      </c>
      <c r="F255" s="228" t="s">
        <v>748</v>
      </c>
      <c r="G255" s="225"/>
      <c r="H255" s="227" t="s">
        <v>19</v>
      </c>
      <c r="I255" s="229"/>
      <c r="J255" s="225"/>
      <c r="K255" s="225"/>
      <c r="L255" s="230"/>
      <c r="M255" s="231"/>
      <c r="N255" s="232"/>
      <c r="O255" s="232"/>
      <c r="P255" s="232"/>
      <c r="Q255" s="232"/>
      <c r="R255" s="232"/>
      <c r="S255" s="232"/>
      <c r="T255" s="23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34" t="s">
        <v>169</v>
      </c>
      <c r="AU255" s="234" t="s">
        <v>80</v>
      </c>
      <c r="AV255" s="13" t="s">
        <v>78</v>
      </c>
      <c r="AW255" s="13" t="s">
        <v>171</v>
      </c>
      <c r="AX255" s="13" t="s">
        <v>70</v>
      </c>
      <c r="AY255" s="234" t="s">
        <v>158</v>
      </c>
    </row>
    <row r="256" s="14" customFormat="1">
      <c r="A256" s="14"/>
      <c r="B256" s="235"/>
      <c r="C256" s="236"/>
      <c r="D256" s="226" t="s">
        <v>169</v>
      </c>
      <c r="E256" s="237" t="s">
        <v>19</v>
      </c>
      <c r="F256" s="238" t="s">
        <v>3251</v>
      </c>
      <c r="G256" s="236"/>
      <c r="H256" s="239">
        <v>22.399999999999999</v>
      </c>
      <c r="I256" s="240"/>
      <c r="J256" s="236"/>
      <c r="K256" s="236"/>
      <c r="L256" s="241"/>
      <c r="M256" s="242"/>
      <c r="N256" s="243"/>
      <c r="O256" s="243"/>
      <c r="P256" s="243"/>
      <c r="Q256" s="243"/>
      <c r="R256" s="243"/>
      <c r="S256" s="243"/>
      <c r="T256" s="24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45" t="s">
        <v>169</v>
      </c>
      <c r="AU256" s="245" t="s">
        <v>80</v>
      </c>
      <c r="AV256" s="14" t="s">
        <v>80</v>
      </c>
      <c r="AW256" s="14" t="s">
        <v>171</v>
      </c>
      <c r="AX256" s="14" t="s">
        <v>70</v>
      </c>
      <c r="AY256" s="245" t="s">
        <v>158</v>
      </c>
    </row>
    <row r="257" s="12" customFormat="1" ht="22.8" customHeight="1">
      <c r="A257" s="12"/>
      <c r="B257" s="190"/>
      <c r="C257" s="191"/>
      <c r="D257" s="192" t="s">
        <v>69</v>
      </c>
      <c r="E257" s="204" t="s">
        <v>178</v>
      </c>
      <c r="F257" s="204" t="s">
        <v>457</v>
      </c>
      <c r="G257" s="191"/>
      <c r="H257" s="191"/>
      <c r="I257" s="194"/>
      <c r="J257" s="205">
        <f>BK257</f>
        <v>0</v>
      </c>
      <c r="K257" s="191"/>
      <c r="L257" s="196"/>
      <c r="M257" s="197"/>
      <c r="N257" s="198"/>
      <c r="O257" s="198"/>
      <c r="P257" s="199">
        <f>SUM(P258:P304)</f>
        <v>0</v>
      </c>
      <c r="Q257" s="198"/>
      <c r="R257" s="199">
        <f>SUM(R258:R304)</f>
        <v>190.55724766</v>
      </c>
      <c r="S257" s="198"/>
      <c r="T257" s="200">
        <f>SUM(T258:T304)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01" t="s">
        <v>78</v>
      </c>
      <c r="AT257" s="202" t="s">
        <v>69</v>
      </c>
      <c r="AU257" s="202" t="s">
        <v>78</v>
      </c>
      <c r="AY257" s="201" t="s">
        <v>158</v>
      </c>
      <c r="BK257" s="203">
        <f>SUM(BK258:BK304)</f>
        <v>0</v>
      </c>
    </row>
    <row r="258" s="2" customFormat="1" ht="22.2" customHeight="1">
      <c r="A258" s="40"/>
      <c r="B258" s="41"/>
      <c r="C258" s="206" t="s">
        <v>399</v>
      </c>
      <c r="D258" s="206" t="s">
        <v>160</v>
      </c>
      <c r="E258" s="207" t="s">
        <v>3252</v>
      </c>
      <c r="F258" s="208" t="s">
        <v>3253</v>
      </c>
      <c r="G258" s="209" t="s">
        <v>234</v>
      </c>
      <c r="H258" s="210">
        <v>3.8999999999999999</v>
      </c>
      <c r="I258" s="211"/>
      <c r="J258" s="212">
        <f>ROUND(I258*H258,2)</f>
        <v>0</v>
      </c>
      <c r="K258" s="208" t="s">
        <v>164</v>
      </c>
      <c r="L258" s="46"/>
      <c r="M258" s="213" t="s">
        <v>19</v>
      </c>
      <c r="N258" s="214" t="s">
        <v>41</v>
      </c>
      <c r="O258" s="86"/>
      <c r="P258" s="215">
        <f>O258*H258</f>
        <v>0</v>
      </c>
      <c r="Q258" s="215">
        <v>2.5125799999999998</v>
      </c>
      <c r="R258" s="215">
        <f>Q258*H258</f>
        <v>9.7990619999999993</v>
      </c>
      <c r="S258" s="215">
        <v>0</v>
      </c>
      <c r="T258" s="216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17" t="s">
        <v>165</v>
      </c>
      <c r="AT258" s="217" t="s">
        <v>160</v>
      </c>
      <c r="AU258" s="217" t="s">
        <v>80</v>
      </c>
      <c r="AY258" s="19" t="s">
        <v>158</v>
      </c>
      <c r="BE258" s="218">
        <f>IF(N258="základní",J258,0)</f>
        <v>0</v>
      </c>
      <c r="BF258" s="218">
        <f>IF(N258="snížená",J258,0)</f>
        <v>0</v>
      </c>
      <c r="BG258" s="218">
        <f>IF(N258="zákl. přenesená",J258,0)</f>
        <v>0</v>
      </c>
      <c r="BH258" s="218">
        <f>IF(N258="sníž. přenesená",J258,0)</f>
        <v>0</v>
      </c>
      <c r="BI258" s="218">
        <f>IF(N258="nulová",J258,0)</f>
        <v>0</v>
      </c>
      <c r="BJ258" s="19" t="s">
        <v>78</v>
      </c>
      <c r="BK258" s="218">
        <f>ROUND(I258*H258,2)</f>
        <v>0</v>
      </c>
      <c r="BL258" s="19" t="s">
        <v>165</v>
      </c>
      <c r="BM258" s="217" t="s">
        <v>3254</v>
      </c>
    </row>
    <row r="259" s="2" customFormat="1">
      <c r="A259" s="40"/>
      <c r="B259" s="41"/>
      <c r="C259" s="42"/>
      <c r="D259" s="219" t="s">
        <v>167</v>
      </c>
      <c r="E259" s="42"/>
      <c r="F259" s="220" t="s">
        <v>3255</v>
      </c>
      <c r="G259" s="42"/>
      <c r="H259" s="42"/>
      <c r="I259" s="221"/>
      <c r="J259" s="42"/>
      <c r="K259" s="42"/>
      <c r="L259" s="46"/>
      <c r="M259" s="222"/>
      <c r="N259" s="223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167</v>
      </c>
      <c r="AU259" s="19" t="s">
        <v>80</v>
      </c>
    </row>
    <row r="260" s="2" customFormat="1">
      <c r="A260" s="40"/>
      <c r="B260" s="41"/>
      <c r="C260" s="42"/>
      <c r="D260" s="226" t="s">
        <v>1476</v>
      </c>
      <c r="E260" s="42"/>
      <c r="F260" s="271" t="s">
        <v>3256</v>
      </c>
      <c r="G260" s="42"/>
      <c r="H260" s="42"/>
      <c r="I260" s="221"/>
      <c r="J260" s="42"/>
      <c r="K260" s="42"/>
      <c r="L260" s="46"/>
      <c r="M260" s="222"/>
      <c r="N260" s="223"/>
      <c r="O260" s="86"/>
      <c r="P260" s="86"/>
      <c r="Q260" s="86"/>
      <c r="R260" s="86"/>
      <c r="S260" s="86"/>
      <c r="T260" s="87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T260" s="19" t="s">
        <v>1476</v>
      </c>
      <c r="AU260" s="19" t="s">
        <v>80</v>
      </c>
    </row>
    <row r="261" s="13" customFormat="1">
      <c r="A261" s="13"/>
      <c r="B261" s="224"/>
      <c r="C261" s="225"/>
      <c r="D261" s="226" t="s">
        <v>169</v>
      </c>
      <c r="E261" s="227" t="s">
        <v>19</v>
      </c>
      <c r="F261" s="228" t="s">
        <v>3257</v>
      </c>
      <c r="G261" s="225"/>
      <c r="H261" s="227" t="s">
        <v>19</v>
      </c>
      <c r="I261" s="229"/>
      <c r="J261" s="225"/>
      <c r="K261" s="225"/>
      <c r="L261" s="230"/>
      <c r="M261" s="231"/>
      <c r="N261" s="232"/>
      <c r="O261" s="232"/>
      <c r="P261" s="232"/>
      <c r="Q261" s="232"/>
      <c r="R261" s="232"/>
      <c r="S261" s="232"/>
      <c r="T261" s="23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34" t="s">
        <v>169</v>
      </c>
      <c r="AU261" s="234" t="s">
        <v>80</v>
      </c>
      <c r="AV261" s="13" t="s">
        <v>78</v>
      </c>
      <c r="AW261" s="13" t="s">
        <v>171</v>
      </c>
      <c r="AX261" s="13" t="s">
        <v>70</v>
      </c>
      <c r="AY261" s="234" t="s">
        <v>158</v>
      </c>
    </row>
    <row r="262" s="14" customFormat="1">
      <c r="A262" s="14"/>
      <c r="B262" s="235"/>
      <c r="C262" s="236"/>
      <c r="D262" s="226" t="s">
        <v>169</v>
      </c>
      <c r="E262" s="237" t="s">
        <v>19</v>
      </c>
      <c r="F262" s="238" t="s">
        <v>3258</v>
      </c>
      <c r="G262" s="236"/>
      <c r="H262" s="239">
        <v>1.9989937499999999</v>
      </c>
      <c r="I262" s="240"/>
      <c r="J262" s="236"/>
      <c r="K262" s="236"/>
      <c r="L262" s="241"/>
      <c r="M262" s="242"/>
      <c r="N262" s="243"/>
      <c r="O262" s="243"/>
      <c r="P262" s="243"/>
      <c r="Q262" s="243"/>
      <c r="R262" s="243"/>
      <c r="S262" s="243"/>
      <c r="T262" s="24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45" t="s">
        <v>169</v>
      </c>
      <c r="AU262" s="245" t="s">
        <v>80</v>
      </c>
      <c r="AV262" s="14" t="s">
        <v>80</v>
      </c>
      <c r="AW262" s="14" t="s">
        <v>171</v>
      </c>
      <c r="AX262" s="14" t="s">
        <v>70</v>
      </c>
      <c r="AY262" s="245" t="s">
        <v>158</v>
      </c>
    </row>
    <row r="263" s="14" customFormat="1">
      <c r="A263" s="14"/>
      <c r="B263" s="235"/>
      <c r="C263" s="236"/>
      <c r="D263" s="226" t="s">
        <v>169</v>
      </c>
      <c r="E263" s="237" t="s">
        <v>19</v>
      </c>
      <c r="F263" s="238" t="s">
        <v>3259</v>
      </c>
      <c r="G263" s="236"/>
      <c r="H263" s="239">
        <v>1.9989937499999999</v>
      </c>
      <c r="I263" s="240"/>
      <c r="J263" s="236"/>
      <c r="K263" s="236"/>
      <c r="L263" s="241"/>
      <c r="M263" s="242"/>
      <c r="N263" s="243"/>
      <c r="O263" s="243"/>
      <c r="P263" s="243"/>
      <c r="Q263" s="243"/>
      <c r="R263" s="243"/>
      <c r="S263" s="243"/>
      <c r="T263" s="24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45" t="s">
        <v>169</v>
      </c>
      <c r="AU263" s="245" t="s">
        <v>80</v>
      </c>
      <c r="AV263" s="14" t="s">
        <v>80</v>
      </c>
      <c r="AW263" s="14" t="s">
        <v>171</v>
      </c>
      <c r="AX263" s="14" t="s">
        <v>70</v>
      </c>
      <c r="AY263" s="245" t="s">
        <v>158</v>
      </c>
    </row>
    <row r="264" s="14" customFormat="1">
      <c r="A264" s="14"/>
      <c r="B264" s="235"/>
      <c r="C264" s="236"/>
      <c r="D264" s="226" t="s">
        <v>169</v>
      </c>
      <c r="E264" s="237" t="s">
        <v>19</v>
      </c>
      <c r="F264" s="238" t="s">
        <v>3260</v>
      </c>
      <c r="G264" s="236"/>
      <c r="H264" s="239">
        <v>-0.098000000000000004</v>
      </c>
      <c r="I264" s="240"/>
      <c r="J264" s="236"/>
      <c r="K264" s="236"/>
      <c r="L264" s="241"/>
      <c r="M264" s="242"/>
      <c r="N264" s="243"/>
      <c r="O264" s="243"/>
      <c r="P264" s="243"/>
      <c r="Q264" s="243"/>
      <c r="R264" s="243"/>
      <c r="S264" s="243"/>
      <c r="T264" s="24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45" t="s">
        <v>169</v>
      </c>
      <c r="AU264" s="245" t="s">
        <v>80</v>
      </c>
      <c r="AV264" s="14" t="s">
        <v>80</v>
      </c>
      <c r="AW264" s="14" t="s">
        <v>171</v>
      </c>
      <c r="AX264" s="14" t="s">
        <v>70</v>
      </c>
      <c r="AY264" s="245" t="s">
        <v>158</v>
      </c>
    </row>
    <row r="265" s="2" customFormat="1" ht="22.2" customHeight="1">
      <c r="A265" s="40"/>
      <c r="B265" s="41"/>
      <c r="C265" s="206" t="s">
        <v>405</v>
      </c>
      <c r="D265" s="206" t="s">
        <v>160</v>
      </c>
      <c r="E265" s="207" t="s">
        <v>3261</v>
      </c>
      <c r="F265" s="208" t="s">
        <v>3262</v>
      </c>
      <c r="G265" s="209" t="s">
        <v>234</v>
      </c>
      <c r="H265" s="210">
        <v>10.725</v>
      </c>
      <c r="I265" s="211"/>
      <c r="J265" s="212">
        <f>ROUND(I265*H265,2)</f>
        <v>0</v>
      </c>
      <c r="K265" s="208" t="s">
        <v>164</v>
      </c>
      <c r="L265" s="46"/>
      <c r="M265" s="213" t="s">
        <v>19</v>
      </c>
      <c r="N265" s="214" t="s">
        <v>41</v>
      </c>
      <c r="O265" s="86"/>
      <c r="P265" s="215">
        <f>O265*H265</f>
        <v>0</v>
      </c>
      <c r="Q265" s="215">
        <v>2.5360200000000002</v>
      </c>
      <c r="R265" s="215">
        <f>Q265*H265</f>
        <v>27.198814500000001</v>
      </c>
      <c r="S265" s="215">
        <v>0</v>
      </c>
      <c r="T265" s="216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17" t="s">
        <v>165</v>
      </c>
      <c r="AT265" s="217" t="s">
        <v>160</v>
      </c>
      <c r="AU265" s="217" t="s">
        <v>80</v>
      </c>
      <c r="AY265" s="19" t="s">
        <v>158</v>
      </c>
      <c r="BE265" s="218">
        <f>IF(N265="základní",J265,0)</f>
        <v>0</v>
      </c>
      <c r="BF265" s="218">
        <f>IF(N265="snížená",J265,0)</f>
        <v>0</v>
      </c>
      <c r="BG265" s="218">
        <f>IF(N265="zákl. přenesená",J265,0)</f>
        <v>0</v>
      </c>
      <c r="BH265" s="218">
        <f>IF(N265="sníž. přenesená",J265,0)</f>
        <v>0</v>
      </c>
      <c r="BI265" s="218">
        <f>IF(N265="nulová",J265,0)</f>
        <v>0</v>
      </c>
      <c r="BJ265" s="19" t="s">
        <v>78</v>
      </c>
      <c r="BK265" s="218">
        <f>ROUND(I265*H265,2)</f>
        <v>0</v>
      </c>
      <c r="BL265" s="19" t="s">
        <v>165</v>
      </c>
      <c r="BM265" s="217" t="s">
        <v>3263</v>
      </c>
    </row>
    <row r="266" s="2" customFormat="1">
      <c r="A266" s="40"/>
      <c r="B266" s="41"/>
      <c r="C266" s="42"/>
      <c r="D266" s="219" t="s">
        <v>167</v>
      </c>
      <c r="E266" s="42"/>
      <c r="F266" s="220" t="s">
        <v>3264</v>
      </c>
      <c r="G266" s="42"/>
      <c r="H266" s="42"/>
      <c r="I266" s="221"/>
      <c r="J266" s="42"/>
      <c r="K266" s="42"/>
      <c r="L266" s="46"/>
      <c r="M266" s="222"/>
      <c r="N266" s="223"/>
      <c r="O266" s="86"/>
      <c r="P266" s="86"/>
      <c r="Q266" s="86"/>
      <c r="R266" s="86"/>
      <c r="S266" s="86"/>
      <c r="T266" s="87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167</v>
      </c>
      <c r="AU266" s="19" t="s">
        <v>80</v>
      </c>
    </row>
    <row r="267" s="14" customFormat="1">
      <c r="A267" s="14"/>
      <c r="B267" s="235"/>
      <c r="C267" s="236"/>
      <c r="D267" s="226" t="s">
        <v>169</v>
      </c>
      <c r="E267" s="237" t="s">
        <v>19</v>
      </c>
      <c r="F267" s="238" t="s">
        <v>3265</v>
      </c>
      <c r="G267" s="236"/>
      <c r="H267" s="239">
        <v>10.725</v>
      </c>
      <c r="I267" s="240"/>
      <c r="J267" s="236"/>
      <c r="K267" s="236"/>
      <c r="L267" s="241"/>
      <c r="M267" s="242"/>
      <c r="N267" s="243"/>
      <c r="O267" s="243"/>
      <c r="P267" s="243"/>
      <c r="Q267" s="243"/>
      <c r="R267" s="243"/>
      <c r="S267" s="243"/>
      <c r="T267" s="24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45" t="s">
        <v>169</v>
      </c>
      <c r="AU267" s="245" t="s">
        <v>80</v>
      </c>
      <c r="AV267" s="14" t="s">
        <v>80</v>
      </c>
      <c r="AW267" s="14" t="s">
        <v>171</v>
      </c>
      <c r="AX267" s="14" t="s">
        <v>70</v>
      </c>
      <c r="AY267" s="245" t="s">
        <v>158</v>
      </c>
    </row>
    <row r="268" s="2" customFormat="1" ht="22.2" customHeight="1">
      <c r="A268" s="40"/>
      <c r="B268" s="41"/>
      <c r="C268" s="206" t="s">
        <v>410</v>
      </c>
      <c r="D268" s="206" t="s">
        <v>160</v>
      </c>
      <c r="E268" s="207" t="s">
        <v>3266</v>
      </c>
      <c r="F268" s="208" t="s">
        <v>3267</v>
      </c>
      <c r="G268" s="209" t="s">
        <v>234</v>
      </c>
      <c r="H268" s="210">
        <v>57.688000000000002</v>
      </c>
      <c r="I268" s="211"/>
      <c r="J268" s="212">
        <f>ROUND(I268*H268,2)</f>
        <v>0</v>
      </c>
      <c r="K268" s="208" t="s">
        <v>164</v>
      </c>
      <c r="L268" s="46"/>
      <c r="M268" s="213" t="s">
        <v>19</v>
      </c>
      <c r="N268" s="214" t="s">
        <v>41</v>
      </c>
      <c r="O268" s="86"/>
      <c r="P268" s="215">
        <f>O268*H268</f>
        <v>0</v>
      </c>
      <c r="Q268" s="215">
        <v>2.5291299999999999</v>
      </c>
      <c r="R268" s="215">
        <f>Q268*H268</f>
        <v>145.90045144000001</v>
      </c>
      <c r="S268" s="215">
        <v>0</v>
      </c>
      <c r="T268" s="216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17" t="s">
        <v>165</v>
      </c>
      <c r="AT268" s="217" t="s">
        <v>160</v>
      </c>
      <c r="AU268" s="217" t="s">
        <v>80</v>
      </c>
      <c r="AY268" s="19" t="s">
        <v>158</v>
      </c>
      <c r="BE268" s="218">
        <f>IF(N268="základní",J268,0)</f>
        <v>0</v>
      </c>
      <c r="BF268" s="218">
        <f>IF(N268="snížená",J268,0)</f>
        <v>0</v>
      </c>
      <c r="BG268" s="218">
        <f>IF(N268="zákl. přenesená",J268,0)</f>
        <v>0</v>
      </c>
      <c r="BH268" s="218">
        <f>IF(N268="sníž. přenesená",J268,0)</f>
        <v>0</v>
      </c>
      <c r="BI268" s="218">
        <f>IF(N268="nulová",J268,0)</f>
        <v>0</v>
      </c>
      <c r="BJ268" s="19" t="s">
        <v>78</v>
      </c>
      <c r="BK268" s="218">
        <f>ROUND(I268*H268,2)</f>
        <v>0</v>
      </c>
      <c r="BL268" s="19" t="s">
        <v>165</v>
      </c>
      <c r="BM268" s="217" t="s">
        <v>3268</v>
      </c>
    </row>
    <row r="269" s="2" customFormat="1">
      <c r="A269" s="40"/>
      <c r="B269" s="41"/>
      <c r="C269" s="42"/>
      <c r="D269" s="219" t="s">
        <v>167</v>
      </c>
      <c r="E269" s="42"/>
      <c r="F269" s="220" t="s">
        <v>3269</v>
      </c>
      <c r="G269" s="42"/>
      <c r="H269" s="42"/>
      <c r="I269" s="221"/>
      <c r="J269" s="42"/>
      <c r="K269" s="42"/>
      <c r="L269" s="46"/>
      <c r="M269" s="222"/>
      <c r="N269" s="223"/>
      <c r="O269" s="86"/>
      <c r="P269" s="86"/>
      <c r="Q269" s="86"/>
      <c r="R269" s="86"/>
      <c r="S269" s="86"/>
      <c r="T269" s="87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T269" s="19" t="s">
        <v>167</v>
      </c>
      <c r="AU269" s="19" t="s">
        <v>80</v>
      </c>
    </row>
    <row r="270" s="14" customFormat="1">
      <c r="A270" s="14"/>
      <c r="B270" s="235"/>
      <c r="C270" s="236"/>
      <c r="D270" s="226" t="s">
        <v>169</v>
      </c>
      <c r="E270" s="237" t="s">
        <v>19</v>
      </c>
      <c r="F270" s="238" t="s">
        <v>3270</v>
      </c>
      <c r="G270" s="236"/>
      <c r="H270" s="239">
        <v>12.862500000000001</v>
      </c>
      <c r="I270" s="240"/>
      <c r="J270" s="236"/>
      <c r="K270" s="236"/>
      <c r="L270" s="241"/>
      <c r="M270" s="242"/>
      <c r="N270" s="243"/>
      <c r="O270" s="243"/>
      <c r="P270" s="243"/>
      <c r="Q270" s="243"/>
      <c r="R270" s="243"/>
      <c r="S270" s="243"/>
      <c r="T270" s="24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45" t="s">
        <v>169</v>
      </c>
      <c r="AU270" s="245" t="s">
        <v>80</v>
      </c>
      <c r="AV270" s="14" t="s">
        <v>80</v>
      </c>
      <c r="AW270" s="14" t="s">
        <v>171</v>
      </c>
      <c r="AX270" s="14" t="s">
        <v>70</v>
      </c>
      <c r="AY270" s="245" t="s">
        <v>158</v>
      </c>
    </row>
    <row r="271" s="14" customFormat="1">
      <c r="A271" s="14"/>
      <c r="B271" s="235"/>
      <c r="C271" s="236"/>
      <c r="D271" s="226" t="s">
        <v>169</v>
      </c>
      <c r="E271" s="237" t="s">
        <v>19</v>
      </c>
      <c r="F271" s="238" t="s">
        <v>3271</v>
      </c>
      <c r="G271" s="236"/>
      <c r="H271" s="239">
        <v>-0.024</v>
      </c>
      <c r="I271" s="240"/>
      <c r="J271" s="236"/>
      <c r="K271" s="236"/>
      <c r="L271" s="241"/>
      <c r="M271" s="242"/>
      <c r="N271" s="243"/>
      <c r="O271" s="243"/>
      <c r="P271" s="243"/>
      <c r="Q271" s="243"/>
      <c r="R271" s="243"/>
      <c r="S271" s="243"/>
      <c r="T271" s="24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45" t="s">
        <v>169</v>
      </c>
      <c r="AU271" s="245" t="s">
        <v>80</v>
      </c>
      <c r="AV271" s="14" t="s">
        <v>80</v>
      </c>
      <c r="AW271" s="14" t="s">
        <v>171</v>
      </c>
      <c r="AX271" s="14" t="s">
        <v>70</v>
      </c>
      <c r="AY271" s="245" t="s">
        <v>158</v>
      </c>
    </row>
    <row r="272" s="14" customFormat="1">
      <c r="A272" s="14"/>
      <c r="B272" s="235"/>
      <c r="C272" s="236"/>
      <c r="D272" s="226" t="s">
        <v>169</v>
      </c>
      <c r="E272" s="237" t="s">
        <v>19</v>
      </c>
      <c r="F272" s="238" t="s">
        <v>3272</v>
      </c>
      <c r="G272" s="236"/>
      <c r="H272" s="239">
        <v>33.515999999999998</v>
      </c>
      <c r="I272" s="240"/>
      <c r="J272" s="236"/>
      <c r="K272" s="236"/>
      <c r="L272" s="241"/>
      <c r="M272" s="242"/>
      <c r="N272" s="243"/>
      <c r="O272" s="243"/>
      <c r="P272" s="243"/>
      <c r="Q272" s="243"/>
      <c r="R272" s="243"/>
      <c r="S272" s="243"/>
      <c r="T272" s="24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45" t="s">
        <v>169</v>
      </c>
      <c r="AU272" s="245" t="s">
        <v>80</v>
      </c>
      <c r="AV272" s="14" t="s">
        <v>80</v>
      </c>
      <c r="AW272" s="14" t="s">
        <v>171</v>
      </c>
      <c r="AX272" s="14" t="s">
        <v>70</v>
      </c>
      <c r="AY272" s="245" t="s">
        <v>158</v>
      </c>
    </row>
    <row r="273" s="14" customFormat="1">
      <c r="A273" s="14"/>
      <c r="B273" s="235"/>
      <c r="C273" s="236"/>
      <c r="D273" s="226" t="s">
        <v>169</v>
      </c>
      <c r="E273" s="237" t="s">
        <v>19</v>
      </c>
      <c r="F273" s="238" t="s">
        <v>3273</v>
      </c>
      <c r="G273" s="236"/>
      <c r="H273" s="239">
        <v>11.333</v>
      </c>
      <c r="I273" s="240"/>
      <c r="J273" s="236"/>
      <c r="K273" s="236"/>
      <c r="L273" s="241"/>
      <c r="M273" s="242"/>
      <c r="N273" s="243"/>
      <c r="O273" s="243"/>
      <c r="P273" s="243"/>
      <c r="Q273" s="243"/>
      <c r="R273" s="243"/>
      <c r="S273" s="243"/>
      <c r="T273" s="24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45" t="s">
        <v>169</v>
      </c>
      <c r="AU273" s="245" t="s">
        <v>80</v>
      </c>
      <c r="AV273" s="14" t="s">
        <v>80</v>
      </c>
      <c r="AW273" s="14" t="s">
        <v>171</v>
      </c>
      <c r="AX273" s="14" t="s">
        <v>70</v>
      </c>
      <c r="AY273" s="245" t="s">
        <v>158</v>
      </c>
    </row>
    <row r="274" s="2" customFormat="1" ht="22.2" customHeight="1">
      <c r="A274" s="40"/>
      <c r="B274" s="41"/>
      <c r="C274" s="206" t="s">
        <v>416</v>
      </c>
      <c r="D274" s="206" t="s">
        <v>160</v>
      </c>
      <c r="E274" s="207" t="s">
        <v>3274</v>
      </c>
      <c r="F274" s="208" t="s">
        <v>3275</v>
      </c>
      <c r="G274" s="209" t="s">
        <v>223</v>
      </c>
      <c r="H274" s="210">
        <v>203.81800000000001</v>
      </c>
      <c r="I274" s="211"/>
      <c r="J274" s="212">
        <f>ROUND(I274*H274,2)</f>
        <v>0</v>
      </c>
      <c r="K274" s="208" t="s">
        <v>164</v>
      </c>
      <c r="L274" s="46"/>
      <c r="M274" s="213" t="s">
        <v>19</v>
      </c>
      <c r="N274" s="214" t="s">
        <v>41</v>
      </c>
      <c r="O274" s="86"/>
      <c r="P274" s="215">
        <f>O274*H274</f>
        <v>0</v>
      </c>
      <c r="Q274" s="215">
        <v>0.0016199999999999999</v>
      </c>
      <c r="R274" s="215">
        <f>Q274*H274</f>
        <v>0.33018515999999998</v>
      </c>
      <c r="S274" s="215">
        <v>0</v>
      </c>
      <c r="T274" s="216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17" t="s">
        <v>165</v>
      </c>
      <c r="AT274" s="217" t="s">
        <v>160</v>
      </c>
      <c r="AU274" s="217" t="s">
        <v>80</v>
      </c>
      <c r="AY274" s="19" t="s">
        <v>158</v>
      </c>
      <c r="BE274" s="218">
        <f>IF(N274="základní",J274,0)</f>
        <v>0</v>
      </c>
      <c r="BF274" s="218">
        <f>IF(N274="snížená",J274,0)</f>
        <v>0</v>
      </c>
      <c r="BG274" s="218">
        <f>IF(N274="zákl. přenesená",J274,0)</f>
        <v>0</v>
      </c>
      <c r="BH274" s="218">
        <f>IF(N274="sníž. přenesená",J274,0)</f>
        <v>0</v>
      </c>
      <c r="BI274" s="218">
        <f>IF(N274="nulová",J274,0)</f>
        <v>0</v>
      </c>
      <c r="BJ274" s="19" t="s">
        <v>78</v>
      </c>
      <c r="BK274" s="218">
        <f>ROUND(I274*H274,2)</f>
        <v>0</v>
      </c>
      <c r="BL274" s="19" t="s">
        <v>165</v>
      </c>
      <c r="BM274" s="217" t="s">
        <v>3276</v>
      </c>
    </row>
    <row r="275" s="2" customFormat="1">
      <c r="A275" s="40"/>
      <c r="B275" s="41"/>
      <c r="C275" s="42"/>
      <c r="D275" s="219" t="s">
        <v>167</v>
      </c>
      <c r="E275" s="42"/>
      <c r="F275" s="220" t="s">
        <v>3277</v>
      </c>
      <c r="G275" s="42"/>
      <c r="H275" s="42"/>
      <c r="I275" s="221"/>
      <c r="J275" s="42"/>
      <c r="K275" s="42"/>
      <c r="L275" s="46"/>
      <c r="M275" s="222"/>
      <c r="N275" s="223"/>
      <c r="O275" s="86"/>
      <c r="P275" s="86"/>
      <c r="Q275" s="86"/>
      <c r="R275" s="86"/>
      <c r="S275" s="86"/>
      <c r="T275" s="87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167</v>
      </c>
      <c r="AU275" s="19" t="s">
        <v>80</v>
      </c>
    </row>
    <row r="276" s="14" customFormat="1">
      <c r="A276" s="14"/>
      <c r="B276" s="235"/>
      <c r="C276" s="236"/>
      <c r="D276" s="226" t="s">
        <v>169</v>
      </c>
      <c r="E276" s="237" t="s">
        <v>19</v>
      </c>
      <c r="F276" s="238" t="s">
        <v>3278</v>
      </c>
      <c r="G276" s="236"/>
      <c r="H276" s="239">
        <v>0</v>
      </c>
      <c r="I276" s="240"/>
      <c r="J276" s="236"/>
      <c r="K276" s="236"/>
      <c r="L276" s="241"/>
      <c r="M276" s="242"/>
      <c r="N276" s="243"/>
      <c r="O276" s="243"/>
      <c r="P276" s="243"/>
      <c r="Q276" s="243"/>
      <c r="R276" s="243"/>
      <c r="S276" s="243"/>
      <c r="T276" s="24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45" t="s">
        <v>169</v>
      </c>
      <c r="AU276" s="245" t="s">
        <v>80</v>
      </c>
      <c r="AV276" s="14" t="s">
        <v>80</v>
      </c>
      <c r="AW276" s="14" t="s">
        <v>171</v>
      </c>
      <c r="AX276" s="14" t="s">
        <v>70</v>
      </c>
      <c r="AY276" s="245" t="s">
        <v>158</v>
      </c>
    </row>
    <row r="277" s="14" customFormat="1">
      <c r="A277" s="14"/>
      <c r="B277" s="235"/>
      <c r="C277" s="236"/>
      <c r="D277" s="226" t="s">
        <v>169</v>
      </c>
      <c r="E277" s="237" t="s">
        <v>19</v>
      </c>
      <c r="F277" s="238" t="s">
        <v>3279</v>
      </c>
      <c r="G277" s="236"/>
      <c r="H277" s="239">
        <v>90.719999999999999</v>
      </c>
      <c r="I277" s="240"/>
      <c r="J277" s="236"/>
      <c r="K277" s="236"/>
      <c r="L277" s="241"/>
      <c r="M277" s="242"/>
      <c r="N277" s="243"/>
      <c r="O277" s="243"/>
      <c r="P277" s="243"/>
      <c r="Q277" s="243"/>
      <c r="R277" s="243"/>
      <c r="S277" s="243"/>
      <c r="T277" s="24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45" t="s">
        <v>169</v>
      </c>
      <c r="AU277" s="245" t="s">
        <v>80</v>
      </c>
      <c r="AV277" s="14" t="s">
        <v>80</v>
      </c>
      <c r="AW277" s="14" t="s">
        <v>171</v>
      </c>
      <c r="AX277" s="14" t="s">
        <v>70</v>
      </c>
      <c r="AY277" s="245" t="s">
        <v>158</v>
      </c>
    </row>
    <row r="278" s="14" customFormat="1">
      <c r="A278" s="14"/>
      <c r="B278" s="235"/>
      <c r="C278" s="236"/>
      <c r="D278" s="226" t="s">
        <v>169</v>
      </c>
      <c r="E278" s="237" t="s">
        <v>19</v>
      </c>
      <c r="F278" s="238" t="s">
        <v>3280</v>
      </c>
      <c r="G278" s="236"/>
      <c r="H278" s="239">
        <v>12.6</v>
      </c>
      <c r="I278" s="240"/>
      <c r="J278" s="236"/>
      <c r="K278" s="236"/>
      <c r="L278" s="241"/>
      <c r="M278" s="242"/>
      <c r="N278" s="243"/>
      <c r="O278" s="243"/>
      <c r="P278" s="243"/>
      <c r="Q278" s="243"/>
      <c r="R278" s="243"/>
      <c r="S278" s="243"/>
      <c r="T278" s="24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45" t="s">
        <v>169</v>
      </c>
      <c r="AU278" s="245" t="s">
        <v>80</v>
      </c>
      <c r="AV278" s="14" t="s">
        <v>80</v>
      </c>
      <c r="AW278" s="14" t="s">
        <v>171</v>
      </c>
      <c r="AX278" s="14" t="s">
        <v>70</v>
      </c>
      <c r="AY278" s="245" t="s">
        <v>158</v>
      </c>
    </row>
    <row r="279" s="14" customFormat="1">
      <c r="A279" s="14"/>
      <c r="B279" s="235"/>
      <c r="C279" s="236"/>
      <c r="D279" s="226" t="s">
        <v>169</v>
      </c>
      <c r="E279" s="237" t="s">
        <v>19</v>
      </c>
      <c r="F279" s="238" t="s">
        <v>3281</v>
      </c>
      <c r="G279" s="236"/>
      <c r="H279" s="239">
        <v>67</v>
      </c>
      <c r="I279" s="240"/>
      <c r="J279" s="236"/>
      <c r="K279" s="236"/>
      <c r="L279" s="241"/>
      <c r="M279" s="242"/>
      <c r="N279" s="243"/>
      <c r="O279" s="243"/>
      <c r="P279" s="243"/>
      <c r="Q279" s="243"/>
      <c r="R279" s="243"/>
      <c r="S279" s="243"/>
      <c r="T279" s="24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45" t="s">
        <v>169</v>
      </c>
      <c r="AU279" s="245" t="s">
        <v>80</v>
      </c>
      <c r="AV279" s="14" t="s">
        <v>80</v>
      </c>
      <c r="AW279" s="14" t="s">
        <v>171</v>
      </c>
      <c r="AX279" s="14" t="s">
        <v>70</v>
      </c>
      <c r="AY279" s="245" t="s">
        <v>158</v>
      </c>
    </row>
    <row r="280" s="14" customFormat="1">
      <c r="A280" s="14"/>
      <c r="B280" s="235"/>
      <c r="C280" s="236"/>
      <c r="D280" s="226" t="s">
        <v>169</v>
      </c>
      <c r="E280" s="237" t="s">
        <v>19</v>
      </c>
      <c r="F280" s="238" t="s">
        <v>3282</v>
      </c>
      <c r="G280" s="236"/>
      <c r="H280" s="239">
        <v>9.5999999999999996</v>
      </c>
      <c r="I280" s="240"/>
      <c r="J280" s="236"/>
      <c r="K280" s="236"/>
      <c r="L280" s="241"/>
      <c r="M280" s="242"/>
      <c r="N280" s="243"/>
      <c r="O280" s="243"/>
      <c r="P280" s="243"/>
      <c r="Q280" s="243"/>
      <c r="R280" s="243"/>
      <c r="S280" s="243"/>
      <c r="T280" s="24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45" t="s">
        <v>169</v>
      </c>
      <c r="AU280" s="245" t="s">
        <v>80</v>
      </c>
      <c r="AV280" s="14" t="s">
        <v>80</v>
      </c>
      <c r="AW280" s="14" t="s">
        <v>171</v>
      </c>
      <c r="AX280" s="14" t="s">
        <v>70</v>
      </c>
      <c r="AY280" s="245" t="s">
        <v>158</v>
      </c>
    </row>
    <row r="281" s="14" customFormat="1">
      <c r="A281" s="14"/>
      <c r="B281" s="235"/>
      <c r="C281" s="236"/>
      <c r="D281" s="226" t="s">
        <v>169</v>
      </c>
      <c r="E281" s="237" t="s">
        <v>19</v>
      </c>
      <c r="F281" s="238" t="s">
        <v>3283</v>
      </c>
      <c r="G281" s="236"/>
      <c r="H281" s="239">
        <v>23.1675</v>
      </c>
      <c r="I281" s="240"/>
      <c r="J281" s="236"/>
      <c r="K281" s="236"/>
      <c r="L281" s="241"/>
      <c r="M281" s="242"/>
      <c r="N281" s="243"/>
      <c r="O281" s="243"/>
      <c r="P281" s="243"/>
      <c r="Q281" s="243"/>
      <c r="R281" s="243"/>
      <c r="S281" s="243"/>
      <c r="T281" s="24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45" t="s">
        <v>169</v>
      </c>
      <c r="AU281" s="245" t="s">
        <v>80</v>
      </c>
      <c r="AV281" s="14" t="s">
        <v>80</v>
      </c>
      <c r="AW281" s="14" t="s">
        <v>171</v>
      </c>
      <c r="AX281" s="14" t="s">
        <v>70</v>
      </c>
      <c r="AY281" s="245" t="s">
        <v>158</v>
      </c>
    </row>
    <row r="282" s="13" customFormat="1">
      <c r="A282" s="13"/>
      <c r="B282" s="224"/>
      <c r="C282" s="225"/>
      <c r="D282" s="226" t="s">
        <v>169</v>
      </c>
      <c r="E282" s="227" t="s">
        <v>19</v>
      </c>
      <c r="F282" s="228" t="s">
        <v>3257</v>
      </c>
      <c r="G282" s="225"/>
      <c r="H282" s="227" t="s">
        <v>19</v>
      </c>
      <c r="I282" s="229"/>
      <c r="J282" s="225"/>
      <c r="K282" s="225"/>
      <c r="L282" s="230"/>
      <c r="M282" s="231"/>
      <c r="N282" s="232"/>
      <c r="O282" s="232"/>
      <c r="P282" s="232"/>
      <c r="Q282" s="232"/>
      <c r="R282" s="232"/>
      <c r="S282" s="232"/>
      <c r="T282" s="23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34" t="s">
        <v>169</v>
      </c>
      <c r="AU282" s="234" t="s">
        <v>80</v>
      </c>
      <c r="AV282" s="13" t="s">
        <v>78</v>
      </c>
      <c r="AW282" s="13" t="s">
        <v>171</v>
      </c>
      <c r="AX282" s="13" t="s">
        <v>70</v>
      </c>
      <c r="AY282" s="234" t="s">
        <v>158</v>
      </c>
    </row>
    <row r="283" s="14" customFormat="1">
      <c r="A283" s="14"/>
      <c r="B283" s="235"/>
      <c r="C283" s="236"/>
      <c r="D283" s="226" t="s">
        <v>169</v>
      </c>
      <c r="E283" s="237" t="s">
        <v>19</v>
      </c>
      <c r="F283" s="238" t="s">
        <v>3284</v>
      </c>
      <c r="G283" s="236"/>
      <c r="H283" s="239">
        <v>0.48999999999999999</v>
      </c>
      <c r="I283" s="240"/>
      <c r="J283" s="236"/>
      <c r="K283" s="236"/>
      <c r="L283" s="241"/>
      <c r="M283" s="242"/>
      <c r="N283" s="243"/>
      <c r="O283" s="243"/>
      <c r="P283" s="243"/>
      <c r="Q283" s="243"/>
      <c r="R283" s="243"/>
      <c r="S283" s="243"/>
      <c r="T283" s="24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45" t="s">
        <v>169</v>
      </c>
      <c r="AU283" s="245" t="s">
        <v>80</v>
      </c>
      <c r="AV283" s="14" t="s">
        <v>80</v>
      </c>
      <c r="AW283" s="14" t="s">
        <v>171</v>
      </c>
      <c r="AX283" s="14" t="s">
        <v>70</v>
      </c>
      <c r="AY283" s="245" t="s">
        <v>158</v>
      </c>
    </row>
    <row r="284" s="14" customFormat="1">
      <c r="A284" s="14"/>
      <c r="B284" s="235"/>
      <c r="C284" s="236"/>
      <c r="D284" s="226" t="s">
        <v>169</v>
      </c>
      <c r="E284" s="237" t="s">
        <v>19</v>
      </c>
      <c r="F284" s="238" t="s">
        <v>3285</v>
      </c>
      <c r="G284" s="236"/>
      <c r="H284" s="239">
        <v>0.23999999999999999</v>
      </c>
      <c r="I284" s="240"/>
      <c r="J284" s="236"/>
      <c r="K284" s="236"/>
      <c r="L284" s="241"/>
      <c r="M284" s="242"/>
      <c r="N284" s="243"/>
      <c r="O284" s="243"/>
      <c r="P284" s="243"/>
      <c r="Q284" s="243"/>
      <c r="R284" s="243"/>
      <c r="S284" s="243"/>
      <c r="T284" s="24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45" t="s">
        <v>169</v>
      </c>
      <c r="AU284" s="245" t="s">
        <v>80</v>
      </c>
      <c r="AV284" s="14" t="s">
        <v>80</v>
      </c>
      <c r="AW284" s="14" t="s">
        <v>171</v>
      </c>
      <c r="AX284" s="14" t="s">
        <v>70</v>
      </c>
      <c r="AY284" s="245" t="s">
        <v>158</v>
      </c>
    </row>
    <row r="285" s="2" customFormat="1" ht="22.2" customHeight="1">
      <c r="A285" s="40"/>
      <c r="B285" s="41"/>
      <c r="C285" s="206" t="s">
        <v>421</v>
      </c>
      <c r="D285" s="206" t="s">
        <v>160</v>
      </c>
      <c r="E285" s="207" t="s">
        <v>3286</v>
      </c>
      <c r="F285" s="208" t="s">
        <v>3287</v>
      </c>
      <c r="G285" s="209" t="s">
        <v>223</v>
      </c>
      <c r="H285" s="210">
        <v>203.81800000000001</v>
      </c>
      <c r="I285" s="211"/>
      <c r="J285" s="212">
        <f>ROUND(I285*H285,2)</f>
        <v>0</v>
      </c>
      <c r="K285" s="208" t="s">
        <v>164</v>
      </c>
      <c r="L285" s="46"/>
      <c r="M285" s="213" t="s">
        <v>19</v>
      </c>
      <c r="N285" s="214" t="s">
        <v>41</v>
      </c>
      <c r="O285" s="86"/>
      <c r="P285" s="215">
        <f>O285*H285</f>
        <v>0</v>
      </c>
      <c r="Q285" s="215">
        <v>0</v>
      </c>
      <c r="R285" s="215">
        <f>Q285*H285</f>
        <v>0</v>
      </c>
      <c r="S285" s="215">
        <v>0</v>
      </c>
      <c r="T285" s="216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17" t="s">
        <v>165</v>
      </c>
      <c r="AT285" s="217" t="s">
        <v>160</v>
      </c>
      <c r="AU285" s="217" t="s">
        <v>80</v>
      </c>
      <c r="AY285" s="19" t="s">
        <v>158</v>
      </c>
      <c r="BE285" s="218">
        <f>IF(N285="základní",J285,0)</f>
        <v>0</v>
      </c>
      <c r="BF285" s="218">
        <f>IF(N285="snížená",J285,0)</f>
        <v>0</v>
      </c>
      <c r="BG285" s="218">
        <f>IF(N285="zákl. přenesená",J285,0)</f>
        <v>0</v>
      </c>
      <c r="BH285" s="218">
        <f>IF(N285="sníž. přenesená",J285,0)</f>
        <v>0</v>
      </c>
      <c r="BI285" s="218">
        <f>IF(N285="nulová",J285,0)</f>
        <v>0</v>
      </c>
      <c r="BJ285" s="19" t="s">
        <v>78</v>
      </c>
      <c r="BK285" s="218">
        <f>ROUND(I285*H285,2)</f>
        <v>0</v>
      </c>
      <c r="BL285" s="19" t="s">
        <v>165</v>
      </c>
      <c r="BM285" s="217" t="s">
        <v>3288</v>
      </c>
    </row>
    <row r="286" s="2" customFormat="1">
      <c r="A286" s="40"/>
      <c r="B286" s="41"/>
      <c r="C286" s="42"/>
      <c r="D286" s="219" t="s">
        <v>167</v>
      </c>
      <c r="E286" s="42"/>
      <c r="F286" s="220" t="s">
        <v>3289</v>
      </c>
      <c r="G286" s="42"/>
      <c r="H286" s="42"/>
      <c r="I286" s="221"/>
      <c r="J286" s="42"/>
      <c r="K286" s="42"/>
      <c r="L286" s="46"/>
      <c r="M286" s="222"/>
      <c r="N286" s="223"/>
      <c r="O286" s="86"/>
      <c r="P286" s="86"/>
      <c r="Q286" s="86"/>
      <c r="R286" s="86"/>
      <c r="S286" s="86"/>
      <c r="T286" s="87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T286" s="19" t="s">
        <v>167</v>
      </c>
      <c r="AU286" s="19" t="s">
        <v>80</v>
      </c>
    </row>
    <row r="287" s="2" customFormat="1" ht="19.8" customHeight="1">
      <c r="A287" s="40"/>
      <c r="B287" s="41"/>
      <c r="C287" s="206" t="s">
        <v>427</v>
      </c>
      <c r="D287" s="206" t="s">
        <v>160</v>
      </c>
      <c r="E287" s="207" t="s">
        <v>3290</v>
      </c>
      <c r="F287" s="208" t="s">
        <v>3291</v>
      </c>
      <c r="G287" s="209" t="s">
        <v>356</v>
      </c>
      <c r="H287" s="210">
        <v>6.6079999999999997</v>
      </c>
      <c r="I287" s="211"/>
      <c r="J287" s="212">
        <f>ROUND(I287*H287,2)</f>
        <v>0</v>
      </c>
      <c r="K287" s="208" t="s">
        <v>164</v>
      </c>
      <c r="L287" s="46"/>
      <c r="M287" s="213" t="s">
        <v>19</v>
      </c>
      <c r="N287" s="214" t="s">
        <v>41</v>
      </c>
      <c r="O287" s="86"/>
      <c r="P287" s="215">
        <f>O287*H287</f>
        <v>0</v>
      </c>
      <c r="Q287" s="215">
        <v>1.10907</v>
      </c>
      <c r="R287" s="215">
        <f>Q287*H287</f>
        <v>7.32873456</v>
      </c>
      <c r="S287" s="215">
        <v>0</v>
      </c>
      <c r="T287" s="216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17" t="s">
        <v>165</v>
      </c>
      <c r="AT287" s="217" t="s">
        <v>160</v>
      </c>
      <c r="AU287" s="217" t="s">
        <v>80</v>
      </c>
      <c r="AY287" s="19" t="s">
        <v>158</v>
      </c>
      <c r="BE287" s="218">
        <f>IF(N287="základní",J287,0)</f>
        <v>0</v>
      </c>
      <c r="BF287" s="218">
        <f>IF(N287="snížená",J287,0)</f>
        <v>0</v>
      </c>
      <c r="BG287" s="218">
        <f>IF(N287="zákl. přenesená",J287,0)</f>
        <v>0</v>
      </c>
      <c r="BH287" s="218">
        <f>IF(N287="sníž. přenesená",J287,0)</f>
        <v>0</v>
      </c>
      <c r="BI287" s="218">
        <f>IF(N287="nulová",J287,0)</f>
        <v>0</v>
      </c>
      <c r="BJ287" s="19" t="s">
        <v>78</v>
      </c>
      <c r="BK287" s="218">
        <f>ROUND(I287*H287,2)</f>
        <v>0</v>
      </c>
      <c r="BL287" s="19" t="s">
        <v>165</v>
      </c>
      <c r="BM287" s="217" t="s">
        <v>3292</v>
      </c>
    </row>
    <row r="288" s="2" customFormat="1">
      <c r="A288" s="40"/>
      <c r="B288" s="41"/>
      <c r="C288" s="42"/>
      <c r="D288" s="219" t="s">
        <v>167</v>
      </c>
      <c r="E288" s="42"/>
      <c r="F288" s="220" t="s">
        <v>3293</v>
      </c>
      <c r="G288" s="42"/>
      <c r="H288" s="42"/>
      <c r="I288" s="221"/>
      <c r="J288" s="42"/>
      <c r="K288" s="42"/>
      <c r="L288" s="46"/>
      <c r="M288" s="222"/>
      <c r="N288" s="223"/>
      <c r="O288" s="86"/>
      <c r="P288" s="86"/>
      <c r="Q288" s="86"/>
      <c r="R288" s="86"/>
      <c r="S288" s="86"/>
      <c r="T288" s="87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167</v>
      </c>
      <c r="AU288" s="19" t="s">
        <v>80</v>
      </c>
    </row>
    <row r="289" s="13" customFormat="1">
      <c r="A289" s="13"/>
      <c r="B289" s="224"/>
      <c r="C289" s="225"/>
      <c r="D289" s="226" t="s">
        <v>169</v>
      </c>
      <c r="E289" s="227" t="s">
        <v>19</v>
      </c>
      <c r="F289" s="228" t="s">
        <v>3294</v>
      </c>
      <c r="G289" s="225"/>
      <c r="H289" s="227" t="s">
        <v>19</v>
      </c>
      <c r="I289" s="229"/>
      <c r="J289" s="225"/>
      <c r="K289" s="225"/>
      <c r="L289" s="230"/>
      <c r="M289" s="231"/>
      <c r="N289" s="232"/>
      <c r="O289" s="232"/>
      <c r="P289" s="232"/>
      <c r="Q289" s="232"/>
      <c r="R289" s="232"/>
      <c r="S289" s="232"/>
      <c r="T289" s="23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34" t="s">
        <v>169</v>
      </c>
      <c r="AU289" s="234" t="s">
        <v>80</v>
      </c>
      <c r="AV289" s="13" t="s">
        <v>78</v>
      </c>
      <c r="AW289" s="13" t="s">
        <v>171</v>
      </c>
      <c r="AX289" s="13" t="s">
        <v>70</v>
      </c>
      <c r="AY289" s="234" t="s">
        <v>158</v>
      </c>
    </row>
    <row r="290" s="14" customFormat="1">
      <c r="A290" s="14"/>
      <c r="B290" s="235"/>
      <c r="C290" s="236"/>
      <c r="D290" s="226" t="s">
        <v>169</v>
      </c>
      <c r="E290" s="237" t="s">
        <v>19</v>
      </c>
      <c r="F290" s="238" t="s">
        <v>3295</v>
      </c>
      <c r="G290" s="236"/>
      <c r="H290" s="239">
        <v>1.524</v>
      </c>
      <c r="I290" s="240"/>
      <c r="J290" s="236"/>
      <c r="K290" s="236"/>
      <c r="L290" s="241"/>
      <c r="M290" s="242"/>
      <c r="N290" s="243"/>
      <c r="O290" s="243"/>
      <c r="P290" s="243"/>
      <c r="Q290" s="243"/>
      <c r="R290" s="243"/>
      <c r="S290" s="243"/>
      <c r="T290" s="24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45" t="s">
        <v>169</v>
      </c>
      <c r="AU290" s="245" t="s">
        <v>80</v>
      </c>
      <c r="AV290" s="14" t="s">
        <v>80</v>
      </c>
      <c r="AW290" s="14" t="s">
        <v>171</v>
      </c>
      <c r="AX290" s="14" t="s">
        <v>70</v>
      </c>
      <c r="AY290" s="245" t="s">
        <v>158</v>
      </c>
    </row>
    <row r="291" s="13" customFormat="1">
      <c r="A291" s="13"/>
      <c r="B291" s="224"/>
      <c r="C291" s="225"/>
      <c r="D291" s="226" t="s">
        <v>169</v>
      </c>
      <c r="E291" s="227" t="s">
        <v>19</v>
      </c>
      <c r="F291" s="228" t="s">
        <v>3296</v>
      </c>
      <c r="G291" s="225"/>
      <c r="H291" s="227" t="s">
        <v>19</v>
      </c>
      <c r="I291" s="229"/>
      <c r="J291" s="225"/>
      <c r="K291" s="225"/>
      <c r="L291" s="230"/>
      <c r="M291" s="231"/>
      <c r="N291" s="232"/>
      <c r="O291" s="232"/>
      <c r="P291" s="232"/>
      <c r="Q291" s="232"/>
      <c r="R291" s="232"/>
      <c r="S291" s="232"/>
      <c r="T291" s="23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34" t="s">
        <v>169</v>
      </c>
      <c r="AU291" s="234" t="s">
        <v>80</v>
      </c>
      <c r="AV291" s="13" t="s">
        <v>78</v>
      </c>
      <c r="AW291" s="13" t="s">
        <v>171</v>
      </c>
      <c r="AX291" s="13" t="s">
        <v>70</v>
      </c>
      <c r="AY291" s="234" t="s">
        <v>158</v>
      </c>
    </row>
    <row r="292" s="14" customFormat="1">
      <c r="A292" s="14"/>
      <c r="B292" s="235"/>
      <c r="C292" s="236"/>
      <c r="D292" s="226" t="s">
        <v>169</v>
      </c>
      <c r="E292" s="237" t="s">
        <v>19</v>
      </c>
      <c r="F292" s="238" t="s">
        <v>3297</v>
      </c>
      <c r="G292" s="236"/>
      <c r="H292" s="239">
        <v>2.9510000000000001</v>
      </c>
      <c r="I292" s="240"/>
      <c r="J292" s="236"/>
      <c r="K292" s="236"/>
      <c r="L292" s="241"/>
      <c r="M292" s="242"/>
      <c r="N292" s="243"/>
      <c r="O292" s="243"/>
      <c r="P292" s="243"/>
      <c r="Q292" s="243"/>
      <c r="R292" s="243"/>
      <c r="S292" s="243"/>
      <c r="T292" s="24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45" t="s">
        <v>169</v>
      </c>
      <c r="AU292" s="245" t="s">
        <v>80</v>
      </c>
      <c r="AV292" s="14" t="s">
        <v>80</v>
      </c>
      <c r="AW292" s="14" t="s">
        <v>171</v>
      </c>
      <c r="AX292" s="14" t="s">
        <v>70</v>
      </c>
      <c r="AY292" s="245" t="s">
        <v>158</v>
      </c>
    </row>
    <row r="293" s="13" customFormat="1">
      <c r="A293" s="13"/>
      <c r="B293" s="224"/>
      <c r="C293" s="225"/>
      <c r="D293" s="226" t="s">
        <v>169</v>
      </c>
      <c r="E293" s="227" t="s">
        <v>19</v>
      </c>
      <c r="F293" s="228" t="s">
        <v>3298</v>
      </c>
      <c r="G293" s="225"/>
      <c r="H293" s="227" t="s">
        <v>19</v>
      </c>
      <c r="I293" s="229"/>
      <c r="J293" s="225"/>
      <c r="K293" s="225"/>
      <c r="L293" s="230"/>
      <c r="M293" s="231"/>
      <c r="N293" s="232"/>
      <c r="O293" s="232"/>
      <c r="P293" s="232"/>
      <c r="Q293" s="232"/>
      <c r="R293" s="232"/>
      <c r="S293" s="232"/>
      <c r="T293" s="23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34" t="s">
        <v>169</v>
      </c>
      <c r="AU293" s="234" t="s">
        <v>80</v>
      </c>
      <c r="AV293" s="13" t="s">
        <v>78</v>
      </c>
      <c r="AW293" s="13" t="s">
        <v>171</v>
      </c>
      <c r="AX293" s="13" t="s">
        <v>70</v>
      </c>
      <c r="AY293" s="234" t="s">
        <v>158</v>
      </c>
    </row>
    <row r="294" s="14" customFormat="1">
      <c r="A294" s="14"/>
      <c r="B294" s="235"/>
      <c r="C294" s="236"/>
      <c r="D294" s="226" t="s">
        <v>169</v>
      </c>
      <c r="E294" s="237" t="s">
        <v>19</v>
      </c>
      <c r="F294" s="238" t="s">
        <v>3299</v>
      </c>
      <c r="G294" s="236"/>
      <c r="H294" s="239">
        <v>1.042</v>
      </c>
      <c r="I294" s="240"/>
      <c r="J294" s="236"/>
      <c r="K294" s="236"/>
      <c r="L294" s="241"/>
      <c r="M294" s="242"/>
      <c r="N294" s="243"/>
      <c r="O294" s="243"/>
      <c r="P294" s="243"/>
      <c r="Q294" s="243"/>
      <c r="R294" s="243"/>
      <c r="S294" s="243"/>
      <c r="T294" s="24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45" t="s">
        <v>169</v>
      </c>
      <c r="AU294" s="245" t="s">
        <v>80</v>
      </c>
      <c r="AV294" s="14" t="s">
        <v>80</v>
      </c>
      <c r="AW294" s="14" t="s">
        <v>171</v>
      </c>
      <c r="AX294" s="14" t="s">
        <v>70</v>
      </c>
      <c r="AY294" s="245" t="s">
        <v>158</v>
      </c>
    </row>
    <row r="295" s="13" customFormat="1">
      <c r="A295" s="13"/>
      <c r="B295" s="224"/>
      <c r="C295" s="225"/>
      <c r="D295" s="226" t="s">
        <v>169</v>
      </c>
      <c r="E295" s="227" t="s">
        <v>19</v>
      </c>
      <c r="F295" s="228" t="s">
        <v>3300</v>
      </c>
      <c r="G295" s="225"/>
      <c r="H295" s="227" t="s">
        <v>19</v>
      </c>
      <c r="I295" s="229"/>
      <c r="J295" s="225"/>
      <c r="K295" s="225"/>
      <c r="L295" s="230"/>
      <c r="M295" s="231"/>
      <c r="N295" s="232"/>
      <c r="O295" s="232"/>
      <c r="P295" s="232"/>
      <c r="Q295" s="232"/>
      <c r="R295" s="232"/>
      <c r="S295" s="232"/>
      <c r="T295" s="23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34" t="s">
        <v>169</v>
      </c>
      <c r="AU295" s="234" t="s">
        <v>80</v>
      </c>
      <c r="AV295" s="13" t="s">
        <v>78</v>
      </c>
      <c r="AW295" s="13" t="s">
        <v>171</v>
      </c>
      <c r="AX295" s="13" t="s">
        <v>70</v>
      </c>
      <c r="AY295" s="234" t="s">
        <v>158</v>
      </c>
    </row>
    <row r="296" s="14" customFormat="1">
      <c r="A296" s="14"/>
      <c r="B296" s="235"/>
      <c r="C296" s="236"/>
      <c r="D296" s="226" t="s">
        <v>169</v>
      </c>
      <c r="E296" s="237" t="s">
        <v>19</v>
      </c>
      <c r="F296" s="238" t="s">
        <v>3301</v>
      </c>
      <c r="G296" s="236"/>
      <c r="H296" s="239">
        <v>0.94099999999999995</v>
      </c>
      <c r="I296" s="240"/>
      <c r="J296" s="236"/>
      <c r="K296" s="236"/>
      <c r="L296" s="241"/>
      <c r="M296" s="242"/>
      <c r="N296" s="243"/>
      <c r="O296" s="243"/>
      <c r="P296" s="243"/>
      <c r="Q296" s="243"/>
      <c r="R296" s="243"/>
      <c r="S296" s="243"/>
      <c r="T296" s="24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45" t="s">
        <v>169</v>
      </c>
      <c r="AU296" s="245" t="s">
        <v>80</v>
      </c>
      <c r="AV296" s="14" t="s">
        <v>80</v>
      </c>
      <c r="AW296" s="14" t="s">
        <v>171</v>
      </c>
      <c r="AX296" s="14" t="s">
        <v>70</v>
      </c>
      <c r="AY296" s="245" t="s">
        <v>158</v>
      </c>
    </row>
    <row r="297" s="14" customFormat="1">
      <c r="A297" s="14"/>
      <c r="B297" s="235"/>
      <c r="C297" s="236"/>
      <c r="D297" s="226" t="s">
        <v>169</v>
      </c>
      <c r="E297" s="237" t="s">
        <v>19</v>
      </c>
      <c r="F297" s="238" t="s">
        <v>3302</v>
      </c>
      <c r="G297" s="236"/>
      <c r="H297" s="239">
        <v>0.14999999999999999</v>
      </c>
      <c r="I297" s="240"/>
      <c r="J297" s="236"/>
      <c r="K297" s="236"/>
      <c r="L297" s="241"/>
      <c r="M297" s="242"/>
      <c r="N297" s="243"/>
      <c r="O297" s="243"/>
      <c r="P297" s="243"/>
      <c r="Q297" s="243"/>
      <c r="R297" s="243"/>
      <c r="S297" s="243"/>
      <c r="T297" s="24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45" t="s">
        <v>169</v>
      </c>
      <c r="AU297" s="245" t="s">
        <v>80</v>
      </c>
      <c r="AV297" s="14" t="s">
        <v>80</v>
      </c>
      <c r="AW297" s="14" t="s">
        <v>171</v>
      </c>
      <c r="AX297" s="14" t="s">
        <v>70</v>
      </c>
      <c r="AY297" s="245" t="s">
        <v>158</v>
      </c>
    </row>
    <row r="298" s="2" customFormat="1" ht="14.4" customHeight="1">
      <c r="A298" s="40"/>
      <c r="B298" s="41"/>
      <c r="C298" s="206" t="s">
        <v>433</v>
      </c>
      <c r="D298" s="206" t="s">
        <v>160</v>
      </c>
      <c r="E298" s="207" t="s">
        <v>459</v>
      </c>
      <c r="F298" s="208" t="s">
        <v>460</v>
      </c>
      <c r="G298" s="209" t="s">
        <v>181</v>
      </c>
      <c r="H298" s="210">
        <v>23.899999999999999</v>
      </c>
      <c r="I298" s="211"/>
      <c r="J298" s="212">
        <f>ROUND(I298*H298,2)</f>
        <v>0</v>
      </c>
      <c r="K298" s="208" t="s">
        <v>164</v>
      </c>
      <c r="L298" s="46"/>
      <c r="M298" s="213" t="s">
        <v>19</v>
      </c>
      <c r="N298" s="214" t="s">
        <v>41</v>
      </c>
      <c r="O298" s="86"/>
      <c r="P298" s="215">
        <f>O298*H298</f>
        <v>0</v>
      </c>
      <c r="Q298" s="215">
        <v>0</v>
      </c>
      <c r="R298" s="215">
        <f>Q298*H298</f>
        <v>0</v>
      </c>
      <c r="S298" s="215">
        <v>0</v>
      </c>
      <c r="T298" s="216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17" t="s">
        <v>165</v>
      </c>
      <c r="AT298" s="217" t="s">
        <v>160</v>
      </c>
      <c r="AU298" s="217" t="s">
        <v>80</v>
      </c>
      <c r="AY298" s="19" t="s">
        <v>158</v>
      </c>
      <c r="BE298" s="218">
        <f>IF(N298="základní",J298,0)</f>
        <v>0</v>
      </c>
      <c r="BF298" s="218">
        <f>IF(N298="snížená",J298,0)</f>
        <v>0</v>
      </c>
      <c r="BG298" s="218">
        <f>IF(N298="zákl. přenesená",J298,0)</f>
        <v>0</v>
      </c>
      <c r="BH298" s="218">
        <f>IF(N298="sníž. přenesená",J298,0)</f>
        <v>0</v>
      </c>
      <c r="BI298" s="218">
        <f>IF(N298="nulová",J298,0)</f>
        <v>0</v>
      </c>
      <c r="BJ298" s="19" t="s">
        <v>78</v>
      </c>
      <c r="BK298" s="218">
        <f>ROUND(I298*H298,2)</f>
        <v>0</v>
      </c>
      <c r="BL298" s="19" t="s">
        <v>165</v>
      </c>
      <c r="BM298" s="217" t="s">
        <v>3303</v>
      </c>
    </row>
    <row r="299" s="2" customFormat="1">
      <c r="A299" s="40"/>
      <c r="B299" s="41"/>
      <c r="C299" s="42"/>
      <c r="D299" s="219" t="s">
        <v>167</v>
      </c>
      <c r="E299" s="42"/>
      <c r="F299" s="220" t="s">
        <v>462</v>
      </c>
      <c r="G299" s="42"/>
      <c r="H299" s="42"/>
      <c r="I299" s="221"/>
      <c r="J299" s="42"/>
      <c r="K299" s="42"/>
      <c r="L299" s="46"/>
      <c r="M299" s="222"/>
      <c r="N299" s="223"/>
      <c r="O299" s="86"/>
      <c r="P299" s="86"/>
      <c r="Q299" s="86"/>
      <c r="R299" s="86"/>
      <c r="S299" s="86"/>
      <c r="T299" s="87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167</v>
      </c>
      <c r="AU299" s="19" t="s">
        <v>80</v>
      </c>
    </row>
    <row r="300" s="13" customFormat="1">
      <c r="A300" s="13"/>
      <c r="B300" s="224"/>
      <c r="C300" s="225"/>
      <c r="D300" s="226" t="s">
        <v>169</v>
      </c>
      <c r="E300" s="227" t="s">
        <v>19</v>
      </c>
      <c r="F300" s="228" t="s">
        <v>3304</v>
      </c>
      <c r="G300" s="225"/>
      <c r="H300" s="227" t="s">
        <v>19</v>
      </c>
      <c r="I300" s="229"/>
      <c r="J300" s="225"/>
      <c r="K300" s="225"/>
      <c r="L300" s="230"/>
      <c r="M300" s="231"/>
      <c r="N300" s="232"/>
      <c r="O300" s="232"/>
      <c r="P300" s="232"/>
      <c r="Q300" s="232"/>
      <c r="R300" s="232"/>
      <c r="S300" s="232"/>
      <c r="T300" s="23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34" t="s">
        <v>169</v>
      </c>
      <c r="AU300" s="234" t="s">
        <v>80</v>
      </c>
      <c r="AV300" s="13" t="s">
        <v>78</v>
      </c>
      <c r="AW300" s="13" t="s">
        <v>171</v>
      </c>
      <c r="AX300" s="13" t="s">
        <v>70</v>
      </c>
      <c r="AY300" s="234" t="s">
        <v>158</v>
      </c>
    </row>
    <row r="301" s="14" customFormat="1">
      <c r="A301" s="14"/>
      <c r="B301" s="235"/>
      <c r="C301" s="236"/>
      <c r="D301" s="226" t="s">
        <v>169</v>
      </c>
      <c r="E301" s="237" t="s">
        <v>19</v>
      </c>
      <c r="F301" s="238" t="s">
        <v>3305</v>
      </c>
      <c r="G301" s="236"/>
      <c r="H301" s="239">
        <v>10.5</v>
      </c>
      <c r="I301" s="240"/>
      <c r="J301" s="236"/>
      <c r="K301" s="236"/>
      <c r="L301" s="241"/>
      <c r="M301" s="242"/>
      <c r="N301" s="243"/>
      <c r="O301" s="243"/>
      <c r="P301" s="243"/>
      <c r="Q301" s="243"/>
      <c r="R301" s="243"/>
      <c r="S301" s="243"/>
      <c r="T301" s="24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45" t="s">
        <v>169</v>
      </c>
      <c r="AU301" s="245" t="s">
        <v>80</v>
      </c>
      <c r="AV301" s="14" t="s">
        <v>80</v>
      </c>
      <c r="AW301" s="14" t="s">
        <v>171</v>
      </c>
      <c r="AX301" s="14" t="s">
        <v>70</v>
      </c>
      <c r="AY301" s="245" t="s">
        <v>158</v>
      </c>
    </row>
    <row r="302" s="13" customFormat="1">
      <c r="A302" s="13"/>
      <c r="B302" s="224"/>
      <c r="C302" s="225"/>
      <c r="D302" s="226" t="s">
        <v>169</v>
      </c>
      <c r="E302" s="227" t="s">
        <v>19</v>
      </c>
      <c r="F302" s="228" t="s">
        <v>3306</v>
      </c>
      <c r="G302" s="225"/>
      <c r="H302" s="227" t="s">
        <v>19</v>
      </c>
      <c r="I302" s="229"/>
      <c r="J302" s="225"/>
      <c r="K302" s="225"/>
      <c r="L302" s="230"/>
      <c r="M302" s="231"/>
      <c r="N302" s="232"/>
      <c r="O302" s="232"/>
      <c r="P302" s="232"/>
      <c r="Q302" s="232"/>
      <c r="R302" s="232"/>
      <c r="S302" s="232"/>
      <c r="T302" s="23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34" t="s">
        <v>169</v>
      </c>
      <c r="AU302" s="234" t="s">
        <v>80</v>
      </c>
      <c r="AV302" s="13" t="s">
        <v>78</v>
      </c>
      <c r="AW302" s="13" t="s">
        <v>171</v>
      </c>
      <c r="AX302" s="13" t="s">
        <v>70</v>
      </c>
      <c r="AY302" s="234" t="s">
        <v>158</v>
      </c>
    </row>
    <row r="303" s="14" customFormat="1">
      <c r="A303" s="14"/>
      <c r="B303" s="235"/>
      <c r="C303" s="236"/>
      <c r="D303" s="226" t="s">
        <v>169</v>
      </c>
      <c r="E303" s="237" t="s">
        <v>19</v>
      </c>
      <c r="F303" s="238" t="s">
        <v>3307</v>
      </c>
      <c r="G303" s="236"/>
      <c r="H303" s="239">
        <v>13.4</v>
      </c>
      <c r="I303" s="240"/>
      <c r="J303" s="236"/>
      <c r="K303" s="236"/>
      <c r="L303" s="241"/>
      <c r="M303" s="242"/>
      <c r="N303" s="243"/>
      <c r="O303" s="243"/>
      <c r="P303" s="243"/>
      <c r="Q303" s="243"/>
      <c r="R303" s="243"/>
      <c r="S303" s="243"/>
      <c r="T303" s="24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45" t="s">
        <v>169</v>
      </c>
      <c r="AU303" s="245" t="s">
        <v>80</v>
      </c>
      <c r="AV303" s="14" t="s">
        <v>80</v>
      </c>
      <c r="AW303" s="14" t="s">
        <v>171</v>
      </c>
      <c r="AX303" s="14" t="s">
        <v>70</v>
      </c>
      <c r="AY303" s="245" t="s">
        <v>158</v>
      </c>
    </row>
    <row r="304" s="15" customFormat="1">
      <c r="A304" s="15"/>
      <c r="B304" s="256"/>
      <c r="C304" s="257"/>
      <c r="D304" s="226" t="s">
        <v>169</v>
      </c>
      <c r="E304" s="258" t="s">
        <v>19</v>
      </c>
      <c r="F304" s="259" t="s">
        <v>470</v>
      </c>
      <c r="G304" s="257"/>
      <c r="H304" s="260">
        <v>23.899999999999999</v>
      </c>
      <c r="I304" s="261"/>
      <c r="J304" s="257"/>
      <c r="K304" s="257"/>
      <c r="L304" s="262"/>
      <c r="M304" s="263"/>
      <c r="N304" s="264"/>
      <c r="O304" s="264"/>
      <c r="P304" s="264"/>
      <c r="Q304" s="264"/>
      <c r="R304" s="264"/>
      <c r="S304" s="264"/>
      <c r="T304" s="26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66" t="s">
        <v>169</v>
      </c>
      <c r="AU304" s="266" t="s">
        <v>80</v>
      </c>
      <c r="AV304" s="15" t="s">
        <v>165</v>
      </c>
      <c r="AW304" s="15" t="s">
        <v>171</v>
      </c>
      <c r="AX304" s="15" t="s">
        <v>78</v>
      </c>
      <c r="AY304" s="266" t="s">
        <v>158</v>
      </c>
    </row>
    <row r="305" s="12" customFormat="1" ht="22.8" customHeight="1">
      <c r="A305" s="12"/>
      <c r="B305" s="190"/>
      <c r="C305" s="191"/>
      <c r="D305" s="192" t="s">
        <v>69</v>
      </c>
      <c r="E305" s="204" t="s">
        <v>165</v>
      </c>
      <c r="F305" s="204" t="s">
        <v>471</v>
      </c>
      <c r="G305" s="191"/>
      <c r="H305" s="191"/>
      <c r="I305" s="194"/>
      <c r="J305" s="205">
        <f>BK305</f>
        <v>0</v>
      </c>
      <c r="K305" s="191"/>
      <c r="L305" s="196"/>
      <c r="M305" s="197"/>
      <c r="N305" s="198"/>
      <c r="O305" s="198"/>
      <c r="P305" s="199">
        <f>SUM(P306:P312)</f>
        <v>0</v>
      </c>
      <c r="Q305" s="198"/>
      <c r="R305" s="199">
        <f>SUM(R306:R312)</f>
        <v>0</v>
      </c>
      <c r="S305" s="198"/>
      <c r="T305" s="200">
        <f>SUM(T306:T312)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01" t="s">
        <v>78</v>
      </c>
      <c r="AT305" s="202" t="s">
        <v>69</v>
      </c>
      <c r="AU305" s="202" t="s">
        <v>78</v>
      </c>
      <c r="AY305" s="201" t="s">
        <v>158</v>
      </c>
      <c r="BK305" s="203">
        <f>SUM(BK306:BK312)</f>
        <v>0</v>
      </c>
    </row>
    <row r="306" s="2" customFormat="1" ht="14.4" customHeight="1">
      <c r="A306" s="40"/>
      <c r="B306" s="41"/>
      <c r="C306" s="206" t="s">
        <v>439</v>
      </c>
      <c r="D306" s="206" t="s">
        <v>160</v>
      </c>
      <c r="E306" s="207" t="s">
        <v>757</v>
      </c>
      <c r="F306" s="208" t="s">
        <v>758</v>
      </c>
      <c r="G306" s="209" t="s">
        <v>234</v>
      </c>
      <c r="H306" s="210">
        <v>1.792</v>
      </c>
      <c r="I306" s="211"/>
      <c r="J306" s="212">
        <f>ROUND(I306*H306,2)</f>
        <v>0</v>
      </c>
      <c r="K306" s="208" t="s">
        <v>164</v>
      </c>
      <c r="L306" s="46"/>
      <c r="M306" s="213" t="s">
        <v>19</v>
      </c>
      <c r="N306" s="214" t="s">
        <v>41</v>
      </c>
      <c r="O306" s="86"/>
      <c r="P306" s="215">
        <f>O306*H306</f>
        <v>0</v>
      </c>
      <c r="Q306" s="215">
        <v>0</v>
      </c>
      <c r="R306" s="215">
        <f>Q306*H306</f>
        <v>0</v>
      </c>
      <c r="S306" s="215">
        <v>0</v>
      </c>
      <c r="T306" s="216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17" t="s">
        <v>165</v>
      </c>
      <c r="AT306" s="217" t="s">
        <v>160</v>
      </c>
      <c r="AU306" s="217" t="s">
        <v>80</v>
      </c>
      <c r="AY306" s="19" t="s">
        <v>158</v>
      </c>
      <c r="BE306" s="218">
        <f>IF(N306="základní",J306,0)</f>
        <v>0</v>
      </c>
      <c r="BF306" s="218">
        <f>IF(N306="snížená",J306,0)</f>
        <v>0</v>
      </c>
      <c r="BG306" s="218">
        <f>IF(N306="zákl. přenesená",J306,0)</f>
        <v>0</v>
      </c>
      <c r="BH306" s="218">
        <f>IF(N306="sníž. přenesená",J306,0)</f>
        <v>0</v>
      </c>
      <c r="BI306" s="218">
        <f>IF(N306="nulová",J306,0)</f>
        <v>0</v>
      </c>
      <c r="BJ306" s="19" t="s">
        <v>78</v>
      </c>
      <c r="BK306" s="218">
        <f>ROUND(I306*H306,2)</f>
        <v>0</v>
      </c>
      <c r="BL306" s="19" t="s">
        <v>165</v>
      </c>
      <c r="BM306" s="217" t="s">
        <v>3308</v>
      </c>
    </row>
    <row r="307" s="2" customFormat="1">
      <c r="A307" s="40"/>
      <c r="B307" s="41"/>
      <c r="C307" s="42"/>
      <c r="D307" s="219" t="s">
        <v>167</v>
      </c>
      <c r="E307" s="42"/>
      <c r="F307" s="220" t="s">
        <v>760</v>
      </c>
      <c r="G307" s="42"/>
      <c r="H307" s="42"/>
      <c r="I307" s="221"/>
      <c r="J307" s="42"/>
      <c r="K307" s="42"/>
      <c r="L307" s="46"/>
      <c r="M307" s="222"/>
      <c r="N307" s="223"/>
      <c r="O307" s="86"/>
      <c r="P307" s="86"/>
      <c r="Q307" s="86"/>
      <c r="R307" s="86"/>
      <c r="S307" s="86"/>
      <c r="T307" s="87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T307" s="19" t="s">
        <v>167</v>
      </c>
      <c r="AU307" s="19" t="s">
        <v>80</v>
      </c>
    </row>
    <row r="308" s="13" customFormat="1">
      <c r="A308" s="13"/>
      <c r="B308" s="224"/>
      <c r="C308" s="225"/>
      <c r="D308" s="226" t="s">
        <v>169</v>
      </c>
      <c r="E308" s="227" t="s">
        <v>19</v>
      </c>
      <c r="F308" s="228" t="s">
        <v>761</v>
      </c>
      <c r="G308" s="225"/>
      <c r="H308" s="227" t="s">
        <v>19</v>
      </c>
      <c r="I308" s="229"/>
      <c r="J308" s="225"/>
      <c r="K308" s="225"/>
      <c r="L308" s="230"/>
      <c r="M308" s="231"/>
      <c r="N308" s="232"/>
      <c r="O308" s="232"/>
      <c r="P308" s="232"/>
      <c r="Q308" s="232"/>
      <c r="R308" s="232"/>
      <c r="S308" s="232"/>
      <c r="T308" s="23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34" t="s">
        <v>169</v>
      </c>
      <c r="AU308" s="234" t="s">
        <v>80</v>
      </c>
      <c r="AV308" s="13" t="s">
        <v>78</v>
      </c>
      <c r="AW308" s="13" t="s">
        <v>171</v>
      </c>
      <c r="AX308" s="13" t="s">
        <v>70</v>
      </c>
      <c r="AY308" s="234" t="s">
        <v>158</v>
      </c>
    </row>
    <row r="309" s="13" customFormat="1">
      <c r="A309" s="13"/>
      <c r="B309" s="224"/>
      <c r="C309" s="225"/>
      <c r="D309" s="226" t="s">
        <v>169</v>
      </c>
      <c r="E309" s="227" t="s">
        <v>19</v>
      </c>
      <c r="F309" s="228" t="s">
        <v>3170</v>
      </c>
      <c r="G309" s="225"/>
      <c r="H309" s="227" t="s">
        <v>19</v>
      </c>
      <c r="I309" s="229"/>
      <c r="J309" s="225"/>
      <c r="K309" s="225"/>
      <c r="L309" s="230"/>
      <c r="M309" s="231"/>
      <c r="N309" s="232"/>
      <c r="O309" s="232"/>
      <c r="P309" s="232"/>
      <c r="Q309" s="232"/>
      <c r="R309" s="232"/>
      <c r="S309" s="232"/>
      <c r="T309" s="23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34" t="s">
        <v>169</v>
      </c>
      <c r="AU309" s="234" t="s">
        <v>80</v>
      </c>
      <c r="AV309" s="13" t="s">
        <v>78</v>
      </c>
      <c r="AW309" s="13" t="s">
        <v>171</v>
      </c>
      <c r="AX309" s="13" t="s">
        <v>70</v>
      </c>
      <c r="AY309" s="234" t="s">
        <v>158</v>
      </c>
    </row>
    <row r="310" s="14" customFormat="1">
      <c r="A310" s="14"/>
      <c r="B310" s="235"/>
      <c r="C310" s="236"/>
      <c r="D310" s="226" t="s">
        <v>169</v>
      </c>
      <c r="E310" s="237" t="s">
        <v>19</v>
      </c>
      <c r="F310" s="238" t="s">
        <v>3309</v>
      </c>
      <c r="G310" s="236"/>
      <c r="H310" s="239">
        <v>0.71999999999999997</v>
      </c>
      <c r="I310" s="240"/>
      <c r="J310" s="236"/>
      <c r="K310" s="236"/>
      <c r="L310" s="241"/>
      <c r="M310" s="242"/>
      <c r="N310" s="243"/>
      <c r="O310" s="243"/>
      <c r="P310" s="243"/>
      <c r="Q310" s="243"/>
      <c r="R310" s="243"/>
      <c r="S310" s="243"/>
      <c r="T310" s="24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45" t="s">
        <v>169</v>
      </c>
      <c r="AU310" s="245" t="s">
        <v>80</v>
      </c>
      <c r="AV310" s="14" t="s">
        <v>80</v>
      </c>
      <c r="AW310" s="14" t="s">
        <v>171</v>
      </c>
      <c r="AX310" s="14" t="s">
        <v>70</v>
      </c>
      <c r="AY310" s="245" t="s">
        <v>158</v>
      </c>
    </row>
    <row r="311" s="13" customFormat="1">
      <c r="A311" s="13"/>
      <c r="B311" s="224"/>
      <c r="C311" s="225"/>
      <c r="D311" s="226" t="s">
        <v>169</v>
      </c>
      <c r="E311" s="227" t="s">
        <v>19</v>
      </c>
      <c r="F311" s="228" t="s">
        <v>3172</v>
      </c>
      <c r="G311" s="225"/>
      <c r="H311" s="227" t="s">
        <v>19</v>
      </c>
      <c r="I311" s="229"/>
      <c r="J311" s="225"/>
      <c r="K311" s="225"/>
      <c r="L311" s="230"/>
      <c r="M311" s="231"/>
      <c r="N311" s="232"/>
      <c r="O311" s="232"/>
      <c r="P311" s="232"/>
      <c r="Q311" s="232"/>
      <c r="R311" s="232"/>
      <c r="S311" s="232"/>
      <c r="T311" s="23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34" t="s">
        <v>169</v>
      </c>
      <c r="AU311" s="234" t="s">
        <v>80</v>
      </c>
      <c r="AV311" s="13" t="s">
        <v>78</v>
      </c>
      <c r="AW311" s="13" t="s">
        <v>171</v>
      </c>
      <c r="AX311" s="13" t="s">
        <v>70</v>
      </c>
      <c r="AY311" s="234" t="s">
        <v>158</v>
      </c>
    </row>
    <row r="312" s="14" customFormat="1">
      <c r="A312" s="14"/>
      <c r="B312" s="235"/>
      <c r="C312" s="236"/>
      <c r="D312" s="226" t="s">
        <v>169</v>
      </c>
      <c r="E312" s="237" t="s">
        <v>19</v>
      </c>
      <c r="F312" s="238" t="s">
        <v>3310</v>
      </c>
      <c r="G312" s="236"/>
      <c r="H312" s="239">
        <v>1.0720000000000001</v>
      </c>
      <c r="I312" s="240"/>
      <c r="J312" s="236"/>
      <c r="K312" s="236"/>
      <c r="L312" s="241"/>
      <c r="M312" s="242"/>
      <c r="N312" s="243"/>
      <c r="O312" s="243"/>
      <c r="P312" s="243"/>
      <c r="Q312" s="243"/>
      <c r="R312" s="243"/>
      <c r="S312" s="243"/>
      <c r="T312" s="24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45" t="s">
        <v>169</v>
      </c>
      <c r="AU312" s="245" t="s">
        <v>80</v>
      </c>
      <c r="AV312" s="14" t="s">
        <v>80</v>
      </c>
      <c r="AW312" s="14" t="s">
        <v>171</v>
      </c>
      <c r="AX312" s="14" t="s">
        <v>70</v>
      </c>
      <c r="AY312" s="245" t="s">
        <v>158</v>
      </c>
    </row>
    <row r="313" s="12" customFormat="1" ht="22.8" customHeight="1">
      <c r="A313" s="12"/>
      <c r="B313" s="190"/>
      <c r="C313" s="191"/>
      <c r="D313" s="192" t="s">
        <v>69</v>
      </c>
      <c r="E313" s="204" t="s">
        <v>204</v>
      </c>
      <c r="F313" s="204" t="s">
        <v>2970</v>
      </c>
      <c r="G313" s="191"/>
      <c r="H313" s="191"/>
      <c r="I313" s="194"/>
      <c r="J313" s="205">
        <f>BK313</f>
        <v>0</v>
      </c>
      <c r="K313" s="191"/>
      <c r="L313" s="196"/>
      <c r="M313" s="197"/>
      <c r="N313" s="198"/>
      <c r="O313" s="198"/>
      <c r="P313" s="199">
        <f>SUM(P314:P320)</f>
        <v>0</v>
      </c>
      <c r="Q313" s="198"/>
      <c r="R313" s="199">
        <f>SUM(R314:R320)</f>
        <v>6.1792859699999996</v>
      </c>
      <c r="S313" s="198"/>
      <c r="T313" s="200">
        <f>SUM(T314:T320)</f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201" t="s">
        <v>78</v>
      </c>
      <c r="AT313" s="202" t="s">
        <v>69</v>
      </c>
      <c r="AU313" s="202" t="s">
        <v>78</v>
      </c>
      <c r="AY313" s="201" t="s">
        <v>158</v>
      </c>
      <c r="BK313" s="203">
        <f>SUM(BK314:BK320)</f>
        <v>0</v>
      </c>
    </row>
    <row r="314" s="2" customFormat="1" ht="14.4" customHeight="1">
      <c r="A314" s="40"/>
      <c r="B314" s="41"/>
      <c r="C314" s="206" t="s">
        <v>445</v>
      </c>
      <c r="D314" s="206" t="s">
        <v>160</v>
      </c>
      <c r="E314" s="207" t="s">
        <v>3311</v>
      </c>
      <c r="F314" s="208" t="s">
        <v>3312</v>
      </c>
      <c r="G314" s="209" t="s">
        <v>234</v>
      </c>
      <c r="H314" s="210">
        <v>2.431</v>
      </c>
      <c r="I314" s="211"/>
      <c r="J314" s="212">
        <f>ROUND(I314*H314,2)</f>
        <v>0</v>
      </c>
      <c r="K314" s="208" t="s">
        <v>164</v>
      </c>
      <c r="L314" s="46"/>
      <c r="M314" s="213" t="s">
        <v>19</v>
      </c>
      <c r="N314" s="214" t="s">
        <v>41</v>
      </c>
      <c r="O314" s="86"/>
      <c r="P314" s="215">
        <f>O314*H314</f>
        <v>0</v>
      </c>
      <c r="Q314" s="215">
        <v>2.5018699999999998</v>
      </c>
      <c r="R314" s="215">
        <f>Q314*H314</f>
        <v>6.0820459699999994</v>
      </c>
      <c r="S314" s="215">
        <v>0</v>
      </c>
      <c r="T314" s="216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17" t="s">
        <v>165</v>
      </c>
      <c r="AT314" s="217" t="s">
        <v>160</v>
      </c>
      <c r="AU314" s="217" t="s">
        <v>80</v>
      </c>
      <c r="AY314" s="19" t="s">
        <v>158</v>
      </c>
      <c r="BE314" s="218">
        <f>IF(N314="základní",J314,0)</f>
        <v>0</v>
      </c>
      <c r="BF314" s="218">
        <f>IF(N314="snížená",J314,0)</f>
        <v>0</v>
      </c>
      <c r="BG314" s="218">
        <f>IF(N314="zákl. přenesená",J314,0)</f>
        <v>0</v>
      </c>
      <c r="BH314" s="218">
        <f>IF(N314="sníž. přenesená",J314,0)</f>
        <v>0</v>
      </c>
      <c r="BI314" s="218">
        <f>IF(N314="nulová",J314,0)</f>
        <v>0</v>
      </c>
      <c r="BJ314" s="19" t="s">
        <v>78</v>
      </c>
      <c r="BK314" s="218">
        <f>ROUND(I314*H314,2)</f>
        <v>0</v>
      </c>
      <c r="BL314" s="19" t="s">
        <v>165</v>
      </c>
      <c r="BM314" s="217" t="s">
        <v>3313</v>
      </c>
    </row>
    <row r="315" s="2" customFormat="1">
      <c r="A315" s="40"/>
      <c r="B315" s="41"/>
      <c r="C315" s="42"/>
      <c r="D315" s="219" t="s">
        <v>167</v>
      </c>
      <c r="E315" s="42"/>
      <c r="F315" s="220" t="s">
        <v>3314</v>
      </c>
      <c r="G315" s="42"/>
      <c r="H315" s="42"/>
      <c r="I315" s="221"/>
      <c r="J315" s="42"/>
      <c r="K315" s="42"/>
      <c r="L315" s="46"/>
      <c r="M315" s="222"/>
      <c r="N315" s="223"/>
      <c r="O315" s="86"/>
      <c r="P315" s="86"/>
      <c r="Q315" s="86"/>
      <c r="R315" s="86"/>
      <c r="S315" s="86"/>
      <c r="T315" s="87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167</v>
      </c>
      <c r="AU315" s="19" t="s">
        <v>80</v>
      </c>
    </row>
    <row r="316" s="13" customFormat="1">
      <c r="A316" s="13"/>
      <c r="B316" s="224"/>
      <c r="C316" s="225"/>
      <c r="D316" s="226" t="s">
        <v>169</v>
      </c>
      <c r="E316" s="227" t="s">
        <v>19</v>
      </c>
      <c r="F316" s="228" t="s">
        <v>3315</v>
      </c>
      <c r="G316" s="225"/>
      <c r="H316" s="227" t="s">
        <v>19</v>
      </c>
      <c r="I316" s="229"/>
      <c r="J316" s="225"/>
      <c r="K316" s="225"/>
      <c r="L316" s="230"/>
      <c r="M316" s="231"/>
      <c r="N316" s="232"/>
      <c r="O316" s="232"/>
      <c r="P316" s="232"/>
      <c r="Q316" s="232"/>
      <c r="R316" s="232"/>
      <c r="S316" s="232"/>
      <c r="T316" s="23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34" t="s">
        <v>169</v>
      </c>
      <c r="AU316" s="234" t="s">
        <v>80</v>
      </c>
      <c r="AV316" s="13" t="s">
        <v>78</v>
      </c>
      <c r="AW316" s="13" t="s">
        <v>171</v>
      </c>
      <c r="AX316" s="13" t="s">
        <v>70</v>
      </c>
      <c r="AY316" s="234" t="s">
        <v>158</v>
      </c>
    </row>
    <row r="317" s="14" customFormat="1">
      <c r="A317" s="14"/>
      <c r="B317" s="235"/>
      <c r="C317" s="236"/>
      <c r="D317" s="226" t="s">
        <v>169</v>
      </c>
      <c r="E317" s="237" t="s">
        <v>19</v>
      </c>
      <c r="F317" s="238" t="s">
        <v>3316</v>
      </c>
      <c r="G317" s="236"/>
      <c r="H317" s="239">
        <v>2.4806249999999999</v>
      </c>
      <c r="I317" s="240"/>
      <c r="J317" s="236"/>
      <c r="K317" s="236"/>
      <c r="L317" s="241"/>
      <c r="M317" s="242"/>
      <c r="N317" s="243"/>
      <c r="O317" s="243"/>
      <c r="P317" s="243"/>
      <c r="Q317" s="243"/>
      <c r="R317" s="243"/>
      <c r="S317" s="243"/>
      <c r="T317" s="24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45" t="s">
        <v>169</v>
      </c>
      <c r="AU317" s="245" t="s">
        <v>80</v>
      </c>
      <c r="AV317" s="14" t="s">
        <v>80</v>
      </c>
      <c r="AW317" s="14" t="s">
        <v>171</v>
      </c>
      <c r="AX317" s="14" t="s">
        <v>70</v>
      </c>
      <c r="AY317" s="245" t="s">
        <v>158</v>
      </c>
    </row>
    <row r="318" s="14" customFormat="1">
      <c r="A318" s="14"/>
      <c r="B318" s="235"/>
      <c r="C318" s="236"/>
      <c r="D318" s="226" t="s">
        <v>169</v>
      </c>
      <c r="E318" s="237" t="s">
        <v>19</v>
      </c>
      <c r="F318" s="238" t="s">
        <v>3317</v>
      </c>
      <c r="G318" s="236"/>
      <c r="H318" s="239">
        <v>-0.050000000000000003</v>
      </c>
      <c r="I318" s="240"/>
      <c r="J318" s="236"/>
      <c r="K318" s="236"/>
      <c r="L318" s="241"/>
      <c r="M318" s="242"/>
      <c r="N318" s="243"/>
      <c r="O318" s="243"/>
      <c r="P318" s="243"/>
      <c r="Q318" s="243"/>
      <c r="R318" s="243"/>
      <c r="S318" s="243"/>
      <c r="T318" s="24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45" t="s">
        <v>169</v>
      </c>
      <c r="AU318" s="245" t="s">
        <v>80</v>
      </c>
      <c r="AV318" s="14" t="s">
        <v>80</v>
      </c>
      <c r="AW318" s="14" t="s">
        <v>171</v>
      </c>
      <c r="AX318" s="14" t="s">
        <v>70</v>
      </c>
      <c r="AY318" s="245" t="s">
        <v>158</v>
      </c>
    </row>
    <row r="319" s="2" customFormat="1" ht="22.2" customHeight="1">
      <c r="A319" s="40"/>
      <c r="B319" s="41"/>
      <c r="C319" s="206" t="s">
        <v>452</v>
      </c>
      <c r="D319" s="206" t="s">
        <v>160</v>
      </c>
      <c r="E319" s="207" t="s">
        <v>3318</v>
      </c>
      <c r="F319" s="208" t="s">
        <v>3319</v>
      </c>
      <c r="G319" s="209" t="s">
        <v>234</v>
      </c>
      <c r="H319" s="210">
        <v>2.431</v>
      </c>
      <c r="I319" s="211"/>
      <c r="J319" s="212">
        <f>ROUND(I319*H319,2)</f>
        <v>0</v>
      </c>
      <c r="K319" s="208" t="s">
        <v>164</v>
      </c>
      <c r="L319" s="46"/>
      <c r="M319" s="213" t="s">
        <v>19</v>
      </c>
      <c r="N319" s="214" t="s">
        <v>41</v>
      </c>
      <c r="O319" s="86"/>
      <c r="P319" s="215">
        <f>O319*H319</f>
        <v>0</v>
      </c>
      <c r="Q319" s="215">
        <v>0.040000000000000001</v>
      </c>
      <c r="R319" s="215">
        <f>Q319*H319</f>
        <v>0.097240000000000007</v>
      </c>
      <c r="S319" s="215">
        <v>0</v>
      </c>
      <c r="T319" s="216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17" t="s">
        <v>165</v>
      </c>
      <c r="AT319" s="217" t="s">
        <v>160</v>
      </c>
      <c r="AU319" s="217" t="s">
        <v>80</v>
      </c>
      <c r="AY319" s="19" t="s">
        <v>158</v>
      </c>
      <c r="BE319" s="218">
        <f>IF(N319="základní",J319,0)</f>
        <v>0</v>
      </c>
      <c r="BF319" s="218">
        <f>IF(N319="snížená",J319,0)</f>
        <v>0</v>
      </c>
      <c r="BG319" s="218">
        <f>IF(N319="zákl. přenesená",J319,0)</f>
        <v>0</v>
      </c>
      <c r="BH319" s="218">
        <f>IF(N319="sníž. přenesená",J319,0)</f>
        <v>0</v>
      </c>
      <c r="BI319" s="218">
        <f>IF(N319="nulová",J319,0)</f>
        <v>0</v>
      </c>
      <c r="BJ319" s="19" t="s">
        <v>78</v>
      </c>
      <c r="BK319" s="218">
        <f>ROUND(I319*H319,2)</f>
        <v>0</v>
      </c>
      <c r="BL319" s="19" t="s">
        <v>165</v>
      </c>
      <c r="BM319" s="217" t="s">
        <v>3320</v>
      </c>
    </row>
    <row r="320" s="2" customFormat="1">
      <c r="A320" s="40"/>
      <c r="B320" s="41"/>
      <c r="C320" s="42"/>
      <c r="D320" s="219" t="s">
        <v>167</v>
      </c>
      <c r="E320" s="42"/>
      <c r="F320" s="220" t="s">
        <v>3321</v>
      </c>
      <c r="G320" s="42"/>
      <c r="H320" s="42"/>
      <c r="I320" s="221"/>
      <c r="J320" s="42"/>
      <c r="K320" s="42"/>
      <c r="L320" s="46"/>
      <c r="M320" s="222"/>
      <c r="N320" s="223"/>
      <c r="O320" s="86"/>
      <c r="P320" s="86"/>
      <c r="Q320" s="86"/>
      <c r="R320" s="86"/>
      <c r="S320" s="86"/>
      <c r="T320" s="87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167</v>
      </c>
      <c r="AU320" s="19" t="s">
        <v>80</v>
      </c>
    </row>
    <row r="321" s="12" customFormat="1" ht="22.8" customHeight="1">
      <c r="A321" s="12"/>
      <c r="B321" s="190"/>
      <c r="C321" s="191"/>
      <c r="D321" s="192" t="s">
        <v>69</v>
      </c>
      <c r="E321" s="204" t="s">
        <v>215</v>
      </c>
      <c r="F321" s="204" t="s">
        <v>491</v>
      </c>
      <c r="G321" s="191"/>
      <c r="H321" s="191"/>
      <c r="I321" s="194"/>
      <c r="J321" s="205">
        <f>BK321</f>
        <v>0</v>
      </c>
      <c r="K321" s="191"/>
      <c r="L321" s="196"/>
      <c r="M321" s="197"/>
      <c r="N321" s="198"/>
      <c r="O321" s="198"/>
      <c r="P321" s="199">
        <f>SUM(P322:P420)</f>
        <v>0</v>
      </c>
      <c r="Q321" s="198"/>
      <c r="R321" s="199">
        <f>SUM(R322:R420)</f>
        <v>1.3485516799999999</v>
      </c>
      <c r="S321" s="198"/>
      <c r="T321" s="200">
        <f>SUM(T322:T420)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01" t="s">
        <v>78</v>
      </c>
      <c r="AT321" s="202" t="s">
        <v>69</v>
      </c>
      <c r="AU321" s="202" t="s">
        <v>78</v>
      </c>
      <c r="AY321" s="201" t="s">
        <v>158</v>
      </c>
      <c r="BK321" s="203">
        <f>SUM(BK322:BK420)</f>
        <v>0</v>
      </c>
    </row>
    <row r="322" s="2" customFormat="1" ht="14.4" customHeight="1">
      <c r="A322" s="40"/>
      <c r="B322" s="41"/>
      <c r="C322" s="206" t="s">
        <v>458</v>
      </c>
      <c r="D322" s="206" t="s">
        <v>160</v>
      </c>
      <c r="E322" s="207" t="s">
        <v>3322</v>
      </c>
      <c r="F322" s="208" t="s">
        <v>3323</v>
      </c>
      <c r="G322" s="209" t="s">
        <v>181</v>
      </c>
      <c r="H322" s="210">
        <v>13.4</v>
      </c>
      <c r="I322" s="211"/>
      <c r="J322" s="212">
        <f>ROUND(I322*H322,2)</f>
        <v>0</v>
      </c>
      <c r="K322" s="208" t="s">
        <v>164</v>
      </c>
      <c r="L322" s="46"/>
      <c r="M322" s="213" t="s">
        <v>19</v>
      </c>
      <c r="N322" s="214" t="s">
        <v>41</v>
      </c>
      <c r="O322" s="86"/>
      <c r="P322" s="215">
        <f>O322*H322</f>
        <v>0</v>
      </c>
      <c r="Q322" s="215">
        <v>0</v>
      </c>
      <c r="R322" s="215">
        <f>Q322*H322</f>
        <v>0</v>
      </c>
      <c r="S322" s="215">
        <v>0</v>
      </c>
      <c r="T322" s="216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17" t="s">
        <v>165</v>
      </c>
      <c r="AT322" s="217" t="s">
        <v>160</v>
      </c>
      <c r="AU322" s="217" t="s">
        <v>80</v>
      </c>
      <c r="AY322" s="19" t="s">
        <v>158</v>
      </c>
      <c r="BE322" s="218">
        <f>IF(N322="základní",J322,0)</f>
        <v>0</v>
      </c>
      <c r="BF322" s="218">
        <f>IF(N322="snížená",J322,0)</f>
        <v>0</v>
      </c>
      <c r="BG322" s="218">
        <f>IF(N322="zákl. přenesená",J322,0)</f>
        <v>0</v>
      </c>
      <c r="BH322" s="218">
        <f>IF(N322="sníž. přenesená",J322,0)</f>
        <v>0</v>
      </c>
      <c r="BI322" s="218">
        <f>IF(N322="nulová",J322,0)</f>
        <v>0</v>
      </c>
      <c r="BJ322" s="19" t="s">
        <v>78</v>
      </c>
      <c r="BK322" s="218">
        <f>ROUND(I322*H322,2)</f>
        <v>0</v>
      </c>
      <c r="BL322" s="19" t="s">
        <v>165</v>
      </c>
      <c r="BM322" s="217" t="s">
        <v>3324</v>
      </c>
    </row>
    <row r="323" s="2" customFormat="1">
      <c r="A323" s="40"/>
      <c r="B323" s="41"/>
      <c r="C323" s="42"/>
      <c r="D323" s="219" t="s">
        <v>167</v>
      </c>
      <c r="E323" s="42"/>
      <c r="F323" s="220" t="s">
        <v>3325</v>
      </c>
      <c r="G323" s="42"/>
      <c r="H323" s="42"/>
      <c r="I323" s="221"/>
      <c r="J323" s="42"/>
      <c r="K323" s="42"/>
      <c r="L323" s="46"/>
      <c r="M323" s="222"/>
      <c r="N323" s="223"/>
      <c r="O323" s="86"/>
      <c r="P323" s="86"/>
      <c r="Q323" s="86"/>
      <c r="R323" s="86"/>
      <c r="S323" s="86"/>
      <c r="T323" s="87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9" t="s">
        <v>167</v>
      </c>
      <c r="AU323" s="19" t="s">
        <v>80</v>
      </c>
    </row>
    <row r="324" s="13" customFormat="1">
      <c r="A324" s="13"/>
      <c r="B324" s="224"/>
      <c r="C324" s="225"/>
      <c r="D324" s="226" t="s">
        <v>169</v>
      </c>
      <c r="E324" s="227" t="s">
        <v>19</v>
      </c>
      <c r="F324" s="228" t="s">
        <v>3306</v>
      </c>
      <c r="G324" s="225"/>
      <c r="H324" s="227" t="s">
        <v>19</v>
      </c>
      <c r="I324" s="229"/>
      <c r="J324" s="225"/>
      <c r="K324" s="225"/>
      <c r="L324" s="230"/>
      <c r="M324" s="231"/>
      <c r="N324" s="232"/>
      <c r="O324" s="232"/>
      <c r="P324" s="232"/>
      <c r="Q324" s="232"/>
      <c r="R324" s="232"/>
      <c r="S324" s="232"/>
      <c r="T324" s="23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34" t="s">
        <v>169</v>
      </c>
      <c r="AU324" s="234" t="s">
        <v>80</v>
      </c>
      <c r="AV324" s="13" t="s">
        <v>78</v>
      </c>
      <c r="AW324" s="13" t="s">
        <v>171</v>
      </c>
      <c r="AX324" s="13" t="s">
        <v>70</v>
      </c>
      <c r="AY324" s="234" t="s">
        <v>158</v>
      </c>
    </row>
    <row r="325" s="14" customFormat="1">
      <c r="A325" s="14"/>
      <c r="B325" s="235"/>
      <c r="C325" s="236"/>
      <c r="D325" s="226" t="s">
        <v>169</v>
      </c>
      <c r="E325" s="237" t="s">
        <v>19</v>
      </c>
      <c r="F325" s="238" t="s">
        <v>3307</v>
      </c>
      <c r="G325" s="236"/>
      <c r="H325" s="239">
        <v>13.4</v>
      </c>
      <c r="I325" s="240"/>
      <c r="J325" s="236"/>
      <c r="K325" s="236"/>
      <c r="L325" s="241"/>
      <c r="M325" s="242"/>
      <c r="N325" s="243"/>
      <c r="O325" s="243"/>
      <c r="P325" s="243"/>
      <c r="Q325" s="243"/>
      <c r="R325" s="243"/>
      <c r="S325" s="243"/>
      <c r="T325" s="24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45" t="s">
        <v>169</v>
      </c>
      <c r="AU325" s="245" t="s">
        <v>80</v>
      </c>
      <c r="AV325" s="14" t="s">
        <v>80</v>
      </c>
      <c r="AW325" s="14" t="s">
        <v>171</v>
      </c>
      <c r="AX325" s="14" t="s">
        <v>70</v>
      </c>
      <c r="AY325" s="245" t="s">
        <v>158</v>
      </c>
    </row>
    <row r="326" s="15" customFormat="1">
      <c r="A326" s="15"/>
      <c r="B326" s="256"/>
      <c r="C326" s="257"/>
      <c r="D326" s="226" t="s">
        <v>169</v>
      </c>
      <c r="E326" s="258" t="s">
        <v>19</v>
      </c>
      <c r="F326" s="259" t="s">
        <v>470</v>
      </c>
      <c r="G326" s="257"/>
      <c r="H326" s="260">
        <v>13.4</v>
      </c>
      <c r="I326" s="261"/>
      <c r="J326" s="257"/>
      <c r="K326" s="257"/>
      <c r="L326" s="262"/>
      <c r="M326" s="263"/>
      <c r="N326" s="264"/>
      <c r="O326" s="264"/>
      <c r="P326" s="264"/>
      <c r="Q326" s="264"/>
      <c r="R326" s="264"/>
      <c r="S326" s="264"/>
      <c r="T326" s="26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66" t="s">
        <v>169</v>
      </c>
      <c r="AU326" s="266" t="s">
        <v>80</v>
      </c>
      <c r="AV326" s="15" t="s">
        <v>165</v>
      </c>
      <c r="AW326" s="15" t="s">
        <v>171</v>
      </c>
      <c r="AX326" s="15" t="s">
        <v>78</v>
      </c>
      <c r="AY326" s="266" t="s">
        <v>158</v>
      </c>
    </row>
    <row r="327" s="2" customFormat="1" ht="14.4" customHeight="1">
      <c r="A327" s="40"/>
      <c r="B327" s="41"/>
      <c r="C327" s="246" t="s">
        <v>472</v>
      </c>
      <c r="D327" s="246" t="s">
        <v>400</v>
      </c>
      <c r="E327" s="247" t="s">
        <v>3326</v>
      </c>
      <c r="F327" s="248" t="s">
        <v>3327</v>
      </c>
      <c r="G327" s="249" t="s">
        <v>181</v>
      </c>
      <c r="H327" s="250">
        <v>13.601000000000001</v>
      </c>
      <c r="I327" s="251"/>
      <c r="J327" s="252">
        <f>ROUND(I327*H327,2)</f>
        <v>0</v>
      </c>
      <c r="K327" s="248" t="s">
        <v>164</v>
      </c>
      <c r="L327" s="253"/>
      <c r="M327" s="254" t="s">
        <v>19</v>
      </c>
      <c r="N327" s="255" t="s">
        <v>41</v>
      </c>
      <c r="O327" s="86"/>
      <c r="P327" s="215">
        <f>O327*H327</f>
        <v>0</v>
      </c>
      <c r="Q327" s="215">
        <v>0.0031800000000000001</v>
      </c>
      <c r="R327" s="215">
        <f>Q327*H327</f>
        <v>0.043251180000000007</v>
      </c>
      <c r="S327" s="215">
        <v>0</v>
      </c>
      <c r="T327" s="216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17" t="s">
        <v>215</v>
      </c>
      <c r="AT327" s="217" t="s">
        <v>400</v>
      </c>
      <c r="AU327" s="217" t="s">
        <v>80</v>
      </c>
      <c r="AY327" s="19" t="s">
        <v>158</v>
      </c>
      <c r="BE327" s="218">
        <f>IF(N327="základní",J327,0)</f>
        <v>0</v>
      </c>
      <c r="BF327" s="218">
        <f>IF(N327="snížená",J327,0)</f>
        <v>0</v>
      </c>
      <c r="BG327" s="218">
        <f>IF(N327="zákl. přenesená",J327,0)</f>
        <v>0</v>
      </c>
      <c r="BH327" s="218">
        <f>IF(N327="sníž. přenesená",J327,0)</f>
        <v>0</v>
      </c>
      <c r="BI327" s="218">
        <f>IF(N327="nulová",J327,0)</f>
        <v>0</v>
      </c>
      <c r="BJ327" s="19" t="s">
        <v>78</v>
      </c>
      <c r="BK327" s="218">
        <f>ROUND(I327*H327,2)</f>
        <v>0</v>
      </c>
      <c r="BL327" s="19" t="s">
        <v>165</v>
      </c>
      <c r="BM327" s="217" t="s">
        <v>3328</v>
      </c>
    </row>
    <row r="328" s="13" customFormat="1">
      <c r="A328" s="13"/>
      <c r="B328" s="224"/>
      <c r="C328" s="225"/>
      <c r="D328" s="226" t="s">
        <v>169</v>
      </c>
      <c r="E328" s="227" t="s">
        <v>19</v>
      </c>
      <c r="F328" s="228" t="s">
        <v>3304</v>
      </c>
      <c r="G328" s="225"/>
      <c r="H328" s="227" t="s">
        <v>19</v>
      </c>
      <c r="I328" s="229"/>
      <c r="J328" s="225"/>
      <c r="K328" s="225"/>
      <c r="L328" s="230"/>
      <c r="M328" s="231"/>
      <c r="N328" s="232"/>
      <c r="O328" s="232"/>
      <c r="P328" s="232"/>
      <c r="Q328" s="232"/>
      <c r="R328" s="232"/>
      <c r="S328" s="232"/>
      <c r="T328" s="23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34" t="s">
        <v>169</v>
      </c>
      <c r="AU328" s="234" t="s">
        <v>80</v>
      </c>
      <c r="AV328" s="13" t="s">
        <v>78</v>
      </c>
      <c r="AW328" s="13" t="s">
        <v>171</v>
      </c>
      <c r="AX328" s="13" t="s">
        <v>70</v>
      </c>
      <c r="AY328" s="234" t="s">
        <v>158</v>
      </c>
    </row>
    <row r="329" s="14" customFormat="1">
      <c r="A329" s="14"/>
      <c r="B329" s="235"/>
      <c r="C329" s="236"/>
      <c r="D329" s="226" t="s">
        <v>169</v>
      </c>
      <c r="E329" s="237" t="s">
        <v>19</v>
      </c>
      <c r="F329" s="238" t="s">
        <v>3307</v>
      </c>
      <c r="G329" s="236"/>
      <c r="H329" s="239">
        <v>13.4</v>
      </c>
      <c r="I329" s="240"/>
      <c r="J329" s="236"/>
      <c r="K329" s="236"/>
      <c r="L329" s="241"/>
      <c r="M329" s="242"/>
      <c r="N329" s="243"/>
      <c r="O329" s="243"/>
      <c r="P329" s="243"/>
      <c r="Q329" s="243"/>
      <c r="R329" s="243"/>
      <c r="S329" s="243"/>
      <c r="T329" s="24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45" t="s">
        <v>169</v>
      </c>
      <c r="AU329" s="245" t="s">
        <v>80</v>
      </c>
      <c r="AV329" s="14" t="s">
        <v>80</v>
      </c>
      <c r="AW329" s="14" t="s">
        <v>171</v>
      </c>
      <c r="AX329" s="14" t="s">
        <v>70</v>
      </c>
      <c r="AY329" s="245" t="s">
        <v>158</v>
      </c>
    </row>
    <row r="330" s="15" customFormat="1">
      <c r="A330" s="15"/>
      <c r="B330" s="256"/>
      <c r="C330" s="257"/>
      <c r="D330" s="226" t="s">
        <v>169</v>
      </c>
      <c r="E330" s="258" t="s">
        <v>19</v>
      </c>
      <c r="F330" s="259" t="s">
        <v>470</v>
      </c>
      <c r="G330" s="257"/>
      <c r="H330" s="260">
        <v>13.4</v>
      </c>
      <c r="I330" s="261"/>
      <c r="J330" s="257"/>
      <c r="K330" s="257"/>
      <c r="L330" s="262"/>
      <c r="M330" s="263"/>
      <c r="N330" s="264"/>
      <c r="O330" s="264"/>
      <c r="P330" s="264"/>
      <c r="Q330" s="264"/>
      <c r="R330" s="264"/>
      <c r="S330" s="264"/>
      <c r="T330" s="26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6" t="s">
        <v>169</v>
      </c>
      <c r="AU330" s="266" t="s">
        <v>80</v>
      </c>
      <c r="AV330" s="15" t="s">
        <v>165</v>
      </c>
      <c r="AW330" s="15" t="s">
        <v>171</v>
      </c>
      <c r="AX330" s="15" t="s">
        <v>70</v>
      </c>
      <c r="AY330" s="266" t="s">
        <v>158</v>
      </c>
    </row>
    <row r="331" s="14" customFormat="1">
      <c r="A331" s="14"/>
      <c r="B331" s="235"/>
      <c r="C331" s="236"/>
      <c r="D331" s="226" t="s">
        <v>169</v>
      </c>
      <c r="E331" s="237" t="s">
        <v>19</v>
      </c>
      <c r="F331" s="238" t="s">
        <v>3329</v>
      </c>
      <c r="G331" s="236"/>
      <c r="H331" s="239">
        <v>13.601000000000001</v>
      </c>
      <c r="I331" s="240"/>
      <c r="J331" s="236"/>
      <c r="K331" s="236"/>
      <c r="L331" s="241"/>
      <c r="M331" s="242"/>
      <c r="N331" s="243"/>
      <c r="O331" s="243"/>
      <c r="P331" s="243"/>
      <c r="Q331" s="243"/>
      <c r="R331" s="243"/>
      <c r="S331" s="243"/>
      <c r="T331" s="24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45" t="s">
        <v>169</v>
      </c>
      <c r="AU331" s="245" t="s">
        <v>80</v>
      </c>
      <c r="AV331" s="14" t="s">
        <v>80</v>
      </c>
      <c r="AW331" s="14" t="s">
        <v>171</v>
      </c>
      <c r="AX331" s="14" t="s">
        <v>78</v>
      </c>
      <c r="AY331" s="245" t="s">
        <v>158</v>
      </c>
    </row>
    <row r="332" s="2" customFormat="1" ht="14.4" customHeight="1">
      <c r="A332" s="40"/>
      <c r="B332" s="41"/>
      <c r="C332" s="206" t="s">
        <v>483</v>
      </c>
      <c r="D332" s="206" t="s">
        <v>160</v>
      </c>
      <c r="E332" s="207" t="s">
        <v>3330</v>
      </c>
      <c r="F332" s="208" t="s">
        <v>3331</v>
      </c>
      <c r="G332" s="209" t="s">
        <v>181</v>
      </c>
      <c r="H332" s="210">
        <v>10.5</v>
      </c>
      <c r="I332" s="211"/>
      <c r="J332" s="212">
        <f>ROUND(I332*H332,2)</f>
        <v>0</v>
      </c>
      <c r="K332" s="208" t="s">
        <v>164</v>
      </c>
      <c r="L332" s="46"/>
      <c r="M332" s="213" t="s">
        <v>19</v>
      </c>
      <c r="N332" s="214" t="s">
        <v>41</v>
      </c>
      <c r="O332" s="86"/>
      <c r="P332" s="215">
        <f>O332*H332</f>
        <v>0</v>
      </c>
      <c r="Q332" s="215">
        <v>1.0000000000000001E-05</v>
      </c>
      <c r="R332" s="215">
        <f>Q332*H332</f>
        <v>0.000105</v>
      </c>
      <c r="S332" s="215">
        <v>0</v>
      </c>
      <c r="T332" s="216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17" t="s">
        <v>165</v>
      </c>
      <c r="AT332" s="217" t="s">
        <v>160</v>
      </c>
      <c r="AU332" s="217" t="s">
        <v>80</v>
      </c>
      <c r="AY332" s="19" t="s">
        <v>158</v>
      </c>
      <c r="BE332" s="218">
        <f>IF(N332="základní",J332,0)</f>
        <v>0</v>
      </c>
      <c r="BF332" s="218">
        <f>IF(N332="snížená",J332,0)</f>
        <v>0</v>
      </c>
      <c r="BG332" s="218">
        <f>IF(N332="zákl. přenesená",J332,0)</f>
        <v>0</v>
      </c>
      <c r="BH332" s="218">
        <f>IF(N332="sníž. přenesená",J332,0)</f>
        <v>0</v>
      </c>
      <c r="BI332" s="218">
        <f>IF(N332="nulová",J332,0)</f>
        <v>0</v>
      </c>
      <c r="BJ332" s="19" t="s">
        <v>78</v>
      </c>
      <c r="BK332" s="218">
        <f>ROUND(I332*H332,2)</f>
        <v>0</v>
      </c>
      <c r="BL332" s="19" t="s">
        <v>165</v>
      </c>
      <c r="BM332" s="217" t="s">
        <v>3332</v>
      </c>
    </row>
    <row r="333" s="2" customFormat="1">
      <c r="A333" s="40"/>
      <c r="B333" s="41"/>
      <c r="C333" s="42"/>
      <c r="D333" s="219" t="s">
        <v>167</v>
      </c>
      <c r="E333" s="42"/>
      <c r="F333" s="220" t="s">
        <v>3333</v>
      </c>
      <c r="G333" s="42"/>
      <c r="H333" s="42"/>
      <c r="I333" s="221"/>
      <c r="J333" s="42"/>
      <c r="K333" s="42"/>
      <c r="L333" s="46"/>
      <c r="M333" s="222"/>
      <c r="N333" s="223"/>
      <c r="O333" s="86"/>
      <c r="P333" s="86"/>
      <c r="Q333" s="86"/>
      <c r="R333" s="86"/>
      <c r="S333" s="86"/>
      <c r="T333" s="87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T333" s="19" t="s">
        <v>167</v>
      </c>
      <c r="AU333" s="19" t="s">
        <v>80</v>
      </c>
    </row>
    <row r="334" s="13" customFormat="1">
      <c r="A334" s="13"/>
      <c r="B334" s="224"/>
      <c r="C334" s="225"/>
      <c r="D334" s="226" t="s">
        <v>169</v>
      </c>
      <c r="E334" s="227" t="s">
        <v>19</v>
      </c>
      <c r="F334" s="228" t="s">
        <v>3304</v>
      </c>
      <c r="G334" s="225"/>
      <c r="H334" s="227" t="s">
        <v>19</v>
      </c>
      <c r="I334" s="229"/>
      <c r="J334" s="225"/>
      <c r="K334" s="225"/>
      <c r="L334" s="230"/>
      <c r="M334" s="231"/>
      <c r="N334" s="232"/>
      <c r="O334" s="232"/>
      <c r="P334" s="232"/>
      <c r="Q334" s="232"/>
      <c r="R334" s="232"/>
      <c r="S334" s="232"/>
      <c r="T334" s="23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34" t="s">
        <v>169</v>
      </c>
      <c r="AU334" s="234" t="s">
        <v>80</v>
      </c>
      <c r="AV334" s="13" t="s">
        <v>78</v>
      </c>
      <c r="AW334" s="13" t="s">
        <v>171</v>
      </c>
      <c r="AX334" s="13" t="s">
        <v>70</v>
      </c>
      <c r="AY334" s="234" t="s">
        <v>158</v>
      </c>
    </row>
    <row r="335" s="14" customFormat="1">
      <c r="A335" s="14"/>
      <c r="B335" s="235"/>
      <c r="C335" s="236"/>
      <c r="D335" s="226" t="s">
        <v>169</v>
      </c>
      <c r="E335" s="237" t="s">
        <v>19</v>
      </c>
      <c r="F335" s="238" t="s">
        <v>3305</v>
      </c>
      <c r="G335" s="236"/>
      <c r="H335" s="239">
        <v>10.5</v>
      </c>
      <c r="I335" s="240"/>
      <c r="J335" s="236"/>
      <c r="K335" s="236"/>
      <c r="L335" s="241"/>
      <c r="M335" s="242"/>
      <c r="N335" s="243"/>
      <c r="O335" s="243"/>
      <c r="P335" s="243"/>
      <c r="Q335" s="243"/>
      <c r="R335" s="243"/>
      <c r="S335" s="243"/>
      <c r="T335" s="24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45" t="s">
        <v>169</v>
      </c>
      <c r="AU335" s="245" t="s">
        <v>80</v>
      </c>
      <c r="AV335" s="14" t="s">
        <v>80</v>
      </c>
      <c r="AW335" s="14" t="s">
        <v>171</v>
      </c>
      <c r="AX335" s="14" t="s">
        <v>70</v>
      </c>
      <c r="AY335" s="245" t="s">
        <v>158</v>
      </c>
    </row>
    <row r="336" s="15" customFormat="1">
      <c r="A336" s="15"/>
      <c r="B336" s="256"/>
      <c r="C336" s="257"/>
      <c r="D336" s="226" t="s">
        <v>169</v>
      </c>
      <c r="E336" s="258" t="s">
        <v>19</v>
      </c>
      <c r="F336" s="259" t="s">
        <v>470</v>
      </c>
      <c r="G336" s="257"/>
      <c r="H336" s="260">
        <v>10.5</v>
      </c>
      <c r="I336" s="261"/>
      <c r="J336" s="257"/>
      <c r="K336" s="257"/>
      <c r="L336" s="262"/>
      <c r="M336" s="263"/>
      <c r="N336" s="264"/>
      <c r="O336" s="264"/>
      <c r="P336" s="264"/>
      <c r="Q336" s="264"/>
      <c r="R336" s="264"/>
      <c r="S336" s="264"/>
      <c r="T336" s="26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66" t="s">
        <v>169</v>
      </c>
      <c r="AU336" s="266" t="s">
        <v>80</v>
      </c>
      <c r="AV336" s="15" t="s">
        <v>165</v>
      </c>
      <c r="AW336" s="15" t="s">
        <v>171</v>
      </c>
      <c r="AX336" s="15" t="s">
        <v>78</v>
      </c>
      <c r="AY336" s="266" t="s">
        <v>158</v>
      </c>
    </row>
    <row r="337" s="2" customFormat="1" ht="14.4" customHeight="1">
      <c r="A337" s="40"/>
      <c r="B337" s="41"/>
      <c r="C337" s="246" t="s">
        <v>492</v>
      </c>
      <c r="D337" s="246" t="s">
        <v>400</v>
      </c>
      <c r="E337" s="247" t="s">
        <v>3334</v>
      </c>
      <c r="F337" s="248" t="s">
        <v>3335</v>
      </c>
      <c r="G337" s="249" t="s">
        <v>181</v>
      </c>
      <c r="H337" s="250">
        <v>10.815</v>
      </c>
      <c r="I337" s="251"/>
      <c r="J337" s="252">
        <f>ROUND(I337*H337,2)</f>
        <v>0</v>
      </c>
      <c r="K337" s="248" t="s">
        <v>164</v>
      </c>
      <c r="L337" s="253"/>
      <c r="M337" s="254" t="s">
        <v>19</v>
      </c>
      <c r="N337" s="255" t="s">
        <v>41</v>
      </c>
      <c r="O337" s="86"/>
      <c r="P337" s="215">
        <f>O337*H337</f>
        <v>0</v>
      </c>
      <c r="Q337" s="215">
        <v>0.0024099999999999998</v>
      </c>
      <c r="R337" s="215">
        <f>Q337*H337</f>
        <v>0.026064149999999998</v>
      </c>
      <c r="S337" s="215">
        <v>0</v>
      </c>
      <c r="T337" s="216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17" t="s">
        <v>215</v>
      </c>
      <c r="AT337" s="217" t="s">
        <v>400</v>
      </c>
      <c r="AU337" s="217" t="s">
        <v>80</v>
      </c>
      <c r="AY337" s="19" t="s">
        <v>158</v>
      </c>
      <c r="BE337" s="218">
        <f>IF(N337="základní",J337,0)</f>
        <v>0</v>
      </c>
      <c r="BF337" s="218">
        <f>IF(N337="snížená",J337,0)</f>
        <v>0</v>
      </c>
      <c r="BG337" s="218">
        <f>IF(N337="zákl. přenesená",J337,0)</f>
        <v>0</v>
      </c>
      <c r="BH337" s="218">
        <f>IF(N337="sníž. přenesená",J337,0)</f>
        <v>0</v>
      </c>
      <c r="BI337" s="218">
        <f>IF(N337="nulová",J337,0)</f>
        <v>0</v>
      </c>
      <c r="BJ337" s="19" t="s">
        <v>78</v>
      </c>
      <c r="BK337" s="218">
        <f>ROUND(I337*H337,2)</f>
        <v>0</v>
      </c>
      <c r="BL337" s="19" t="s">
        <v>165</v>
      </c>
      <c r="BM337" s="217" t="s">
        <v>3336</v>
      </c>
    </row>
    <row r="338" s="13" customFormat="1">
      <c r="A338" s="13"/>
      <c r="B338" s="224"/>
      <c r="C338" s="225"/>
      <c r="D338" s="226" t="s">
        <v>169</v>
      </c>
      <c r="E338" s="227" t="s">
        <v>19</v>
      </c>
      <c r="F338" s="228" t="s">
        <v>3304</v>
      </c>
      <c r="G338" s="225"/>
      <c r="H338" s="227" t="s">
        <v>19</v>
      </c>
      <c r="I338" s="229"/>
      <c r="J338" s="225"/>
      <c r="K338" s="225"/>
      <c r="L338" s="230"/>
      <c r="M338" s="231"/>
      <c r="N338" s="232"/>
      <c r="O338" s="232"/>
      <c r="P338" s="232"/>
      <c r="Q338" s="232"/>
      <c r="R338" s="232"/>
      <c r="S338" s="232"/>
      <c r="T338" s="23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34" t="s">
        <v>169</v>
      </c>
      <c r="AU338" s="234" t="s">
        <v>80</v>
      </c>
      <c r="AV338" s="13" t="s">
        <v>78</v>
      </c>
      <c r="AW338" s="13" t="s">
        <v>171</v>
      </c>
      <c r="AX338" s="13" t="s">
        <v>70</v>
      </c>
      <c r="AY338" s="234" t="s">
        <v>158</v>
      </c>
    </row>
    <row r="339" s="14" customFormat="1">
      <c r="A339" s="14"/>
      <c r="B339" s="235"/>
      <c r="C339" s="236"/>
      <c r="D339" s="226" t="s">
        <v>169</v>
      </c>
      <c r="E339" s="237" t="s">
        <v>19</v>
      </c>
      <c r="F339" s="238" t="s">
        <v>3305</v>
      </c>
      <c r="G339" s="236"/>
      <c r="H339" s="239">
        <v>10.5</v>
      </c>
      <c r="I339" s="240"/>
      <c r="J339" s="236"/>
      <c r="K339" s="236"/>
      <c r="L339" s="241"/>
      <c r="M339" s="242"/>
      <c r="N339" s="243"/>
      <c r="O339" s="243"/>
      <c r="P339" s="243"/>
      <c r="Q339" s="243"/>
      <c r="R339" s="243"/>
      <c r="S339" s="243"/>
      <c r="T339" s="24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45" t="s">
        <v>169</v>
      </c>
      <c r="AU339" s="245" t="s">
        <v>80</v>
      </c>
      <c r="AV339" s="14" t="s">
        <v>80</v>
      </c>
      <c r="AW339" s="14" t="s">
        <v>171</v>
      </c>
      <c r="AX339" s="14" t="s">
        <v>70</v>
      </c>
      <c r="AY339" s="245" t="s">
        <v>158</v>
      </c>
    </row>
    <row r="340" s="15" customFormat="1">
      <c r="A340" s="15"/>
      <c r="B340" s="256"/>
      <c r="C340" s="257"/>
      <c r="D340" s="226" t="s">
        <v>169</v>
      </c>
      <c r="E340" s="258" t="s">
        <v>19</v>
      </c>
      <c r="F340" s="259" t="s">
        <v>470</v>
      </c>
      <c r="G340" s="257"/>
      <c r="H340" s="260">
        <v>10.5</v>
      </c>
      <c r="I340" s="261"/>
      <c r="J340" s="257"/>
      <c r="K340" s="257"/>
      <c r="L340" s="262"/>
      <c r="M340" s="263"/>
      <c r="N340" s="264"/>
      <c r="O340" s="264"/>
      <c r="P340" s="264"/>
      <c r="Q340" s="264"/>
      <c r="R340" s="264"/>
      <c r="S340" s="264"/>
      <c r="T340" s="26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66" t="s">
        <v>169</v>
      </c>
      <c r="AU340" s="266" t="s">
        <v>80</v>
      </c>
      <c r="AV340" s="15" t="s">
        <v>165</v>
      </c>
      <c r="AW340" s="15" t="s">
        <v>171</v>
      </c>
      <c r="AX340" s="15" t="s">
        <v>70</v>
      </c>
      <c r="AY340" s="266" t="s">
        <v>158</v>
      </c>
    </row>
    <row r="341" s="14" customFormat="1">
      <c r="A341" s="14"/>
      <c r="B341" s="235"/>
      <c r="C341" s="236"/>
      <c r="D341" s="226" t="s">
        <v>169</v>
      </c>
      <c r="E341" s="237" t="s">
        <v>19</v>
      </c>
      <c r="F341" s="238" t="s">
        <v>3337</v>
      </c>
      <c r="G341" s="236"/>
      <c r="H341" s="239">
        <v>10.815</v>
      </c>
      <c r="I341" s="240"/>
      <c r="J341" s="236"/>
      <c r="K341" s="236"/>
      <c r="L341" s="241"/>
      <c r="M341" s="242"/>
      <c r="N341" s="243"/>
      <c r="O341" s="243"/>
      <c r="P341" s="243"/>
      <c r="Q341" s="243"/>
      <c r="R341" s="243"/>
      <c r="S341" s="243"/>
      <c r="T341" s="24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45" t="s">
        <v>169</v>
      </c>
      <c r="AU341" s="245" t="s">
        <v>80</v>
      </c>
      <c r="AV341" s="14" t="s">
        <v>80</v>
      </c>
      <c r="AW341" s="14" t="s">
        <v>171</v>
      </c>
      <c r="AX341" s="14" t="s">
        <v>78</v>
      </c>
      <c r="AY341" s="245" t="s">
        <v>158</v>
      </c>
    </row>
    <row r="342" s="2" customFormat="1" ht="14.4" customHeight="1">
      <c r="A342" s="40"/>
      <c r="B342" s="41"/>
      <c r="C342" s="206" t="s">
        <v>497</v>
      </c>
      <c r="D342" s="206" t="s">
        <v>160</v>
      </c>
      <c r="E342" s="207" t="s">
        <v>3338</v>
      </c>
      <c r="F342" s="208" t="s">
        <v>3339</v>
      </c>
      <c r="G342" s="209" t="s">
        <v>181</v>
      </c>
      <c r="H342" s="210">
        <v>3</v>
      </c>
      <c r="I342" s="211"/>
      <c r="J342" s="212">
        <f>ROUND(I342*H342,2)</f>
        <v>0</v>
      </c>
      <c r="K342" s="208" t="s">
        <v>164</v>
      </c>
      <c r="L342" s="46"/>
      <c r="M342" s="213" t="s">
        <v>19</v>
      </c>
      <c r="N342" s="214" t="s">
        <v>41</v>
      </c>
      <c r="O342" s="86"/>
      <c r="P342" s="215">
        <f>O342*H342</f>
        <v>0</v>
      </c>
      <c r="Q342" s="215">
        <v>0</v>
      </c>
      <c r="R342" s="215">
        <f>Q342*H342</f>
        <v>0</v>
      </c>
      <c r="S342" s="215">
        <v>0</v>
      </c>
      <c r="T342" s="216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17" t="s">
        <v>165</v>
      </c>
      <c r="AT342" s="217" t="s">
        <v>160</v>
      </c>
      <c r="AU342" s="217" t="s">
        <v>80</v>
      </c>
      <c r="AY342" s="19" t="s">
        <v>158</v>
      </c>
      <c r="BE342" s="218">
        <f>IF(N342="základní",J342,0)</f>
        <v>0</v>
      </c>
      <c r="BF342" s="218">
        <f>IF(N342="snížená",J342,0)</f>
        <v>0</v>
      </c>
      <c r="BG342" s="218">
        <f>IF(N342="zákl. přenesená",J342,0)</f>
        <v>0</v>
      </c>
      <c r="BH342" s="218">
        <f>IF(N342="sníž. přenesená",J342,0)</f>
        <v>0</v>
      </c>
      <c r="BI342" s="218">
        <f>IF(N342="nulová",J342,0)</f>
        <v>0</v>
      </c>
      <c r="BJ342" s="19" t="s">
        <v>78</v>
      </c>
      <c r="BK342" s="218">
        <f>ROUND(I342*H342,2)</f>
        <v>0</v>
      </c>
      <c r="BL342" s="19" t="s">
        <v>165</v>
      </c>
      <c r="BM342" s="217" t="s">
        <v>3340</v>
      </c>
    </row>
    <row r="343" s="2" customFormat="1">
      <c r="A343" s="40"/>
      <c r="B343" s="41"/>
      <c r="C343" s="42"/>
      <c r="D343" s="219" t="s">
        <v>167</v>
      </c>
      <c r="E343" s="42"/>
      <c r="F343" s="220" t="s">
        <v>3341</v>
      </c>
      <c r="G343" s="42"/>
      <c r="H343" s="42"/>
      <c r="I343" s="221"/>
      <c r="J343" s="42"/>
      <c r="K343" s="42"/>
      <c r="L343" s="46"/>
      <c r="M343" s="222"/>
      <c r="N343" s="223"/>
      <c r="O343" s="86"/>
      <c r="P343" s="86"/>
      <c r="Q343" s="86"/>
      <c r="R343" s="86"/>
      <c r="S343" s="86"/>
      <c r="T343" s="87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T343" s="19" t="s">
        <v>167</v>
      </c>
      <c r="AU343" s="19" t="s">
        <v>80</v>
      </c>
    </row>
    <row r="344" s="13" customFormat="1">
      <c r="A344" s="13"/>
      <c r="B344" s="224"/>
      <c r="C344" s="225"/>
      <c r="D344" s="226" t="s">
        <v>169</v>
      </c>
      <c r="E344" s="227" t="s">
        <v>19</v>
      </c>
      <c r="F344" s="228" t="s">
        <v>3304</v>
      </c>
      <c r="G344" s="225"/>
      <c r="H344" s="227" t="s">
        <v>19</v>
      </c>
      <c r="I344" s="229"/>
      <c r="J344" s="225"/>
      <c r="K344" s="225"/>
      <c r="L344" s="230"/>
      <c r="M344" s="231"/>
      <c r="N344" s="232"/>
      <c r="O344" s="232"/>
      <c r="P344" s="232"/>
      <c r="Q344" s="232"/>
      <c r="R344" s="232"/>
      <c r="S344" s="232"/>
      <c r="T344" s="23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34" t="s">
        <v>169</v>
      </c>
      <c r="AU344" s="234" t="s">
        <v>80</v>
      </c>
      <c r="AV344" s="13" t="s">
        <v>78</v>
      </c>
      <c r="AW344" s="13" t="s">
        <v>171</v>
      </c>
      <c r="AX344" s="13" t="s">
        <v>70</v>
      </c>
      <c r="AY344" s="234" t="s">
        <v>158</v>
      </c>
    </row>
    <row r="345" s="13" customFormat="1">
      <c r="A345" s="13"/>
      <c r="B345" s="224"/>
      <c r="C345" s="225"/>
      <c r="D345" s="226" t="s">
        <v>169</v>
      </c>
      <c r="E345" s="227" t="s">
        <v>19</v>
      </c>
      <c r="F345" s="228" t="s">
        <v>1488</v>
      </c>
      <c r="G345" s="225"/>
      <c r="H345" s="227" t="s">
        <v>19</v>
      </c>
      <c r="I345" s="229"/>
      <c r="J345" s="225"/>
      <c r="K345" s="225"/>
      <c r="L345" s="230"/>
      <c r="M345" s="231"/>
      <c r="N345" s="232"/>
      <c r="O345" s="232"/>
      <c r="P345" s="232"/>
      <c r="Q345" s="232"/>
      <c r="R345" s="232"/>
      <c r="S345" s="232"/>
      <c r="T345" s="23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34" t="s">
        <v>169</v>
      </c>
      <c r="AU345" s="234" t="s">
        <v>80</v>
      </c>
      <c r="AV345" s="13" t="s">
        <v>78</v>
      </c>
      <c r="AW345" s="13" t="s">
        <v>171</v>
      </c>
      <c r="AX345" s="13" t="s">
        <v>70</v>
      </c>
      <c r="AY345" s="234" t="s">
        <v>158</v>
      </c>
    </row>
    <row r="346" s="14" customFormat="1">
      <c r="A346" s="14"/>
      <c r="B346" s="235"/>
      <c r="C346" s="236"/>
      <c r="D346" s="226" t="s">
        <v>169</v>
      </c>
      <c r="E346" s="237" t="s">
        <v>19</v>
      </c>
      <c r="F346" s="238" t="s">
        <v>178</v>
      </c>
      <c r="G346" s="236"/>
      <c r="H346" s="239">
        <v>3</v>
      </c>
      <c r="I346" s="240"/>
      <c r="J346" s="236"/>
      <c r="K346" s="236"/>
      <c r="L346" s="241"/>
      <c r="M346" s="242"/>
      <c r="N346" s="243"/>
      <c r="O346" s="243"/>
      <c r="P346" s="243"/>
      <c r="Q346" s="243"/>
      <c r="R346" s="243"/>
      <c r="S346" s="243"/>
      <c r="T346" s="24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45" t="s">
        <v>169</v>
      </c>
      <c r="AU346" s="245" t="s">
        <v>80</v>
      </c>
      <c r="AV346" s="14" t="s">
        <v>80</v>
      </c>
      <c r="AW346" s="14" t="s">
        <v>171</v>
      </c>
      <c r="AX346" s="14" t="s">
        <v>70</v>
      </c>
      <c r="AY346" s="245" t="s">
        <v>158</v>
      </c>
    </row>
    <row r="347" s="15" customFormat="1">
      <c r="A347" s="15"/>
      <c r="B347" s="256"/>
      <c r="C347" s="257"/>
      <c r="D347" s="226" t="s">
        <v>169</v>
      </c>
      <c r="E347" s="258" t="s">
        <v>19</v>
      </c>
      <c r="F347" s="259" t="s">
        <v>470</v>
      </c>
      <c r="G347" s="257"/>
      <c r="H347" s="260">
        <v>3</v>
      </c>
      <c r="I347" s="261"/>
      <c r="J347" s="257"/>
      <c r="K347" s="257"/>
      <c r="L347" s="262"/>
      <c r="M347" s="263"/>
      <c r="N347" s="264"/>
      <c r="O347" s="264"/>
      <c r="P347" s="264"/>
      <c r="Q347" s="264"/>
      <c r="R347" s="264"/>
      <c r="S347" s="264"/>
      <c r="T347" s="26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66" t="s">
        <v>169</v>
      </c>
      <c r="AU347" s="266" t="s">
        <v>80</v>
      </c>
      <c r="AV347" s="15" t="s">
        <v>165</v>
      </c>
      <c r="AW347" s="15" t="s">
        <v>171</v>
      </c>
      <c r="AX347" s="15" t="s">
        <v>78</v>
      </c>
      <c r="AY347" s="266" t="s">
        <v>158</v>
      </c>
    </row>
    <row r="348" s="2" customFormat="1" ht="14.4" customHeight="1">
      <c r="A348" s="40"/>
      <c r="B348" s="41"/>
      <c r="C348" s="246" t="s">
        <v>502</v>
      </c>
      <c r="D348" s="246" t="s">
        <v>400</v>
      </c>
      <c r="E348" s="247" t="s">
        <v>3342</v>
      </c>
      <c r="F348" s="248" t="s">
        <v>3343</v>
      </c>
      <c r="G348" s="249" t="s">
        <v>181</v>
      </c>
      <c r="H348" s="250">
        <v>3.0449999999999999</v>
      </c>
      <c r="I348" s="251"/>
      <c r="J348" s="252">
        <f>ROUND(I348*H348,2)</f>
        <v>0</v>
      </c>
      <c r="K348" s="248" t="s">
        <v>164</v>
      </c>
      <c r="L348" s="253"/>
      <c r="M348" s="254" t="s">
        <v>19</v>
      </c>
      <c r="N348" s="255" t="s">
        <v>41</v>
      </c>
      <c r="O348" s="86"/>
      <c r="P348" s="215">
        <f>O348*H348</f>
        <v>0</v>
      </c>
      <c r="Q348" s="215">
        <v>0.0066299999999999996</v>
      </c>
      <c r="R348" s="215">
        <f>Q348*H348</f>
        <v>0.020188349999999997</v>
      </c>
      <c r="S348" s="215">
        <v>0</v>
      </c>
      <c r="T348" s="216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17" t="s">
        <v>215</v>
      </c>
      <c r="AT348" s="217" t="s">
        <v>400</v>
      </c>
      <c r="AU348" s="217" t="s">
        <v>80</v>
      </c>
      <c r="AY348" s="19" t="s">
        <v>158</v>
      </c>
      <c r="BE348" s="218">
        <f>IF(N348="základní",J348,0)</f>
        <v>0</v>
      </c>
      <c r="BF348" s="218">
        <f>IF(N348="snížená",J348,0)</f>
        <v>0</v>
      </c>
      <c r="BG348" s="218">
        <f>IF(N348="zákl. přenesená",J348,0)</f>
        <v>0</v>
      </c>
      <c r="BH348" s="218">
        <f>IF(N348="sníž. přenesená",J348,0)</f>
        <v>0</v>
      </c>
      <c r="BI348" s="218">
        <f>IF(N348="nulová",J348,0)</f>
        <v>0</v>
      </c>
      <c r="BJ348" s="19" t="s">
        <v>78</v>
      </c>
      <c r="BK348" s="218">
        <f>ROUND(I348*H348,2)</f>
        <v>0</v>
      </c>
      <c r="BL348" s="19" t="s">
        <v>165</v>
      </c>
      <c r="BM348" s="217" t="s">
        <v>3344</v>
      </c>
    </row>
    <row r="349" s="13" customFormat="1">
      <c r="A349" s="13"/>
      <c r="B349" s="224"/>
      <c r="C349" s="225"/>
      <c r="D349" s="226" t="s">
        <v>169</v>
      </c>
      <c r="E349" s="227" t="s">
        <v>19</v>
      </c>
      <c r="F349" s="228" t="s">
        <v>3304</v>
      </c>
      <c r="G349" s="225"/>
      <c r="H349" s="227" t="s">
        <v>19</v>
      </c>
      <c r="I349" s="229"/>
      <c r="J349" s="225"/>
      <c r="K349" s="225"/>
      <c r="L349" s="230"/>
      <c r="M349" s="231"/>
      <c r="N349" s="232"/>
      <c r="O349" s="232"/>
      <c r="P349" s="232"/>
      <c r="Q349" s="232"/>
      <c r="R349" s="232"/>
      <c r="S349" s="232"/>
      <c r="T349" s="23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34" t="s">
        <v>169</v>
      </c>
      <c r="AU349" s="234" t="s">
        <v>80</v>
      </c>
      <c r="AV349" s="13" t="s">
        <v>78</v>
      </c>
      <c r="AW349" s="13" t="s">
        <v>171</v>
      </c>
      <c r="AX349" s="13" t="s">
        <v>70</v>
      </c>
      <c r="AY349" s="234" t="s">
        <v>158</v>
      </c>
    </row>
    <row r="350" s="13" customFormat="1">
      <c r="A350" s="13"/>
      <c r="B350" s="224"/>
      <c r="C350" s="225"/>
      <c r="D350" s="226" t="s">
        <v>169</v>
      </c>
      <c r="E350" s="227" t="s">
        <v>19</v>
      </c>
      <c r="F350" s="228" t="s">
        <v>1488</v>
      </c>
      <c r="G350" s="225"/>
      <c r="H350" s="227" t="s">
        <v>19</v>
      </c>
      <c r="I350" s="229"/>
      <c r="J350" s="225"/>
      <c r="K350" s="225"/>
      <c r="L350" s="230"/>
      <c r="M350" s="231"/>
      <c r="N350" s="232"/>
      <c r="O350" s="232"/>
      <c r="P350" s="232"/>
      <c r="Q350" s="232"/>
      <c r="R350" s="232"/>
      <c r="S350" s="232"/>
      <c r="T350" s="23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34" t="s">
        <v>169</v>
      </c>
      <c r="AU350" s="234" t="s">
        <v>80</v>
      </c>
      <c r="AV350" s="13" t="s">
        <v>78</v>
      </c>
      <c r="AW350" s="13" t="s">
        <v>171</v>
      </c>
      <c r="AX350" s="13" t="s">
        <v>70</v>
      </c>
      <c r="AY350" s="234" t="s">
        <v>158</v>
      </c>
    </row>
    <row r="351" s="14" customFormat="1">
      <c r="A351" s="14"/>
      <c r="B351" s="235"/>
      <c r="C351" s="236"/>
      <c r="D351" s="226" t="s">
        <v>169</v>
      </c>
      <c r="E351" s="237" t="s">
        <v>19</v>
      </c>
      <c r="F351" s="238" t="s">
        <v>178</v>
      </c>
      <c r="G351" s="236"/>
      <c r="H351" s="239">
        <v>3</v>
      </c>
      <c r="I351" s="240"/>
      <c r="J351" s="236"/>
      <c r="K351" s="236"/>
      <c r="L351" s="241"/>
      <c r="M351" s="242"/>
      <c r="N351" s="243"/>
      <c r="O351" s="243"/>
      <c r="P351" s="243"/>
      <c r="Q351" s="243"/>
      <c r="R351" s="243"/>
      <c r="S351" s="243"/>
      <c r="T351" s="24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45" t="s">
        <v>169</v>
      </c>
      <c r="AU351" s="245" t="s">
        <v>80</v>
      </c>
      <c r="AV351" s="14" t="s">
        <v>80</v>
      </c>
      <c r="AW351" s="14" t="s">
        <v>171</v>
      </c>
      <c r="AX351" s="14" t="s">
        <v>70</v>
      </c>
      <c r="AY351" s="245" t="s">
        <v>158</v>
      </c>
    </row>
    <row r="352" s="15" customFormat="1">
      <c r="A352" s="15"/>
      <c r="B352" s="256"/>
      <c r="C352" s="257"/>
      <c r="D352" s="226" t="s">
        <v>169</v>
      </c>
      <c r="E352" s="258" t="s">
        <v>19</v>
      </c>
      <c r="F352" s="259" t="s">
        <v>470</v>
      </c>
      <c r="G352" s="257"/>
      <c r="H352" s="260">
        <v>3</v>
      </c>
      <c r="I352" s="261"/>
      <c r="J352" s="257"/>
      <c r="K352" s="257"/>
      <c r="L352" s="262"/>
      <c r="M352" s="263"/>
      <c r="N352" s="264"/>
      <c r="O352" s="264"/>
      <c r="P352" s="264"/>
      <c r="Q352" s="264"/>
      <c r="R352" s="264"/>
      <c r="S352" s="264"/>
      <c r="T352" s="265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66" t="s">
        <v>169</v>
      </c>
      <c r="AU352" s="266" t="s">
        <v>80</v>
      </c>
      <c r="AV352" s="15" t="s">
        <v>165</v>
      </c>
      <c r="AW352" s="15" t="s">
        <v>171</v>
      </c>
      <c r="AX352" s="15" t="s">
        <v>70</v>
      </c>
      <c r="AY352" s="266" t="s">
        <v>158</v>
      </c>
    </row>
    <row r="353" s="14" customFormat="1">
      <c r="A353" s="14"/>
      <c r="B353" s="235"/>
      <c r="C353" s="236"/>
      <c r="D353" s="226" t="s">
        <v>169</v>
      </c>
      <c r="E353" s="237" t="s">
        <v>19</v>
      </c>
      <c r="F353" s="238" t="s">
        <v>3345</v>
      </c>
      <c r="G353" s="236"/>
      <c r="H353" s="239">
        <v>3.0449999999999999</v>
      </c>
      <c r="I353" s="240"/>
      <c r="J353" s="236"/>
      <c r="K353" s="236"/>
      <c r="L353" s="241"/>
      <c r="M353" s="242"/>
      <c r="N353" s="243"/>
      <c r="O353" s="243"/>
      <c r="P353" s="243"/>
      <c r="Q353" s="243"/>
      <c r="R353" s="243"/>
      <c r="S353" s="243"/>
      <c r="T353" s="24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45" t="s">
        <v>169</v>
      </c>
      <c r="AU353" s="245" t="s">
        <v>80</v>
      </c>
      <c r="AV353" s="14" t="s">
        <v>80</v>
      </c>
      <c r="AW353" s="14" t="s">
        <v>171</v>
      </c>
      <c r="AX353" s="14" t="s">
        <v>78</v>
      </c>
      <c r="AY353" s="245" t="s">
        <v>158</v>
      </c>
    </row>
    <row r="354" s="2" customFormat="1" ht="19.8" customHeight="1">
      <c r="A354" s="40"/>
      <c r="B354" s="41"/>
      <c r="C354" s="206" t="s">
        <v>467</v>
      </c>
      <c r="D354" s="206" t="s">
        <v>160</v>
      </c>
      <c r="E354" s="207" t="s">
        <v>842</v>
      </c>
      <c r="F354" s="208" t="s">
        <v>843</v>
      </c>
      <c r="G354" s="209" t="s">
        <v>505</v>
      </c>
      <c r="H354" s="210">
        <v>1</v>
      </c>
      <c r="I354" s="211"/>
      <c r="J354" s="212">
        <f>ROUND(I354*H354,2)</f>
        <v>0</v>
      </c>
      <c r="K354" s="208" t="s">
        <v>164</v>
      </c>
      <c r="L354" s="46"/>
      <c r="M354" s="213" t="s">
        <v>19</v>
      </c>
      <c r="N354" s="214" t="s">
        <v>41</v>
      </c>
      <c r="O354" s="86"/>
      <c r="P354" s="215">
        <f>O354*H354</f>
        <v>0</v>
      </c>
      <c r="Q354" s="215">
        <v>0</v>
      </c>
      <c r="R354" s="215">
        <f>Q354*H354</f>
        <v>0</v>
      </c>
      <c r="S354" s="215">
        <v>0</v>
      </c>
      <c r="T354" s="216">
        <f>S354*H354</f>
        <v>0</v>
      </c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R354" s="217" t="s">
        <v>165</v>
      </c>
      <c r="AT354" s="217" t="s">
        <v>160</v>
      </c>
      <c r="AU354" s="217" t="s">
        <v>80</v>
      </c>
      <c r="AY354" s="19" t="s">
        <v>158</v>
      </c>
      <c r="BE354" s="218">
        <f>IF(N354="základní",J354,0)</f>
        <v>0</v>
      </c>
      <c r="BF354" s="218">
        <f>IF(N354="snížená",J354,0)</f>
        <v>0</v>
      </c>
      <c r="BG354" s="218">
        <f>IF(N354="zákl. přenesená",J354,0)</f>
        <v>0</v>
      </c>
      <c r="BH354" s="218">
        <f>IF(N354="sníž. přenesená",J354,0)</f>
        <v>0</v>
      </c>
      <c r="BI354" s="218">
        <f>IF(N354="nulová",J354,0)</f>
        <v>0</v>
      </c>
      <c r="BJ354" s="19" t="s">
        <v>78</v>
      </c>
      <c r="BK354" s="218">
        <f>ROUND(I354*H354,2)</f>
        <v>0</v>
      </c>
      <c r="BL354" s="19" t="s">
        <v>165</v>
      </c>
      <c r="BM354" s="217" t="s">
        <v>3346</v>
      </c>
    </row>
    <row r="355" s="2" customFormat="1">
      <c r="A355" s="40"/>
      <c r="B355" s="41"/>
      <c r="C355" s="42"/>
      <c r="D355" s="219" t="s">
        <v>167</v>
      </c>
      <c r="E355" s="42"/>
      <c r="F355" s="220" t="s">
        <v>845</v>
      </c>
      <c r="G355" s="42"/>
      <c r="H355" s="42"/>
      <c r="I355" s="221"/>
      <c r="J355" s="42"/>
      <c r="K355" s="42"/>
      <c r="L355" s="46"/>
      <c r="M355" s="222"/>
      <c r="N355" s="223"/>
      <c r="O355" s="86"/>
      <c r="P355" s="86"/>
      <c r="Q355" s="86"/>
      <c r="R355" s="86"/>
      <c r="S355" s="86"/>
      <c r="T355" s="87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T355" s="19" t="s">
        <v>167</v>
      </c>
      <c r="AU355" s="19" t="s">
        <v>80</v>
      </c>
    </row>
    <row r="356" s="13" customFormat="1">
      <c r="A356" s="13"/>
      <c r="B356" s="224"/>
      <c r="C356" s="225"/>
      <c r="D356" s="226" t="s">
        <v>169</v>
      </c>
      <c r="E356" s="227" t="s">
        <v>19</v>
      </c>
      <c r="F356" s="228" t="s">
        <v>3304</v>
      </c>
      <c r="G356" s="225"/>
      <c r="H356" s="227" t="s">
        <v>19</v>
      </c>
      <c r="I356" s="229"/>
      <c r="J356" s="225"/>
      <c r="K356" s="225"/>
      <c r="L356" s="230"/>
      <c r="M356" s="231"/>
      <c r="N356" s="232"/>
      <c r="O356" s="232"/>
      <c r="P356" s="232"/>
      <c r="Q356" s="232"/>
      <c r="R356" s="232"/>
      <c r="S356" s="232"/>
      <c r="T356" s="23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34" t="s">
        <v>169</v>
      </c>
      <c r="AU356" s="234" t="s">
        <v>80</v>
      </c>
      <c r="AV356" s="13" t="s">
        <v>78</v>
      </c>
      <c r="AW356" s="13" t="s">
        <v>171</v>
      </c>
      <c r="AX356" s="13" t="s">
        <v>70</v>
      </c>
      <c r="AY356" s="234" t="s">
        <v>158</v>
      </c>
    </row>
    <row r="357" s="14" customFormat="1">
      <c r="A357" s="14"/>
      <c r="B357" s="235"/>
      <c r="C357" s="236"/>
      <c r="D357" s="226" t="s">
        <v>169</v>
      </c>
      <c r="E357" s="237" t="s">
        <v>19</v>
      </c>
      <c r="F357" s="238" t="s">
        <v>78</v>
      </c>
      <c r="G357" s="236"/>
      <c r="H357" s="239">
        <v>1</v>
      </c>
      <c r="I357" s="240"/>
      <c r="J357" s="236"/>
      <c r="K357" s="236"/>
      <c r="L357" s="241"/>
      <c r="M357" s="242"/>
      <c r="N357" s="243"/>
      <c r="O357" s="243"/>
      <c r="P357" s="243"/>
      <c r="Q357" s="243"/>
      <c r="R357" s="243"/>
      <c r="S357" s="243"/>
      <c r="T357" s="24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45" t="s">
        <v>169</v>
      </c>
      <c r="AU357" s="245" t="s">
        <v>80</v>
      </c>
      <c r="AV357" s="14" t="s">
        <v>80</v>
      </c>
      <c r="AW357" s="14" t="s">
        <v>171</v>
      </c>
      <c r="AX357" s="14" t="s">
        <v>70</v>
      </c>
      <c r="AY357" s="245" t="s">
        <v>158</v>
      </c>
    </row>
    <row r="358" s="15" customFormat="1">
      <c r="A358" s="15"/>
      <c r="B358" s="256"/>
      <c r="C358" s="257"/>
      <c r="D358" s="226" t="s">
        <v>169</v>
      </c>
      <c r="E358" s="258" t="s">
        <v>19</v>
      </c>
      <c r="F358" s="259" t="s">
        <v>470</v>
      </c>
      <c r="G358" s="257"/>
      <c r="H358" s="260">
        <v>1</v>
      </c>
      <c r="I358" s="261"/>
      <c r="J358" s="257"/>
      <c r="K358" s="257"/>
      <c r="L358" s="262"/>
      <c r="M358" s="263"/>
      <c r="N358" s="264"/>
      <c r="O358" s="264"/>
      <c r="P358" s="264"/>
      <c r="Q358" s="264"/>
      <c r="R358" s="264"/>
      <c r="S358" s="264"/>
      <c r="T358" s="26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66" t="s">
        <v>169</v>
      </c>
      <c r="AU358" s="266" t="s">
        <v>80</v>
      </c>
      <c r="AV358" s="15" t="s">
        <v>165</v>
      </c>
      <c r="AW358" s="15" t="s">
        <v>171</v>
      </c>
      <c r="AX358" s="15" t="s">
        <v>78</v>
      </c>
      <c r="AY358" s="266" t="s">
        <v>158</v>
      </c>
    </row>
    <row r="359" s="2" customFormat="1" ht="14.4" customHeight="1">
      <c r="A359" s="40"/>
      <c r="B359" s="41"/>
      <c r="C359" s="246" t="s">
        <v>513</v>
      </c>
      <c r="D359" s="246" t="s">
        <v>400</v>
      </c>
      <c r="E359" s="247" t="s">
        <v>3347</v>
      </c>
      <c r="F359" s="248" t="s">
        <v>3348</v>
      </c>
      <c r="G359" s="249" t="s">
        <v>505</v>
      </c>
      <c r="H359" s="250">
        <v>1</v>
      </c>
      <c r="I359" s="251"/>
      <c r="J359" s="252">
        <f>ROUND(I359*H359,2)</f>
        <v>0</v>
      </c>
      <c r="K359" s="248" t="s">
        <v>164</v>
      </c>
      <c r="L359" s="253"/>
      <c r="M359" s="254" t="s">
        <v>19</v>
      </c>
      <c r="N359" s="255" t="s">
        <v>41</v>
      </c>
      <c r="O359" s="86"/>
      <c r="P359" s="215">
        <f>O359*H359</f>
        <v>0</v>
      </c>
      <c r="Q359" s="215">
        <v>0.0016000000000000001</v>
      </c>
      <c r="R359" s="215">
        <f>Q359*H359</f>
        <v>0.0016000000000000001</v>
      </c>
      <c r="S359" s="215">
        <v>0</v>
      </c>
      <c r="T359" s="216">
        <f>S359*H359</f>
        <v>0</v>
      </c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R359" s="217" t="s">
        <v>215</v>
      </c>
      <c r="AT359" s="217" t="s">
        <v>400</v>
      </c>
      <c r="AU359" s="217" t="s">
        <v>80</v>
      </c>
      <c r="AY359" s="19" t="s">
        <v>158</v>
      </c>
      <c r="BE359" s="218">
        <f>IF(N359="základní",J359,0)</f>
        <v>0</v>
      </c>
      <c r="BF359" s="218">
        <f>IF(N359="snížená",J359,0)</f>
        <v>0</v>
      </c>
      <c r="BG359" s="218">
        <f>IF(N359="zákl. přenesená",J359,0)</f>
        <v>0</v>
      </c>
      <c r="BH359" s="218">
        <f>IF(N359="sníž. přenesená",J359,0)</f>
        <v>0</v>
      </c>
      <c r="BI359" s="218">
        <f>IF(N359="nulová",J359,0)</f>
        <v>0</v>
      </c>
      <c r="BJ359" s="19" t="s">
        <v>78</v>
      </c>
      <c r="BK359" s="218">
        <f>ROUND(I359*H359,2)</f>
        <v>0</v>
      </c>
      <c r="BL359" s="19" t="s">
        <v>165</v>
      </c>
      <c r="BM359" s="217" t="s">
        <v>3349</v>
      </c>
    </row>
    <row r="360" s="13" customFormat="1">
      <c r="A360" s="13"/>
      <c r="B360" s="224"/>
      <c r="C360" s="225"/>
      <c r="D360" s="226" t="s">
        <v>169</v>
      </c>
      <c r="E360" s="227" t="s">
        <v>19</v>
      </c>
      <c r="F360" s="228" t="s">
        <v>3304</v>
      </c>
      <c r="G360" s="225"/>
      <c r="H360" s="227" t="s">
        <v>19</v>
      </c>
      <c r="I360" s="229"/>
      <c r="J360" s="225"/>
      <c r="K360" s="225"/>
      <c r="L360" s="230"/>
      <c r="M360" s="231"/>
      <c r="N360" s="232"/>
      <c r="O360" s="232"/>
      <c r="P360" s="232"/>
      <c r="Q360" s="232"/>
      <c r="R360" s="232"/>
      <c r="S360" s="232"/>
      <c r="T360" s="23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34" t="s">
        <v>169</v>
      </c>
      <c r="AU360" s="234" t="s">
        <v>80</v>
      </c>
      <c r="AV360" s="13" t="s">
        <v>78</v>
      </c>
      <c r="AW360" s="13" t="s">
        <v>171</v>
      </c>
      <c r="AX360" s="13" t="s">
        <v>70</v>
      </c>
      <c r="AY360" s="234" t="s">
        <v>158</v>
      </c>
    </row>
    <row r="361" s="14" customFormat="1">
      <c r="A361" s="14"/>
      <c r="B361" s="235"/>
      <c r="C361" s="236"/>
      <c r="D361" s="226" t="s">
        <v>169</v>
      </c>
      <c r="E361" s="237" t="s">
        <v>19</v>
      </c>
      <c r="F361" s="238" t="s">
        <v>78</v>
      </c>
      <c r="G361" s="236"/>
      <c r="H361" s="239">
        <v>1</v>
      </c>
      <c r="I361" s="240"/>
      <c r="J361" s="236"/>
      <c r="K361" s="236"/>
      <c r="L361" s="241"/>
      <c r="M361" s="242"/>
      <c r="N361" s="243"/>
      <c r="O361" s="243"/>
      <c r="P361" s="243"/>
      <c r="Q361" s="243"/>
      <c r="R361" s="243"/>
      <c r="S361" s="243"/>
      <c r="T361" s="24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45" t="s">
        <v>169</v>
      </c>
      <c r="AU361" s="245" t="s">
        <v>80</v>
      </c>
      <c r="AV361" s="14" t="s">
        <v>80</v>
      </c>
      <c r="AW361" s="14" t="s">
        <v>171</v>
      </c>
      <c r="AX361" s="14" t="s">
        <v>70</v>
      </c>
      <c r="AY361" s="245" t="s">
        <v>158</v>
      </c>
    </row>
    <row r="362" s="15" customFormat="1">
      <c r="A362" s="15"/>
      <c r="B362" s="256"/>
      <c r="C362" s="257"/>
      <c r="D362" s="226" t="s">
        <v>169</v>
      </c>
      <c r="E362" s="258" t="s">
        <v>19</v>
      </c>
      <c r="F362" s="259" t="s">
        <v>470</v>
      </c>
      <c r="G362" s="257"/>
      <c r="H362" s="260">
        <v>1</v>
      </c>
      <c r="I362" s="261"/>
      <c r="J362" s="257"/>
      <c r="K362" s="257"/>
      <c r="L362" s="262"/>
      <c r="M362" s="263"/>
      <c r="N362" s="264"/>
      <c r="O362" s="264"/>
      <c r="P362" s="264"/>
      <c r="Q362" s="264"/>
      <c r="R362" s="264"/>
      <c r="S362" s="264"/>
      <c r="T362" s="265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66" t="s">
        <v>169</v>
      </c>
      <c r="AU362" s="266" t="s">
        <v>80</v>
      </c>
      <c r="AV362" s="15" t="s">
        <v>165</v>
      </c>
      <c r="AW362" s="15" t="s">
        <v>171</v>
      </c>
      <c r="AX362" s="15" t="s">
        <v>78</v>
      </c>
      <c r="AY362" s="266" t="s">
        <v>158</v>
      </c>
    </row>
    <row r="363" s="2" customFormat="1" ht="14.4" customHeight="1">
      <c r="A363" s="40"/>
      <c r="B363" s="41"/>
      <c r="C363" s="206" t="s">
        <v>520</v>
      </c>
      <c r="D363" s="206" t="s">
        <v>160</v>
      </c>
      <c r="E363" s="207" t="s">
        <v>1465</v>
      </c>
      <c r="F363" s="208" t="s">
        <v>1466</v>
      </c>
      <c r="G363" s="209" t="s">
        <v>181</v>
      </c>
      <c r="H363" s="210">
        <v>13.4</v>
      </c>
      <c r="I363" s="211"/>
      <c r="J363" s="212">
        <f>ROUND(I363*H363,2)</f>
        <v>0</v>
      </c>
      <c r="K363" s="208" t="s">
        <v>164</v>
      </c>
      <c r="L363" s="46"/>
      <c r="M363" s="213" t="s">
        <v>19</v>
      </c>
      <c r="N363" s="214" t="s">
        <v>41</v>
      </c>
      <c r="O363" s="86"/>
      <c r="P363" s="215">
        <f>O363*H363</f>
        <v>0</v>
      </c>
      <c r="Q363" s="215">
        <v>0</v>
      </c>
      <c r="R363" s="215">
        <f>Q363*H363</f>
        <v>0</v>
      </c>
      <c r="S363" s="215">
        <v>0</v>
      </c>
      <c r="T363" s="216">
        <f>S363*H363</f>
        <v>0</v>
      </c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R363" s="217" t="s">
        <v>165</v>
      </c>
      <c r="AT363" s="217" t="s">
        <v>160</v>
      </c>
      <c r="AU363" s="217" t="s">
        <v>80</v>
      </c>
      <c r="AY363" s="19" t="s">
        <v>158</v>
      </c>
      <c r="BE363" s="218">
        <f>IF(N363="základní",J363,0)</f>
        <v>0</v>
      </c>
      <c r="BF363" s="218">
        <f>IF(N363="snížená",J363,0)</f>
        <v>0</v>
      </c>
      <c r="BG363" s="218">
        <f>IF(N363="zákl. přenesená",J363,0)</f>
        <v>0</v>
      </c>
      <c r="BH363" s="218">
        <f>IF(N363="sníž. přenesená",J363,0)</f>
        <v>0</v>
      </c>
      <c r="BI363" s="218">
        <f>IF(N363="nulová",J363,0)</f>
        <v>0</v>
      </c>
      <c r="BJ363" s="19" t="s">
        <v>78</v>
      </c>
      <c r="BK363" s="218">
        <f>ROUND(I363*H363,2)</f>
        <v>0</v>
      </c>
      <c r="BL363" s="19" t="s">
        <v>165</v>
      </c>
      <c r="BM363" s="217" t="s">
        <v>3350</v>
      </c>
    </row>
    <row r="364" s="2" customFormat="1">
      <c r="A364" s="40"/>
      <c r="B364" s="41"/>
      <c r="C364" s="42"/>
      <c r="D364" s="219" t="s">
        <v>167</v>
      </c>
      <c r="E364" s="42"/>
      <c r="F364" s="220" t="s">
        <v>1468</v>
      </c>
      <c r="G364" s="42"/>
      <c r="H364" s="42"/>
      <c r="I364" s="221"/>
      <c r="J364" s="42"/>
      <c r="K364" s="42"/>
      <c r="L364" s="46"/>
      <c r="M364" s="222"/>
      <c r="N364" s="223"/>
      <c r="O364" s="86"/>
      <c r="P364" s="86"/>
      <c r="Q364" s="86"/>
      <c r="R364" s="86"/>
      <c r="S364" s="86"/>
      <c r="T364" s="87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T364" s="19" t="s">
        <v>167</v>
      </c>
      <c r="AU364" s="19" t="s">
        <v>80</v>
      </c>
    </row>
    <row r="365" s="13" customFormat="1">
      <c r="A365" s="13"/>
      <c r="B365" s="224"/>
      <c r="C365" s="225"/>
      <c r="D365" s="226" t="s">
        <v>169</v>
      </c>
      <c r="E365" s="227" t="s">
        <v>19</v>
      </c>
      <c r="F365" s="228" t="s">
        <v>3304</v>
      </c>
      <c r="G365" s="225"/>
      <c r="H365" s="227" t="s">
        <v>19</v>
      </c>
      <c r="I365" s="229"/>
      <c r="J365" s="225"/>
      <c r="K365" s="225"/>
      <c r="L365" s="230"/>
      <c r="M365" s="231"/>
      <c r="N365" s="232"/>
      <c r="O365" s="232"/>
      <c r="P365" s="232"/>
      <c r="Q365" s="232"/>
      <c r="R365" s="232"/>
      <c r="S365" s="232"/>
      <c r="T365" s="23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34" t="s">
        <v>169</v>
      </c>
      <c r="AU365" s="234" t="s">
        <v>80</v>
      </c>
      <c r="AV365" s="13" t="s">
        <v>78</v>
      </c>
      <c r="AW365" s="13" t="s">
        <v>171</v>
      </c>
      <c r="AX365" s="13" t="s">
        <v>70</v>
      </c>
      <c r="AY365" s="234" t="s">
        <v>158</v>
      </c>
    </row>
    <row r="366" s="14" customFormat="1">
      <c r="A366" s="14"/>
      <c r="B366" s="235"/>
      <c r="C366" s="236"/>
      <c r="D366" s="226" t="s">
        <v>169</v>
      </c>
      <c r="E366" s="237" t="s">
        <v>19</v>
      </c>
      <c r="F366" s="238" t="s">
        <v>3307</v>
      </c>
      <c r="G366" s="236"/>
      <c r="H366" s="239">
        <v>13.4</v>
      </c>
      <c r="I366" s="240"/>
      <c r="J366" s="236"/>
      <c r="K366" s="236"/>
      <c r="L366" s="241"/>
      <c r="M366" s="242"/>
      <c r="N366" s="243"/>
      <c r="O366" s="243"/>
      <c r="P366" s="243"/>
      <c r="Q366" s="243"/>
      <c r="R366" s="243"/>
      <c r="S366" s="243"/>
      <c r="T366" s="24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45" t="s">
        <v>169</v>
      </c>
      <c r="AU366" s="245" t="s">
        <v>80</v>
      </c>
      <c r="AV366" s="14" t="s">
        <v>80</v>
      </c>
      <c r="AW366" s="14" t="s">
        <v>171</v>
      </c>
      <c r="AX366" s="14" t="s">
        <v>70</v>
      </c>
      <c r="AY366" s="245" t="s">
        <v>158</v>
      </c>
    </row>
    <row r="367" s="15" customFormat="1">
      <c r="A367" s="15"/>
      <c r="B367" s="256"/>
      <c r="C367" s="257"/>
      <c r="D367" s="226" t="s">
        <v>169</v>
      </c>
      <c r="E367" s="258" t="s">
        <v>19</v>
      </c>
      <c r="F367" s="259" t="s">
        <v>470</v>
      </c>
      <c r="G367" s="257"/>
      <c r="H367" s="260">
        <v>13.4</v>
      </c>
      <c r="I367" s="261"/>
      <c r="J367" s="257"/>
      <c r="K367" s="257"/>
      <c r="L367" s="262"/>
      <c r="M367" s="263"/>
      <c r="N367" s="264"/>
      <c r="O367" s="264"/>
      <c r="P367" s="264"/>
      <c r="Q367" s="264"/>
      <c r="R367" s="264"/>
      <c r="S367" s="264"/>
      <c r="T367" s="26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6" t="s">
        <v>169</v>
      </c>
      <c r="AU367" s="266" t="s">
        <v>80</v>
      </c>
      <c r="AV367" s="15" t="s">
        <v>165</v>
      </c>
      <c r="AW367" s="15" t="s">
        <v>171</v>
      </c>
      <c r="AX367" s="15" t="s">
        <v>78</v>
      </c>
      <c r="AY367" s="266" t="s">
        <v>158</v>
      </c>
    </row>
    <row r="368" s="2" customFormat="1" ht="14.4" customHeight="1">
      <c r="A368" s="40"/>
      <c r="B368" s="41"/>
      <c r="C368" s="206" t="s">
        <v>524</v>
      </c>
      <c r="D368" s="206" t="s">
        <v>160</v>
      </c>
      <c r="E368" s="207" t="s">
        <v>856</v>
      </c>
      <c r="F368" s="208" t="s">
        <v>857</v>
      </c>
      <c r="G368" s="209" t="s">
        <v>181</v>
      </c>
      <c r="H368" s="210">
        <v>10.5</v>
      </c>
      <c r="I368" s="211"/>
      <c r="J368" s="212">
        <f>ROUND(I368*H368,2)</f>
        <v>0</v>
      </c>
      <c r="K368" s="208" t="s">
        <v>164</v>
      </c>
      <c r="L368" s="46"/>
      <c r="M368" s="213" t="s">
        <v>19</v>
      </c>
      <c r="N368" s="214" t="s">
        <v>41</v>
      </c>
      <c r="O368" s="86"/>
      <c r="P368" s="215">
        <f>O368*H368</f>
        <v>0</v>
      </c>
      <c r="Q368" s="215">
        <v>0</v>
      </c>
      <c r="R368" s="215">
        <f>Q368*H368</f>
        <v>0</v>
      </c>
      <c r="S368" s="215">
        <v>0</v>
      </c>
      <c r="T368" s="216">
        <f>S368*H368</f>
        <v>0</v>
      </c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R368" s="217" t="s">
        <v>165</v>
      </c>
      <c r="AT368" s="217" t="s">
        <v>160</v>
      </c>
      <c r="AU368" s="217" t="s">
        <v>80</v>
      </c>
      <c r="AY368" s="19" t="s">
        <v>158</v>
      </c>
      <c r="BE368" s="218">
        <f>IF(N368="základní",J368,0)</f>
        <v>0</v>
      </c>
      <c r="BF368" s="218">
        <f>IF(N368="snížená",J368,0)</f>
        <v>0</v>
      </c>
      <c r="BG368" s="218">
        <f>IF(N368="zákl. přenesená",J368,0)</f>
        <v>0</v>
      </c>
      <c r="BH368" s="218">
        <f>IF(N368="sníž. přenesená",J368,0)</f>
        <v>0</v>
      </c>
      <c r="BI368" s="218">
        <f>IF(N368="nulová",J368,0)</f>
        <v>0</v>
      </c>
      <c r="BJ368" s="19" t="s">
        <v>78</v>
      </c>
      <c r="BK368" s="218">
        <f>ROUND(I368*H368,2)</f>
        <v>0</v>
      </c>
      <c r="BL368" s="19" t="s">
        <v>165</v>
      </c>
      <c r="BM368" s="217" t="s">
        <v>3351</v>
      </c>
    </row>
    <row r="369" s="2" customFormat="1">
      <c r="A369" s="40"/>
      <c r="B369" s="41"/>
      <c r="C369" s="42"/>
      <c r="D369" s="219" t="s">
        <v>167</v>
      </c>
      <c r="E369" s="42"/>
      <c r="F369" s="220" t="s">
        <v>859</v>
      </c>
      <c r="G369" s="42"/>
      <c r="H369" s="42"/>
      <c r="I369" s="221"/>
      <c r="J369" s="42"/>
      <c r="K369" s="42"/>
      <c r="L369" s="46"/>
      <c r="M369" s="222"/>
      <c r="N369" s="223"/>
      <c r="O369" s="86"/>
      <c r="P369" s="86"/>
      <c r="Q369" s="86"/>
      <c r="R369" s="86"/>
      <c r="S369" s="86"/>
      <c r="T369" s="87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T369" s="19" t="s">
        <v>167</v>
      </c>
      <c r="AU369" s="19" t="s">
        <v>80</v>
      </c>
    </row>
    <row r="370" s="13" customFormat="1">
      <c r="A370" s="13"/>
      <c r="B370" s="224"/>
      <c r="C370" s="225"/>
      <c r="D370" s="226" t="s">
        <v>169</v>
      </c>
      <c r="E370" s="227" t="s">
        <v>19</v>
      </c>
      <c r="F370" s="228" t="s">
        <v>3304</v>
      </c>
      <c r="G370" s="225"/>
      <c r="H370" s="227" t="s">
        <v>19</v>
      </c>
      <c r="I370" s="229"/>
      <c r="J370" s="225"/>
      <c r="K370" s="225"/>
      <c r="L370" s="230"/>
      <c r="M370" s="231"/>
      <c r="N370" s="232"/>
      <c r="O370" s="232"/>
      <c r="P370" s="232"/>
      <c r="Q370" s="232"/>
      <c r="R370" s="232"/>
      <c r="S370" s="232"/>
      <c r="T370" s="23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34" t="s">
        <v>169</v>
      </c>
      <c r="AU370" s="234" t="s">
        <v>80</v>
      </c>
      <c r="AV370" s="13" t="s">
        <v>78</v>
      </c>
      <c r="AW370" s="13" t="s">
        <v>171</v>
      </c>
      <c r="AX370" s="13" t="s">
        <v>70</v>
      </c>
      <c r="AY370" s="234" t="s">
        <v>158</v>
      </c>
    </row>
    <row r="371" s="14" customFormat="1">
      <c r="A371" s="14"/>
      <c r="B371" s="235"/>
      <c r="C371" s="236"/>
      <c r="D371" s="226" t="s">
        <v>169</v>
      </c>
      <c r="E371" s="237" t="s">
        <v>19</v>
      </c>
      <c r="F371" s="238" t="s">
        <v>3305</v>
      </c>
      <c r="G371" s="236"/>
      <c r="H371" s="239">
        <v>10.5</v>
      </c>
      <c r="I371" s="240"/>
      <c r="J371" s="236"/>
      <c r="K371" s="236"/>
      <c r="L371" s="241"/>
      <c r="M371" s="242"/>
      <c r="N371" s="243"/>
      <c r="O371" s="243"/>
      <c r="P371" s="243"/>
      <c r="Q371" s="243"/>
      <c r="R371" s="243"/>
      <c r="S371" s="243"/>
      <c r="T371" s="24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45" t="s">
        <v>169</v>
      </c>
      <c r="AU371" s="245" t="s">
        <v>80</v>
      </c>
      <c r="AV371" s="14" t="s">
        <v>80</v>
      </c>
      <c r="AW371" s="14" t="s">
        <v>171</v>
      </c>
      <c r="AX371" s="14" t="s">
        <v>70</v>
      </c>
      <c r="AY371" s="245" t="s">
        <v>158</v>
      </c>
    </row>
    <row r="372" s="15" customFormat="1">
      <c r="A372" s="15"/>
      <c r="B372" s="256"/>
      <c r="C372" s="257"/>
      <c r="D372" s="226" t="s">
        <v>169</v>
      </c>
      <c r="E372" s="258" t="s">
        <v>19</v>
      </c>
      <c r="F372" s="259" t="s">
        <v>470</v>
      </c>
      <c r="G372" s="257"/>
      <c r="H372" s="260">
        <v>10.5</v>
      </c>
      <c r="I372" s="261"/>
      <c r="J372" s="257"/>
      <c r="K372" s="257"/>
      <c r="L372" s="262"/>
      <c r="M372" s="263"/>
      <c r="N372" s="264"/>
      <c r="O372" s="264"/>
      <c r="P372" s="264"/>
      <c r="Q372" s="264"/>
      <c r="R372" s="264"/>
      <c r="S372" s="264"/>
      <c r="T372" s="265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66" t="s">
        <v>169</v>
      </c>
      <c r="AU372" s="266" t="s">
        <v>80</v>
      </c>
      <c r="AV372" s="15" t="s">
        <v>165</v>
      </c>
      <c r="AW372" s="15" t="s">
        <v>171</v>
      </c>
      <c r="AX372" s="15" t="s">
        <v>78</v>
      </c>
      <c r="AY372" s="266" t="s">
        <v>158</v>
      </c>
    </row>
    <row r="373" s="2" customFormat="1" ht="14.4" customHeight="1">
      <c r="A373" s="40"/>
      <c r="B373" s="41"/>
      <c r="C373" s="206" t="s">
        <v>528</v>
      </c>
      <c r="D373" s="206" t="s">
        <v>160</v>
      </c>
      <c r="E373" s="207" t="s">
        <v>890</v>
      </c>
      <c r="F373" s="208" t="s">
        <v>1251</v>
      </c>
      <c r="G373" s="209" t="s">
        <v>181</v>
      </c>
      <c r="H373" s="210">
        <v>13.4</v>
      </c>
      <c r="I373" s="211"/>
      <c r="J373" s="212">
        <f>ROUND(I373*H373,2)</f>
        <v>0</v>
      </c>
      <c r="K373" s="208" t="s">
        <v>164</v>
      </c>
      <c r="L373" s="46"/>
      <c r="M373" s="213" t="s">
        <v>19</v>
      </c>
      <c r="N373" s="214" t="s">
        <v>41</v>
      </c>
      <c r="O373" s="86"/>
      <c r="P373" s="215">
        <f>O373*H373</f>
        <v>0</v>
      </c>
      <c r="Q373" s="215">
        <v>0.00019000000000000001</v>
      </c>
      <c r="R373" s="215">
        <f>Q373*H373</f>
        <v>0.0025460000000000001</v>
      </c>
      <c r="S373" s="215">
        <v>0</v>
      </c>
      <c r="T373" s="216">
        <f>S373*H373</f>
        <v>0</v>
      </c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R373" s="217" t="s">
        <v>165</v>
      </c>
      <c r="AT373" s="217" t="s">
        <v>160</v>
      </c>
      <c r="AU373" s="217" t="s">
        <v>80</v>
      </c>
      <c r="AY373" s="19" t="s">
        <v>158</v>
      </c>
      <c r="BE373" s="218">
        <f>IF(N373="základní",J373,0)</f>
        <v>0</v>
      </c>
      <c r="BF373" s="218">
        <f>IF(N373="snížená",J373,0)</f>
        <v>0</v>
      </c>
      <c r="BG373" s="218">
        <f>IF(N373="zákl. přenesená",J373,0)</f>
        <v>0</v>
      </c>
      <c r="BH373" s="218">
        <f>IF(N373="sníž. přenesená",J373,0)</f>
        <v>0</v>
      </c>
      <c r="BI373" s="218">
        <f>IF(N373="nulová",J373,0)</f>
        <v>0</v>
      </c>
      <c r="BJ373" s="19" t="s">
        <v>78</v>
      </c>
      <c r="BK373" s="218">
        <f>ROUND(I373*H373,2)</f>
        <v>0</v>
      </c>
      <c r="BL373" s="19" t="s">
        <v>165</v>
      </c>
      <c r="BM373" s="217" t="s">
        <v>3352</v>
      </c>
    </row>
    <row r="374" s="2" customFormat="1">
      <c r="A374" s="40"/>
      <c r="B374" s="41"/>
      <c r="C374" s="42"/>
      <c r="D374" s="219" t="s">
        <v>167</v>
      </c>
      <c r="E374" s="42"/>
      <c r="F374" s="220" t="s">
        <v>893</v>
      </c>
      <c r="G374" s="42"/>
      <c r="H374" s="42"/>
      <c r="I374" s="221"/>
      <c r="J374" s="42"/>
      <c r="K374" s="42"/>
      <c r="L374" s="46"/>
      <c r="M374" s="222"/>
      <c r="N374" s="223"/>
      <c r="O374" s="86"/>
      <c r="P374" s="86"/>
      <c r="Q374" s="86"/>
      <c r="R374" s="86"/>
      <c r="S374" s="86"/>
      <c r="T374" s="87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T374" s="19" t="s">
        <v>167</v>
      </c>
      <c r="AU374" s="19" t="s">
        <v>80</v>
      </c>
    </row>
    <row r="375" s="13" customFormat="1">
      <c r="A375" s="13"/>
      <c r="B375" s="224"/>
      <c r="C375" s="225"/>
      <c r="D375" s="226" t="s">
        <v>169</v>
      </c>
      <c r="E375" s="227" t="s">
        <v>19</v>
      </c>
      <c r="F375" s="228" t="s">
        <v>3304</v>
      </c>
      <c r="G375" s="225"/>
      <c r="H375" s="227" t="s">
        <v>19</v>
      </c>
      <c r="I375" s="229"/>
      <c r="J375" s="225"/>
      <c r="K375" s="225"/>
      <c r="L375" s="230"/>
      <c r="M375" s="231"/>
      <c r="N375" s="232"/>
      <c r="O375" s="232"/>
      <c r="P375" s="232"/>
      <c r="Q375" s="232"/>
      <c r="R375" s="232"/>
      <c r="S375" s="232"/>
      <c r="T375" s="23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34" t="s">
        <v>169</v>
      </c>
      <c r="AU375" s="234" t="s">
        <v>80</v>
      </c>
      <c r="AV375" s="13" t="s">
        <v>78</v>
      </c>
      <c r="AW375" s="13" t="s">
        <v>171</v>
      </c>
      <c r="AX375" s="13" t="s">
        <v>70</v>
      </c>
      <c r="AY375" s="234" t="s">
        <v>158</v>
      </c>
    </row>
    <row r="376" s="14" customFormat="1">
      <c r="A376" s="14"/>
      <c r="B376" s="235"/>
      <c r="C376" s="236"/>
      <c r="D376" s="226" t="s">
        <v>169</v>
      </c>
      <c r="E376" s="237" t="s">
        <v>19</v>
      </c>
      <c r="F376" s="238" t="s">
        <v>3307</v>
      </c>
      <c r="G376" s="236"/>
      <c r="H376" s="239">
        <v>13.4</v>
      </c>
      <c r="I376" s="240"/>
      <c r="J376" s="236"/>
      <c r="K376" s="236"/>
      <c r="L376" s="241"/>
      <c r="M376" s="242"/>
      <c r="N376" s="243"/>
      <c r="O376" s="243"/>
      <c r="P376" s="243"/>
      <c r="Q376" s="243"/>
      <c r="R376" s="243"/>
      <c r="S376" s="243"/>
      <c r="T376" s="24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45" t="s">
        <v>169</v>
      </c>
      <c r="AU376" s="245" t="s">
        <v>80</v>
      </c>
      <c r="AV376" s="14" t="s">
        <v>80</v>
      </c>
      <c r="AW376" s="14" t="s">
        <v>171</v>
      </c>
      <c r="AX376" s="14" t="s">
        <v>70</v>
      </c>
      <c r="AY376" s="245" t="s">
        <v>158</v>
      </c>
    </row>
    <row r="377" s="15" customFormat="1">
      <c r="A377" s="15"/>
      <c r="B377" s="256"/>
      <c r="C377" s="257"/>
      <c r="D377" s="226" t="s">
        <v>169</v>
      </c>
      <c r="E377" s="258" t="s">
        <v>19</v>
      </c>
      <c r="F377" s="259" t="s">
        <v>470</v>
      </c>
      <c r="G377" s="257"/>
      <c r="H377" s="260">
        <v>13.4</v>
      </c>
      <c r="I377" s="261"/>
      <c r="J377" s="257"/>
      <c r="K377" s="257"/>
      <c r="L377" s="262"/>
      <c r="M377" s="263"/>
      <c r="N377" s="264"/>
      <c r="O377" s="264"/>
      <c r="P377" s="264"/>
      <c r="Q377" s="264"/>
      <c r="R377" s="264"/>
      <c r="S377" s="264"/>
      <c r="T377" s="26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6" t="s">
        <v>169</v>
      </c>
      <c r="AU377" s="266" t="s">
        <v>80</v>
      </c>
      <c r="AV377" s="15" t="s">
        <v>165</v>
      </c>
      <c r="AW377" s="15" t="s">
        <v>171</v>
      </c>
      <c r="AX377" s="15" t="s">
        <v>78</v>
      </c>
      <c r="AY377" s="266" t="s">
        <v>158</v>
      </c>
    </row>
    <row r="378" s="2" customFormat="1" ht="14.4" customHeight="1">
      <c r="A378" s="40"/>
      <c r="B378" s="41"/>
      <c r="C378" s="206" t="s">
        <v>532</v>
      </c>
      <c r="D378" s="206" t="s">
        <v>160</v>
      </c>
      <c r="E378" s="207" t="s">
        <v>592</v>
      </c>
      <c r="F378" s="208" t="s">
        <v>593</v>
      </c>
      <c r="G378" s="209" t="s">
        <v>181</v>
      </c>
      <c r="H378" s="210">
        <v>23.899999999999999</v>
      </c>
      <c r="I378" s="211"/>
      <c r="J378" s="212">
        <f>ROUND(I378*H378,2)</f>
        <v>0</v>
      </c>
      <c r="K378" s="208" t="s">
        <v>164</v>
      </c>
      <c r="L378" s="46"/>
      <c r="M378" s="213" t="s">
        <v>19</v>
      </c>
      <c r="N378" s="214" t="s">
        <v>41</v>
      </c>
      <c r="O378" s="86"/>
      <c r="P378" s="215">
        <f>O378*H378</f>
        <v>0</v>
      </c>
      <c r="Q378" s="215">
        <v>0.00012999999999999999</v>
      </c>
      <c r="R378" s="215">
        <f>Q378*H378</f>
        <v>0.0031069999999999995</v>
      </c>
      <c r="S378" s="215">
        <v>0</v>
      </c>
      <c r="T378" s="216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17" t="s">
        <v>165</v>
      </c>
      <c r="AT378" s="217" t="s">
        <v>160</v>
      </c>
      <c r="AU378" s="217" t="s">
        <v>80</v>
      </c>
      <c r="AY378" s="19" t="s">
        <v>158</v>
      </c>
      <c r="BE378" s="218">
        <f>IF(N378="základní",J378,0)</f>
        <v>0</v>
      </c>
      <c r="BF378" s="218">
        <f>IF(N378="snížená",J378,0)</f>
        <v>0</v>
      </c>
      <c r="BG378" s="218">
        <f>IF(N378="zákl. přenesená",J378,0)</f>
        <v>0</v>
      </c>
      <c r="BH378" s="218">
        <f>IF(N378="sníž. přenesená",J378,0)</f>
        <v>0</v>
      </c>
      <c r="BI378" s="218">
        <f>IF(N378="nulová",J378,0)</f>
        <v>0</v>
      </c>
      <c r="BJ378" s="19" t="s">
        <v>78</v>
      </c>
      <c r="BK378" s="218">
        <f>ROUND(I378*H378,2)</f>
        <v>0</v>
      </c>
      <c r="BL378" s="19" t="s">
        <v>165</v>
      </c>
      <c r="BM378" s="217" t="s">
        <v>3353</v>
      </c>
    </row>
    <row r="379" s="2" customFormat="1">
      <c r="A379" s="40"/>
      <c r="B379" s="41"/>
      <c r="C379" s="42"/>
      <c r="D379" s="219" t="s">
        <v>167</v>
      </c>
      <c r="E379" s="42"/>
      <c r="F379" s="220" t="s">
        <v>595</v>
      </c>
      <c r="G379" s="42"/>
      <c r="H379" s="42"/>
      <c r="I379" s="221"/>
      <c r="J379" s="42"/>
      <c r="K379" s="42"/>
      <c r="L379" s="46"/>
      <c r="M379" s="222"/>
      <c r="N379" s="223"/>
      <c r="O379" s="86"/>
      <c r="P379" s="86"/>
      <c r="Q379" s="86"/>
      <c r="R379" s="86"/>
      <c r="S379" s="86"/>
      <c r="T379" s="87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T379" s="19" t="s">
        <v>167</v>
      </c>
      <c r="AU379" s="19" t="s">
        <v>80</v>
      </c>
    </row>
    <row r="380" s="13" customFormat="1">
      <c r="A380" s="13"/>
      <c r="B380" s="224"/>
      <c r="C380" s="225"/>
      <c r="D380" s="226" t="s">
        <v>169</v>
      </c>
      <c r="E380" s="227" t="s">
        <v>19</v>
      </c>
      <c r="F380" s="228" t="s">
        <v>3304</v>
      </c>
      <c r="G380" s="225"/>
      <c r="H380" s="227" t="s">
        <v>19</v>
      </c>
      <c r="I380" s="229"/>
      <c r="J380" s="225"/>
      <c r="K380" s="225"/>
      <c r="L380" s="230"/>
      <c r="M380" s="231"/>
      <c r="N380" s="232"/>
      <c r="O380" s="232"/>
      <c r="P380" s="232"/>
      <c r="Q380" s="232"/>
      <c r="R380" s="232"/>
      <c r="S380" s="232"/>
      <c r="T380" s="23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34" t="s">
        <v>169</v>
      </c>
      <c r="AU380" s="234" t="s">
        <v>80</v>
      </c>
      <c r="AV380" s="13" t="s">
        <v>78</v>
      </c>
      <c r="AW380" s="13" t="s">
        <v>171</v>
      </c>
      <c r="AX380" s="13" t="s">
        <v>70</v>
      </c>
      <c r="AY380" s="234" t="s">
        <v>158</v>
      </c>
    </row>
    <row r="381" s="14" customFormat="1">
      <c r="A381" s="14"/>
      <c r="B381" s="235"/>
      <c r="C381" s="236"/>
      <c r="D381" s="226" t="s">
        <v>169</v>
      </c>
      <c r="E381" s="237" t="s">
        <v>19</v>
      </c>
      <c r="F381" s="238" t="s">
        <v>3354</v>
      </c>
      <c r="G381" s="236"/>
      <c r="H381" s="239">
        <v>23.899999999999999</v>
      </c>
      <c r="I381" s="240"/>
      <c r="J381" s="236"/>
      <c r="K381" s="236"/>
      <c r="L381" s="241"/>
      <c r="M381" s="242"/>
      <c r="N381" s="243"/>
      <c r="O381" s="243"/>
      <c r="P381" s="243"/>
      <c r="Q381" s="243"/>
      <c r="R381" s="243"/>
      <c r="S381" s="243"/>
      <c r="T381" s="24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45" t="s">
        <v>169</v>
      </c>
      <c r="AU381" s="245" t="s">
        <v>80</v>
      </c>
      <c r="AV381" s="14" t="s">
        <v>80</v>
      </c>
      <c r="AW381" s="14" t="s">
        <v>171</v>
      </c>
      <c r="AX381" s="14" t="s">
        <v>70</v>
      </c>
      <c r="AY381" s="245" t="s">
        <v>158</v>
      </c>
    </row>
    <row r="382" s="15" customFormat="1">
      <c r="A382" s="15"/>
      <c r="B382" s="256"/>
      <c r="C382" s="257"/>
      <c r="D382" s="226" t="s">
        <v>169</v>
      </c>
      <c r="E382" s="258" t="s">
        <v>19</v>
      </c>
      <c r="F382" s="259" t="s">
        <v>470</v>
      </c>
      <c r="G382" s="257"/>
      <c r="H382" s="260">
        <v>23.899999999999999</v>
      </c>
      <c r="I382" s="261"/>
      <c r="J382" s="257"/>
      <c r="K382" s="257"/>
      <c r="L382" s="262"/>
      <c r="M382" s="263"/>
      <c r="N382" s="264"/>
      <c r="O382" s="264"/>
      <c r="P382" s="264"/>
      <c r="Q382" s="264"/>
      <c r="R382" s="264"/>
      <c r="S382" s="264"/>
      <c r="T382" s="26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T382" s="266" t="s">
        <v>169</v>
      </c>
      <c r="AU382" s="266" t="s">
        <v>80</v>
      </c>
      <c r="AV382" s="15" t="s">
        <v>165</v>
      </c>
      <c r="AW382" s="15" t="s">
        <v>171</v>
      </c>
      <c r="AX382" s="15" t="s">
        <v>78</v>
      </c>
      <c r="AY382" s="266" t="s">
        <v>158</v>
      </c>
    </row>
    <row r="383" s="2" customFormat="1" ht="14.4" customHeight="1">
      <c r="A383" s="40"/>
      <c r="B383" s="41"/>
      <c r="C383" s="206" t="s">
        <v>536</v>
      </c>
      <c r="D383" s="206" t="s">
        <v>160</v>
      </c>
      <c r="E383" s="207" t="s">
        <v>503</v>
      </c>
      <c r="F383" s="208" t="s">
        <v>504</v>
      </c>
      <c r="G383" s="209" t="s">
        <v>505</v>
      </c>
      <c r="H383" s="210">
        <v>2</v>
      </c>
      <c r="I383" s="211"/>
      <c r="J383" s="212">
        <f>ROUND(I383*H383,2)</f>
        <v>0</v>
      </c>
      <c r="K383" s="208" t="s">
        <v>164</v>
      </c>
      <c r="L383" s="46"/>
      <c r="M383" s="213" t="s">
        <v>19</v>
      </c>
      <c r="N383" s="214" t="s">
        <v>41</v>
      </c>
      <c r="O383" s="86"/>
      <c r="P383" s="215">
        <f>O383*H383</f>
        <v>0</v>
      </c>
      <c r="Q383" s="215">
        <v>0.45937</v>
      </c>
      <c r="R383" s="215">
        <f>Q383*H383</f>
        <v>0.91874</v>
      </c>
      <c r="S383" s="215">
        <v>0</v>
      </c>
      <c r="T383" s="216">
        <f>S383*H383</f>
        <v>0</v>
      </c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17" t="s">
        <v>165</v>
      </c>
      <c r="AT383" s="217" t="s">
        <v>160</v>
      </c>
      <c r="AU383" s="217" t="s">
        <v>80</v>
      </c>
      <c r="AY383" s="19" t="s">
        <v>158</v>
      </c>
      <c r="BE383" s="218">
        <f>IF(N383="základní",J383,0)</f>
        <v>0</v>
      </c>
      <c r="BF383" s="218">
        <f>IF(N383="snížená",J383,0)</f>
        <v>0</v>
      </c>
      <c r="BG383" s="218">
        <f>IF(N383="zákl. přenesená",J383,0)</f>
        <v>0</v>
      </c>
      <c r="BH383" s="218">
        <f>IF(N383="sníž. přenesená",J383,0)</f>
        <v>0</v>
      </c>
      <c r="BI383" s="218">
        <f>IF(N383="nulová",J383,0)</f>
        <v>0</v>
      </c>
      <c r="BJ383" s="19" t="s">
        <v>78</v>
      </c>
      <c r="BK383" s="218">
        <f>ROUND(I383*H383,2)</f>
        <v>0</v>
      </c>
      <c r="BL383" s="19" t="s">
        <v>165</v>
      </c>
      <c r="BM383" s="217" t="s">
        <v>3355</v>
      </c>
    </row>
    <row r="384" s="2" customFormat="1">
      <c r="A384" s="40"/>
      <c r="B384" s="41"/>
      <c r="C384" s="42"/>
      <c r="D384" s="219" t="s">
        <v>167</v>
      </c>
      <c r="E384" s="42"/>
      <c r="F384" s="220" t="s">
        <v>507</v>
      </c>
      <c r="G384" s="42"/>
      <c r="H384" s="42"/>
      <c r="I384" s="221"/>
      <c r="J384" s="42"/>
      <c r="K384" s="42"/>
      <c r="L384" s="46"/>
      <c r="M384" s="222"/>
      <c r="N384" s="223"/>
      <c r="O384" s="86"/>
      <c r="P384" s="86"/>
      <c r="Q384" s="86"/>
      <c r="R384" s="86"/>
      <c r="S384" s="86"/>
      <c r="T384" s="87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T384" s="19" t="s">
        <v>167</v>
      </c>
      <c r="AU384" s="19" t="s">
        <v>80</v>
      </c>
    </row>
    <row r="385" s="13" customFormat="1">
      <c r="A385" s="13"/>
      <c r="B385" s="224"/>
      <c r="C385" s="225"/>
      <c r="D385" s="226" t="s">
        <v>169</v>
      </c>
      <c r="E385" s="227" t="s">
        <v>19</v>
      </c>
      <c r="F385" s="228" t="s">
        <v>3304</v>
      </c>
      <c r="G385" s="225"/>
      <c r="H385" s="227" t="s">
        <v>19</v>
      </c>
      <c r="I385" s="229"/>
      <c r="J385" s="225"/>
      <c r="K385" s="225"/>
      <c r="L385" s="230"/>
      <c r="M385" s="231"/>
      <c r="N385" s="232"/>
      <c r="O385" s="232"/>
      <c r="P385" s="232"/>
      <c r="Q385" s="232"/>
      <c r="R385" s="232"/>
      <c r="S385" s="232"/>
      <c r="T385" s="23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34" t="s">
        <v>169</v>
      </c>
      <c r="AU385" s="234" t="s">
        <v>80</v>
      </c>
      <c r="AV385" s="13" t="s">
        <v>78</v>
      </c>
      <c r="AW385" s="13" t="s">
        <v>171</v>
      </c>
      <c r="AX385" s="13" t="s">
        <v>70</v>
      </c>
      <c r="AY385" s="234" t="s">
        <v>158</v>
      </c>
    </row>
    <row r="386" s="14" customFormat="1">
      <c r="A386" s="14"/>
      <c r="B386" s="235"/>
      <c r="C386" s="236"/>
      <c r="D386" s="226" t="s">
        <v>169</v>
      </c>
      <c r="E386" s="237" t="s">
        <v>19</v>
      </c>
      <c r="F386" s="238" t="s">
        <v>508</v>
      </c>
      <c r="G386" s="236"/>
      <c r="H386" s="239">
        <v>2</v>
      </c>
      <c r="I386" s="240"/>
      <c r="J386" s="236"/>
      <c r="K386" s="236"/>
      <c r="L386" s="241"/>
      <c r="M386" s="242"/>
      <c r="N386" s="243"/>
      <c r="O386" s="243"/>
      <c r="P386" s="243"/>
      <c r="Q386" s="243"/>
      <c r="R386" s="243"/>
      <c r="S386" s="243"/>
      <c r="T386" s="24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45" t="s">
        <v>169</v>
      </c>
      <c r="AU386" s="245" t="s">
        <v>80</v>
      </c>
      <c r="AV386" s="14" t="s">
        <v>80</v>
      </c>
      <c r="AW386" s="14" t="s">
        <v>171</v>
      </c>
      <c r="AX386" s="14" t="s">
        <v>70</v>
      </c>
      <c r="AY386" s="245" t="s">
        <v>158</v>
      </c>
    </row>
    <row r="387" s="15" customFormat="1">
      <c r="A387" s="15"/>
      <c r="B387" s="256"/>
      <c r="C387" s="257"/>
      <c r="D387" s="226" t="s">
        <v>169</v>
      </c>
      <c r="E387" s="258" t="s">
        <v>19</v>
      </c>
      <c r="F387" s="259" t="s">
        <v>470</v>
      </c>
      <c r="G387" s="257"/>
      <c r="H387" s="260">
        <v>2</v>
      </c>
      <c r="I387" s="261"/>
      <c r="J387" s="257"/>
      <c r="K387" s="257"/>
      <c r="L387" s="262"/>
      <c r="M387" s="263"/>
      <c r="N387" s="264"/>
      <c r="O387" s="264"/>
      <c r="P387" s="264"/>
      <c r="Q387" s="264"/>
      <c r="R387" s="264"/>
      <c r="S387" s="264"/>
      <c r="T387" s="26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66" t="s">
        <v>169</v>
      </c>
      <c r="AU387" s="266" t="s">
        <v>80</v>
      </c>
      <c r="AV387" s="15" t="s">
        <v>165</v>
      </c>
      <c r="AW387" s="15" t="s">
        <v>171</v>
      </c>
      <c r="AX387" s="15" t="s">
        <v>78</v>
      </c>
      <c r="AY387" s="266" t="s">
        <v>158</v>
      </c>
    </row>
    <row r="388" s="2" customFormat="1" ht="14.4" customHeight="1">
      <c r="A388" s="40"/>
      <c r="B388" s="41"/>
      <c r="C388" s="206" t="s">
        <v>540</v>
      </c>
      <c r="D388" s="206" t="s">
        <v>160</v>
      </c>
      <c r="E388" s="207" t="s">
        <v>3356</v>
      </c>
      <c r="F388" s="208" t="s">
        <v>3357</v>
      </c>
      <c r="G388" s="209" t="s">
        <v>505</v>
      </c>
      <c r="H388" s="210">
        <v>3</v>
      </c>
      <c r="I388" s="211"/>
      <c r="J388" s="212">
        <f>ROUND(I388*H388,2)</f>
        <v>0</v>
      </c>
      <c r="K388" s="208" t="s">
        <v>164</v>
      </c>
      <c r="L388" s="46"/>
      <c r="M388" s="213" t="s">
        <v>19</v>
      </c>
      <c r="N388" s="214" t="s">
        <v>41</v>
      </c>
      <c r="O388" s="86"/>
      <c r="P388" s="215">
        <f>O388*H388</f>
        <v>0</v>
      </c>
      <c r="Q388" s="215">
        <v>0.00025000000000000001</v>
      </c>
      <c r="R388" s="215">
        <f>Q388*H388</f>
        <v>0.00075000000000000002</v>
      </c>
      <c r="S388" s="215">
        <v>0</v>
      </c>
      <c r="T388" s="216">
        <f>S388*H388</f>
        <v>0</v>
      </c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17" t="s">
        <v>165</v>
      </c>
      <c r="AT388" s="217" t="s">
        <v>160</v>
      </c>
      <c r="AU388" s="217" t="s">
        <v>80</v>
      </c>
      <c r="AY388" s="19" t="s">
        <v>158</v>
      </c>
      <c r="BE388" s="218">
        <f>IF(N388="základní",J388,0)</f>
        <v>0</v>
      </c>
      <c r="BF388" s="218">
        <f>IF(N388="snížená",J388,0)</f>
        <v>0</v>
      </c>
      <c r="BG388" s="218">
        <f>IF(N388="zákl. přenesená",J388,0)</f>
        <v>0</v>
      </c>
      <c r="BH388" s="218">
        <f>IF(N388="sníž. přenesená",J388,0)</f>
        <v>0</v>
      </c>
      <c r="BI388" s="218">
        <f>IF(N388="nulová",J388,0)</f>
        <v>0</v>
      </c>
      <c r="BJ388" s="19" t="s">
        <v>78</v>
      </c>
      <c r="BK388" s="218">
        <f>ROUND(I388*H388,2)</f>
        <v>0</v>
      </c>
      <c r="BL388" s="19" t="s">
        <v>165</v>
      </c>
      <c r="BM388" s="217" t="s">
        <v>3358</v>
      </c>
    </row>
    <row r="389" s="2" customFormat="1">
      <c r="A389" s="40"/>
      <c r="B389" s="41"/>
      <c r="C389" s="42"/>
      <c r="D389" s="219" t="s">
        <v>167</v>
      </c>
      <c r="E389" s="42"/>
      <c r="F389" s="220" t="s">
        <v>3359</v>
      </c>
      <c r="G389" s="42"/>
      <c r="H389" s="42"/>
      <c r="I389" s="221"/>
      <c r="J389" s="42"/>
      <c r="K389" s="42"/>
      <c r="L389" s="46"/>
      <c r="M389" s="222"/>
      <c r="N389" s="223"/>
      <c r="O389" s="86"/>
      <c r="P389" s="86"/>
      <c r="Q389" s="86"/>
      <c r="R389" s="86"/>
      <c r="S389" s="86"/>
      <c r="T389" s="87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T389" s="19" t="s">
        <v>167</v>
      </c>
      <c r="AU389" s="19" t="s">
        <v>80</v>
      </c>
    </row>
    <row r="390" s="13" customFormat="1">
      <c r="A390" s="13"/>
      <c r="B390" s="224"/>
      <c r="C390" s="225"/>
      <c r="D390" s="226" t="s">
        <v>169</v>
      </c>
      <c r="E390" s="227" t="s">
        <v>19</v>
      </c>
      <c r="F390" s="228" t="s">
        <v>3304</v>
      </c>
      <c r="G390" s="225"/>
      <c r="H390" s="227" t="s">
        <v>19</v>
      </c>
      <c r="I390" s="229"/>
      <c r="J390" s="225"/>
      <c r="K390" s="225"/>
      <c r="L390" s="230"/>
      <c r="M390" s="231"/>
      <c r="N390" s="232"/>
      <c r="O390" s="232"/>
      <c r="P390" s="232"/>
      <c r="Q390" s="232"/>
      <c r="R390" s="232"/>
      <c r="S390" s="232"/>
      <c r="T390" s="23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34" t="s">
        <v>169</v>
      </c>
      <c r="AU390" s="234" t="s">
        <v>80</v>
      </c>
      <c r="AV390" s="13" t="s">
        <v>78</v>
      </c>
      <c r="AW390" s="13" t="s">
        <v>171</v>
      </c>
      <c r="AX390" s="13" t="s">
        <v>70</v>
      </c>
      <c r="AY390" s="234" t="s">
        <v>158</v>
      </c>
    </row>
    <row r="391" s="13" customFormat="1">
      <c r="A391" s="13"/>
      <c r="B391" s="224"/>
      <c r="C391" s="225"/>
      <c r="D391" s="226" t="s">
        <v>169</v>
      </c>
      <c r="E391" s="227" t="s">
        <v>19</v>
      </c>
      <c r="F391" s="228" t="s">
        <v>1488</v>
      </c>
      <c r="G391" s="225"/>
      <c r="H391" s="227" t="s">
        <v>19</v>
      </c>
      <c r="I391" s="229"/>
      <c r="J391" s="225"/>
      <c r="K391" s="225"/>
      <c r="L391" s="230"/>
      <c r="M391" s="231"/>
      <c r="N391" s="232"/>
      <c r="O391" s="232"/>
      <c r="P391" s="232"/>
      <c r="Q391" s="232"/>
      <c r="R391" s="232"/>
      <c r="S391" s="232"/>
      <c r="T391" s="23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34" t="s">
        <v>169</v>
      </c>
      <c r="AU391" s="234" t="s">
        <v>80</v>
      </c>
      <c r="AV391" s="13" t="s">
        <v>78</v>
      </c>
      <c r="AW391" s="13" t="s">
        <v>171</v>
      </c>
      <c r="AX391" s="13" t="s">
        <v>70</v>
      </c>
      <c r="AY391" s="234" t="s">
        <v>158</v>
      </c>
    </row>
    <row r="392" s="14" customFormat="1">
      <c r="A392" s="14"/>
      <c r="B392" s="235"/>
      <c r="C392" s="236"/>
      <c r="D392" s="226" t="s">
        <v>169</v>
      </c>
      <c r="E392" s="237" t="s">
        <v>19</v>
      </c>
      <c r="F392" s="238" t="s">
        <v>178</v>
      </c>
      <c r="G392" s="236"/>
      <c r="H392" s="239">
        <v>3</v>
      </c>
      <c r="I392" s="240"/>
      <c r="J392" s="236"/>
      <c r="K392" s="236"/>
      <c r="L392" s="241"/>
      <c r="M392" s="242"/>
      <c r="N392" s="243"/>
      <c r="O392" s="243"/>
      <c r="P392" s="243"/>
      <c r="Q392" s="243"/>
      <c r="R392" s="243"/>
      <c r="S392" s="243"/>
      <c r="T392" s="24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45" t="s">
        <v>169</v>
      </c>
      <c r="AU392" s="245" t="s">
        <v>80</v>
      </c>
      <c r="AV392" s="14" t="s">
        <v>80</v>
      </c>
      <c r="AW392" s="14" t="s">
        <v>171</v>
      </c>
      <c r="AX392" s="14" t="s">
        <v>70</v>
      </c>
      <c r="AY392" s="245" t="s">
        <v>158</v>
      </c>
    </row>
    <row r="393" s="15" customFormat="1">
      <c r="A393" s="15"/>
      <c r="B393" s="256"/>
      <c r="C393" s="257"/>
      <c r="D393" s="226" t="s">
        <v>169</v>
      </c>
      <c r="E393" s="258" t="s">
        <v>19</v>
      </c>
      <c r="F393" s="259" t="s">
        <v>470</v>
      </c>
      <c r="G393" s="257"/>
      <c r="H393" s="260">
        <v>3</v>
      </c>
      <c r="I393" s="261"/>
      <c r="J393" s="257"/>
      <c r="K393" s="257"/>
      <c r="L393" s="262"/>
      <c r="M393" s="263"/>
      <c r="N393" s="264"/>
      <c r="O393" s="264"/>
      <c r="P393" s="264"/>
      <c r="Q393" s="264"/>
      <c r="R393" s="264"/>
      <c r="S393" s="264"/>
      <c r="T393" s="265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T393" s="266" t="s">
        <v>169</v>
      </c>
      <c r="AU393" s="266" t="s">
        <v>80</v>
      </c>
      <c r="AV393" s="15" t="s">
        <v>165</v>
      </c>
      <c r="AW393" s="15" t="s">
        <v>171</v>
      </c>
      <c r="AX393" s="15" t="s">
        <v>78</v>
      </c>
      <c r="AY393" s="266" t="s">
        <v>158</v>
      </c>
    </row>
    <row r="394" s="2" customFormat="1" ht="14.4" customHeight="1">
      <c r="A394" s="40"/>
      <c r="B394" s="41"/>
      <c r="C394" s="206" t="s">
        <v>544</v>
      </c>
      <c r="D394" s="206" t="s">
        <v>160</v>
      </c>
      <c r="E394" s="207" t="s">
        <v>3360</v>
      </c>
      <c r="F394" s="208" t="s">
        <v>3361</v>
      </c>
      <c r="G394" s="209" t="s">
        <v>505</v>
      </c>
      <c r="H394" s="210">
        <v>2</v>
      </c>
      <c r="I394" s="211"/>
      <c r="J394" s="212">
        <f>ROUND(I394*H394,2)</f>
        <v>0</v>
      </c>
      <c r="K394" s="208" t="s">
        <v>164</v>
      </c>
      <c r="L394" s="46"/>
      <c r="M394" s="213" t="s">
        <v>19</v>
      </c>
      <c r="N394" s="214" t="s">
        <v>41</v>
      </c>
      <c r="O394" s="86"/>
      <c r="P394" s="215">
        <f>O394*H394</f>
        <v>0</v>
      </c>
      <c r="Q394" s="215">
        <v>0.00040000000000000002</v>
      </c>
      <c r="R394" s="215">
        <f>Q394*H394</f>
        <v>0.00080000000000000004</v>
      </c>
      <c r="S394" s="215">
        <v>0</v>
      </c>
      <c r="T394" s="216">
        <f>S394*H394</f>
        <v>0</v>
      </c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R394" s="217" t="s">
        <v>165</v>
      </c>
      <c r="AT394" s="217" t="s">
        <v>160</v>
      </c>
      <c r="AU394" s="217" t="s">
        <v>80</v>
      </c>
      <c r="AY394" s="19" t="s">
        <v>158</v>
      </c>
      <c r="BE394" s="218">
        <f>IF(N394="základní",J394,0)</f>
        <v>0</v>
      </c>
      <c r="BF394" s="218">
        <f>IF(N394="snížená",J394,0)</f>
        <v>0</v>
      </c>
      <c r="BG394" s="218">
        <f>IF(N394="zákl. přenesená",J394,0)</f>
        <v>0</v>
      </c>
      <c r="BH394" s="218">
        <f>IF(N394="sníž. přenesená",J394,0)</f>
        <v>0</v>
      </c>
      <c r="BI394" s="218">
        <f>IF(N394="nulová",J394,0)</f>
        <v>0</v>
      </c>
      <c r="BJ394" s="19" t="s">
        <v>78</v>
      </c>
      <c r="BK394" s="218">
        <f>ROUND(I394*H394,2)</f>
        <v>0</v>
      </c>
      <c r="BL394" s="19" t="s">
        <v>165</v>
      </c>
      <c r="BM394" s="217" t="s">
        <v>3362</v>
      </c>
    </row>
    <row r="395" s="2" customFormat="1">
      <c r="A395" s="40"/>
      <c r="B395" s="41"/>
      <c r="C395" s="42"/>
      <c r="D395" s="219" t="s">
        <v>167</v>
      </c>
      <c r="E395" s="42"/>
      <c r="F395" s="220" t="s">
        <v>3363</v>
      </c>
      <c r="G395" s="42"/>
      <c r="H395" s="42"/>
      <c r="I395" s="221"/>
      <c r="J395" s="42"/>
      <c r="K395" s="42"/>
      <c r="L395" s="46"/>
      <c r="M395" s="222"/>
      <c r="N395" s="223"/>
      <c r="O395" s="86"/>
      <c r="P395" s="86"/>
      <c r="Q395" s="86"/>
      <c r="R395" s="86"/>
      <c r="S395" s="86"/>
      <c r="T395" s="87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T395" s="19" t="s">
        <v>167</v>
      </c>
      <c r="AU395" s="19" t="s">
        <v>80</v>
      </c>
    </row>
    <row r="396" s="13" customFormat="1">
      <c r="A396" s="13"/>
      <c r="B396" s="224"/>
      <c r="C396" s="225"/>
      <c r="D396" s="226" t="s">
        <v>169</v>
      </c>
      <c r="E396" s="227" t="s">
        <v>19</v>
      </c>
      <c r="F396" s="228" t="s">
        <v>3304</v>
      </c>
      <c r="G396" s="225"/>
      <c r="H396" s="227" t="s">
        <v>19</v>
      </c>
      <c r="I396" s="229"/>
      <c r="J396" s="225"/>
      <c r="K396" s="225"/>
      <c r="L396" s="230"/>
      <c r="M396" s="231"/>
      <c r="N396" s="232"/>
      <c r="O396" s="232"/>
      <c r="P396" s="232"/>
      <c r="Q396" s="232"/>
      <c r="R396" s="232"/>
      <c r="S396" s="232"/>
      <c r="T396" s="23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34" t="s">
        <v>169</v>
      </c>
      <c r="AU396" s="234" t="s">
        <v>80</v>
      </c>
      <c r="AV396" s="13" t="s">
        <v>78</v>
      </c>
      <c r="AW396" s="13" t="s">
        <v>171</v>
      </c>
      <c r="AX396" s="13" t="s">
        <v>70</v>
      </c>
      <c r="AY396" s="234" t="s">
        <v>158</v>
      </c>
    </row>
    <row r="397" s="13" customFormat="1">
      <c r="A397" s="13"/>
      <c r="B397" s="224"/>
      <c r="C397" s="225"/>
      <c r="D397" s="226" t="s">
        <v>169</v>
      </c>
      <c r="E397" s="227" t="s">
        <v>19</v>
      </c>
      <c r="F397" s="228" t="s">
        <v>1488</v>
      </c>
      <c r="G397" s="225"/>
      <c r="H397" s="227" t="s">
        <v>19</v>
      </c>
      <c r="I397" s="229"/>
      <c r="J397" s="225"/>
      <c r="K397" s="225"/>
      <c r="L397" s="230"/>
      <c r="M397" s="231"/>
      <c r="N397" s="232"/>
      <c r="O397" s="232"/>
      <c r="P397" s="232"/>
      <c r="Q397" s="232"/>
      <c r="R397" s="232"/>
      <c r="S397" s="232"/>
      <c r="T397" s="23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34" t="s">
        <v>169</v>
      </c>
      <c r="AU397" s="234" t="s">
        <v>80</v>
      </c>
      <c r="AV397" s="13" t="s">
        <v>78</v>
      </c>
      <c r="AW397" s="13" t="s">
        <v>171</v>
      </c>
      <c r="AX397" s="13" t="s">
        <v>70</v>
      </c>
      <c r="AY397" s="234" t="s">
        <v>158</v>
      </c>
    </row>
    <row r="398" s="14" customFormat="1">
      <c r="A398" s="14"/>
      <c r="B398" s="235"/>
      <c r="C398" s="236"/>
      <c r="D398" s="226" t="s">
        <v>169</v>
      </c>
      <c r="E398" s="237" t="s">
        <v>19</v>
      </c>
      <c r="F398" s="238" t="s">
        <v>508</v>
      </c>
      <c r="G398" s="236"/>
      <c r="H398" s="239">
        <v>2</v>
      </c>
      <c r="I398" s="240"/>
      <c r="J398" s="236"/>
      <c r="K398" s="236"/>
      <c r="L398" s="241"/>
      <c r="M398" s="242"/>
      <c r="N398" s="243"/>
      <c r="O398" s="243"/>
      <c r="P398" s="243"/>
      <c r="Q398" s="243"/>
      <c r="R398" s="243"/>
      <c r="S398" s="243"/>
      <c r="T398" s="24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45" t="s">
        <v>169</v>
      </c>
      <c r="AU398" s="245" t="s">
        <v>80</v>
      </c>
      <c r="AV398" s="14" t="s">
        <v>80</v>
      </c>
      <c r="AW398" s="14" t="s">
        <v>171</v>
      </c>
      <c r="AX398" s="14" t="s">
        <v>70</v>
      </c>
      <c r="AY398" s="245" t="s">
        <v>158</v>
      </c>
    </row>
    <row r="399" s="15" customFormat="1">
      <c r="A399" s="15"/>
      <c r="B399" s="256"/>
      <c r="C399" s="257"/>
      <c r="D399" s="226" t="s">
        <v>169</v>
      </c>
      <c r="E399" s="258" t="s">
        <v>19</v>
      </c>
      <c r="F399" s="259" t="s">
        <v>470</v>
      </c>
      <c r="G399" s="257"/>
      <c r="H399" s="260">
        <v>2</v>
      </c>
      <c r="I399" s="261"/>
      <c r="J399" s="257"/>
      <c r="K399" s="257"/>
      <c r="L399" s="262"/>
      <c r="M399" s="263"/>
      <c r="N399" s="264"/>
      <c r="O399" s="264"/>
      <c r="P399" s="264"/>
      <c r="Q399" s="264"/>
      <c r="R399" s="264"/>
      <c r="S399" s="264"/>
      <c r="T399" s="265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6" t="s">
        <v>169</v>
      </c>
      <c r="AU399" s="266" t="s">
        <v>80</v>
      </c>
      <c r="AV399" s="15" t="s">
        <v>165</v>
      </c>
      <c r="AW399" s="15" t="s">
        <v>171</v>
      </c>
      <c r="AX399" s="15" t="s">
        <v>78</v>
      </c>
      <c r="AY399" s="266" t="s">
        <v>158</v>
      </c>
    </row>
    <row r="400" s="2" customFormat="1" ht="22.2" customHeight="1">
      <c r="A400" s="40"/>
      <c r="B400" s="41"/>
      <c r="C400" s="206" t="s">
        <v>548</v>
      </c>
      <c r="D400" s="206" t="s">
        <v>160</v>
      </c>
      <c r="E400" s="207" t="s">
        <v>583</v>
      </c>
      <c r="F400" s="208" t="s">
        <v>1470</v>
      </c>
      <c r="G400" s="209" t="s">
        <v>505</v>
      </c>
      <c r="H400" s="210">
        <v>3</v>
      </c>
      <c r="I400" s="211"/>
      <c r="J400" s="212">
        <f>ROUND(I400*H400,2)</f>
        <v>0</v>
      </c>
      <c r="K400" s="208" t="s">
        <v>164</v>
      </c>
      <c r="L400" s="46"/>
      <c r="M400" s="213" t="s">
        <v>19</v>
      </c>
      <c r="N400" s="214" t="s">
        <v>41</v>
      </c>
      <c r="O400" s="86"/>
      <c r="P400" s="215">
        <f>O400*H400</f>
        <v>0</v>
      </c>
      <c r="Q400" s="215">
        <v>0.089999999999999997</v>
      </c>
      <c r="R400" s="215">
        <f>Q400*H400</f>
        <v>0.27000000000000002</v>
      </c>
      <c r="S400" s="215">
        <v>0</v>
      </c>
      <c r="T400" s="216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17" t="s">
        <v>165</v>
      </c>
      <c r="AT400" s="217" t="s">
        <v>160</v>
      </c>
      <c r="AU400" s="217" t="s">
        <v>80</v>
      </c>
      <c r="AY400" s="19" t="s">
        <v>158</v>
      </c>
      <c r="BE400" s="218">
        <f>IF(N400="základní",J400,0)</f>
        <v>0</v>
      </c>
      <c r="BF400" s="218">
        <f>IF(N400="snížená",J400,0)</f>
        <v>0</v>
      </c>
      <c r="BG400" s="218">
        <f>IF(N400="zákl. přenesená",J400,0)</f>
        <v>0</v>
      </c>
      <c r="BH400" s="218">
        <f>IF(N400="sníž. přenesená",J400,0)</f>
        <v>0</v>
      </c>
      <c r="BI400" s="218">
        <f>IF(N400="nulová",J400,0)</f>
        <v>0</v>
      </c>
      <c r="BJ400" s="19" t="s">
        <v>78</v>
      </c>
      <c r="BK400" s="218">
        <f>ROUND(I400*H400,2)</f>
        <v>0</v>
      </c>
      <c r="BL400" s="19" t="s">
        <v>165</v>
      </c>
      <c r="BM400" s="217" t="s">
        <v>3364</v>
      </c>
    </row>
    <row r="401" s="2" customFormat="1">
      <c r="A401" s="40"/>
      <c r="B401" s="41"/>
      <c r="C401" s="42"/>
      <c r="D401" s="219" t="s">
        <v>167</v>
      </c>
      <c r="E401" s="42"/>
      <c r="F401" s="220" t="s">
        <v>586</v>
      </c>
      <c r="G401" s="42"/>
      <c r="H401" s="42"/>
      <c r="I401" s="221"/>
      <c r="J401" s="42"/>
      <c r="K401" s="42"/>
      <c r="L401" s="46"/>
      <c r="M401" s="222"/>
      <c r="N401" s="223"/>
      <c r="O401" s="86"/>
      <c r="P401" s="86"/>
      <c r="Q401" s="86"/>
      <c r="R401" s="86"/>
      <c r="S401" s="86"/>
      <c r="T401" s="87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167</v>
      </c>
      <c r="AU401" s="19" t="s">
        <v>80</v>
      </c>
    </row>
    <row r="402" s="13" customFormat="1">
      <c r="A402" s="13"/>
      <c r="B402" s="224"/>
      <c r="C402" s="225"/>
      <c r="D402" s="226" t="s">
        <v>169</v>
      </c>
      <c r="E402" s="227" t="s">
        <v>19</v>
      </c>
      <c r="F402" s="228" t="s">
        <v>3365</v>
      </c>
      <c r="G402" s="225"/>
      <c r="H402" s="227" t="s">
        <v>19</v>
      </c>
      <c r="I402" s="229"/>
      <c r="J402" s="225"/>
      <c r="K402" s="225"/>
      <c r="L402" s="230"/>
      <c r="M402" s="231"/>
      <c r="N402" s="232"/>
      <c r="O402" s="232"/>
      <c r="P402" s="232"/>
      <c r="Q402" s="232"/>
      <c r="R402" s="232"/>
      <c r="S402" s="232"/>
      <c r="T402" s="23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34" t="s">
        <v>169</v>
      </c>
      <c r="AU402" s="234" t="s">
        <v>80</v>
      </c>
      <c r="AV402" s="13" t="s">
        <v>78</v>
      </c>
      <c r="AW402" s="13" t="s">
        <v>171</v>
      </c>
      <c r="AX402" s="13" t="s">
        <v>70</v>
      </c>
      <c r="AY402" s="234" t="s">
        <v>158</v>
      </c>
    </row>
    <row r="403" s="14" customFormat="1">
      <c r="A403" s="14"/>
      <c r="B403" s="235"/>
      <c r="C403" s="236"/>
      <c r="D403" s="226" t="s">
        <v>169</v>
      </c>
      <c r="E403" s="237" t="s">
        <v>19</v>
      </c>
      <c r="F403" s="238" t="s">
        <v>3366</v>
      </c>
      <c r="G403" s="236"/>
      <c r="H403" s="239">
        <v>1</v>
      </c>
      <c r="I403" s="240"/>
      <c r="J403" s="236"/>
      <c r="K403" s="236"/>
      <c r="L403" s="241"/>
      <c r="M403" s="242"/>
      <c r="N403" s="243"/>
      <c r="O403" s="243"/>
      <c r="P403" s="243"/>
      <c r="Q403" s="243"/>
      <c r="R403" s="243"/>
      <c r="S403" s="243"/>
      <c r="T403" s="24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45" t="s">
        <v>169</v>
      </c>
      <c r="AU403" s="245" t="s">
        <v>80</v>
      </c>
      <c r="AV403" s="14" t="s">
        <v>80</v>
      </c>
      <c r="AW403" s="14" t="s">
        <v>171</v>
      </c>
      <c r="AX403" s="14" t="s">
        <v>70</v>
      </c>
      <c r="AY403" s="245" t="s">
        <v>158</v>
      </c>
    </row>
    <row r="404" s="13" customFormat="1">
      <c r="A404" s="13"/>
      <c r="B404" s="224"/>
      <c r="C404" s="225"/>
      <c r="D404" s="226" t="s">
        <v>169</v>
      </c>
      <c r="E404" s="227" t="s">
        <v>19</v>
      </c>
      <c r="F404" s="228" t="s">
        <v>3367</v>
      </c>
      <c r="G404" s="225"/>
      <c r="H404" s="227" t="s">
        <v>19</v>
      </c>
      <c r="I404" s="229"/>
      <c r="J404" s="225"/>
      <c r="K404" s="225"/>
      <c r="L404" s="230"/>
      <c r="M404" s="231"/>
      <c r="N404" s="232"/>
      <c r="O404" s="232"/>
      <c r="P404" s="232"/>
      <c r="Q404" s="232"/>
      <c r="R404" s="232"/>
      <c r="S404" s="232"/>
      <c r="T404" s="23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34" t="s">
        <v>169</v>
      </c>
      <c r="AU404" s="234" t="s">
        <v>80</v>
      </c>
      <c r="AV404" s="13" t="s">
        <v>78</v>
      </c>
      <c r="AW404" s="13" t="s">
        <v>171</v>
      </c>
      <c r="AX404" s="13" t="s">
        <v>70</v>
      </c>
      <c r="AY404" s="234" t="s">
        <v>158</v>
      </c>
    </row>
    <row r="405" s="14" customFormat="1">
      <c r="A405" s="14"/>
      <c r="B405" s="235"/>
      <c r="C405" s="236"/>
      <c r="D405" s="226" t="s">
        <v>169</v>
      </c>
      <c r="E405" s="237" t="s">
        <v>19</v>
      </c>
      <c r="F405" s="238" t="s">
        <v>3368</v>
      </c>
      <c r="G405" s="236"/>
      <c r="H405" s="239">
        <v>2</v>
      </c>
      <c r="I405" s="240"/>
      <c r="J405" s="236"/>
      <c r="K405" s="236"/>
      <c r="L405" s="241"/>
      <c r="M405" s="242"/>
      <c r="N405" s="243"/>
      <c r="O405" s="243"/>
      <c r="P405" s="243"/>
      <c r="Q405" s="243"/>
      <c r="R405" s="243"/>
      <c r="S405" s="243"/>
      <c r="T405" s="24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45" t="s">
        <v>169</v>
      </c>
      <c r="AU405" s="245" t="s">
        <v>80</v>
      </c>
      <c r="AV405" s="14" t="s">
        <v>80</v>
      </c>
      <c r="AW405" s="14" t="s">
        <v>171</v>
      </c>
      <c r="AX405" s="14" t="s">
        <v>70</v>
      </c>
      <c r="AY405" s="245" t="s">
        <v>158</v>
      </c>
    </row>
    <row r="406" s="2" customFormat="1" ht="14.4" customHeight="1">
      <c r="A406" s="40"/>
      <c r="B406" s="41"/>
      <c r="C406" s="246" t="s">
        <v>552</v>
      </c>
      <c r="D406" s="246" t="s">
        <v>400</v>
      </c>
      <c r="E406" s="247" t="s">
        <v>1720</v>
      </c>
      <c r="F406" s="248" t="s">
        <v>1721</v>
      </c>
      <c r="G406" s="249" t="s">
        <v>505</v>
      </c>
      <c r="H406" s="250">
        <v>1</v>
      </c>
      <c r="I406" s="251"/>
      <c r="J406" s="252">
        <f>ROUND(I406*H406,2)</f>
        <v>0</v>
      </c>
      <c r="K406" s="248" t="s">
        <v>19</v>
      </c>
      <c r="L406" s="253"/>
      <c r="M406" s="254" t="s">
        <v>19</v>
      </c>
      <c r="N406" s="255" t="s">
        <v>41</v>
      </c>
      <c r="O406" s="86"/>
      <c r="P406" s="215">
        <f>O406*H406</f>
        <v>0</v>
      </c>
      <c r="Q406" s="215">
        <v>0.029000000000000001</v>
      </c>
      <c r="R406" s="215">
        <f>Q406*H406</f>
        <v>0.029000000000000001</v>
      </c>
      <c r="S406" s="215">
        <v>0</v>
      </c>
      <c r="T406" s="216">
        <f>S406*H406</f>
        <v>0</v>
      </c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17" t="s">
        <v>215</v>
      </c>
      <c r="AT406" s="217" t="s">
        <v>400</v>
      </c>
      <c r="AU406" s="217" t="s">
        <v>80</v>
      </c>
      <c r="AY406" s="19" t="s">
        <v>158</v>
      </c>
      <c r="BE406" s="218">
        <f>IF(N406="základní",J406,0)</f>
        <v>0</v>
      </c>
      <c r="BF406" s="218">
        <f>IF(N406="snížená",J406,0)</f>
        <v>0</v>
      </c>
      <c r="BG406" s="218">
        <f>IF(N406="zákl. přenesená",J406,0)</f>
        <v>0</v>
      </c>
      <c r="BH406" s="218">
        <f>IF(N406="sníž. přenesená",J406,0)</f>
        <v>0</v>
      </c>
      <c r="BI406" s="218">
        <f>IF(N406="nulová",J406,0)</f>
        <v>0</v>
      </c>
      <c r="BJ406" s="19" t="s">
        <v>78</v>
      </c>
      <c r="BK406" s="218">
        <f>ROUND(I406*H406,2)</f>
        <v>0</v>
      </c>
      <c r="BL406" s="19" t="s">
        <v>165</v>
      </c>
      <c r="BM406" s="217" t="s">
        <v>3369</v>
      </c>
    </row>
    <row r="407" s="2" customFormat="1">
      <c r="A407" s="40"/>
      <c r="B407" s="41"/>
      <c r="C407" s="42"/>
      <c r="D407" s="226" t="s">
        <v>1476</v>
      </c>
      <c r="E407" s="42"/>
      <c r="F407" s="271" t="s">
        <v>1723</v>
      </c>
      <c r="G407" s="42"/>
      <c r="H407" s="42"/>
      <c r="I407" s="221"/>
      <c r="J407" s="42"/>
      <c r="K407" s="42"/>
      <c r="L407" s="46"/>
      <c r="M407" s="222"/>
      <c r="N407" s="223"/>
      <c r="O407" s="86"/>
      <c r="P407" s="86"/>
      <c r="Q407" s="86"/>
      <c r="R407" s="86"/>
      <c r="S407" s="86"/>
      <c r="T407" s="87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T407" s="19" t="s">
        <v>1476</v>
      </c>
      <c r="AU407" s="19" t="s">
        <v>80</v>
      </c>
    </row>
    <row r="408" s="2" customFormat="1" ht="14.4" customHeight="1">
      <c r="A408" s="40"/>
      <c r="B408" s="41"/>
      <c r="C408" s="246" t="s">
        <v>556</v>
      </c>
      <c r="D408" s="246" t="s">
        <v>400</v>
      </c>
      <c r="E408" s="247" t="s">
        <v>1724</v>
      </c>
      <c r="F408" s="248" t="s">
        <v>1725</v>
      </c>
      <c r="G408" s="249" t="s">
        <v>505</v>
      </c>
      <c r="H408" s="250">
        <v>2</v>
      </c>
      <c r="I408" s="251"/>
      <c r="J408" s="252">
        <f>ROUND(I408*H408,2)</f>
        <v>0</v>
      </c>
      <c r="K408" s="248" t="s">
        <v>19</v>
      </c>
      <c r="L408" s="253"/>
      <c r="M408" s="254" t="s">
        <v>19</v>
      </c>
      <c r="N408" s="255" t="s">
        <v>41</v>
      </c>
      <c r="O408" s="86"/>
      <c r="P408" s="215">
        <f>O408*H408</f>
        <v>0</v>
      </c>
      <c r="Q408" s="215">
        <v>0.016199999999999999</v>
      </c>
      <c r="R408" s="215">
        <f>Q408*H408</f>
        <v>0.032399999999999998</v>
      </c>
      <c r="S408" s="215">
        <v>0</v>
      </c>
      <c r="T408" s="216">
        <f>S408*H408</f>
        <v>0</v>
      </c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R408" s="217" t="s">
        <v>215</v>
      </c>
      <c r="AT408" s="217" t="s">
        <v>400</v>
      </c>
      <c r="AU408" s="217" t="s">
        <v>80</v>
      </c>
      <c r="AY408" s="19" t="s">
        <v>158</v>
      </c>
      <c r="BE408" s="218">
        <f>IF(N408="základní",J408,0)</f>
        <v>0</v>
      </c>
      <c r="BF408" s="218">
        <f>IF(N408="snížená",J408,0)</f>
        <v>0</v>
      </c>
      <c r="BG408" s="218">
        <f>IF(N408="zákl. přenesená",J408,0)</f>
        <v>0</v>
      </c>
      <c r="BH408" s="218">
        <f>IF(N408="sníž. přenesená",J408,0)</f>
        <v>0</v>
      </c>
      <c r="BI408" s="218">
        <f>IF(N408="nulová",J408,0)</f>
        <v>0</v>
      </c>
      <c r="BJ408" s="19" t="s">
        <v>78</v>
      </c>
      <c r="BK408" s="218">
        <f>ROUND(I408*H408,2)</f>
        <v>0</v>
      </c>
      <c r="BL408" s="19" t="s">
        <v>165</v>
      </c>
      <c r="BM408" s="217" t="s">
        <v>3370</v>
      </c>
    </row>
    <row r="409" s="2" customFormat="1">
      <c r="A409" s="40"/>
      <c r="B409" s="41"/>
      <c r="C409" s="42"/>
      <c r="D409" s="226" t="s">
        <v>1476</v>
      </c>
      <c r="E409" s="42"/>
      <c r="F409" s="271" t="s">
        <v>3371</v>
      </c>
      <c r="G409" s="42"/>
      <c r="H409" s="42"/>
      <c r="I409" s="221"/>
      <c r="J409" s="42"/>
      <c r="K409" s="42"/>
      <c r="L409" s="46"/>
      <c r="M409" s="222"/>
      <c r="N409" s="223"/>
      <c r="O409" s="86"/>
      <c r="P409" s="86"/>
      <c r="Q409" s="86"/>
      <c r="R409" s="86"/>
      <c r="S409" s="86"/>
      <c r="T409" s="87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T409" s="19" t="s">
        <v>1476</v>
      </c>
      <c r="AU409" s="19" t="s">
        <v>80</v>
      </c>
    </row>
    <row r="410" s="2" customFormat="1" ht="14.4" customHeight="1">
      <c r="A410" s="40"/>
      <c r="B410" s="41"/>
      <c r="C410" s="206" t="s">
        <v>560</v>
      </c>
      <c r="D410" s="206" t="s">
        <v>160</v>
      </c>
      <c r="E410" s="207" t="s">
        <v>1735</v>
      </c>
      <c r="F410" s="208" t="s">
        <v>1736</v>
      </c>
      <c r="G410" s="209" t="s">
        <v>1677</v>
      </c>
      <c r="H410" s="210">
        <v>1</v>
      </c>
      <c r="I410" s="211"/>
      <c r="J410" s="212">
        <f>ROUND(I410*H410,2)</f>
        <v>0</v>
      </c>
      <c r="K410" s="208" t="s">
        <v>19</v>
      </c>
      <c r="L410" s="46"/>
      <c r="M410" s="213" t="s">
        <v>19</v>
      </c>
      <c r="N410" s="214" t="s">
        <v>41</v>
      </c>
      <c r="O410" s="86"/>
      <c r="P410" s="215">
        <f>O410*H410</f>
        <v>0</v>
      </c>
      <c r="Q410" s="215">
        <v>0</v>
      </c>
      <c r="R410" s="215">
        <f>Q410*H410</f>
        <v>0</v>
      </c>
      <c r="S410" s="215">
        <v>0</v>
      </c>
      <c r="T410" s="216">
        <f>S410*H410</f>
        <v>0</v>
      </c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R410" s="217" t="s">
        <v>165</v>
      </c>
      <c r="AT410" s="217" t="s">
        <v>160</v>
      </c>
      <c r="AU410" s="217" t="s">
        <v>80</v>
      </c>
      <c r="AY410" s="19" t="s">
        <v>158</v>
      </c>
      <c r="BE410" s="218">
        <f>IF(N410="základní",J410,0)</f>
        <v>0</v>
      </c>
      <c r="BF410" s="218">
        <f>IF(N410="snížená",J410,0)</f>
        <v>0</v>
      </c>
      <c r="BG410" s="218">
        <f>IF(N410="zákl. přenesená",J410,0)</f>
        <v>0</v>
      </c>
      <c r="BH410" s="218">
        <f>IF(N410="sníž. přenesená",J410,0)</f>
        <v>0</v>
      </c>
      <c r="BI410" s="218">
        <f>IF(N410="nulová",J410,0)</f>
        <v>0</v>
      </c>
      <c r="BJ410" s="19" t="s">
        <v>78</v>
      </c>
      <c r="BK410" s="218">
        <f>ROUND(I410*H410,2)</f>
        <v>0</v>
      </c>
      <c r="BL410" s="19" t="s">
        <v>165</v>
      </c>
      <c r="BM410" s="217" t="s">
        <v>3372</v>
      </c>
    </row>
    <row r="411" s="2" customFormat="1" ht="14.4" customHeight="1">
      <c r="A411" s="40"/>
      <c r="B411" s="41"/>
      <c r="C411" s="246" t="s">
        <v>564</v>
      </c>
      <c r="D411" s="246" t="s">
        <v>400</v>
      </c>
      <c r="E411" s="247" t="s">
        <v>1742</v>
      </c>
      <c r="F411" s="248" t="s">
        <v>1743</v>
      </c>
      <c r="G411" s="249" t="s">
        <v>505</v>
      </c>
      <c r="H411" s="250">
        <v>11</v>
      </c>
      <c r="I411" s="251"/>
      <c r="J411" s="252">
        <f>ROUND(I411*H411,2)</f>
        <v>0</v>
      </c>
      <c r="K411" s="248" t="s">
        <v>19</v>
      </c>
      <c r="L411" s="253"/>
      <c r="M411" s="254" t="s">
        <v>19</v>
      </c>
      <c r="N411" s="255" t="s">
        <v>41</v>
      </c>
      <c r="O411" s="86"/>
      <c r="P411" s="215">
        <f>O411*H411</f>
        <v>0</v>
      </c>
      <c r="Q411" s="215">
        <v>0</v>
      </c>
      <c r="R411" s="215">
        <f>Q411*H411</f>
        <v>0</v>
      </c>
      <c r="S411" s="215">
        <v>0</v>
      </c>
      <c r="T411" s="216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17" t="s">
        <v>215</v>
      </c>
      <c r="AT411" s="217" t="s">
        <v>400</v>
      </c>
      <c r="AU411" s="217" t="s">
        <v>80</v>
      </c>
      <c r="AY411" s="19" t="s">
        <v>158</v>
      </c>
      <c r="BE411" s="218">
        <f>IF(N411="základní",J411,0)</f>
        <v>0</v>
      </c>
      <c r="BF411" s="218">
        <f>IF(N411="snížená",J411,0)</f>
        <v>0</v>
      </c>
      <c r="BG411" s="218">
        <f>IF(N411="zákl. přenesená",J411,0)</f>
        <v>0</v>
      </c>
      <c r="BH411" s="218">
        <f>IF(N411="sníž. přenesená",J411,0)</f>
        <v>0</v>
      </c>
      <c r="BI411" s="218">
        <f>IF(N411="nulová",J411,0)</f>
        <v>0</v>
      </c>
      <c r="BJ411" s="19" t="s">
        <v>78</v>
      </c>
      <c r="BK411" s="218">
        <f>ROUND(I411*H411,2)</f>
        <v>0</v>
      </c>
      <c r="BL411" s="19" t="s">
        <v>165</v>
      </c>
      <c r="BM411" s="217" t="s">
        <v>3373</v>
      </c>
    </row>
    <row r="412" s="13" customFormat="1">
      <c r="A412" s="13"/>
      <c r="B412" s="224"/>
      <c r="C412" s="225"/>
      <c r="D412" s="226" t="s">
        <v>169</v>
      </c>
      <c r="E412" s="227" t="s">
        <v>19</v>
      </c>
      <c r="F412" s="228" t="s">
        <v>3374</v>
      </c>
      <c r="G412" s="225"/>
      <c r="H412" s="227" t="s">
        <v>19</v>
      </c>
      <c r="I412" s="229"/>
      <c r="J412" s="225"/>
      <c r="K412" s="225"/>
      <c r="L412" s="230"/>
      <c r="M412" s="231"/>
      <c r="N412" s="232"/>
      <c r="O412" s="232"/>
      <c r="P412" s="232"/>
      <c r="Q412" s="232"/>
      <c r="R412" s="232"/>
      <c r="S412" s="232"/>
      <c r="T412" s="23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34" t="s">
        <v>169</v>
      </c>
      <c r="AU412" s="234" t="s">
        <v>80</v>
      </c>
      <c r="AV412" s="13" t="s">
        <v>78</v>
      </c>
      <c r="AW412" s="13" t="s">
        <v>171</v>
      </c>
      <c r="AX412" s="13" t="s">
        <v>70</v>
      </c>
      <c r="AY412" s="234" t="s">
        <v>158</v>
      </c>
    </row>
    <row r="413" s="14" customFormat="1">
      <c r="A413" s="14"/>
      <c r="B413" s="235"/>
      <c r="C413" s="236"/>
      <c r="D413" s="226" t="s">
        <v>169</v>
      </c>
      <c r="E413" s="237" t="s">
        <v>19</v>
      </c>
      <c r="F413" s="238" t="s">
        <v>3375</v>
      </c>
      <c r="G413" s="236"/>
      <c r="H413" s="239">
        <v>6</v>
      </c>
      <c r="I413" s="240"/>
      <c r="J413" s="236"/>
      <c r="K413" s="236"/>
      <c r="L413" s="241"/>
      <c r="M413" s="242"/>
      <c r="N413" s="243"/>
      <c r="O413" s="243"/>
      <c r="P413" s="243"/>
      <c r="Q413" s="243"/>
      <c r="R413" s="243"/>
      <c r="S413" s="243"/>
      <c r="T413" s="24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45" t="s">
        <v>169</v>
      </c>
      <c r="AU413" s="245" t="s">
        <v>80</v>
      </c>
      <c r="AV413" s="14" t="s">
        <v>80</v>
      </c>
      <c r="AW413" s="14" t="s">
        <v>171</v>
      </c>
      <c r="AX413" s="14" t="s">
        <v>70</v>
      </c>
      <c r="AY413" s="245" t="s">
        <v>158</v>
      </c>
    </row>
    <row r="414" s="13" customFormat="1">
      <c r="A414" s="13"/>
      <c r="B414" s="224"/>
      <c r="C414" s="225"/>
      <c r="D414" s="226" t="s">
        <v>169</v>
      </c>
      <c r="E414" s="227" t="s">
        <v>19</v>
      </c>
      <c r="F414" s="228" t="s">
        <v>3376</v>
      </c>
      <c r="G414" s="225"/>
      <c r="H414" s="227" t="s">
        <v>19</v>
      </c>
      <c r="I414" s="229"/>
      <c r="J414" s="225"/>
      <c r="K414" s="225"/>
      <c r="L414" s="230"/>
      <c r="M414" s="231"/>
      <c r="N414" s="232"/>
      <c r="O414" s="232"/>
      <c r="P414" s="232"/>
      <c r="Q414" s="232"/>
      <c r="R414" s="232"/>
      <c r="S414" s="232"/>
      <c r="T414" s="23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34" t="s">
        <v>169</v>
      </c>
      <c r="AU414" s="234" t="s">
        <v>80</v>
      </c>
      <c r="AV414" s="13" t="s">
        <v>78</v>
      </c>
      <c r="AW414" s="13" t="s">
        <v>171</v>
      </c>
      <c r="AX414" s="13" t="s">
        <v>70</v>
      </c>
      <c r="AY414" s="234" t="s">
        <v>158</v>
      </c>
    </row>
    <row r="415" s="14" customFormat="1">
      <c r="A415" s="14"/>
      <c r="B415" s="235"/>
      <c r="C415" s="236"/>
      <c r="D415" s="226" t="s">
        <v>169</v>
      </c>
      <c r="E415" s="237" t="s">
        <v>19</v>
      </c>
      <c r="F415" s="238" t="s">
        <v>3377</v>
      </c>
      <c r="G415" s="236"/>
      <c r="H415" s="239">
        <v>5</v>
      </c>
      <c r="I415" s="240"/>
      <c r="J415" s="236"/>
      <c r="K415" s="236"/>
      <c r="L415" s="241"/>
      <c r="M415" s="242"/>
      <c r="N415" s="243"/>
      <c r="O415" s="243"/>
      <c r="P415" s="243"/>
      <c r="Q415" s="243"/>
      <c r="R415" s="243"/>
      <c r="S415" s="243"/>
      <c r="T415" s="24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45" t="s">
        <v>169</v>
      </c>
      <c r="AU415" s="245" t="s">
        <v>80</v>
      </c>
      <c r="AV415" s="14" t="s">
        <v>80</v>
      </c>
      <c r="AW415" s="14" t="s">
        <v>171</v>
      </c>
      <c r="AX415" s="14" t="s">
        <v>70</v>
      </c>
      <c r="AY415" s="245" t="s">
        <v>158</v>
      </c>
    </row>
    <row r="416" s="2" customFormat="1" ht="14.4" customHeight="1">
      <c r="A416" s="40"/>
      <c r="B416" s="41"/>
      <c r="C416" s="246" t="s">
        <v>569</v>
      </c>
      <c r="D416" s="246" t="s">
        <v>400</v>
      </c>
      <c r="E416" s="247" t="s">
        <v>3378</v>
      </c>
      <c r="F416" s="248" t="s">
        <v>3379</v>
      </c>
      <c r="G416" s="249" t="s">
        <v>505</v>
      </c>
      <c r="H416" s="250">
        <v>6</v>
      </c>
      <c r="I416" s="251"/>
      <c r="J416" s="252">
        <f>ROUND(I416*H416,2)</f>
        <v>0</v>
      </c>
      <c r="K416" s="248" t="s">
        <v>19</v>
      </c>
      <c r="L416" s="253"/>
      <c r="M416" s="254" t="s">
        <v>19</v>
      </c>
      <c r="N416" s="255" t="s">
        <v>41</v>
      </c>
      <c r="O416" s="86"/>
      <c r="P416" s="215">
        <f>O416*H416</f>
        <v>0</v>
      </c>
      <c r="Q416" s="215">
        <v>0</v>
      </c>
      <c r="R416" s="215">
        <f>Q416*H416</f>
        <v>0</v>
      </c>
      <c r="S416" s="215">
        <v>0</v>
      </c>
      <c r="T416" s="216">
        <f>S416*H416</f>
        <v>0</v>
      </c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R416" s="217" t="s">
        <v>215</v>
      </c>
      <c r="AT416" s="217" t="s">
        <v>400</v>
      </c>
      <c r="AU416" s="217" t="s">
        <v>80</v>
      </c>
      <c r="AY416" s="19" t="s">
        <v>158</v>
      </c>
      <c r="BE416" s="218">
        <f>IF(N416="základní",J416,0)</f>
        <v>0</v>
      </c>
      <c r="BF416" s="218">
        <f>IF(N416="snížená",J416,0)</f>
        <v>0</v>
      </c>
      <c r="BG416" s="218">
        <f>IF(N416="zákl. přenesená",J416,0)</f>
        <v>0</v>
      </c>
      <c r="BH416" s="218">
        <f>IF(N416="sníž. přenesená",J416,0)</f>
        <v>0</v>
      </c>
      <c r="BI416" s="218">
        <f>IF(N416="nulová",J416,0)</f>
        <v>0</v>
      </c>
      <c r="BJ416" s="19" t="s">
        <v>78</v>
      </c>
      <c r="BK416" s="218">
        <f>ROUND(I416*H416,2)</f>
        <v>0</v>
      </c>
      <c r="BL416" s="19" t="s">
        <v>165</v>
      </c>
      <c r="BM416" s="217" t="s">
        <v>3380</v>
      </c>
    </row>
    <row r="417" s="13" customFormat="1">
      <c r="A417" s="13"/>
      <c r="B417" s="224"/>
      <c r="C417" s="225"/>
      <c r="D417" s="226" t="s">
        <v>169</v>
      </c>
      <c r="E417" s="227" t="s">
        <v>19</v>
      </c>
      <c r="F417" s="228" t="s">
        <v>3381</v>
      </c>
      <c r="G417" s="225"/>
      <c r="H417" s="227" t="s">
        <v>19</v>
      </c>
      <c r="I417" s="229"/>
      <c r="J417" s="225"/>
      <c r="K417" s="225"/>
      <c r="L417" s="230"/>
      <c r="M417" s="231"/>
      <c r="N417" s="232"/>
      <c r="O417" s="232"/>
      <c r="P417" s="232"/>
      <c r="Q417" s="232"/>
      <c r="R417" s="232"/>
      <c r="S417" s="232"/>
      <c r="T417" s="23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34" t="s">
        <v>169</v>
      </c>
      <c r="AU417" s="234" t="s">
        <v>80</v>
      </c>
      <c r="AV417" s="13" t="s">
        <v>78</v>
      </c>
      <c r="AW417" s="13" t="s">
        <v>171</v>
      </c>
      <c r="AX417" s="13" t="s">
        <v>70</v>
      </c>
      <c r="AY417" s="234" t="s">
        <v>158</v>
      </c>
    </row>
    <row r="418" s="14" customFormat="1">
      <c r="A418" s="14"/>
      <c r="B418" s="235"/>
      <c r="C418" s="236"/>
      <c r="D418" s="226" t="s">
        <v>169</v>
      </c>
      <c r="E418" s="237" t="s">
        <v>19</v>
      </c>
      <c r="F418" s="238" t="s">
        <v>3382</v>
      </c>
      <c r="G418" s="236"/>
      <c r="H418" s="239">
        <v>4</v>
      </c>
      <c r="I418" s="240"/>
      <c r="J418" s="236"/>
      <c r="K418" s="236"/>
      <c r="L418" s="241"/>
      <c r="M418" s="242"/>
      <c r="N418" s="243"/>
      <c r="O418" s="243"/>
      <c r="P418" s="243"/>
      <c r="Q418" s="243"/>
      <c r="R418" s="243"/>
      <c r="S418" s="243"/>
      <c r="T418" s="24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45" t="s">
        <v>169</v>
      </c>
      <c r="AU418" s="245" t="s">
        <v>80</v>
      </c>
      <c r="AV418" s="14" t="s">
        <v>80</v>
      </c>
      <c r="AW418" s="14" t="s">
        <v>171</v>
      </c>
      <c r="AX418" s="14" t="s">
        <v>70</v>
      </c>
      <c r="AY418" s="245" t="s">
        <v>158</v>
      </c>
    </row>
    <row r="419" s="13" customFormat="1">
      <c r="A419" s="13"/>
      <c r="B419" s="224"/>
      <c r="C419" s="225"/>
      <c r="D419" s="226" t="s">
        <v>169</v>
      </c>
      <c r="E419" s="227" t="s">
        <v>19</v>
      </c>
      <c r="F419" s="228" t="s">
        <v>3374</v>
      </c>
      <c r="G419" s="225"/>
      <c r="H419" s="227" t="s">
        <v>19</v>
      </c>
      <c r="I419" s="229"/>
      <c r="J419" s="225"/>
      <c r="K419" s="225"/>
      <c r="L419" s="230"/>
      <c r="M419" s="231"/>
      <c r="N419" s="232"/>
      <c r="O419" s="232"/>
      <c r="P419" s="232"/>
      <c r="Q419" s="232"/>
      <c r="R419" s="232"/>
      <c r="S419" s="232"/>
      <c r="T419" s="23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34" t="s">
        <v>169</v>
      </c>
      <c r="AU419" s="234" t="s">
        <v>80</v>
      </c>
      <c r="AV419" s="13" t="s">
        <v>78</v>
      </c>
      <c r="AW419" s="13" t="s">
        <v>171</v>
      </c>
      <c r="AX419" s="13" t="s">
        <v>70</v>
      </c>
      <c r="AY419" s="234" t="s">
        <v>158</v>
      </c>
    </row>
    <row r="420" s="14" customFormat="1">
      <c r="A420" s="14"/>
      <c r="B420" s="235"/>
      <c r="C420" s="236"/>
      <c r="D420" s="226" t="s">
        <v>169</v>
      </c>
      <c r="E420" s="237" t="s">
        <v>19</v>
      </c>
      <c r="F420" s="238" t="s">
        <v>3383</v>
      </c>
      <c r="G420" s="236"/>
      <c r="H420" s="239">
        <v>2</v>
      </c>
      <c r="I420" s="240"/>
      <c r="J420" s="236"/>
      <c r="K420" s="236"/>
      <c r="L420" s="241"/>
      <c r="M420" s="242"/>
      <c r="N420" s="243"/>
      <c r="O420" s="243"/>
      <c r="P420" s="243"/>
      <c r="Q420" s="243"/>
      <c r="R420" s="243"/>
      <c r="S420" s="243"/>
      <c r="T420" s="24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45" t="s">
        <v>169</v>
      </c>
      <c r="AU420" s="245" t="s">
        <v>80</v>
      </c>
      <c r="AV420" s="14" t="s">
        <v>80</v>
      </c>
      <c r="AW420" s="14" t="s">
        <v>171</v>
      </c>
      <c r="AX420" s="14" t="s">
        <v>70</v>
      </c>
      <c r="AY420" s="245" t="s">
        <v>158</v>
      </c>
    </row>
    <row r="421" s="12" customFormat="1" ht="22.8" customHeight="1">
      <c r="A421" s="12"/>
      <c r="B421" s="190"/>
      <c r="C421" s="191"/>
      <c r="D421" s="192" t="s">
        <v>69</v>
      </c>
      <c r="E421" s="204" t="s">
        <v>3384</v>
      </c>
      <c r="F421" s="204" t="s">
        <v>3385</v>
      </c>
      <c r="G421" s="191"/>
      <c r="H421" s="191"/>
      <c r="I421" s="194"/>
      <c r="J421" s="205">
        <f>BK421</f>
        <v>0</v>
      </c>
      <c r="K421" s="191"/>
      <c r="L421" s="196"/>
      <c r="M421" s="197"/>
      <c r="N421" s="198"/>
      <c r="O421" s="198"/>
      <c r="P421" s="199">
        <f>SUM(P422:P545)</f>
        <v>0</v>
      </c>
      <c r="Q421" s="198"/>
      <c r="R421" s="199">
        <f>SUM(R422:R545)</f>
        <v>0.42715000000000009</v>
      </c>
      <c r="S421" s="198"/>
      <c r="T421" s="200">
        <f>SUM(T422:T545)</f>
        <v>0</v>
      </c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R421" s="201" t="s">
        <v>78</v>
      </c>
      <c r="AT421" s="202" t="s">
        <v>69</v>
      </c>
      <c r="AU421" s="202" t="s">
        <v>78</v>
      </c>
      <c r="AY421" s="201" t="s">
        <v>158</v>
      </c>
      <c r="BK421" s="203">
        <f>SUM(BK422:BK545)</f>
        <v>0</v>
      </c>
    </row>
    <row r="422" s="2" customFormat="1" ht="19.8" customHeight="1">
      <c r="A422" s="40"/>
      <c r="B422" s="41"/>
      <c r="C422" s="206" t="s">
        <v>573</v>
      </c>
      <c r="D422" s="206" t="s">
        <v>160</v>
      </c>
      <c r="E422" s="207" t="s">
        <v>3386</v>
      </c>
      <c r="F422" s="208" t="s">
        <v>3387</v>
      </c>
      <c r="G422" s="209" t="s">
        <v>505</v>
      </c>
      <c r="H422" s="210">
        <v>1</v>
      </c>
      <c r="I422" s="211"/>
      <c r="J422" s="212">
        <f>ROUND(I422*H422,2)</f>
        <v>0</v>
      </c>
      <c r="K422" s="208" t="s">
        <v>19</v>
      </c>
      <c r="L422" s="46"/>
      <c r="M422" s="213" t="s">
        <v>19</v>
      </c>
      <c r="N422" s="214" t="s">
        <v>41</v>
      </c>
      <c r="O422" s="86"/>
      <c r="P422" s="215">
        <f>O422*H422</f>
        <v>0</v>
      </c>
      <c r="Q422" s="215">
        <v>0</v>
      </c>
      <c r="R422" s="215">
        <f>Q422*H422</f>
        <v>0</v>
      </c>
      <c r="S422" s="215">
        <v>0</v>
      </c>
      <c r="T422" s="216">
        <f>S422*H422</f>
        <v>0</v>
      </c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R422" s="217" t="s">
        <v>165</v>
      </c>
      <c r="AT422" s="217" t="s">
        <v>160</v>
      </c>
      <c r="AU422" s="217" t="s">
        <v>80</v>
      </c>
      <c r="AY422" s="19" t="s">
        <v>158</v>
      </c>
      <c r="BE422" s="218">
        <f>IF(N422="základní",J422,0)</f>
        <v>0</v>
      </c>
      <c r="BF422" s="218">
        <f>IF(N422="snížená",J422,0)</f>
        <v>0</v>
      </c>
      <c r="BG422" s="218">
        <f>IF(N422="zákl. přenesená",J422,0)</f>
        <v>0</v>
      </c>
      <c r="BH422" s="218">
        <f>IF(N422="sníž. přenesená",J422,0)</f>
        <v>0</v>
      </c>
      <c r="BI422" s="218">
        <f>IF(N422="nulová",J422,0)</f>
        <v>0</v>
      </c>
      <c r="BJ422" s="19" t="s">
        <v>78</v>
      </c>
      <c r="BK422" s="218">
        <f>ROUND(I422*H422,2)</f>
        <v>0</v>
      </c>
      <c r="BL422" s="19" t="s">
        <v>165</v>
      </c>
      <c r="BM422" s="217" t="s">
        <v>3388</v>
      </c>
    </row>
    <row r="423" s="13" customFormat="1">
      <c r="A423" s="13"/>
      <c r="B423" s="224"/>
      <c r="C423" s="225"/>
      <c r="D423" s="226" t="s">
        <v>169</v>
      </c>
      <c r="E423" s="227" t="s">
        <v>19</v>
      </c>
      <c r="F423" s="228" t="s">
        <v>3389</v>
      </c>
      <c r="G423" s="225"/>
      <c r="H423" s="227" t="s">
        <v>19</v>
      </c>
      <c r="I423" s="229"/>
      <c r="J423" s="225"/>
      <c r="K423" s="225"/>
      <c r="L423" s="230"/>
      <c r="M423" s="231"/>
      <c r="N423" s="232"/>
      <c r="O423" s="232"/>
      <c r="P423" s="232"/>
      <c r="Q423" s="232"/>
      <c r="R423" s="232"/>
      <c r="S423" s="232"/>
      <c r="T423" s="23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34" t="s">
        <v>169</v>
      </c>
      <c r="AU423" s="234" t="s">
        <v>80</v>
      </c>
      <c r="AV423" s="13" t="s">
        <v>78</v>
      </c>
      <c r="AW423" s="13" t="s">
        <v>171</v>
      </c>
      <c r="AX423" s="13" t="s">
        <v>70</v>
      </c>
      <c r="AY423" s="234" t="s">
        <v>158</v>
      </c>
    </row>
    <row r="424" s="14" customFormat="1">
      <c r="A424" s="14"/>
      <c r="B424" s="235"/>
      <c r="C424" s="236"/>
      <c r="D424" s="226" t="s">
        <v>169</v>
      </c>
      <c r="E424" s="237" t="s">
        <v>19</v>
      </c>
      <c r="F424" s="238" t="s">
        <v>78</v>
      </c>
      <c r="G424" s="236"/>
      <c r="H424" s="239">
        <v>1</v>
      </c>
      <c r="I424" s="240"/>
      <c r="J424" s="236"/>
      <c r="K424" s="236"/>
      <c r="L424" s="241"/>
      <c r="M424" s="242"/>
      <c r="N424" s="243"/>
      <c r="O424" s="243"/>
      <c r="P424" s="243"/>
      <c r="Q424" s="243"/>
      <c r="R424" s="243"/>
      <c r="S424" s="243"/>
      <c r="T424" s="24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45" t="s">
        <v>169</v>
      </c>
      <c r="AU424" s="245" t="s">
        <v>80</v>
      </c>
      <c r="AV424" s="14" t="s">
        <v>80</v>
      </c>
      <c r="AW424" s="14" t="s">
        <v>171</v>
      </c>
      <c r="AX424" s="14" t="s">
        <v>70</v>
      </c>
      <c r="AY424" s="245" t="s">
        <v>158</v>
      </c>
    </row>
    <row r="425" s="15" customFormat="1">
      <c r="A425" s="15"/>
      <c r="B425" s="256"/>
      <c r="C425" s="257"/>
      <c r="D425" s="226" t="s">
        <v>169</v>
      </c>
      <c r="E425" s="258" t="s">
        <v>19</v>
      </c>
      <c r="F425" s="259" t="s">
        <v>470</v>
      </c>
      <c r="G425" s="257"/>
      <c r="H425" s="260">
        <v>1</v>
      </c>
      <c r="I425" s="261"/>
      <c r="J425" s="257"/>
      <c r="K425" s="257"/>
      <c r="L425" s="262"/>
      <c r="M425" s="263"/>
      <c r="N425" s="264"/>
      <c r="O425" s="264"/>
      <c r="P425" s="264"/>
      <c r="Q425" s="264"/>
      <c r="R425" s="264"/>
      <c r="S425" s="264"/>
      <c r="T425" s="26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66" t="s">
        <v>169</v>
      </c>
      <c r="AU425" s="266" t="s">
        <v>80</v>
      </c>
      <c r="AV425" s="15" t="s">
        <v>165</v>
      </c>
      <c r="AW425" s="15" t="s">
        <v>171</v>
      </c>
      <c r="AX425" s="15" t="s">
        <v>78</v>
      </c>
      <c r="AY425" s="266" t="s">
        <v>158</v>
      </c>
    </row>
    <row r="426" s="2" customFormat="1" ht="14.4" customHeight="1">
      <c r="A426" s="40"/>
      <c r="B426" s="41"/>
      <c r="C426" s="246" t="s">
        <v>578</v>
      </c>
      <c r="D426" s="246" t="s">
        <v>400</v>
      </c>
      <c r="E426" s="247" t="s">
        <v>3390</v>
      </c>
      <c r="F426" s="248" t="s">
        <v>3391</v>
      </c>
      <c r="G426" s="249" t="s">
        <v>505</v>
      </c>
      <c r="H426" s="250">
        <v>1</v>
      </c>
      <c r="I426" s="251"/>
      <c r="J426" s="252">
        <f>ROUND(I426*H426,2)</f>
        <v>0</v>
      </c>
      <c r="K426" s="248" t="s">
        <v>19</v>
      </c>
      <c r="L426" s="253"/>
      <c r="M426" s="254" t="s">
        <v>19</v>
      </c>
      <c r="N426" s="255" t="s">
        <v>41</v>
      </c>
      <c r="O426" s="86"/>
      <c r="P426" s="215">
        <f>O426*H426</f>
        <v>0</v>
      </c>
      <c r="Q426" s="215">
        <v>5.0000000000000002E-05</v>
      </c>
      <c r="R426" s="215">
        <f>Q426*H426</f>
        <v>5.0000000000000002E-05</v>
      </c>
      <c r="S426" s="215">
        <v>0</v>
      </c>
      <c r="T426" s="216">
        <f>S426*H426</f>
        <v>0</v>
      </c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R426" s="217" t="s">
        <v>215</v>
      </c>
      <c r="AT426" s="217" t="s">
        <v>400</v>
      </c>
      <c r="AU426" s="217" t="s">
        <v>80</v>
      </c>
      <c r="AY426" s="19" t="s">
        <v>158</v>
      </c>
      <c r="BE426" s="218">
        <f>IF(N426="základní",J426,0)</f>
        <v>0</v>
      </c>
      <c r="BF426" s="218">
        <f>IF(N426="snížená",J426,0)</f>
        <v>0</v>
      </c>
      <c r="BG426" s="218">
        <f>IF(N426="zákl. přenesená",J426,0)</f>
        <v>0</v>
      </c>
      <c r="BH426" s="218">
        <f>IF(N426="sníž. přenesená",J426,0)</f>
        <v>0</v>
      </c>
      <c r="BI426" s="218">
        <f>IF(N426="nulová",J426,0)</f>
        <v>0</v>
      </c>
      <c r="BJ426" s="19" t="s">
        <v>78</v>
      </c>
      <c r="BK426" s="218">
        <f>ROUND(I426*H426,2)</f>
        <v>0</v>
      </c>
      <c r="BL426" s="19" t="s">
        <v>165</v>
      </c>
      <c r="BM426" s="217" t="s">
        <v>3392</v>
      </c>
    </row>
    <row r="427" s="13" customFormat="1">
      <c r="A427" s="13"/>
      <c r="B427" s="224"/>
      <c r="C427" s="225"/>
      <c r="D427" s="226" t="s">
        <v>169</v>
      </c>
      <c r="E427" s="227" t="s">
        <v>19</v>
      </c>
      <c r="F427" s="228" t="s">
        <v>3389</v>
      </c>
      <c r="G427" s="225"/>
      <c r="H427" s="227" t="s">
        <v>19</v>
      </c>
      <c r="I427" s="229"/>
      <c r="J427" s="225"/>
      <c r="K427" s="225"/>
      <c r="L427" s="230"/>
      <c r="M427" s="231"/>
      <c r="N427" s="232"/>
      <c r="O427" s="232"/>
      <c r="P427" s="232"/>
      <c r="Q427" s="232"/>
      <c r="R427" s="232"/>
      <c r="S427" s="232"/>
      <c r="T427" s="23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34" t="s">
        <v>169</v>
      </c>
      <c r="AU427" s="234" t="s">
        <v>80</v>
      </c>
      <c r="AV427" s="13" t="s">
        <v>78</v>
      </c>
      <c r="AW427" s="13" t="s">
        <v>171</v>
      </c>
      <c r="AX427" s="13" t="s">
        <v>70</v>
      </c>
      <c r="AY427" s="234" t="s">
        <v>158</v>
      </c>
    </row>
    <row r="428" s="14" customFormat="1">
      <c r="A428" s="14"/>
      <c r="B428" s="235"/>
      <c r="C428" s="236"/>
      <c r="D428" s="226" t="s">
        <v>169</v>
      </c>
      <c r="E428" s="237" t="s">
        <v>19</v>
      </c>
      <c r="F428" s="238" t="s">
        <v>78</v>
      </c>
      <c r="G428" s="236"/>
      <c r="H428" s="239">
        <v>1</v>
      </c>
      <c r="I428" s="240"/>
      <c r="J428" s="236"/>
      <c r="K428" s="236"/>
      <c r="L428" s="241"/>
      <c r="M428" s="242"/>
      <c r="N428" s="243"/>
      <c r="O428" s="243"/>
      <c r="P428" s="243"/>
      <c r="Q428" s="243"/>
      <c r="R428" s="243"/>
      <c r="S428" s="243"/>
      <c r="T428" s="24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45" t="s">
        <v>169</v>
      </c>
      <c r="AU428" s="245" t="s">
        <v>80</v>
      </c>
      <c r="AV428" s="14" t="s">
        <v>80</v>
      </c>
      <c r="AW428" s="14" t="s">
        <v>171</v>
      </c>
      <c r="AX428" s="14" t="s">
        <v>70</v>
      </c>
      <c r="AY428" s="245" t="s">
        <v>158</v>
      </c>
    </row>
    <row r="429" s="15" customFormat="1">
      <c r="A429" s="15"/>
      <c r="B429" s="256"/>
      <c r="C429" s="257"/>
      <c r="D429" s="226" t="s">
        <v>169</v>
      </c>
      <c r="E429" s="258" t="s">
        <v>19</v>
      </c>
      <c r="F429" s="259" t="s">
        <v>470</v>
      </c>
      <c r="G429" s="257"/>
      <c r="H429" s="260">
        <v>1</v>
      </c>
      <c r="I429" s="261"/>
      <c r="J429" s="257"/>
      <c r="K429" s="257"/>
      <c r="L429" s="262"/>
      <c r="M429" s="263"/>
      <c r="N429" s="264"/>
      <c r="O429" s="264"/>
      <c r="P429" s="264"/>
      <c r="Q429" s="264"/>
      <c r="R429" s="264"/>
      <c r="S429" s="264"/>
      <c r="T429" s="26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T429" s="266" t="s">
        <v>169</v>
      </c>
      <c r="AU429" s="266" t="s">
        <v>80</v>
      </c>
      <c r="AV429" s="15" t="s">
        <v>165</v>
      </c>
      <c r="AW429" s="15" t="s">
        <v>171</v>
      </c>
      <c r="AX429" s="15" t="s">
        <v>78</v>
      </c>
      <c r="AY429" s="266" t="s">
        <v>158</v>
      </c>
    </row>
    <row r="430" s="2" customFormat="1" ht="14.4" customHeight="1">
      <c r="A430" s="40"/>
      <c r="B430" s="41"/>
      <c r="C430" s="206" t="s">
        <v>582</v>
      </c>
      <c r="D430" s="206" t="s">
        <v>160</v>
      </c>
      <c r="E430" s="207" t="s">
        <v>3393</v>
      </c>
      <c r="F430" s="208" t="s">
        <v>3394</v>
      </c>
      <c r="G430" s="209" t="s">
        <v>505</v>
      </c>
      <c r="H430" s="210">
        <v>1</v>
      </c>
      <c r="I430" s="211"/>
      <c r="J430" s="212">
        <f>ROUND(I430*H430,2)</f>
        <v>0</v>
      </c>
      <c r="K430" s="208" t="s">
        <v>19</v>
      </c>
      <c r="L430" s="46"/>
      <c r="M430" s="213" t="s">
        <v>19</v>
      </c>
      <c r="N430" s="214" t="s">
        <v>41</v>
      </c>
      <c r="O430" s="86"/>
      <c r="P430" s="215">
        <f>O430*H430</f>
        <v>0</v>
      </c>
      <c r="Q430" s="215">
        <v>0.00166</v>
      </c>
      <c r="R430" s="215">
        <f>Q430*H430</f>
        <v>0.00166</v>
      </c>
      <c r="S430" s="215">
        <v>0</v>
      </c>
      <c r="T430" s="216">
        <f>S430*H430</f>
        <v>0</v>
      </c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17" t="s">
        <v>165</v>
      </c>
      <c r="AT430" s="217" t="s">
        <v>160</v>
      </c>
      <c r="AU430" s="217" t="s">
        <v>80</v>
      </c>
      <c r="AY430" s="19" t="s">
        <v>158</v>
      </c>
      <c r="BE430" s="218">
        <f>IF(N430="základní",J430,0)</f>
        <v>0</v>
      </c>
      <c r="BF430" s="218">
        <f>IF(N430="snížená",J430,0)</f>
        <v>0</v>
      </c>
      <c r="BG430" s="218">
        <f>IF(N430="zákl. přenesená",J430,0)</f>
        <v>0</v>
      </c>
      <c r="BH430" s="218">
        <f>IF(N430="sníž. přenesená",J430,0)</f>
        <v>0</v>
      </c>
      <c r="BI430" s="218">
        <f>IF(N430="nulová",J430,0)</f>
        <v>0</v>
      </c>
      <c r="BJ430" s="19" t="s">
        <v>78</v>
      </c>
      <c r="BK430" s="218">
        <f>ROUND(I430*H430,2)</f>
        <v>0</v>
      </c>
      <c r="BL430" s="19" t="s">
        <v>165</v>
      </c>
      <c r="BM430" s="217" t="s">
        <v>3395</v>
      </c>
    </row>
    <row r="431" s="13" customFormat="1">
      <c r="A431" s="13"/>
      <c r="B431" s="224"/>
      <c r="C431" s="225"/>
      <c r="D431" s="226" t="s">
        <v>169</v>
      </c>
      <c r="E431" s="227" t="s">
        <v>19</v>
      </c>
      <c r="F431" s="228" t="s">
        <v>3389</v>
      </c>
      <c r="G431" s="225"/>
      <c r="H431" s="227" t="s">
        <v>19</v>
      </c>
      <c r="I431" s="229"/>
      <c r="J431" s="225"/>
      <c r="K431" s="225"/>
      <c r="L431" s="230"/>
      <c r="M431" s="231"/>
      <c r="N431" s="232"/>
      <c r="O431" s="232"/>
      <c r="P431" s="232"/>
      <c r="Q431" s="232"/>
      <c r="R431" s="232"/>
      <c r="S431" s="232"/>
      <c r="T431" s="23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34" t="s">
        <v>169</v>
      </c>
      <c r="AU431" s="234" t="s">
        <v>80</v>
      </c>
      <c r="AV431" s="13" t="s">
        <v>78</v>
      </c>
      <c r="AW431" s="13" t="s">
        <v>171</v>
      </c>
      <c r="AX431" s="13" t="s">
        <v>70</v>
      </c>
      <c r="AY431" s="234" t="s">
        <v>158</v>
      </c>
    </row>
    <row r="432" s="14" customFormat="1">
      <c r="A432" s="14"/>
      <c r="B432" s="235"/>
      <c r="C432" s="236"/>
      <c r="D432" s="226" t="s">
        <v>169</v>
      </c>
      <c r="E432" s="237" t="s">
        <v>19</v>
      </c>
      <c r="F432" s="238" t="s">
        <v>78</v>
      </c>
      <c r="G432" s="236"/>
      <c r="H432" s="239">
        <v>1</v>
      </c>
      <c r="I432" s="240"/>
      <c r="J432" s="236"/>
      <c r="K432" s="236"/>
      <c r="L432" s="241"/>
      <c r="M432" s="242"/>
      <c r="N432" s="243"/>
      <c r="O432" s="243"/>
      <c r="P432" s="243"/>
      <c r="Q432" s="243"/>
      <c r="R432" s="243"/>
      <c r="S432" s="243"/>
      <c r="T432" s="24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45" t="s">
        <v>169</v>
      </c>
      <c r="AU432" s="245" t="s">
        <v>80</v>
      </c>
      <c r="AV432" s="14" t="s">
        <v>80</v>
      </c>
      <c r="AW432" s="14" t="s">
        <v>171</v>
      </c>
      <c r="AX432" s="14" t="s">
        <v>70</v>
      </c>
      <c r="AY432" s="245" t="s">
        <v>158</v>
      </c>
    </row>
    <row r="433" s="15" customFormat="1">
      <c r="A433" s="15"/>
      <c r="B433" s="256"/>
      <c r="C433" s="257"/>
      <c r="D433" s="226" t="s">
        <v>169</v>
      </c>
      <c r="E433" s="258" t="s">
        <v>19</v>
      </c>
      <c r="F433" s="259" t="s">
        <v>470</v>
      </c>
      <c r="G433" s="257"/>
      <c r="H433" s="260">
        <v>1</v>
      </c>
      <c r="I433" s="261"/>
      <c r="J433" s="257"/>
      <c r="K433" s="257"/>
      <c r="L433" s="262"/>
      <c r="M433" s="263"/>
      <c r="N433" s="264"/>
      <c r="O433" s="264"/>
      <c r="P433" s="264"/>
      <c r="Q433" s="264"/>
      <c r="R433" s="264"/>
      <c r="S433" s="264"/>
      <c r="T433" s="265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66" t="s">
        <v>169</v>
      </c>
      <c r="AU433" s="266" t="s">
        <v>80</v>
      </c>
      <c r="AV433" s="15" t="s">
        <v>165</v>
      </c>
      <c r="AW433" s="15" t="s">
        <v>171</v>
      </c>
      <c r="AX433" s="15" t="s">
        <v>78</v>
      </c>
      <c r="AY433" s="266" t="s">
        <v>158</v>
      </c>
    </row>
    <row r="434" s="2" customFormat="1" ht="14.4" customHeight="1">
      <c r="A434" s="40"/>
      <c r="B434" s="41"/>
      <c r="C434" s="246" t="s">
        <v>587</v>
      </c>
      <c r="D434" s="246" t="s">
        <v>400</v>
      </c>
      <c r="E434" s="247" t="s">
        <v>3396</v>
      </c>
      <c r="F434" s="248" t="s">
        <v>3397</v>
      </c>
      <c r="G434" s="249" t="s">
        <v>505</v>
      </c>
      <c r="H434" s="250">
        <v>1</v>
      </c>
      <c r="I434" s="251"/>
      <c r="J434" s="252">
        <f>ROUND(I434*H434,2)</f>
        <v>0</v>
      </c>
      <c r="K434" s="248" t="s">
        <v>19</v>
      </c>
      <c r="L434" s="253"/>
      <c r="M434" s="254" t="s">
        <v>19</v>
      </c>
      <c r="N434" s="255" t="s">
        <v>41</v>
      </c>
      <c r="O434" s="86"/>
      <c r="P434" s="215">
        <f>O434*H434</f>
        <v>0</v>
      </c>
      <c r="Q434" s="215">
        <v>0.0025000000000000001</v>
      </c>
      <c r="R434" s="215">
        <f>Q434*H434</f>
        <v>0.0025000000000000001</v>
      </c>
      <c r="S434" s="215">
        <v>0</v>
      </c>
      <c r="T434" s="216">
        <f>S434*H434</f>
        <v>0</v>
      </c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R434" s="217" t="s">
        <v>215</v>
      </c>
      <c r="AT434" s="217" t="s">
        <v>400</v>
      </c>
      <c r="AU434" s="217" t="s">
        <v>80</v>
      </c>
      <c r="AY434" s="19" t="s">
        <v>158</v>
      </c>
      <c r="BE434" s="218">
        <f>IF(N434="základní",J434,0)</f>
        <v>0</v>
      </c>
      <c r="BF434" s="218">
        <f>IF(N434="snížená",J434,0)</f>
        <v>0</v>
      </c>
      <c r="BG434" s="218">
        <f>IF(N434="zákl. přenesená",J434,0)</f>
        <v>0</v>
      </c>
      <c r="BH434" s="218">
        <f>IF(N434="sníž. přenesená",J434,0)</f>
        <v>0</v>
      </c>
      <c r="BI434" s="218">
        <f>IF(N434="nulová",J434,0)</f>
        <v>0</v>
      </c>
      <c r="BJ434" s="19" t="s">
        <v>78</v>
      </c>
      <c r="BK434" s="218">
        <f>ROUND(I434*H434,2)</f>
        <v>0</v>
      </c>
      <c r="BL434" s="19" t="s">
        <v>165</v>
      </c>
      <c r="BM434" s="217" t="s">
        <v>3398</v>
      </c>
    </row>
    <row r="435" s="13" customFormat="1">
      <c r="A435" s="13"/>
      <c r="B435" s="224"/>
      <c r="C435" s="225"/>
      <c r="D435" s="226" t="s">
        <v>169</v>
      </c>
      <c r="E435" s="227" t="s">
        <v>19</v>
      </c>
      <c r="F435" s="228" t="s">
        <v>3389</v>
      </c>
      <c r="G435" s="225"/>
      <c r="H435" s="227" t="s">
        <v>19</v>
      </c>
      <c r="I435" s="229"/>
      <c r="J435" s="225"/>
      <c r="K435" s="225"/>
      <c r="L435" s="230"/>
      <c r="M435" s="231"/>
      <c r="N435" s="232"/>
      <c r="O435" s="232"/>
      <c r="P435" s="232"/>
      <c r="Q435" s="232"/>
      <c r="R435" s="232"/>
      <c r="S435" s="232"/>
      <c r="T435" s="23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34" t="s">
        <v>169</v>
      </c>
      <c r="AU435" s="234" t="s">
        <v>80</v>
      </c>
      <c r="AV435" s="13" t="s">
        <v>78</v>
      </c>
      <c r="AW435" s="13" t="s">
        <v>171</v>
      </c>
      <c r="AX435" s="13" t="s">
        <v>70</v>
      </c>
      <c r="AY435" s="234" t="s">
        <v>158</v>
      </c>
    </row>
    <row r="436" s="14" customFormat="1">
      <c r="A436" s="14"/>
      <c r="B436" s="235"/>
      <c r="C436" s="236"/>
      <c r="D436" s="226" t="s">
        <v>169</v>
      </c>
      <c r="E436" s="237" t="s">
        <v>19</v>
      </c>
      <c r="F436" s="238" t="s">
        <v>78</v>
      </c>
      <c r="G436" s="236"/>
      <c r="H436" s="239">
        <v>1</v>
      </c>
      <c r="I436" s="240"/>
      <c r="J436" s="236"/>
      <c r="K436" s="236"/>
      <c r="L436" s="241"/>
      <c r="M436" s="242"/>
      <c r="N436" s="243"/>
      <c r="O436" s="243"/>
      <c r="P436" s="243"/>
      <c r="Q436" s="243"/>
      <c r="R436" s="243"/>
      <c r="S436" s="243"/>
      <c r="T436" s="24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45" t="s">
        <v>169</v>
      </c>
      <c r="AU436" s="245" t="s">
        <v>80</v>
      </c>
      <c r="AV436" s="14" t="s">
        <v>80</v>
      </c>
      <c r="AW436" s="14" t="s">
        <v>171</v>
      </c>
      <c r="AX436" s="14" t="s">
        <v>70</v>
      </c>
      <c r="AY436" s="245" t="s">
        <v>158</v>
      </c>
    </row>
    <row r="437" s="15" customFormat="1">
      <c r="A437" s="15"/>
      <c r="B437" s="256"/>
      <c r="C437" s="257"/>
      <c r="D437" s="226" t="s">
        <v>169</v>
      </c>
      <c r="E437" s="258" t="s">
        <v>19</v>
      </c>
      <c r="F437" s="259" t="s">
        <v>470</v>
      </c>
      <c r="G437" s="257"/>
      <c r="H437" s="260">
        <v>1</v>
      </c>
      <c r="I437" s="261"/>
      <c r="J437" s="257"/>
      <c r="K437" s="257"/>
      <c r="L437" s="262"/>
      <c r="M437" s="263"/>
      <c r="N437" s="264"/>
      <c r="O437" s="264"/>
      <c r="P437" s="264"/>
      <c r="Q437" s="264"/>
      <c r="R437" s="264"/>
      <c r="S437" s="264"/>
      <c r="T437" s="265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T437" s="266" t="s">
        <v>169</v>
      </c>
      <c r="AU437" s="266" t="s">
        <v>80</v>
      </c>
      <c r="AV437" s="15" t="s">
        <v>165</v>
      </c>
      <c r="AW437" s="15" t="s">
        <v>171</v>
      </c>
      <c r="AX437" s="15" t="s">
        <v>78</v>
      </c>
      <c r="AY437" s="266" t="s">
        <v>158</v>
      </c>
    </row>
    <row r="438" s="2" customFormat="1" ht="14.4" customHeight="1">
      <c r="A438" s="40"/>
      <c r="B438" s="41"/>
      <c r="C438" s="206" t="s">
        <v>591</v>
      </c>
      <c r="D438" s="206" t="s">
        <v>160</v>
      </c>
      <c r="E438" s="207" t="s">
        <v>3399</v>
      </c>
      <c r="F438" s="208" t="s">
        <v>3400</v>
      </c>
      <c r="G438" s="209" t="s">
        <v>505</v>
      </c>
      <c r="H438" s="210">
        <v>1</v>
      </c>
      <c r="I438" s="211"/>
      <c r="J438" s="212">
        <f>ROUND(I438*H438,2)</f>
        <v>0</v>
      </c>
      <c r="K438" s="208" t="s">
        <v>19</v>
      </c>
      <c r="L438" s="46"/>
      <c r="M438" s="213" t="s">
        <v>19</v>
      </c>
      <c r="N438" s="214" t="s">
        <v>41</v>
      </c>
      <c r="O438" s="86"/>
      <c r="P438" s="215">
        <f>O438*H438</f>
        <v>0</v>
      </c>
      <c r="Q438" s="215">
        <v>0</v>
      </c>
      <c r="R438" s="215">
        <f>Q438*H438</f>
        <v>0</v>
      </c>
      <c r="S438" s="215">
        <v>0</v>
      </c>
      <c r="T438" s="216">
        <f>S438*H438</f>
        <v>0</v>
      </c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R438" s="217" t="s">
        <v>165</v>
      </c>
      <c r="AT438" s="217" t="s">
        <v>160</v>
      </c>
      <c r="AU438" s="217" t="s">
        <v>80</v>
      </c>
      <c r="AY438" s="19" t="s">
        <v>158</v>
      </c>
      <c r="BE438" s="218">
        <f>IF(N438="základní",J438,0)</f>
        <v>0</v>
      </c>
      <c r="BF438" s="218">
        <f>IF(N438="snížená",J438,0)</f>
        <v>0</v>
      </c>
      <c r="BG438" s="218">
        <f>IF(N438="zákl. přenesená",J438,0)</f>
        <v>0</v>
      </c>
      <c r="BH438" s="218">
        <f>IF(N438="sníž. přenesená",J438,0)</f>
        <v>0</v>
      </c>
      <c r="BI438" s="218">
        <f>IF(N438="nulová",J438,0)</f>
        <v>0</v>
      </c>
      <c r="BJ438" s="19" t="s">
        <v>78</v>
      </c>
      <c r="BK438" s="218">
        <f>ROUND(I438*H438,2)</f>
        <v>0</v>
      </c>
      <c r="BL438" s="19" t="s">
        <v>165</v>
      </c>
      <c r="BM438" s="217" t="s">
        <v>3401</v>
      </c>
    </row>
    <row r="439" s="13" customFormat="1">
      <c r="A439" s="13"/>
      <c r="B439" s="224"/>
      <c r="C439" s="225"/>
      <c r="D439" s="226" t="s">
        <v>169</v>
      </c>
      <c r="E439" s="227" t="s">
        <v>19</v>
      </c>
      <c r="F439" s="228" t="s">
        <v>3389</v>
      </c>
      <c r="G439" s="225"/>
      <c r="H439" s="227" t="s">
        <v>19</v>
      </c>
      <c r="I439" s="229"/>
      <c r="J439" s="225"/>
      <c r="K439" s="225"/>
      <c r="L439" s="230"/>
      <c r="M439" s="231"/>
      <c r="N439" s="232"/>
      <c r="O439" s="232"/>
      <c r="P439" s="232"/>
      <c r="Q439" s="232"/>
      <c r="R439" s="232"/>
      <c r="S439" s="232"/>
      <c r="T439" s="23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34" t="s">
        <v>169</v>
      </c>
      <c r="AU439" s="234" t="s">
        <v>80</v>
      </c>
      <c r="AV439" s="13" t="s">
        <v>78</v>
      </c>
      <c r="AW439" s="13" t="s">
        <v>171</v>
      </c>
      <c r="AX439" s="13" t="s">
        <v>70</v>
      </c>
      <c r="AY439" s="234" t="s">
        <v>158</v>
      </c>
    </row>
    <row r="440" s="14" customFormat="1">
      <c r="A440" s="14"/>
      <c r="B440" s="235"/>
      <c r="C440" s="236"/>
      <c r="D440" s="226" t="s">
        <v>169</v>
      </c>
      <c r="E440" s="237" t="s">
        <v>19</v>
      </c>
      <c r="F440" s="238" t="s">
        <v>78</v>
      </c>
      <c r="G440" s="236"/>
      <c r="H440" s="239">
        <v>1</v>
      </c>
      <c r="I440" s="240"/>
      <c r="J440" s="236"/>
      <c r="K440" s="236"/>
      <c r="L440" s="241"/>
      <c r="M440" s="242"/>
      <c r="N440" s="243"/>
      <c r="O440" s="243"/>
      <c r="P440" s="243"/>
      <c r="Q440" s="243"/>
      <c r="R440" s="243"/>
      <c r="S440" s="243"/>
      <c r="T440" s="24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45" t="s">
        <v>169</v>
      </c>
      <c r="AU440" s="245" t="s">
        <v>80</v>
      </c>
      <c r="AV440" s="14" t="s">
        <v>80</v>
      </c>
      <c r="AW440" s="14" t="s">
        <v>171</v>
      </c>
      <c r="AX440" s="14" t="s">
        <v>70</v>
      </c>
      <c r="AY440" s="245" t="s">
        <v>158</v>
      </c>
    </row>
    <row r="441" s="15" customFormat="1">
      <c r="A441" s="15"/>
      <c r="B441" s="256"/>
      <c r="C441" s="257"/>
      <c r="D441" s="226" t="s">
        <v>169</v>
      </c>
      <c r="E441" s="258" t="s">
        <v>19</v>
      </c>
      <c r="F441" s="259" t="s">
        <v>470</v>
      </c>
      <c r="G441" s="257"/>
      <c r="H441" s="260">
        <v>1</v>
      </c>
      <c r="I441" s="261"/>
      <c r="J441" s="257"/>
      <c r="K441" s="257"/>
      <c r="L441" s="262"/>
      <c r="M441" s="263"/>
      <c r="N441" s="264"/>
      <c r="O441" s="264"/>
      <c r="P441" s="264"/>
      <c r="Q441" s="264"/>
      <c r="R441" s="264"/>
      <c r="S441" s="264"/>
      <c r="T441" s="265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66" t="s">
        <v>169</v>
      </c>
      <c r="AU441" s="266" t="s">
        <v>80</v>
      </c>
      <c r="AV441" s="15" t="s">
        <v>165</v>
      </c>
      <c r="AW441" s="15" t="s">
        <v>171</v>
      </c>
      <c r="AX441" s="15" t="s">
        <v>78</v>
      </c>
      <c r="AY441" s="266" t="s">
        <v>158</v>
      </c>
    </row>
    <row r="442" s="2" customFormat="1" ht="14.4" customHeight="1">
      <c r="A442" s="40"/>
      <c r="B442" s="41"/>
      <c r="C442" s="246" t="s">
        <v>599</v>
      </c>
      <c r="D442" s="246" t="s">
        <v>400</v>
      </c>
      <c r="E442" s="247" t="s">
        <v>3402</v>
      </c>
      <c r="F442" s="248" t="s">
        <v>3403</v>
      </c>
      <c r="G442" s="249" t="s">
        <v>505</v>
      </c>
      <c r="H442" s="250">
        <v>1</v>
      </c>
      <c r="I442" s="251"/>
      <c r="J442" s="252">
        <f>ROUND(I442*H442,2)</f>
        <v>0</v>
      </c>
      <c r="K442" s="248" t="s">
        <v>19</v>
      </c>
      <c r="L442" s="253"/>
      <c r="M442" s="254" t="s">
        <v>19</v>
      </c>
      <c r="N442" s="255" t="s">
        <v>41</v>
      </c>
      <c r="O442" s="86"/>
      <c r="P442" s="215">
        <f>O442*H442</f>
        <v>0</v>
      </c>
      <c r="Q442" s="215">
        <v>0.076999999999999999</v>
      </c>
      <c r="R442" s="215">
        <f>Q442*H442</f>
        <v>0.076999999999999999</v>
      </c>
      <c r="S442" s="215">
        <v>0</v>
      </c>
      <c r="T442" s="216">
        <f>S442*H442</f>
        <v>0</v>
      </c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R442" s="217" t="s">
        <v>215</v>
      </c>
      <c r="AT442" s="217" t="s">
        <v>400</v>
      </c>
      <c r="AU442" s="217" t="s">
        <v>80</v>
      </c>
      <c r="AY442" s="19" t="s">
        <v>158</v>
      </c>
      <c r="BE442" s="218">
        <f>IF(N442="základní",J442,0)</f>
        <v>0</v>
      </c>
      <c r="BF442" s="218">
        <f>IF(N442="snížená",J442,0)</f>
        <v>0</v>
      </c>
      <c r="BG442" s="218">
        <f>IF(N442="zákl. přenesená",J442,0)</f>
        <v>0</v>
      </c>
      <c r="BH442" s="218">
        <f>IF(N442="sníž. přenesená",J442,0)</f>
        <v>0</v>
      </c>
      <c r="BI442" s="218">
        <f>IF(N442="nulová",J442,0)</f>
        <v>0</v>
      </c>
      <c r="BJ442" s="19" t="s">
        <v>78</v>
      </c>
      <c r="BK442" s="218">
        <f>ROUND(I442*H442,2)</f>
        <v>0</v>
      </c>
      <c r="BL442" s="19" t="s">
        <v>165</v>
      </c>
      <c r="BM442" s="217" t="s">
        <v>3404</v>
      </c>
    </row>
    <row r="443" s="13" customFormat="1">
      <c r="A443" s="13"/>
      <c r="B443" s="224"/>
      <c r="C443" s="225"/>
      <c r="D443" s="226" t="s">
        <v>169</v>
      </c>
      <c r="E443" s="227" t="s">
        <v>19</v>
      </c>
      <c r="F443" s="228" t="s">
        <v>3389</v>
      </c>
      <c r="G443" s="225"/>
      <c r="H443" s="227" t="s">
        <v>19</v>
      </c>
      <c r="I443" s="229"/>
      <c r="J443" s="225"/>
      <c r="K443" s="225"/>
      <c r="L443" s="230"/>
      <c r="M443" s="231"/>
      <c r="N443" s="232"/>
      <c r="O443" s="232"/>
      <c r="P443" s="232"/>
      <c r="Q443" s="232"/>
      <c r="R443" s="232"/>
      <c r="S443" s="232"/>
      <c r="T443" s="23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34" t="s">
        <v>169</v>
      </c>
      <c r="AU443" s="234" t="s">
        <v>80</v>
      </c>
      <c r="AV443" s="13" t="s">
        <v>78</v>
      </c>
      <c r="AW443" s="13" t="s">
        <v>171</v>
      </c>
      <c r="AX443" s="13" t="s">
        <v>70</v>
      </c>
      <c r="AY443" s="234" t="s">
        <v>158</v>
      </c>
    </row>
    <row r="444" s="14" customFormat="1">
      <c r="A444" s="14"/>
      <c r="B444" s="235"/>
      <c r="C444" s="236"/>
      <c r="D444" s="226" t="s">
        <v>169</v>
      </c>
      <c r="E444" s="237" t="s">
        <v>19</v>
      </c>
      <c r="F444" s="238" t="s">
        <v>78</v>
      </c>
      <c r="G444" s="236"/>
      <c r="H444" s="239">
        <v>1</v>
      </c>
      <c r="I444" s="240"/>
      <c r="J444" s="236"/>
      <c r="K444" s="236"/>
      <c r="L444" s="241"/>
      <c r="M444" s="242"/>
      <c r="N444" s="243"/>
      <c r="O444" s="243"/>
      <c r="P444" s="243"/>
      <c r="Q444" s="243"/>
      <c r="R444" s="243"/>
      <c r="S444" s="243"/>
      <c r="T444" s="24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45" t="s">
        <v>169</v>
      </c>
      <c r="AU444" s="245" t="s">
        <v>80</v>
      </c>
      <c r="AV444" s="14" t="s">
        <v>80</v>
      </c>
      <c r="AW444" s="14" t="s">
        <v>171</v>
      </c>
      <c r="AX444" s="14" t="s">
        <v>70</v>
      </c>
      <c r="AY444" s="245" t="s">
        <v>158</v>
      </c>
    </row>
    <row r="445" s="15" customFormat="1">
      <c r="A445" s="15"/>
      <c r="B445" s="256"/>
      <c r="C445" s="257"/>
      <c r="D445" s="226" t="s">
        <v>169</v>
      </c>
      <c r="E445" s="258" t="s">
        <v>19</v>
      </c>
      <c r="F445" s="259" t="s">
        <v>470</v>
      </c>
      <c r="G445" s="257"/>
      <c r="H445" s="260">
        <v>1</v>
      </c>
      <c r="I445" s="261"/>
      <c r="J445" s="257"/>
      <c r="K445" s="257"/>
      <c r="L445" s="262"/>
      <c r="M445" s="263"/>
      <c r="N445" s="264"/>
      <c r="O445" s="264"/>
      <c r="P445" s="264"/>
      <c r="Q445" s="264"/>
      <c r="R445" s="264"/>
      <c r="S445" s="264"/>
      <c r="T445" s="265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66" t="s">
        <v>169</v>
      </c>
      <c r="AU445" s="266" t="s">
        <v>80</v>
      </c>
      <c r="AV445" s="15" t="s">
        <v>165</v>
      </c>
      <c r="AW445" s="15" t="s">
        <v>171</v>
      </c>
      <c r="AX445" s="15" t="s">
        <v>78</v>
      </c>
      <c r="AY445" s="266" t="s">
        <v>158</v>
      </c>
    </row>
    <row r="446" s="2" customFormat="1" ht="14.4" customHeight="1">
      <c r="A446" s="40"/>
      <c r="B446" s="41"/>
      <c r="C446" s="206" t="s">
        <v>604</v>
      </c>
      <c r="D446" s="206" t="s">
        <v>160</v>
      </c>
      <c r="E446" s="207" t="s">
        <v>3405</v>
      </c>
      <c r="F446" s="208" t="s">
        <v>3406</v>
      </c>
      <c r="G446" s="209" t="s">
        <v>181</v>
      </c>
      <c r="H446" s="210">
        <v>8</v>
      </c>
      <c r="I446" s="211"/>
      <c r="J446" s="212">
        <f>ROUND(I446*H446,2)</f>
        <v>0</v>
      </c>
      <c r="K446" s="208" t="s">
        <v>19</v>
      </c>
      <c r="L446" s="46"/>
      <c r="M446" s="213" t="s">
        <v>19</v>
      </c>
      <c r="N446" s="214" t="s">
        <v>41</v>
      </c>
      <c r="O446" s="86"/>
      <c r="P446" s="215">
        <f>O446*H446</f>
        <v>0</v>
      </c>
      <c r="Q446" s="215">
        <v>0</v>
      </c>
      <c r="R446" s="215">
        <f>Q446*H446</f>
        <v>0</v>
      </c>
      <c r="S446" s="215">
        <v>0</v>
      </c>
      <c r="T446" s="216">
        <f>S446*H446</f>
        <v>0</v>
      </c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R446" s="217" t="s">
        <v>165</v>
      </c>
      <c r="AT446" s="217" t="s">
        <v>160</v>
      </c>
      <c r="AU446" s="217" t="s">
        <v>80</v>
      </c>
      <c r="AY446" s="19" t="s">
        <v>158</v>
      </c>
      <c r="BE446" s="218">
        <f>IF(N446="základní",J446,0)</f>
        <v>0</v>
      </c>
      <c r="BF446" s="218">
        <f>IF(N446="snížená",J446,0)</f>
        <v>0</v>
      </c>
      <c r="BG446" s="218">
        <f>IF(N446="zákl. přenesená",J446,0)</f>
        <v>0</v>
      </c>
      <c r="BH446" s="218">
        <f>IF(N446="sníž. přenesená",J446,0)</f>
        <v>0</v>
      </c>
      <c r="BI446" s="218">
        <f>IF(N446="nulová",J446,0)</f>
        <v>0</v>
      </c>
      <c r="BJ446" s="19" t="s">
        <v>78</v>
      </c>
      <c r="BK446" s="218">
        <f>ROUND(I446*H446,2)</f>
        <v>0</v>
      </c>
      <c r="BL446" s="19" t="s">
        <v>165</v>
      </c>
      <c r="BM446" s="217" t="s">
        <v>3407</v>
      </c>
    </row>
    <row r="447" s="13" customFormat="1">
      <c r="A447" s="13"/>
      <c r="B447" s="224"/>
      <c r="C447" s="225"/>
      <c r="D447" s="226" t="s">
        <v>169</v>
      </c>
      <c r="E447" s="227" t="s">
        <v>19</v>
      </c>
      <c r="F447" s="228" t="s">
        <v>3389</v>
      </c>
      <c r="G447" s="225"/>
      <c r="H447" s="227" t="s">
        <v>19</v>
      </c>
      <c r="I447" s="229"/>
      <c r="J447" s="225"/>
      <c r="K447" s="225"/>
      <c r="L447" s="230"/>
      <c r="M447" s="231"/>
      <c r="N447" s="232"/>
      <c r="O447" s="232"/>
      <c r="P447" s="232"/>
      <c r="Q447" s="232"/>
      <c r="R447" s="232"/>
      <c r="S447" s="232"/>
      <c r="T447" s="23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34" t="s">
        <v>169</v>
      </c>
      <c r="AU447" s="234" t="s">
        <v>80</v>
      </c>
      <c r="AV447" s="13" t="s">
        <v>78</v>
      </c>
      <c r="AW447" s="13" t="s">
        <v>171</v>
      </c>
      <c r="AX447" s="13" t="s">
        <v>70</v>
      </c>
      <c r="AY447" s="234" t="s">
        <v>158</v>
      </c>
    </row>
    <row r="448" s="14" customFormat="1">
      <c r="A448" s="14"/>
      <c r="B448" s="235"/>
      <c r="C448" s="236"/>
      <c r="D448" s="226" t="s">
        <v>169</v>
      </c>
      <c r="E448" s="237" t="s">
        <v>19</v>
      </c>
      <c r="F448" s="238" t="s">
        <v>215</v>
      </c>
      <c r="G448" s="236"/>
      <c r="H448" s="239">
        <v>8</v>
      </c>
      <c r="I448" s="240"/>
      <c r="J448" s="236"/>
      <c r="K448" s="236"/>
      <c r="L448" s="241"/>
      <c r="M448" s="242"/>
      <c r="N448" s="243"/>
      <c r="O448" s="243"/>
      <c r="P448" s="243"/>
      <c r="Q448" s="243"/>
      <c r="R448" s="243"/>
      <c r="S448" s="243"/>
      <c r="T448" s="24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45" t="s">
        <v>169</v>
      </c>
      <c r="AU448" s="245" t="s">
        <v>80</v>
      </c>
      <c r="AV448" s="14" t="s">
        <v>80</v>
      </c>
      <c r="AW448" s="14" t="s">
        <v>171</v>
      </c>
      <c r="AX448" s="14" t="s">
        <v>70</v>
      </c>
      <c r="AY448" s="245" t="s">
        <v>158</v>
      </c>
    </row>
    <row r="449" s="15" customFormat="1">
      <c r="A449" s="15"/>
      <c r="B449" s="256"/>
      <c r="C449" s="257"/>
      <c r="D449" s="226" t="s">
        <v>169</v>
      </c>
      <c r="E449" s="258" t="s">
        <v>19</v>
      </c>
      <c r="F449" s="259" t="s">
        <v>470</v>
      </c>
      <c r="G449" s="257"/>
      <c r="H449" s="260">
        <v>8</v>
      </c>
      <c r="I449" s="261"/>
      <c r="J449" s="257"/>
      <c r="K449" s="257"/>
      <c r="L449" s="262"/>
      <c r="M449" s="263"/>
      <c r="N449" s="264"/>
      <c r="O449" s="264"/>
      <c r="P449" s="264"/>
      <c r="Q449" s="264"/>
      <c r="R449" s="264"/>
      <c r="S449" s="264"/>
      <c r="T449" s="26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66" t="s">
        <v>169</v>
      </c>
      <c r="AU449" s="266" t="s">
        <v>80</v>
      </c>
      <c r="AV449" s="15" t="s">
        <v>165</v>
      </c>
      <c r="AW449" s="15" t="s">
        <v>171</v>
      </c>
      <c r="AX449" s="15" t="s">
        <v>78</v>
      </c>
      <c r="AY449" s="266" t="s">
        <v>158</v>
      </c>
    </row>
    <row r="450" s="2" customFormat="1" ht="14.4" customHeight="1">
      <c r="A450" s="40"/>
      <c r="B450" s="41"/>
      <c r="C450" s="246" t="s">
        <v>616</v>
      </c>
      <c r="D450" s="246" t="s">
        <v>400</v>
      </c>
      <c r="E450" s="247" t="s">
        <v>3408</v>
      </c>
      <c r="F450" s="248" t="s">
        <v>3409</v>
      </c>
      <c r="G450" s="249" t="s">
        <v>181</v>
      </c>
      <c r="H450" s="250">
        <v>8</v>
      </c>
      <c r="I450" s="251"/>
      <c r="J450" s="252">
        <f>ROUND(I450*H450,2)</f>
        <v>0</v>
      </c>
      <c r="K450" s="248" t="s">
        <v>19</v>
      </c>
      <c r="L450" s="253"/>
      <c r="M450" s="254" t="s">
        <v>19</v>
      </c>
      <c r="N450" s="255" t="s">
        <v>41</v>
      </c>
      <c r="O450" s="86"/>
      <c r="P450" s="215">
        <f>O450*H450</f>
        <v>0</v>
      </c>
      <c r="Q450" s="215">
        <v>0.0051999999999999998</v>
      </c>
      <c r="R450" s="215">
        <f>Q450*H450</f>
        <v>0.041599999999999998</v>
      </c>
      <c r="S450" s="215">
        <v>0</v>
      </c>
      <c r="T450" s="216">
        <f>S450*H450</f>
        <v>0</v>
      </c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R450" s="217" t="s">
        <v>215</v>
      </c>
      <c r="AT450" s="217" t="s">
        <v>400</v>
      </c>
      <c r="AU450" s="217" t="s">
        <v>80</v>
      </c>
      <c r="AY450" s="19" t="s">
        <v>158</v>
      </c>
      <c r="BE450" s="218">
        <f>IF(N450="základní",J450,0)</f>
        <v>0</v>
      </c>
      <c r="BF450" s="218">
        <f>IF(N450="snížená",J450,0)</f>
        <v>0</v>
      </c>
      <c r="BG450" s="218">
        <f>IF(N450="zákl. přenesená",J450,0)</f>
        <v>0</v>
      </c>
      <c r="BH450" s="218">
        <f>IF(N450="sníž. přenesená",J450,0)</f>
        <v>0</v>
      </c>
      <c r="BI450" s="218">
        <f>IF(N450="nulová",J450,0)</f>
        <v>0</v>
      </c>
      <c r="BJ450" s="19" t="s">
        <v>78</v>
      </c>
      <c r="BK450" s="218">
        <f>ROUND(I450*H450,2)</f>
        <v>0</v>
      </c>
      <c r="BL450" s="19" t="s">
        <v>165</v>
      </c>
      <c r="BM450" s="217" t="s">
        <v>3410</v>
      </c>
    </row>
    <row r="451" s="13" customFormat="1">
      <c r="A451" s="13"/>
      <c r="B451" s="224"/>
      <c r="C451" s="225"/>
      <c r="D451" s="226" t="s">
        <v>169</v>
      </c>
      <c r="E451" s="227" t="s">
        <v>19</v>
      </c>
      <c r="F451" s="228" t="s">
        <v>3389</v>
      </c>
      <c r="G451" s="225"/>
      <c r="H451" s="227" t="s">
        <v>19</v>
      </c>
      <c r="I451" s="229"/>
      <c r="J451" s="225"/>
      <c r="K451" s="225"/>
      <c r="L451" s="230"/>
      <c r="M451" s="231"/>
      <c r="N451" s="232"/>
      <c r="O451" s="232"/>
      <c r="P451" s="232"/>
      <c r="Q451" s="232"/>
      <c r="R451" s="232"/>
      <c r="S451" s="232"/>
      <c r="T451" s="23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34" t="s">
        <v>169</v>
      </c>
      <c r="AU451" s="234" t="s">
        <v>80</v>
      </c>
      <c r="AV451" s="13" t="s">
        <v>78</v>
      </c>
      <c r="AW451" s="13" t="s">
        <v>171</v>
      </c>
      <c r="AX451" s="13" t="s">
        <v>70</v>
      </c>
      <c r="AY451" s="234" t="s">
        <v>158</v>
      </c>
    </row>
    <row r="452" s="14" customFormat="1">
      <c r="A452" s="14"/>
      <c r="B452" s="235"/>
      <c r="C452" s="236"/>
      <c r="D452" s="226" t="s">
        <v>169</v>
      </c>
      <c r="E452" s="237" t="s">
        <v>19</v>
      </c>
      <c r="F452" s="238" t="s">
        <v>215</v>
      </c>
      <c r="G452" s="236"/>
      <c r="H452" s="239">
        <v>8</v>
      </c>
      <c r="I452" s="240"/>
      <c r="J452" s="236"/>
      <c r="K452" s="236"/>
      <c r="L452" s="241"/>
      <c r="M452" s="242"/>
      <c r="N452" s="243"/>
      <c r="O452" s="243"/>
      <c r="P452" s="243"/>
      <c r="Q452" s="243"/>
      <c r="R452" s="243"/>
      <c r="S452" s="243"/>
      <c r="T452" s="24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45" t="s">
        <v>169</v>
      </c>
      <c r="AU452" s="245" t="s">
        <v>80</v>
      </c>
      <c r="AV452" s="14" t="s">
        <v>80</v>
      </c>
      <c r="AW452" s="14" t="s">
        <v>171</v>
      </c>
      <c r="AX452" s="14" t="s">
        <v>70</v>
      </c>
      <c r="AY452" s="245" t="s">
        <v>158</v>
      </c>
    </row>
    <row r="453" s="15" customFormat="1">
      <c r="A453" s="15"/>
      <c r="B453" s="256"/>
      <c r="C453" s="257"/>
      <c r="D453" s="226" t="s">
        <v>169</v>
      </c>
      <c r="E453" s="258" t="s">
        <v>19</v>
      </c>
      <c r="F453" s="259" t="s">
        <v>470</v>
      </c>
      <c r="G453" s="257"/>
      <c r="H453" s="260">
        <v>8</v>
      </c>
      <c r="I453" s="261"/>
      <c r="J453" s="257"/>
      <c r="K453" s="257"/>
      <c r="L453" s="262"/>
      <c r="M453" s="263"/>
      <c r="N453" s="264"/>
      <c r="O453" s="264"/>
      <c r="P453" s="264"/>
      <c r="Q453" s="264"/>
      <c r="R453" s="264"/>
      <c r="S453" s="264"/>
      <c r="T453" s="265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T453" s="266" t="s">
        <v>169</v>
      </c>
      <c r="AU453" s="266" t="s">
        <v>80</v>
      </c>
      <c r="AV453" s="15" t="s">
        <v>165</v>
      </c>
      <c r="AW453" s="15" t="s">
        <v>171</v>
      </c>
      <c r="AX453" s="15" t="s">
        <v>78</v>
      </c>
      <c r="AY453" s="266" t="s">
        <v>158</v>
      </c>
    </row>
    <row r="454" s="2" customFormat="1" ht="14.4" customHeight="1">
      <c r="A454" s="40"/>
      <c r="B454" s="41"/>
      <c r="C454" s="206" t="s">
        <v>1011</v>
      </c>
      <c r="D454" s="206" t="s">
        <v>160</v>
      </c>
      <c r="E454" s="207" t="s">
        <v>3411</v>
      </c>
      <c r="F454" s="208" t="s">
        <v>3412</v>
      </c>
      <c r="G454" s="209" t="s">
        <v>505</v>
      </c>
      <c r="H454" s="210">
        <v>1</v>
      </c>
      <c r="I454" s="211"/>
      <c r="J454" s="212">
        <f>ROUND(I454*H454,2)</f>
        <v>0</v>
      </c>
      <c r="K454" s="208" t="s">
        <v>19</v>
      </c>
      <c r="L454" s="46"/>
      <c r="M454" s="213" t="s">
        <v>19</v>
      </c>
      <c r="N454" s="214" t="s">
        <v>41</v>
      </c>
      <c r="O454" s="86"/>
      <c r="P454" s="215">
        <f>O454*H454</f>
        <v>0</v>
      </c>
      <c r="Q454" s="215">
        <v>0</v>
      </c>
      <c r="R454" s="215">
        <f>Q454*H454</f>
        <v>0</v>
      </c>
      <c r="S454" s="215">
        <v>0</v>
      </c>
      <c r="T454" s="216">
        <f>S454*H454</f>
        <v>0</v>
      </c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R454" s="217" t="s">
        <v>165</v>
      </c>
      <c r="AT454" s="217" t="s">
        <v>160</v>
      </c>
      <c r="AU454" s="217" t="s">
        <v>80</v>
      </c>
      <c r="AY454" s="19" t="s">
        <v>158</v>
      </c>
      <c r="BE454" s="218">
        <f>IF(N454="základní",J454,0)</f>
        <v>0</v>
      </c>
      <c r="BF454" s="218">
        <f>IF(N454="snížená",J454,0)</f>
        <v>0</v>
      </c>
      <c r="BG454" s="218">
        <f>IF(N454="zákl. přenesená",J454,0)</f>
        <v>0</v>
      </c>
      <c r="BH454" s="218">
        <f>IF(N454="sníž. přenesená",J454,0)</f>
        <v>0</v>
      </c>
      <c r="BI454" s="218">
        <f>IF(N454="nulová",J454,0)</f>
        <v>0</v>
      </c>
      <c r="BJ454" s="19" t="s">
        <v>78</v>
      </c>
      <c r="BK454" s="218">
        <f>ROUND(I454*H454,2)</f>
        <v>0</v>
      </c>
      <c r="BL454" s="19" t="s">
        <v>165</v>
      </c>
      <c r="BM454" s="217" t="s">
        <v>3413</v>
      </c>
    </row>
    <row r="455" s="13" customFormat="1">
      <c r="A455" s="13"/>
      <c r="B455" s="224"/>
      <c r="C455" s="225"/>
      <c r="D455" s="226" t="s">
        <v>169</v>
      </c>
      <c r="E455" s="227" t="s">
        <v>19</v>
      </c>
      <c r="F455" s="228" t="s">
        <v>3389</v>
      </c>
      <c r="G455" s="225"/>
      <c r="H455" s="227" t="s">
        <v>19</v>
      </c>
      <c r="I455" s="229"/>
      <c r="J455" s="225"/>
      <c r="K455" s="225"/>
      <c r="L455" s="230"/>
      <c r="M455" s="231"/>
      <c r="N455" s="232"/>
      <c r="O455" s="232"/>
      <c r="P455" s="232"/>
      <c r="Q455" s="232"/>
      <c r="R455" s="232"/>
      <c r="S455" s="232"/>
      <c r="T455" s="23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34" t="s">
        <v>169</v>
      </c>
      <c r="AU455" s="234" t="s">
        <v>80</v>
      </c>
      <c r="AV455" s="13" t="s">
        <v>78</v>
      </c>
      <c r="AW455" s="13" t="s">
        <v>171</v>
      </c>
      <c r="AX455" s="13" t="s">
        <v>70</v>
      </c>
      <c r="AY455" s="234" t="s">
        <v>158</v>
      </c>
    </row>
    <row r="456" s="14" customFormat="1">
      <c r="A456" s="14"/>
      <c r="B456" s="235"/>
      <c r="C456" s="236"/>
      <c r="D456" s="226" t="s">
        <v>169</v>
      </c>
      <c r="E456" s="237" t="s">
        <v>19</v>
      </c>
      <c r="F456" s="238" t="s">
        <v>78</v>
      </c>
      <c r="G456" s="236"/>
      <c r="H456" s="239">
        <v>1</v>
      </c>
      <c r="I456" s="240"/>
      <c r="J456" s="236"/>
      <c r="K456" s="236"/>
      <c r="L456" s="241"/>
      <c r="M456" s="242"/>
      <c r="N456" s="243"/>
      <c r="O456" s="243"/>
      <c r="P456" s="243"/>
      <c r="Q456" s="243"/>
      <c r="R456" s="243"/>
      <c r="S456" s="243"/>
      <c r="T456" s="24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45" t="s">
        <v>169</v>
      </c>
      <c r="AU456" s="245" t="s">
        <v>80</v>
      </c>
      <c r="AV456" s="14" t="s">
        <v>80</v>
      </c>
      <c r="AW456" s="14" t="s">
        <v>171</v>
      </c>
      <c r="AX456" s="14" t="s">
        <v>70</v>
      </c>
      <c r="AY456" s="245" t="s">
        <v>158</v>
      </c>
    </row>
    <row r="457" s="15" customFormat="1">
      <c r="A457" s="15"/>
      <c r="B457" s="256"/>
      <c r="C457" s="257"/>
      <c r="D457" s="226" t="s">
        <v>169</v>
      </c>
      <c r="E457" s="258" t="s">
        <v>19</v>
      </c>
      <c r="F457" s="259" t="s">
        <v>470</v>
      </c>
      <c r="G457" s="257"/>
      <c r="H457" s="260">
        <v>1</v>
      </c>
      <c r="I457" s="261"/>
      <c r="J457" s="257"/>
      <c r="K457" s="257"/>
      <c r="L457" s="262"/>
      <c r="M457" s="263"/>
      <c r="N457" s="264"/>
      <c r="O457" s="264"/>
      <c r="P457" s="264"/>
      <c r="Q457" s="264"/>
      <c r="R457" s="264"/>
      <c r="S457" s="264"/>
      <c r="T457" s="26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6" t="s">
        <v>169</v>
      </c>
      <c r="AU457" s="266" t="s">
        <v>80</v>
      </c>
      <c r="AV457" s="15" t="s">
        <v>165</v>
      </c>
      <c r="AW457" s="15" t="s">
        <v>171</v>
      </c>
      <c r="AX457" s="15" t="s">
        <v>78</v>
      </c>
      <c r="AY457" s="266" t="s">
        <v>158</v>
      </c>
    </row>
    <row r="458" s="2" customFormat="1" ht="14.4" customHeight="1">
      <c r="A458" s="40"/>
      <c r="B458" s="41"/>
      <c r="C458" s="246" t="s">
        <v>1016</v>
      </c>
      <c r="D458" s="246" t="s">
        <v>400</v>
      </c>
      <c r="E458" s="247" t="s">
        <v>3414</v>
      </c>
      <c r="F458" s="248" t="s">
        <v>3415</v>
      </c>
      <c r="G458" s="249" t="s">
        <v>505</v>
      </c>
      <c r="H458" s="250">
        <v>1</v>
      </c>
      <c r="I458" s="251"/>
      <c r="J458" s="252">
        <f>ROUND(I458*H458,2)</f>
        <v>0</v>
      </c>
      <c r="K458" s="248" t="s">
        <v>19</v>
      </c>
      <c r="L458" s="253"/>
      <c r="M458" s="254" t="s">
        <v>19</v>
      </c>
      <c r="N458" s="255" t="s">
        <v>41</v>
      </c>
      <c r="O458" s="86"/>
      <c r="P458" s="215">
        <f>O458*H458</f>
        <v>0</v>
      </c>
      <c r="Q458" s="215">
        <v>0.014999999999999999</v>
      </c>
      <c r="R458" s="215">
        <f>Q458*H458</f>
        <v>0.014999999999999999</v>
      </c>
      <c r="S458" s="215">
        <v>0</v>
      </c>
      <c r="T458" s="216">
        <f>S458*H458</f>
        <v>0</v>
      </c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R458" s="217" t="s">
        <v>215</v>
      </c>
      <c r="AT458" s="217" t="s">
        <v>400</v>
      </c>
      <c r="AU458" s="217" t="s">
        <v>80</v>
      </c>
      <c r="AY458" s="19" t="s">
        <v>158</v>
      </c>
      <c r="BE458" s="218">
        <f>IF(N458="základní",J458,0)</f>
        <v>0</v>
      </c>
      <c r="BF458" s="218">
        <f>IF(N458="snížená",J458,0)</f>
        <v>0</v>
      </c>
      <c r="BG458" s="218">
        <f>IF(N458="zákl. přenesená",J458,0)</f>
        <v>0</v>
      </c>
      <c r="BH458" s="218">
        <f>IF(N458="sníž. přenesená",J458,0)</f>
        <v>0</v>
      </c>
      <c r="BI458" s="218">
        <f>IF(N458="nulová",J458,0)</f>
        <v>0</v>
      </c>
      <c r="BJ458" s="19" t="s">
        <v>78</v>
      </c>
      <c r="BK458" s="218">
        <f>ROUND(I458*H458,2)</f>
        <v>0</v>
      </c>
      <c r="BL458" s="19" t="s">
        <v>165</v>
      </c>
      <c r="BM458" s="217" t="s">
        <v>3416</v>
      </c>
    </row>
    <row r="459" s="13" customFormat="1">
      <c r="A459" s="13"/>
      <c r="B459" s="224"/>
      <c r="C459" s="225"/>
      <c r="D459" s="226" t="s">
        <v>169</v>
      </c>
      <c r="E459" s="227" t="s">
        <v>19</v>
      </c>
      <c r="F459" s="228" t="s">
        <v>3389</v>
      </c>
      <c r="G459" s="225"/>
      <c r="H459" s="227" t="s">
        <v>19</v>
      </c>
      <c r="I459" s="229"/>
      <c r="J459" s="225"/>
      <c r="K459" s="225"/>
      <c r="L459" s="230"/>
      <c r="M459" s="231"/>
      <c r="N459" s="232"/>
      <c r="O459" s="232"/>
      <c r="P459" s="232"/>
      <c r="Q459" s="232"/>
      <c r="R459" s="232"/>
      <c r="S459" s="232"/>
      <c r="T459" s="23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34" t="s">
        <v>169</v>
      </c>
      <c r="AU459" s="234" t="s">
        <v>80</v>
      </c>
      <c r="AV459" s="13" t="s">
        <v>78</v>
      </c>
      <c r="AW459" s="13" t="s">
        <v>171</v>
      </c>
      <c r="AX459" s="13" t="s">
        <v>70</v>
      </c>
      <c r="AY459" s="234" t="s">
        <v>158</v>
      </c>
    </row>
    <row r="460" s="14" customFormat="1">
      <c r="A460" s="14"/>
      <c r="B460" s="235"/>
      <c r="C460" s="236"/>
      <c r="D460" s="226" t="s">
        <v>169</v>
      </c>
      <c r="E460" s="237" t="s">
        <v>19</v>
      </c>
      <c r="F460" s="238" t="s">
        <v>78</v>
      </c>
      <c r="G460" s="236"/>
      <c r="H460" s="239">
        <v>1</v>
      </c>
      <c r="I460" s="240"/>
      <c r="J460" s="236"/>
      <c r="K460" s="236"/>
      <c r="L460" s="241"/>
      <c r="M460" s="242"/>
      <c r="N460" s="243"/>
      <c r="O460" s="243"/>
      <c r="P460" s="243"/>
      <c r="Q460" s="243"/>
      <c r="R460" s="243"/>
      <c r="S460" s="243"/>
      <c r="T460" s="24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45" t="s">
        <v>169</v>
      </c>
      <c r="AU460" s="245" t="s">
        <v>80</v>
      </c>
      <c r="AV460" s="14" t="s">
        <v>80</v>
      </c>
      <c r="AW460" s="14" t="s">
        <v>171</v>
      </c>
      <c r="AX460" s="14" t="s">
        <v>70</v>
      </c>
      <c r="AY460" s="245" t="s">
        <v>158</v>
      </c>
    </row>
    <row r="461" s="15" customFormat="1">
      <c r="A461" s="15"/>
      <c r="B461" s="256"/>
      <c r="C461" s="257"/>
      <c r="D461" s="226" t="s">
        <v>169</v>
      </c>
      <c r="E461" s="258" t="s">
        <v>19</v>
      </c>
      <c r="F461" s="259" t="s">
        <v>470</v>
      </c>
      <c r="G461" s="257"/>
      <c r="H461" s="260">
        <v>1</v>
      </c>
      <c r="I461" s="261"/>
      <c r="J461" s="257"/>
      <c r="K461" s="257"/>
      <c r="L461" s="262"/>
      <c r="M461" s="263"/>
      <c r="N461" s="264"/>
      <c r="O461" s="264"/>
      <c r="P461" s="264"/>
      <c r="Q461" s="264"/>
      <c r="R461" s="264"/>
      <c r="S461" s="264"/>
      <c r="T461" s="265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66" t="s">
        <v>169</v>
      </c>
      <c r="AU461" s="266" t="s">
        <v>80</v>
      </c>
      <c r="AV461" s="15" t="s">
        <v>165</v>
      </c>
      <c r="AW461" s="15" t="s">
        <v>171</v>
      </c>
      <c r="AX461" s="15" t="s">
        <v>78</v>
      </c>
      <c r="AY461" s="266" t="s">
        <v>158</v>
      </c>
    </row>
    <row r="462" s="2" customFormat="1" ht="14.4" customHeight="1">
      <c r="A462" s="40"/>
      <c r="B462" s="41"/>
      <c r="C462" s="206" t="s">
        <v>1021</v>
      </c>
      <c r="D462" s="206" t="s">
        <v>160</v>
      </c>
      <c r="E462" s="207" t="s">
        <v>3417</v>
      </c>
      <c r="F462" s="208" t="s">
        <v>3418</v>
      </c>
      <c r="G462" s="209" t="s">
        <v>181</v>
      </c>
      <c r="H462" s="210">
        <v>26.800000000000001</v>
      </c>
      <c r="I462" s="211"/>
      <c r="J462" s="212">
        <f>ROUND(I462*H462,2)</f>
        <v>0</v>
      </c>
      <c r="K462" s="208" t="s">
        <v>19</v>
      </c>
      <c r="L462" s="46"/>
      <c r="M462" s="213" t="s">
        <v>19</v>
      </c>
      <c r="N462" s="214" t="s">
        <v>41</v>
      </c>
      <c r="O462" s="86"/>
      <c r="P462" s="215">
        <f>O462*H462</f>
        <v>0</v>
      </c>
      <c r="Q462" s="215">
        <v>0</v>
      </c>
      <c r="R462" s="215">
        <f>Q462*H462</f>
        <v>0</v>
      </c>
      <c r="S462" s="215">
        <v>0</v>
      </c>
      <c r="T462" s="216">
        <f>S462*H462</f>
        <v>0</v>
      </c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R462" s="217" t="s">
        <v>165</v>
      </c>
      <c r="AT462" s="217" t="s">
        <v>160</v>
      </c>
      <c r="AU462" s="217" t="s">
        <v>80</v>
      </c>
      <c r="AY462" s="19" t="s">
        <v>158</v>
      </c>
      <c r="BE462" s="218">
        <f>IF(N462="základní",J462,0)</f>
        <v>0</v>
      </c>
      <c r="BF462" s="218">
        <f>IF(N462="snížená",J462,0)</f>
        <v>0</v>
      </c>
      <c r="BG462" s="218">
        <f>IF(N462="zákl. přenesená",J462,0)</f>
        <v>0</v>
      </c>
      <c r="BH462" s="218">
        <f>IF(N462="sníž. přenesená",J462,0)</f>
        <v>0</v>
      </c>
      <c r="BI462" s="218">
        <f>IF(N462="nulová",J462,0)</f>
        <v>0</v>
      </c>
      <c r="BJ462" s="19" t="s">
        <v>78</v>
      </c>
      <c r="BK462" s="218">
        <f>ROUND(I462*H462,2)</f>
        <v>0</v>
      </c>
      <c r="BL462" s="19" t="s">
        <v>165</v>
      </c>
      <c r="BM462" s="217" t="s">
        <v>3419</v>
      </c>
    </row>
    <row r="463" s="13" customFormat="1">
      <c r="A463" s="13"/>
      <c r="B463" s="224"/>
      <c r="C463" s="225"/>
      <c r="D463" s="226" t="s">
        <v>169</v>
      </c>
      <c r="E463" s="227" t="s">
        <v>19</v>
      </c>
      <c r="F463" s="228" t="s">
        <v>3389</v>
      </c>
      <c r="G463" s="225"/>
      <c r="H463" s="227" t="s">
        <v>19</v>
      </c>
      <c r="I463" s="229"/>
      <c r="J463" s="225"/>
      <c r="K463" s="225"/>
      <c r="L463" s="230"/>
      <c r="M463" s="231"/>
      <c r="N463" s="232"/>
      <c r="O463" s="232"/>
      <c r="P463" s="232"/>
      <c r="Q463" s="232"/>
      <c r="R463" s="232"/>
      <c r="S463" s="232"/>
      <c r="T463" s="23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34" t="s">
        <v>169</v>
      </c>
      <c r="AU463" s="234" t="s">
        <v>80</v>
      </c>
      <c r="AV463" s="13" t="s">
        <v>78</v>
      </c>
      <c r="AW463" s="13" t="s">
        <v>171</v>
      </c>
      <c r="AX463" s="13" t="s">
        <v>70</v>
      </c>
      <c r="AY463" s="234" t="s">
        <v>158</v>
      </c>
    </row>
    <row r="464" s="14" customFormat="1">
      <c r="A464" s="14"/>
      <c r="B464" s="235"/>
      <c r="C464" s="236"/>
      <c r="D464" s="226" t="s">
        <v>169</v>
      </c>
      <c r="E464" s="237" t="s">
        <v>19</v>
      </c>
      <c r="F464" s="238" t="s">
        <v>3420</v>
      </c>
      <c r="G464" s="236"/>
      <c r="H464" s="239">
        <v>26.800000000000001</v>
      </c>
      <c r="I464" s="240"/>
      <c r="J464" s="236"/>
      <c r="K464" s="236"/>
      <c r="L464" s="241"/>
      <c r="M464" s="242"/>
      <c r="N464" s="243"/>
      <c r="O464" s="243"/>
      <c r="P464" s="243"/>
      <c r="Q464" s="243"/>
      <c r="R464" s="243"/>
      <c r="S464" s="243"/>
      <c r="T464" s="24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45" t="s">
        <v>169</v>
      </c>
      <c r="AU464" s="245" t="s">
        <v>80</v>
      </c>
      <c r="AV464" s="14" t="s">
        <v>80</v>
      </c>
      <c r="AW464" s="14" t="s">
        <v>171</v>
      </c>
      <c r="AX464" s="14" t="s">
        <v>70</v>
      </c>
      <c r="AY464" s="245" t="s">
        <v>158</v>
      </c>
    </row>
    <row r="465" s="15" customFormat="1">
      <c r="A465" s="15"/>
      <c r="B465" s="256"/>
      <c r="C465" s="257"/>
      <c r="D465" s="226" t="s">
        <v>169</v>
      </c>
      <c r="E465" s="258" t="s">
        <v>19</v>
      </c>
      <c r="F465" s="259" t="s">
        <v>470</v>
      </c>
      <c r="G465" s="257"/>
      <c r="H465" s="260">
        <v>26.800000000000001</v>
      </c>
      <c r="I465" s="261"/>
      <c r="J465" s="257"/>
      <c r="K465" s="257"/>
      <c r="L465" s="262"/>
      <c r="M465" s="263"/>
      <c r="N465" s="264"/>
      <c r="O465" s="264"/>
      <c r="P465" s="264"/>
      <c r="Q465" s="264"/>
      <c r="R465" s="264"/>
      <c r="S465" s="264"/>
      <c r="T465" s="26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66" t="s">
        <v>169</v>
      </c>
      <c r="AU465" s="266" t="s">
        <v>80</v>
      </c>
      <c r="AV465" s="15" t="s">
        <v>165</v>
      </c>
      <c r="AW465" s="15" t="s">
        <v>171</v>
      </c>
      <c r="AX465" s="15" t="s">
        <v>78</v>
      </c>
      <c r="AY465" s="266" t="s">
        <v>158</v>
      </c>
    </row>
    <row r="466" s="2" customFormat="1" ht="14.4" customHeight="1">
      <c r="A466" s="40"/>
      <c r="B466" s="41"/>
      <c r="C466" s="246" t="s">
        <v>1265</v>
      </c>
      <c r="D466" s="246" t="s">
        <v>400</v>
      </c>
      <c r="E466" s="247" t="s">
        <v>3421</v>
      </c>
      <c r="F466" s="248" t="s">
        <v>3422</v>
      </c>
      <c r="G466" s="249" t="s">
        <v>181</v>
      </c>
      <c r="H466" s="250">
        <v>26.800000000000001</v>
      </c>
      <c r="I466" s="251"/>
      <c r="J466" s="252">
        <f>ROUND(I466*H466,2)</f>
        <v>0</v>
      </c>
      <c r="K466" s="248" t="s">
        <v>19</v>
      </c>
      <c r="L466" s="253"/>
      <c r="M466" s="254" t="s">
        <v>19</v>
      </c>
      <c r="N466" s="255" t="s">
        <v>41</v>
      </c>
      <c r="O466" s="86"/>
      <c r="P466" s="215">
        <f>O466*H466</f>
        <v>0</v>
      </c>
      <c r="Q466" s="215">
        <v>0.0028999999999999998</v>
      </c>
      <c r="R466" s="215">
        <f>Q466*H466</f>
        <v>0.077719999999999997</v>
      </c>
      <c r="S466" s="215">
        <v>0</v>
      </c>
      <c r="T466" s="216">
        <f>S466*H466</f>
        <v>0</v>
      </c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R466" s="217" t="s">
        <v>215</v>
      </c>
      <c r="AT466" s="217" t="s">
        <v>400</v>
      </c>
      <c r="AU466" s="217" t="s">
        <v>80</v>
      </c>
      <c r="AY466" s="19" t="s">
        <v>158</v>
      </c>
      <c r="BE466" s="218">
        <f>IF(N466="základní",J466,0)</f>
        <v>0</v>
      </c>
      <c r="BF466" s="218">
        <f>IF(N466="snížená",J466,0)</f>
        <v>0</v>
      </c>
      <c r="BG466" s="218">
        <f>IF(N466="zákl. přenesená",J466,0)</f>
        <v>0</v>
      </c>
      <c r="BH466" s="218">
        <f>IF(N466="sníž. přenesená",J466,0)</f>
        <v>0</v>
      </c>
      <c r="BI466" s="218">
        <f>IF(N466="nulová",J466,0)</f>
        <v>0</v>
      </c>
      <c r="BJ466" s="19" t="s">
        <v>78</v>
      </c>
      <c r="BK466" s="218">
        <f>ROUND(I466*H466,2)</f>
        <v>0</v>
      </c>
      <c r="BL466" s="19" t="s">
        <v>165</v>
      </c>
      <c r="BM466" s="217" t="s">
        <v>3423</v>
      </c>
    </row>
    <row r="467" s="13" customFormat="1">
      <c r="A467" s="13"/>
      <c r="B467" s="224"/>
      <c r="C467" s="225"/>
      <c r="D467" s="226" t="s">
        <v>169</v>
      </c>
      <c r="E467" s="227" t="s">
        <v>19</v>
      </c>
      <c r="F467" s="228" t="s">
        <v>3389</v>
      </c>
      <c r="G467" s="225"/>
      <c r="H467" s="227" t="s">
        <v>19</v>
      </c>
      <c r="I467" s="229"/>
      <c r="J467" s="225"/>
      <c r="K467" s="225"/>
      <c r="L467" s="230"/>
      <c r="M467" s="231"/>
      <c r="N467" s="232"/>
      <c r="O467" s="232"/>
      <c r="P467" s="232"/>
      <c r="Q467" s="232"/>
      <c r="R467" s="232"/>
      <c r="S467" s="232"/>
      <c r="T467" s="23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34" t="s">
        <v>169</v>
      </c>
      <c r="AU467" s="234" t="s">
        <v>80</v>
      </c>
      <c r="AV467" s="13" t="s">
        <v>78</v>
      </c>
      <c r="AW467" s="13" t="s">
        <v>171</v>
      </c>
      <c r="AX467" s="13" t="s">
        <v>70</v>
      </c>
      <c r="AY467" s="234" t="s">
        <v>158</v>
      </c>
    </row>
    <row r="468" s="14" customFormat="1">
      <c r="A468" s="14"/>
      <c r="B468" s="235"/>
      <c r="C468" s="236"/>
      <c r="D468" s="226" t="s">
        <v>169</v>
      </c>
      <c r="E468" s="237" t="s">
        <v>19</v>
      </c>
      <c r="F468" s="238" t="s">
        <v>3420</v>
      </c>
      <c r="G468" s="236"/>
      <c r="H468" s="239">
        <v>26.800000000000001</v>
      </c>
      <c r="I468" s="240"/>
      <c r="J468" s="236"/>
      <c r="K468" s="236"/>
      <c r="L468" s="241"/>
      <c r="M468" s="242"/>
      <c r="N468" s="243"/>
      <c r="O468" s="243"/>
      <c r="P468" s="243"/>
      <c r="Q468" s="243"/>
      <c r="R468" s="243"/>
      <c r="S468" s="243"/>
      <c r="T468" s="24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45" t="s">
        <v>169</v>
      </c>
      <c r="AU468" s="245" t="s">
        <v>80</v>
      </c>
      <c r="AV468" s="14" t="s">
        <v>80</v>
      </c>
      <c r="AW468" s="14" t="s">
        <v>171</v>
      </c>
      <c r="AX468" s="14" t="s">
        <v>70</v>
      </c>
      <c r="AY468" s="245" t="s">
        <v>158</v>
      </c>
    </row>
    <row r="469" s="15" customFormat="1">
      <c r="A469" s="15"/>
      <c r="B469" s="256"/>
      <c r="C469" s="257"/>
      <c r="D469" s="226" t="s">
        <v>169</v>
      </c>
      <c r="E469" s="258" t="s">
        <v>19</v>
      </c>
      <c r="F469" s="259" t="s">
        <v>470</v>
      </c>
      <c r="G469" s="257"/>
      <c r="H469" s="260">
        <v>26.800000000000001</v>
      </c>
      <c r="I469" s="261"/>
      <c r="J469" s="257"/>
      <c r="K469" s="257"/>
      <c r="L469" s="262"/>
      <c r="M469" s="263"/>
      <c r="N469" s="264"/>
      <c r="O469" s="264"/>
      <c r="P469" s="264"/>
      <c r="Q469" s="264"/>
      <c r="R469" s="264"/>
      <c r="S469" s="264"/>
      <c r="T469" s="26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66" t="s">
        <v>169</v>
      </c>
      <c r="AU469" s="266" t="s">
        <v>80</v>
      </c>
      <c r="AV469" s="15" t="s">
        <v>165</v>
      </c>
      <c r="AW469" s="15" t="s">
        <v>171</v>
      </c>
      <c r="AX469" s="15" t="s">
        <v>78</v>
      </c>
      <c r="AY469" s="266" t="s">
        <v>158</v>
      </c>
    </row>
    <row r="470" s="2" customFormat="1" ht="14.4" customHeight="1">
      <c r="A470" s="40"/>
      <c r="B470" s="41"/>
      <c r="C470" s="206" t="s">
        <v>1267</v>
      </c>
      <c r="D470" s="206" t="s">
        <v>160</v>
      </c>
      <c r="E470" s="207" t="s">
        <v>3424</v>
      </c>
      <c r="F470" s="208" t="s">
        <v>3425</v>
      </c>
      <c r="G470" s="209" t="s">
        <v>181</v>
      </c>
      <c r="H470" s="210">
        <v>5.7999999999999998</v>
      </c>
      <c r="I470" s="211"/>
      <c r="J470" s="212">
        <f>ROUND(I470*H470,2)</f>
        <v>0</v>
      </c>
      <c r="K470" s="208" t="s">
        <v>19</v>
      </c>
      <c r="L470" s="46"/>
      <c r="M470" s="213" t="s">
        <v>19</v>
      </c>
      <c r="N470" s="214" t="s">
        <v>41</v>
      </c>
      <c r="O470" s="86"/>
      <c r="P470" s="215">
        <f>O470*H470</f>
        <v>0</v>
      </c>
      <c r="Q470" s="215">
        <v>0</v>
      </c>
      <c r="R470" s="215">
        <f>Q470*H470</f>
        <v>0</v>
      </c>
      <c r="S470" s="215">
        <v>0</v>
      </c>
      <c r="T470" s="216">
        <f>S470*H470</f>
        <v>0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17" t="s">
        <v>165</v>
      </c>
      <c r="AT470" s="217" t="s">
        <v>160</v>
      </c>
      <c r="AU470" s="217" t="s">
        <v>80</v>
      </c>
      <c r="AY470" s="19" t="s">
        <v>158</v>
      </c>
      <c r="BE470" s="218">
        <f>IF(N470="základní",J470,0)</f>
        <v>0</v>
      </c>
      <c r="BF470" s="218">
        <f>IF(N470="snížená",J470,0)</f>
        <v>0</v>
      </c>
      <c r="BG470" s="218">
        <f>IF(N470="zákl. přenesená",J470,0)</f>
        <v>0</v>
      </c>
      <c r="BH470" s="218">
        <f>IF(N470="sníž. přenesená",J470,0)</f>
        <v>0</v>
      </c>
      <c r="BI470" s="218">
        <f>IF(N470="nulová",J470,0)</f>
        <v>0</v>
      </c>
      <c r="BJ470" s="19" t="s">
        <v>78</v>
      </c>
      <c r="BK470" s="218">
        <f>ROUND(I470*H470,2)</f>
        <v>0</v>
      </c>
      <c r="BL470" s="19" t="s">
        <v>165</v>
      </c>
      <c r="BM470" s="217" t="s">
        <v>3426</v>
      </c>
    </row>
    <row r="471" s="13" customFormat="1">
      <c r="A471" s="13"/>
      <c r="B471" s="224"/>
      <c r="C471" s="225"/>
      <c r="D471" s="226" t="s">
        <v>169</v>
      </c>
      <c r="E471" s="227" t="s">
        <v>19</v>
      </c>
      <c r="F471" s="228" t="s">
        <v>3389</v>
      </c>
      <c r="G471" s="225"/>
      <c r="H471" s="227" t="s">
        <v>19</v>
      </c>
      <c r="I471" s="229"/>
      <c r="J471" s="225"/>
      <c r="K471" s="225"/>
      <c r="L471" s="230"/>
      <c r="M471" s="231"/>
      <c r="N471" s="232"/>
      <c r="O471" s="232"/>
      <c r="P471" s="232"/>
      <c r="Q471" s="232"/>
      <c r="R471" s="232"/>
      <c r="S471" s="232"/>
      <c r="T471" s="23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34" t="s">
        <v>169</v>
      </c>
      <c r="AU471" s="234" t="s">
        <v>80</v>
      </c>
      <c r="AV471" s="13" t="s">
        <v>78</v>
      </c>
      <c r="AW471" s="13" t="s">
        <v>171</v>
      </c>
      <c r="AX471" s="13" t="s">
        <v>70</v>
      </c>
      <c r="AY471" s="234" t="s">
        <v>158</v>
      </c>
    </row>
    <row r="472" s="14" customFormat="1">
      <c r="A472" s="14"/>
      <c r="B472" s="235"/>
      <c r="C472" s="236"/>
      <c r="D472" s="226" t="s">
        <v>169</v>
      </c>
      <c r="E472" s="237" t="s">
        <v>19</v>
      </c>
      <c r="F472" s="238" t="s">
        <v>3427</v>
      </c>
      <c r="G472" s="236"/>
      <c r="H472" s="239">
        <v>5.7999999999999998</v>
      </c>
      <c r="I472" s="240"/>
      <c r="J472" s="236"/>
      <c r="K472" s="236"/>
      <c r="L472" s="241"/>
      <c r="M472" s="242"/>
      <c r="N472" s="243"/>
      <c r="O472" s="243"/>
      <c r="P472" s="243"/>
      <c r="Q472" s="243"/>
      <c r="R472" s="243"/>
      <c r="S472" s="243"/>
      <c r="T472" s="24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45" t="s">
        <v>169</v>
      </c>
      <c r="AU472" s="245" t="s">
        <v>80</v>
      </c>
      <c r="AV472" s="14" t="s">
        <v>80</v>
      </c>
      <c r="AW472" s="14" t="s">
        <v>171</v>
      </c>
      <c r="AX472" s="14" t="s">
        <v>70</v>
      </c>
      <c r="AY472" s="245" t="s">
        <v>158</v>
      </c>
    </row>
    <row r="473" s="15" customFormat="1">
      <c r="A473" s="15"/>
      <c r="B473" s="256"/>
      <c r="C473" s="257"/>
      <c r="D473" s="226" t="s">
        <v>169</v>
      </c>
      <c r="E473" s="258" t="s">
        <v>19</v>
      </c>
      <c r="F473" s="259" t="s">
        <v>470</v>
      </c>
      <c r="G473" s="257"/>
      <c r="H473" s="260">
        <v>5.7999999999999998</v>
      </c>
      <c r="I473" s="261"/>
      <c r="J473" s="257"/>
      <c r="K473" s="257"/>
      <c r="L473" s="262"/>
      <c r="M473" s="263"/>
      <c r="N473" s="264"/>
      <c r="O473" s="264"/>
      <c r="P473" s="264"/>
      <c r="Q473" s="264"/>
      <c r="R473" s="264"/>
      <c r="S473" s="264"/>
      <c r="T473" s="26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66" t="s">
        <v>169</v>
      </c>
      <c r="AU473" s="266" t="s">
        <v>80</v>
      </c>
      <c r="AV473" s="15" t="s">
        <v>165</v>
      </c>
      <c r="AW473" s="15" t="s">
        <v>171</v>
      </c>
      <c r="AX473" s="15" t="s">
        <v>78</v>
      </c>
      <c r="AY473" s="266" t="s">
        <v>158</v>
      </c>
    </row>
    <row r="474" s="2" customFormat="1" ht="14.4" customHeight="1">
      <c r="A474" s="40"/>
      <c r="B474" s="41"/>
      <c r="C474" s="246" t="s">
        <v>1270</v>
      </c>
      <c r="D474" s="246" t="s">
        <v>400</v>
      </c>
      <c r="E474" s="247" t="s">
        <v>3428</v>
      </c>
      <c r="F474" s="248" t="s">
        <v>3429</v>
      </c>
      <c r="G474" s="249" t="s">
        <v>181</v>
      </c>
      <c r="H474" s="250">
        <v>5.7999999999999998</v>
      </c>
      <c r="I474" s="251"/>
      <c r="J474" s="252">
        <f>ROUND(I474*H474,2)</f>
        <v>0</v>
      </c>
      <c r="K474" s="248" t="s">
        <v>19</v>
      </c>
      <c r="L474" s="253"/>
      <c r="M474" s="254" t="s">
        <v>19</v>
      </c>
      <c r="N474" s="255" t="s">
        <v>41</v>
      </c>
      <c r="O474" s="86"/>
      <c r="P474" s="215">
        <f>O474*H474</f>
        <v>0</v>
      </c>
      <c r="Q474" s="215">
        <v>0.0028999999999999998</v>
      </c>
      <c r="R474" s="215">
        <f>Q474*H474</f>
        <v>0.016819999999999998</v>
      </c>
      <c r="S474" s="215">
        <v>0</v>
      </c>
      <c r="T474" s="216">
        <f>S474*H474</f>
        <v>0</v>
      </c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R474" s="217" t="s">
        <v>215</v>
      </c>
      <c r="AT474" s="217" t="s">
        <v>400</v>
      </c>
      <c r="AU474" s="217" t="s">
        <v>80</v>
      </c>
      <c r="AY474" s="19" t="s">
        <v>158</v>
      </c>
      <c r="BE474" s="218">
        <f>IF(N474="základní",J474,0)</f>
        <v>0</v>
      </c>
      <c r="BF474" s="218">
        <f>IF(N474="snížená",J474,0)</f>
        <v>0</v>
      </c>
      <c r="BG474" s="218">
        <f>IF(N474="zákl. přenesená",J474,0)</f>
        <v>0</v>
      </c>
      <c r="BH474" s="218">
        <f>IF(N474="sníž. přenesená",J474,0)</f>
        <v>0</v>
      </c>
      <c r="BI474" s="218">
        <f>IF(N474="nulová",J474,0)</f>
        <v>0</v>
      </c>
      <c r="BJ474" s="19" t="s">
        <v>78</v>
      </c>
      <c r="BK474" s="218">
        <f>ROUND(I474*H474,2)</f>
        <v>0</v>
      </c>
      <c r="BL474" s="19" t="s">
        <v>165</v>
      </c>
      <c r="BM474" s="217" t="s">
        <v>3430</v>
      </c>
    </row>
    <row r="475" s="13" customFormat="1">
      <c r="A475" s="13"/>
      <c r="B475" s="224"/>
      <c r="C475" s="225"/>
      <c r="D475" s="226" t="s">
        <v>169</v>
      </c>
      <c r="E475" s="227" t="s">
        <v>19</v>
      </c>
      <c r="F475" s="228" t="s">
        <v>3389</v>
      </c>
      <c r="G475" s="225"/>
      <c r="H475" s="227" t="s">
        <v>19</v>
      </c>
      <c r="I475" s="229"/>
      <c r="J475" s="225"/>
      <c r="K475" s="225"/>
      <c r="L475" s="230"/>
      <c r="M475" s="231"/>
      <c r="N475" s="232"/>
      <c r="O475" s="232"/>
      <c r="P475" s="232"/>
      <c r="Q475" s="232"/>
      <c r="R475" s="232"/>
      <c r="S475" s="232"/>
      <c r="T475" s="23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34" t="s">
        <v>169</v>
      </c>
      <c r="AU475" s="234" t="s">
        <v>80</v>
      </c>
      <c r="AV475" s="13" t="s">
        <v>78</v>
      </c>
      <c r="AW475" s="13" t="s">
        <v>171</v>
      </c>
      <c r="AX475" s="13" t="s">
        <v>70</v>
      </c>
      <c r="AY475" s="234" t="s">
        <v>158</v>
      </c>
    </row>
    <row r="476" s="14" customFormat="1">
      <c r="A476" s="14"/>
      <c r="B476" s="235"/>
      <c r="C476" s="236"/>
      <c r="D476" s="226" t="s">
        <v>169</v>
      </c>
      <c r="E476" s="237" t="s">
        <v>19</v>
      </c>
      <c r="F476" s="238" t="s">
        <v>3427</v>
      </c>
      <c r="G476" s="236"/>
      <c r="H476" s="239">
        <v>5.7999999999999998</v>
      </c>
      <c r="I476" s="240"/>
      <c r="J476" s="236"/>
      <c r="K476" s="236"/>
      <c r="L476" s="241"/>
      <c r="M476" s="242"/>
      <c r="N476" s="243"/>
      <c r="O476" s="243"/>
      <c r="P476" s="243"/>
      <c r="Q476" s="243"/>
      <c r="R476" s="243"/>
      <c r="S476" s="243"/>
      <c r="T476" s="24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45" t="s">
        <v>169</v>
      </c>
      <c r="AU476" s="245" t="s">
        <v>80</v>
      </c>
      <c r="AV476" s="14" t="s">
        <v>80</v>
      </c>
      <c r="AW476" s="14" t="s">
        <v>171</v>
      </c>
      <c r="AX476" s="14" t="s">
        <v>70</v>
      </c>
      <c r="AY476" s="245" t="s">
        <v>158</v>
      </c>
    </row>
    <row r="477" s="15" customFormat="1">
      <c r="A477" s="15"/>
      <c r="B477" s="256"/>
      <c r="C477" s="257"/>
      <c r="D477" s="226" t="s">
        <v>169</v>
      </c>
      <c r="E477" s="258" t="s">
        <v>19</v>
      </c>
      <c r="F477" s="259" t="s">
        <v>470</v>
      </c>
      <c r="G477" s="257"/>
      <c r="H477" s="260">
        <v>5.7999999999999998</v>
      </c>
      <c r="I477" s="261"/>
      <c r="J477" s="257"/>
      <c r="K477" s="257"/>
      <c r="L477" s="262"/>
      <c r="M477" s="263"/>
      <c r="N477" s="264"/>
      <c r="O477" s="264"/>
      <c r="P477" s="264"/>
      <c r="Q477" s="264"/>
      <c r="R477" s="264"/>
      <c r="S477" s="264"/>
      <c r="T477" s="265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66" t="s">
        <v>169</v>
      </c>
      <c r="AU477" s="266" t="s">
        <v>80</v>
      </c>
      <c r="AV477" s="15" t="s">
        <v>165</v>
      </c>
      <c r="AW477" s="15" t="s">
        <v>171</v>
      </c>
      <c r="AX477" s="15" t="s">
        <v>78</v>
      </c>
      <c r="AY477" s="266" t="s">
        <v>158</v>
      </c>
    </row>
    <row r="478" s="2" customFormat="1" ht="14.4" customHeight="1">
      <c r="A478" s="40"/>
      <c r="B478" s="41"/>
      <c r="C478" s="206" t="s">
        <v>1272</v>
      </c>
      <c r="D478" s="206" t="s">
        <v>160</v>
      </c>
      <c r="E478" s="207" t="s">
        <v>3431</v>
      </c>
      <c r="F478" s="208" t="s">
        <v>3432</v>
      </c>
      <c r="G478" s="209" t="s">
        <v>181</v>
      </c>
      <c r="H478" s="210">
        <v>8</v>
      </c>
      <c r="I478" s="211"/>
      <c r="J478" s="212">
        <f>ROUND(I478*H478,2)</f>
        <v>0</v>
      </c>
      <c r="K478" s="208" t="s">
        <v>19</v>
      </c>
      <c r="L478" s="46"/>
      <c r="M478" s="213" t="s">
        <v>19</v>
      </c>
      <c r="N478" s="214" t="s">
        <v>41</v>
      </c>
      <c r="O478" s="86"/>
      <c r="P478" s="215">
        <f>O478*H478</f>
        <v>0</v>
      </c>
      <c r="Q478" s="215">
        <v>0</v>
      </c>
      <c r="R478" s="215">
        <f>Q478*H478</f>
        <v>0</v>
      </c>
      <c r="S478" s="215">
        <v>0</v>
      </c>
      <c r="T478" s="216">
        <f>S478*H478</f>
        <v>0</v>
      </c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R478" s="217" t="s">
        <v>165</v>
      </c>
      <c r="AT478" s="217" t="s">
        <v>160</v>
      </c>
      <c r="AU478" s="217" t="s">
        <v>80</v>
      </c>
      <c r="AY478" s="19" t="s">
        <v>158</v>
      </c>
      <c r="BE478" s="218">
        <f>IF(N478="základní",J478,0)</f>
        <v>0</v>
      </c>
      <c r="BF478" s="218">
        <f>IF(N478="snížená",J478,0)</f>
        <v>0</v>
      </c>
      <c r="BG478" s="218">
        <f>IF(N478="zákl. přenesená",J478,0)</f>
        <v>0</v>
      </c>
      <c r="BH478" s="218">
        <f>IF(N478="sníž. přenesená",J478,0)</f>
        <v>0</v>
      </c>
      <c r="BI478" s="218">
        <f>IF(N478="nulová",J478,0)</f>
        <v>0</v>
      </c>
      <c r="BJ478" s="19" t="s">
        <v>78</v>
      </c>
      <c r="BK478" s="218">
        <f>ROUND(I478*H478,2)</f>
        <v>0</v>
      </c>
      <c r="BL478" s="19" t="s">
        <v>165</v>
      </c>
      <c r="BM478" s="217" t="s">
        <v>3433</v>
      </c>
    </row>
    <row r="479" s="13" customFormat="1">
      <c r="A479" s="13"/>
      <c r="B479" s="224"/>
      <c r="C479" s="225"/>
      <c r="D479" s="226" t="s">
        <v>169</v>
      </c>
      <c r="E479" s="227" t="s">
        <v>19</v>
      </c>
      <c r="F479" s="228" t="s">
        <v>3389</v>
      </c>
      <c r="G479" s="225"/>
      <c r="H479" s="227" t="s">
        <v>19</v>
      </c>
      <c r="I479" s="229"/>
      <c r="J479" s="225"/>
      <c r="K479" s="225"/>
      <c r="L479" s="230"/>
      <c r="M479" s="231"/>
      <c r="N479" s="232"/>
      <c r="O479" s="232"/>
      <c r="P479" s="232"/>
      <c r="Q479" s="232"/>
      <c r="R479" s="232"/>
      <c r="S479" s="232"/>
      <c r="T479" s="23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34" t="s">
        <v>169</v>
      </c>
      <c r="AU479" s="234" t="s">
        <v>80</v>
      </c>
      <c r="AV479" s="13" t="s">
        <v>78</v>
      </c>
      <c r="AW479" s="13" t="s">
        <v>171</v>
      </c>
      <c r="AX479" s="13" t="s">
        <v>70</v>
      </c>
      <c r="AY479" s="234" t="s">
        <v>158</v>
      </c>
    </row>
    <row r="480" s="14" customFormat="1">
      <c r="A480" s="14"/>
      <c r="B480" s="235"/>
      <c r="C480" s="236"/>
      <c r="D480" s="226" t="s">
        <v>169</v>
      </c>
      <c r="E480" s="237" t="s">
        <v>19</v>
      </c>
      <c r="F480" s="238" t="s">
        <v>215</v>
      </c>
      <c r="G480" s="236"/>
      <c r="H480" s="239">
        <v>8</v>
      </c>
      <c r="I480" s="240"/>
      <c r="J480" s="236"/>
      <c r="K480" s="236"/>
      <c r="L480" s="241"/>
      <c r="M480" s="242"/>
      <c r="N480" s="243"/>
      <c r="O480" s="243"/>
      <c r="P480" s="243"/>
      <c r="Q480" s="243"/>
      <c r="R480" s="243"/>
      <c r="S480" s="243"/>
      <c r="T480" s="24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45" t="s">
        <v>169</v>
      </c>
      <c r="AU480" s="245" t="s">
        <v>80</v>
      </c>
      <c r="AV480" s="14" t="s">
        <v>80</v>
      </c>
      <c r="AW480" s="14" t="s">
        <v>171</v>
      </c>
      <c r="AX480" s="14" t="s">
        <v>70</v>
      </c>
      <c r="AY480" s="245" t="s">
        <v>158</v>
      </c>
    </row>
    <row r="481" s="15" customFormat="1">
      <c r="A481" s="15"/>
      <c r="B481" s="256"/>
      <c r="C481" s="257"/>
      <c r="D481" s="226" t="s">
        <v>169</v>
      </c>
      <c r="E481" s="258" t="s">
        <v>19</v>
      </c>
      <c r="F481" s="259" t="s">
        <v>470</v>
      </c>
      <c r="G481" s="257"/>
      <c r="H481" s="260">
        <v>8</v>
      </c>
      <c r="I481" s="261"/>
      <c r="J481" s="257"/>
      <c r="K481" s="257"/>
      <c r="L481" s="262"/>
      <c r="M481" s="263"/>
      <c r="N481" s="264"/>
      <c r="O481" s="264"/>
      <c r="P481" s="264"/>
      <c r="Q481" s="264"/>
      <c r="R481" s="264"/>
      <c r="S481" s="264"/>
      <c r="T481" s="265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66" t="s">
        <v>169</v>
      </c>
      <c r="AU481" s="266" t="s">
        <v>80</v>
      </c>
      <c r="AV481" s="15" t="s">
        <v>165</v>
      </c>
      <c r="AW481" s="15" t="s">
        <v>171</v>
      </c>
      <c r="AX481" s="15" t="s">
        <v>78</v>
      </c>
      <c r="AY481" s="266" t="s">
        <v>158</v>
      </c>
    </row>
    <row r="482" s="2" customFormat="1" ht="14.4" customHeight="1">
      <c r="A482" s="40"/>
      <c r="B482" s="41"/>
      <c r="C482" s="246" t="s">
        <v>1519</v>
      </c>
      <c r="D482" s="246" t="s">
        <v>400</v>
      </c>
      <c r="E482" s="247" t="s">
        <v>3434</v>
      </c>
      <c r="F482" s="248" t="s">
        <v>3435</v>
      </c>
      <c r="G482" s="249" t="s">
        <v>181</v>
      </c>
      <c r="H482" s="250">
        <v>8</v>
      </c>
      <c r="I482" s="251"/>
      <c r="J482" s="252">
        <f>ROUND(I482*H482,2)</f>
        <v>0</v>
      </c>
      <c r="K482" s="248" t="s">
        <v>19</v>
      </c>
      <c r="L482" s="253"/>
      <c r="M482" s="254" t="s">
        <v>19</v>
      </c>
      <c r="N482" s="255" t="s">
        <v>41</v>
      </c>
      <c r="O482" s="86"/>
      <c r="P482" s="215">
        <f>O482*H482</f>
        <v>0</v>
      </c>
      <c r="Q482" s="215">
        <v>0.012500000000000001</v>
      </c>
      <c r="R482" s="215">
        <f>Q482*H482</f>
        <v>0.10000000000000001</v>
      </c>
      <c r="S482" s="215">
        <v>0</v>
      </c>
      <c r="T482" s="216">
        <f>S482*H482</f>
        <v>0</v>
      </c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R482" s="217" t="s">
        <v>215</v>
      </c>
      <c r="AT482" s="217" t="s">
        <v>400</v>
      </c>
      <c r="AU482" s="217" t="s">
        <v>80</v>
      </c>
      <c r="AY482" s="19" t="s">
        <v>158</v>
      </c>
      <c r="BE482" s="218">
        <f>IF(N482="základní",J482,0)</f>
        <v>0</v>
      </c>
      <c r="BF482" s="218">
        <f>IF(N482="snížená",J482,0)</f>
        <v>0</v>
      </c>
      <c r="BG482" s="218">
        <f>IF(N482="zákl. přenesená",J482,0)</f>
        <v>0</v>
      </c>
      <c r="BH482" s="218">
        <f>IF(N482="sníž. přenesená",J482,0)</f>
        <v>0</v>
      </c>
      <c r="BI482" s="218">
        <f>IF(N482="nulová",J482,0)</f>
        <v>0</v>
      </c>
      <c r="BJ482" s="19" t="s">
        <v>78</v>
      </c>
      <c r="BK482" s="218">
        <f>ROUND(I482*H482,2)</f>
        <v>0</v>
      </c>
      <c r="BL482" s="19" t="s">
        <v>165</v>
      </c>
      <c r="BM482" s="217" t="s">
        <v>3436</v>
      </c>
    </row>
    <row r="483" s="13" customFormat="1">
      <c r="A483" s="13"/>
      <c r="B483" s="224"/>
      <c r="C483" s="225"/>
      <c r="D483" s="226" t="s">
        <v>169</v>
      </c>
      <c r="E483" s="227" t="s">
        <v>19</v>
      </c>
      <c r="F483" s="228" t="s">
        <v>3389</v>
      </c>
      <c r="G483" s="225"/>
      <c r="H483" s="227" t="s">
        <v>19</v>
      </c>
      <c r="I483" s="229"/>
      <c r="J483" s="225"/>
      <c r="K483" s="225"/>
      <c r="L483" s="230"/>
      <c r="M483" s="231"/>
      <c r="N483" s="232"/>
      <c r="O483" s="232"/>
      <c r="P483" s="232"/>
      <c r="Q483" s="232"/>
      <c r="R483" s="232"/>
      <c r="S483" s="232"/>
      <c r="T483" s="23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34" t="s">
        <v>169</v>
      </c>
      <c r="AU483" s="234" t="s">
        <v>80</v>
      </c>
      <c r="AV483" s="13" t="s">
        <v>78</v>
      </c>
      <c r="AW483" s="13" t="s">
        <v>171</v>
      </c>
      <c r="AX483" s="13" t="s">
        <v>70</v>
      </c>
      <c r="AY483" s="234" t="s">
        <v>158</v>
      </c>
    </row>
    <row r="484" s="14" customFormat="1">
      <c r="A484" s="14"/>
      <c r="B484" s="235"/>
      <c r="C484" s="236"/>
      <c r="D484" s="226" t="s">
        <v>169</v>
      </c>
      <c r="E484" s="237" t="s">
        <v>19</v>
      </c>
      <c r="F484" s="238" t="s">
        <v>215</v>
      </c>
      <c r="G484" s="236"/>
      <c r="H484" s="239">
        <v>8</v>
      </c>
      <c r="I484" s="240"/>
      <c r="J484" s="236"/>
      <c r="K484" s="236"/>
      <c r="L484" s="241"/>
      <c r="M484" s="242"/>
      <c r="N484" s="243"/>
      <c r="O484" s="243"/>
      <c r="P484" s="243"/>
      <c r="Q484" s="243"/>
      <c r="R484" s="243"/>
      <c r="S484" s="243"/>
      <c r="T484" s="24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45" t="s">
        <v>169</v>
      </c>
      <c r="AU484" s="245" t="s">
        <v>80</v>
      </c>
      <c r="AV484" s="14" t="s">
        <v>80</v>
      </c>
      <c r="AW484" s="14" t="s">
        <v>171</v>
      </c>
      <c r="AX484" s="14" t="s">
        <v>70</v>
      </c>
      <c r="AY484" s="245" t="s">
        <v>158</v>
      </c>
    </row>
    <row r="485" s="15" customFormat="1">
      <c r="A485" s="15"/>
      <c r="B485" s="256"/>
      <c r="C485" s="257"/>
      <c r="D485" s="226" t="s">
        <v>169</v>
      </c>
      <c r="E485" s="258" t="s">
        <v>19</v>
      </c>
      <c r="F485" s="259" t="s">
        <v>470</v>
      </c>
      <c r="G485" s="257"/>
      <c r="H485" s="260">
        <v>8</v>
      </c>
      <c r="I485" s="261"/>
      <c r="J485" s="257"/>
      <c r="K485" s="257"/>
      <c r="L485" s="262"/>
      <c r="M485" s="263"/>
      <c r="N485" s="264"/>
      <c r="O485" s="264"/>
      <c r="P485" s="264"/>
      <c r="Q485" s="264"/>
      <c r="R485" s="264"/>
      <c r="S485" s="264"/>
      <c r="T485" s="265"/>
      <c r="U485" s="15"/>
      <c r="V485" s="15"/>
      <c r="W485" s="15"/>
      <c r="X485" s="15"/>
      <c r="Y485" s="15"/>
      <c r="Z485" s="15"/>
      <c r="AA485" s="15"/>
      <c r="AB485" s="15"/>
      <c r="AC485" s="15"/>
      <c r="AD485" s="15"/>
      <c r="AE485" s="15"/>
      <c r="AT485" s="266" t="s">
        <v>169</v>
      </c>
      <c r="AU485" s="266" t="s">
        <v>80</v>
      </c>
      <c r="AV485" s="15" t="s">
        <v>165</v>
      </c>
      <c r="AW485" s="15" t="s">
        <v>171</v>
      </c>
      <c r="AX485" s="15" t="s">
        <v>78</v>
      </c>
      <c r="AY485" s="266" t="s">
        <v>158</v>
      </c>
    </row>
    <row r="486" s="2" customFormat="1" ht="14.4" customHeight="1">
      <c r="A486" s="40"/>
      <c r="B486" s="41"/>
      <c r="C486" s="206" t="s">
        <v>1521</v>
      </c>
      <c r="D486" s="206" t="s">
        <v>160</v>
      </c>
      <c r="E486" s="207" t="s">
        <v>3437</v>
      </c>
      <c r="F486" s="208" t="s">
        <v>3438</v>
      </c>
      <c r="G486" s="209" t="s">
        <v>3439</v>
      </c>
      <c r="H486" s="210">
        <v>17</v>
      </c>
      <c r="I486" s="211"/>
      <c r="J486" s="212">
        <f>ROUND(I486*H486,2)</f>
        <v>0</v>
      </c>
      <c r="K486" s="208" t="s">
        <v>19</v>
      </c>
      <c r="L486" s="46"/>
      <c r="M486" s="213" t="s">
        <v>19</v>
      </c>
      <c r="N486" s="214" t="s">
        <v>41</v>
      </c>
      <c r="O486" s="86"/>
      <c r="P486" s="215">
        <f>O486*H486</f>
        <v>0</v>
      </c>
      <c r="Q486" s="215">
        <v>0</v>
      </c>
      <c r="R486" s="215">
        <f>Q486*H486</f>
        <v>0</v>
      </c>
      <c r="S486" s="215">
        <v>0</v>
      </c>
      <c r="T486" s="216">
        <f>S486*H486</f>
        <v>0</v>
      </c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R486" s="217" t="s">
        <v>165</v>
      </c>
      <c r="AT486" s="217" t="s">
        <v>160</v>
      </c>
      <c r="AU486" s="217" t="s">
        <v>80</v>
      </c>
      <c r="AY486" s="19" t="s">
        <v>158</v>
      </c>
      <c r="BE486" s="218">
        <f>IF(N486="základní",J486,0)</f>
        <v>0</v>
      </c>
      <c r="BF486" s="218">
        <f>IF(N486="snížená",J486,0)</f>
        <v>0</v>
      </c>
      <c r="BG486" s="218">
        <f>IF(N486="zákl. přenesená",J486,0)</f>
        <v>0</v>
      </c>
      <c r="BH486" s="218">
        <f>IF(N486="sníž. přenesená",J486,0)</f>
        <v>0</v>
      </c>
      <c r="BI486" s="218">
        <f>IF(N486="nulová",J486,0)</f>
        <v>0</v>
      </c>
      <c r="BJ486" s="19" t="s">
        <v>78</v>
      </c>
      <c r="BK486" s="218">
        <f>ROUND(I486*H486,2)</f>
        <v>0</v>
      </c>
      <c r="BL486" s="19" t="s">
        <v>165</v>
      </c>
      <c r="BM486" s="217" t="s">
        <v>3440</v>
      </c>
    </row>
    <row r="487" s="13" customFormat="1">
      <c r="A487" s="13"/>
      <c r="B487" s="224"/>
      <c r="C487" s="225"/>
      <c r="D487" s="226" t="s">
        <v>169</v>
      </c>
      <c r="E487" s="227" t="s">
        <v>19</v>
      </c>
      <c r="F487" s="228" t="s">
        <v>3389</v>
      </c>
      <c r="G487" s="225"/>
      <c r="H487" s="227" t="s">
        <v>19</v>
      </c>
      <c r="I487" s="229"/>
      <c r="J487" s="225"/>
      <c r="K487" s="225"/>
      <c r="L487" s="230"/>
      <c r="M487" s="231"/>
      <c r="N487" s="232"/>
      <c r="O487" s="232"/>
      <c r="P487" s="232"/>
      <c r="Q487" s="232"/>
      <c r="R487" s="232"/>
      <c r="S487" s="232"/>
      <c r="T487" s="23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34" t="s">
        <v>169</v>
      </c>
      <c r="AU487" s="234" t="s">
        <v>80</v>
      </c>
      <c r="AV487" s="13" t="s">
        <v>78</v>
      </c>
      <c r="AW487" s="13" t="s">
        <v>171</v>
      </c>
      <c r="AX487" s="13" t="s">
        <v>70</v>
      </c>
      <c r="AY487" s="234" t="s">
        <v>158</v>
      </c>
    </row>
    <row r="488" s="14" customFormat="1">
      <c r="A488" s="14"/>
      <c r="B488" s="235"/>
      <c r="C488" s="236"/>
      <c r="D488" s="226" t="s">
        <v>169</v>
      </c>
      <c r="E488" s="237" t="s">
        <v>19</v>
      </c>
      <c r="F488" s="238" t="s">
        <v>3441</v>
      </c>
      <c r="G488" s="236"/>
      <c r="H488" s="239">
        <v>17</v>
      </c>
      <c r="I488" s="240"/>
      <c r="J488" s="236"/>
      <c r="K488" s="236"/>
      <c r="L488" s="241"/>
      <c r="M488" s="242"/>
      <c r="N488" s="243"/>
      <c r="O488" s="243"/>
      <c r="P488" s="243"/>
      <c r="Q488" s="243"/>
      <c r="R488" s="243"/>
      <c r="S488" s="243"/>
      <c r="T488" s="24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45" t="s">
        <v>169</v>
      </c>
      <c r="AU488" s="245" t="s">
        <v>80</v>
      </c>
      <c r="AV488" s="14" t="s">
        <v>80</v>
      </c>
      <c r="AW488" s="14" t="s">
        <v>171</v>
      </c>
      <c r="AX488" s="14" t="s">
        <v>70</v>
      </c>
      <c r="AY488" s="245" t="s">
        <v>158</v>
      </c>
    </row>
    <row r="489" s="15" customFormat="1">
      <c r="A489" s="15"/>
      <c r="B489" s="256"/>
      <c r="C489" s="257"/>
      <c r="D489" s="226" t="s">
        <v>169</v>
      </c>
      <c r="E489" s="258" t="s">
        <v>19</v>
      </c>
      <c r="F489" s="259" t="s">
        <v>470</v>
      </c>
      <c r="G489" s="257"/>
      <c r="H489" s="260">
        <v>17</v>
      </c>
      <c r="I489" s="261"/>
      <c r="J489" s="257"/>
      <c r="K489" s="257"/>
      <c r="L489" s="262"/>
      <c r="M489" s="263"/>
      <c r="N489" s="264"/>
      <c r="O489" s="264"/>
      <c r="P489" s="264"/>
      <c r="Q489" s="264"/>
      <c r="R489" s="264"/>
      <c r="S489" s="264"/>
      <c r="T489" s="265"/>
      <c r="U489" s="15"/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T489" s="266" t="s">
        <v>169</v>
      </c>
      <c r="AU489" s="266" t="s">
        <v>80</v>
      </c>
      <c r="AV489" s="15" t="s">
        <v>165</v>
      </c>
      <c r="AW489" s="15" t="s">
        <v>171</v>
      </c>
      <c r="AX489" s="15" t="s">
        <v>78</v>
      </c>
      <c r="AY489" s="266" t="s">
        <v>158</v>
      </c>
    </row>
    <row r="490" s="2" customFormat="1" ht="14.4" customHeight="1">
      <c r="A490" s="40"/>
      <c r="B490" s="41"/>
      <c r="C490" s="246" t="s">
        <v>2673</v>
      </c>
      <c r="D490" s="246" t="s">
        <v>400</v>
      </c>
      <c r="E490" s="247" t="s">
        <v>3442</v>
      </c>
      <c r="F490" s="248" t="s">
        <v>3443</v>
      </c>
      <c r="G490" s="249" t="s">
        <v>3439</v>
      </c>
      <c r="H490" s="250">
        <v>9</v>
      </c>
      <c r="I490" s="251"/>
      <c r="J490" s="252">
        <f>ROUND(I490*H490,2)</f>
        <v>0</v>
      </c>
      <c r="K490" s="248" t="s">
        <v>19</v>
      </c>
      <c r="L490" s="253"/>
      <c r="M490" s="254" t="s">
        <v>19</v>
      </c>
      <c r="N490" s="255" t="s">
        <v>41</v>
      </c>
      <c r="O490" s="86"/>
      <c r="P490" s="215">
        <f>O490*H490</f>
        <v>0</v>
      </c>
      <c r="Q490" s="215">
        <v>0.0030000000000000001</v>
      </c>
      <c r="R490" s="215">
        <f>Q490*H490</f>
        <v>0.027</v>
      </c>
      <c r="S490" s="215">
        <v>0</v>
      </c>
      <c r="T490" s="216">
        <f>S490*H490</f>
        <v>0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17" t="s">
        <v>215</v>
      </c>
      <c r="AT490" s="217" t="s">
        <v>400</v>
      </c>
      <c r="AU490" s="217" t="s">
        <v>80</v>
      </c>
      <c r="AY490" s="19" t="s">
        <v>158</v>
      </c>
      <c r="BE490" s="218">
        <f>IF(N490="základní",J490,0)</f>
        <v>0</v>
      </c>
      <c r="BF490" s="218">
        <f>IF(N490="snížená",J490,0)</f>
        <v>0</v>
      </c>
      <c r="BG490" s="218">
        <f>IF(N490="zákl. přenesená",J490,0)</f>
        <v>0</v>
      </c>
      <c r="BH490" s="218">
        <f>IF(N490="sníž. přenesená",J490,0)</f>
        <v>0</v>
      </c>
      <c r="BI490" s="218">
        <f>IF(N490="nulová",J490,0)</f>
        <v>0</v>
      </c>
      <c r="BJ490" s="19" t="s">
        <v>78</v>
      </c>
      <c r="BK490" s="218">
        <f>ROUND(I490*H490,2)</f>
        <v>0</v>
      </c>
      <c r="BL490" s="19" t="s">
        <v>165</v>
      </c>
      <c r="BM490" s="217" t="s">
        <v>3444</v>
      </c>
    </row>
    <row r="491" s="13" customFormat="1">
      <c r="A491" s="13"/>
      <c r="B491" s="224"/>
      <c r="C491" s="225"/>
      <c r="D491" s="226" t="s">
        <v>169</v>
      </c>
      <c r="E491" s="227" t="s">
        <v>19</v>
      </c>
      <c r="F491" s="228" t="s">
        <v>3389</v>
      </c>
      <c r="G491" s="225"/>
      <c r="H491" s="227" t="s">
        <v>19</v>
      </c>
      <c r="I491" s="229"/>
      <c r="J491" s="225"/>
      <c r="K491" s="225"/>
      <c r="L491" s="230"/>
      <c r="M491" s="231"/>
      <c r="N491" s="232"/>
      <c r="O491" s="232"/>
      <c r="P491" s="232"/>
      <c r="Q491" s="232"/>
      <c r="R491" s="232"/>
      <c r="S491" s="232"/>
      <c r="T491" s="23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34" t="s">
        <v>169</v>
      </c>
      <c r="AU491" s="234" t="s">
        <v>80</v>
      </c>
      <c r="AV491" s="13" t="s">
        <v>78</v>
      </c>
      <c r="AW491" s="13" t="s">
        <v>171</v>
      </c>
      <c r="AX491" s="13" t="s">
        <v>70</v>
      </c>
      <c r="AY491" s="234" t="s">
        <v>158</v>
      </c>
    </row>
    <row r="492" s="14" customFormat="1">
      <c r="A492" s="14"/>
      <c r="B492" s="235"/>
      <c r="C492" s="236"/>
      <c r="D492" s="226" t="s">
        <v>169</v>
      </c>
      <c r="E492" s="237" t="s">
        <v>19</v>
      </c>
      <c r="F492" s="238" t="s">
        <v>220</v>
      </c>
      <c r="G492" s="236"/>
      <c r="H492" s="239">
        <v>9</v>
      </c>
      <c r="I492" s="240"/>
      <c r="J492" s="236"/>
      <c r="K492" s="236"/>
      <c r="L492" s="241"/>
      <c r="M492" s="242"/>
      <c r="N492" s="243"/>
      <c r="O492" s="243"/>
      <c r="P492" s="243"/>
      <c r="Q492" s="243"/>
      <c r="R492" s="243"/>
      <c r="S492" s="243"/>
      <c r="T492" s="24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45" t="s">
        <v>169</v>
      </c>
      <c r="AU492" s="245" t="s">
        <v>80</v>
      </c>
      <c r="AV492" s="14" t="s">
        <v>80</v>
      </c>
      <c r="AW492" s="14" t="s">
        <v>171</v>
      </c>
      <c r="AX492" s="14" t="s">
        <v>70</v>
      </c>
      <c r="AY492" s="245" t="s">
        <v>158</v>
      </c>
    </row>
    <row r="493" s="15" customFormat="1">
      <c r="A493" s="15"/>
      <c r="B493" s="256"/>
      <c r="C493" s="257"/>
      <c r="D493" s="226" t="s">
        <v>169</v>
      </c>
      <c r="E493" s="258" t="s">
        <v>19</v>
      </c>
      <c r="F493" s="259" t="s">
        <v>470</v>
      </c>
      <c r="G493" s="257"/>
      <c r="H493" s="260">
        <v>9</v>
      </c>
      <c r="I493" s="261"/>
      <c r="J493" s="257"/>
      <c r="K493" s="257"/>
      <c r="L493" s="262"/>
      <c r="M493" s="263"/>
      <c r="N493" s="264"/>
      <c r="O493" s="264"/>
      <c r="P493" s="264"/>
      <c r="Q493" s="264"/>
      <c r="R493" s="264"/>
      <c r="S493" s="264"/>
      <c r="T493" s="265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T493" s="266" t="s">
        <v>169</v>
      </c>
      <c r="AU493" s="266" t="s">
        <v>80</v>
      </c>
      <c r="AV493" s="15" t="s">
        <v>165</v>
      </c>
      <c r="AW493" s="15" t="s">
        <v>171</v>
      </c>
      <c r="AX493" s="15" t="s">
        <v>78</v>
      </c>
      <c r="AY493" s="266" t="s">
        <v>158</v>
      </c>
    </row>
    <row r="494" s="2" customFormat="1" ht="14.4" customHeight="1">
      <c r="A494" s="40"/>
      <c r="B494" s="41"/>
      <c r="C494" s="246" t="s">
        <v>2675</v>
      </c>
      <c r="D494" s="246" t="s">
        <v>400</v>
      </c>
      <c r="E494" s="247" t="s">
        <v>3445</v>
      </c>
      <c r="F494" s="248" t="s">
        <v>3446</v>
      </c>
      <c r="G494" s="249" t="s">
        <v>505</v>
      </c>
      <c r="H494" s="250">
        <v>8</v>
      </c>
      <c r="I494" s="251"/>
      <c r="J494" s="252">
        <f>ROUND(I494*H494,2)</f>
        <v>0</v>
      </c>
      <c r="K494" s="248" t="s">
        <v>19</v>
      </c>
      <c r="L494" s="253"/>
      <c r="M494" s="254" t="s">
        <v>19</v>
      </c>
      <c r="N494" s="255" t="s">
        <v>41</v>
      </c>
      <c r="O494" s="86"/>
      <c r="P494" s="215">
        <f>O494*H494</f>
        <v>0</v>
      </c>
      <c r="Q494" s="215">
        <v>0.00035</v>
      </c>
      <c r="R494" s="215">
        <f>Q494*H494</f>
        <v>0.0028</v>
      </c>
      <c r="S494" s="215">
        <v>0</v>
      </c>
      <c r="T494" s="216">
        <f>S494*H494</f>
        <v>0</v>
      </c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R494" s="217" t="s">
        <v>215</v>
      </c>
      <c r="AT494" s="217" t="s">
        <v>400</v>
      </c>
      <c r="AU494" s="217" t="s">
        <v>80</v>
      </c>
      <c r="AY494" s="19" t="s">
        <v>158</v>
      </c>
      <c r="BE494" s="218">
        <f>IF(N494="základní",J494,0)</f>
        <v>0</v>
      </c>
      <c r="BF494" s="218">
        <f>IF(N494="snížená",J494,0)</f>
        <v>0</v>
      </c>
      <c r="BG494" s="218">
        <f>IF(N494="zákl. přenesená",J494,0)</f>
        <v>0</v>
      </c>
      <c r="BH494" s="218">
        <f>IF(N494="sníž. přenesená",J494,0)</f>
        <v>0</v>
      </c>
      <c r="BI494" s="218">
        <f>IF(N494="nulová",J494,0)</f>
        <v>0</v>
      </c>
      <c r="BJ494" s="19" t="s">
        <v>78</v>
      </c>
      <c r="BK494" s="218">
        <f>ROUND(I494*H494,2)</f>
        <v>0</v>
      </c>
      <c r="BL494" s="19" t="s">
        <v>165</v>
      </c>
      <c r="BM494" s="217" t="s">
        <v>3447</v>
      </c>
    </row>
    <row r="495" s="13" customFormat="1">
      <c r="A495" s="13"/>
      <c r="B495" s="224"/>
      <c r="C495" s="225"/>
      <c r="D495" s="226" t="s">
        <v>169</v>
      </c>
      <c r="E495" s="227" t="s">
        <v>19</v>
      </c>
      <c r="F495" s="228" t="s">
        <v>3389</v>
      </c>
      <c r="G495" s="225"/>
      <c r="H495" s="227" t="s">
        <v>19</v>
      </c>
      <c r="I495" s="229"/>
      <c r="J495" s="225"/>
      <c r="K495" s="225"/>
      <c r="L495" s="230"/>
      <c r="M495" s="231"/>
      <c r="N495" s="232"/>
      <c r="O495" s="232"/>
      <c r="P495" s="232"/>
      <c r="Q495" s="232"/>
      <c r="R495" s="232"/>
      <c r="S495" s="232"/>
      <c r="T495" s="23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34" t="s">
        <v>169</v>
      </c>
      <c r="AU495" s="234" t="s">
        <v>80</v>
      </c>
      <c r="AV495" s="13" t="s">
        <v>78</v>
      </c>
      <c r="AW495" s="13" t="s">
        <v>171</v>
      </c>
      <c r="AX495" s="13" t="s">
        <v>70</v>
      </c>
      <c r="AY495" s="234" t="s">
        <v>158</v>
      </c>
    </row>
    <row r="496" s="14" customFormat="1">
      <c r="A496" s="14"/>
      <c r="B496" s="235"/>
      <c r="C496" s="236"/>
      <c r="D496" s="226" t="s">
        <v>169</v>
      </c>
      <c r="E496" s="237" t="s">
        <v>19</v>
      </c>
      <c r="F496" s="238" t="s">
        <v>215</v>
      </c>
      <c r="G496" s="236"/>
      <c r="H496" s="239">
        <v>8</v>
      </c>
      <c r="I496" s="240"/>
      <c r="J496" s="236"/>
      <c r="K496" s="236"/>
      <c r="L496" s="241"/>
      <c r="M496" s="242"/>
      <c r="N496" s="243"/>
      <c r="O496" s="243"/>
      <c r="P496" s="243"/>
      <c r="Q496" s="243"/>
      <c r="R496" s="243"/>
      <c r="S496" s="243"/>
      <c r="T496" s="24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45" t="s">
        <v>169</v>
      </c>
      <c r="AU496" s="245" t="s">
        <v>80</v>
      </c>
      <c r="AV496" s="14" t="s">
        <v>80</v>
      </c>
      <c r="AW496" s="14" t="s">
        <v>171</v>
      </c>
      <c r="AX496" s="14" t="s">
        <v>70</v>
      </c>
      <c r="AY496" s="245" t="s">
        <v>158</v>
      </c>
    </row>
    <row r="497" s="15" customFormat="1">
      <c r="A497" s="15"/>
      <c r="B497" s="256"/>
      <c r="C497" s="257"/>
      <c r="D497" s="226" t="s">
        <v>169</v>
      </c>
      <c r="E497" s="258" t="s">
        <v>19</v>
      </c>
      <c r="F497" s="259" t="s">
        <v>470</v>
      </c>
      <c r="G497" s="257"/>
      <c r="H497" s="260">
        <v>8</v>
      </c>
      <c r="I497" s="261"/>
      <c r="J497" s="257"/>
      <c r="K497" s="257"/>
      <c r="L497" s="262"/>
      <c r="M497" s="263"/>
      <c r="N497" s="264"/>
      <c r="O497" s="264"/>
      <c r="P497" s="264"/>
      <c r="Q497" s="264"/>
      <c r="R497" s="264"/>
      <c r="S497" s="264"/>
      <c r="T497" s="265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T497" s="266" t="s">
        <v>169</v>
      </c>
      <c r="AU497" s="266" t="s">
        <v>80</v>
      </c>
      <c r="AV497" s="15" t="s">
        <v>165</v>
      </c>
      <c r="AW497" s="15" t="s">
        <v>171</v>
      </c>
      <c r="AX497" s="15" t="s">
        <v>78</v>
      </c>
      <c r="AY497" s="266" t="s">
        <v>158</v>
      </c>
    </row>
    <row r="498" s="2" customFormat="1" ht="14.4" customHeight="1">
      <c r="A498" s="40"/>
      <c r="B498" s="41"/>
      <c r="C498" s="206" t="s">
        <v>2678</v>
      </c>
      <c r="D498" s="206" t="s">
        <v>160</v>
      </c>
      <c r="E498" s="207" t="s">
        <v>3448</v>
      </c>
      <c r="F498" s="208" t="s">
        <v>3449</v>
      </c>
      <c r="G498" s="209" t="s">
        <v>3439</v>
      </c>
      <c r="H498" s="210">
        <v>13</v>
      </c>
      <c r="I498" s="211"/>
      <c r="J498" s="212">
        <f>ROUND(I498*H498,2)</f>
        <v>0</v>
      </c>
      <c r="K498" s="208" t="s">
        <v>19</v>
      </c>
      <c r="L498" s="46"/>
      <c r="M498" s="213" t="s">
        <v>19</v>
      </c>
      <c r="N498" s="214" t="s">
        <v>41</v>
      </c>
      <c r="O498" s="86"/>
      <c r="P498" s="215">
        <f>O498*H498</f>
        <v>0</v>
      </c>
      <c r="Q498" s="215">
        <v>0</v>
      </c>
      <c r="R498" s="215">
        <f>Q498*H498</f>
        <v>0</v>
      </c>
      <c r="S498" s="215">
        <v>0</v>
      </c>
      <c r="T498" s="216">
        <f>S498*H498</f>
        <v>0</v>
      </c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R498" s="217" t="s">
        <v>165</v>
      </c>
      <c r="AT498" s="217" t="s">
        <v>160</v>
      </c>
      <c r="AU498" s="217" t="s">
        <v>80</v>
      </c>
      <c r="AY498" s="19" t="s">
        <v>158</v>
      </c>
      <c r="BE498" s="218">
        <f>IF(N498="základní",J498,0)</f>
        <v>0</v>
      </c>
      <c r="BF498" s="218">
        <f>IF(N498="snížená",J498,0)</f>
        <v>0</v>
      </c>
      <c r="BG498" s="218">
        <f>IF(N498="zákl. přenesená",J498,0)</f>
        <v>0</v>
      </c>
      <c r="BH498" s="218">
        <f>IF(N498="sníž. přenesená",J498,0)</f>
        <v>0</v>
      </c>
      <c r="BI498" s="218">
        <f>IF(N498="nulová",J498,0)</f>
        <v>0</v>
      </c>
      <c r="BJ498" s="19" t="s">
        <v>78</v>
      </c>
      <c r="BK498" s="218">
        <f>ROUND(I498*H498,2)</f>
        <v>0</v>
      </c>
      <c r="BL498" s="19" t="s">
        <v>165</v>
      </c>
      <c r="BM498" s="217" t="s">
        <v>3450</v>
      </c>
    </row>
    <row r="499" s="13" customFormat="1">
      <c r="A499" s="13"/>
      <c r="B499" s="224"/>
      <c r="C499" s="225"/>
      <c r="D499" s="226" t="s">
        <v>169</v>
      </c>
      <c r="E499" s="227" t="s">
        <v>19</v>
      </c>
      <c r="F499" s="228" t="s">
        <v>3389</v>
      </c>
      <c r="G499" s="225"/>
      <c r="H499" s="227" t="s">
        <v>19</v>
      </c>
      <c r="I499" s="229"/>
      <c r="J499" s="225"/>
      <c r="K499" s="225"/>
      <c r="L499" s="230"/>
      <c r="M499" s="231"/>
      <c r="N499" s="232"/>
      <c r="O499" s="232"/>
      <c r="P499" s="232"/>
      <c r="Q499" s="232"/>
      <c r="R499" s="232"/>
      <c r="S499" s="232"/>
      <c r="T499" s="23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34" t="s">
        <v>169</v>
      </c>
      <c r="AU499" s="234" t="s">
        <v>80</v>
      </c>
      <c r="AV499" s="13" t="s">
        <v>78</v>
      </c>
      <c r="AW499" s="13" t="s">
        <v>171</v>
      </c>
      <c r="AX499" s="13" t="s">
        <v>70</v>
      </c>
      <c r="AY499" s="234" t="s">
        <v>158</v>
      </c>
    </row>
    <row r="500" s="14" customFormat="1">
      <c r="A500" s="14"/>
      <c r="B500" s="235"/>
      <c r="C500" s="236"/>
      <c r="D500" s="226" t="s">
        <v>169</v>
      </c>
      <c r="E500" s="237" t="s">
        <v>19</v>
      </c>
      <c r="F500" s="238" t="s">
        <v>3451</v>
      </c>
      <c r="G500" s="236"/>
      <c r="H500" s="239">
        <v>13</v>
      </c>
      <c r="I500" s="240"/>
      <c r="J500" s="236"/>
      <c r="K500" s="236"/>
      <c r="L500" s="241"/>
      <c r="M500" s="242"/>
      <c r="N500" s="243"/>
      <c r="O500" s="243"/>
      <c r="P500" s="243"/>
      <c r="Q500" s="243"/>
      <c r="R500" s="243"/>
      <c r="S500" s="243"/>
      <c r="T500" s="24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45" t="s">
        <v>169</v>
      </c>
      <c r="AU500" s="245" t="s">
        <v>80</v>
      </c>
      <c r="AV500" s="14" t="s">
        <v>80</v>
      </c>
      <c r="AW500" s="14" t="s">
        <v>171</v>
      </c>
      <c r="AX500" s="14" t="s">
        <v>70</v>
      </c>
      <c r="AY500" s="245" t="s">
        <v>158</v>
      </c>
    </row>
    <row r="501" s="15" customFormat="1">
      <c r="A501" s="15"/>
      <c r="B501" s="256"/>
      <c r="C501" s="257"/>
      <c r="D501" s="226" t="s">
        <v>169</v>
      </c>
      <c r="E501" s="258" t="s">
        <v>19</v>
      </c>
      <c r="F501" s="259" t="s">
        <v>470</v>
      </c>
      <c r="G501" s="257"/>
      <c r="H501" s="260">
        <v>13</v>
      </c>
      <c r="I501" s="261"/>
      <c r="J501" s="257"/>
      <c r="K501" s="257"/>
      <c r="L501" s="262"/>
      <c r="M501" s="263"/>
      <c r="N501" s="264"/>
      <c r="O501" s="264"/>
      <c r="P501" s="264"/>
      <c r="Q501" s="264"/>
      <c r="R501" s="264"/>
      <c r="S501" s="264"/>
      <c r="T501" s="26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T501" s="266" t="s">
        <v>169</v>
      </c>
      <c r="AU501" s="266" t="s">
        <v>80</v>
      </c>
      <c r="AV501" s="15" t="s">
        <v>165</v>
      </c>
      <c r="AW501" s="15" t="s">
        <v>171</v>
      </c>
      <c r="AX501" s="15" t="s">
        <v>78</v>
      </c>
      <c r="AY501" s="266" t="s">
        <v>158</v>
      </c>
    </row>
    <row r="502" s="2" customFormat="1" ht="14.4" customHeight="1">
      <c r="A502" s="40"/>
      <c r="B502" s="41"/>
      <c r="C502" s="246" t="s">
        <v>3043</v>
      </c>
      <c r="D502" s="246" t="s">
        <v>400</v>
      </c>
      <c r="E502" s="247" t="s">
        <v>3452</v>
      </c>
      <c r="F502" s="248" t="s">
        <v>3453</v>
      </c>
      <c r="G502" s="249" t="s">
        <v>505</v>
      </c>
      <c r="H502" s="250">
        <v>11</v>
      </c>
      <c r="I502" s="251"/>
      <c r="J502" s="252">
        <f>ROUND(I502*H502,2)</f>
        <v>0</v>
      </c>
      <c r="K502" s="248" t="s">
        <v>19</v>
      </c>
      <c r="L502" s="253"/>
      <c r="M502" s="254" t="s">
        <v>19</v>
      </c>
      <c r="N502" s="255" t="s">
        <v>41</v>
      </c>
      <c r="O502" s="86"/>
      <c r="P502" s="215">
        <f>O502*H502</f>
        <v>0</v>
      </c>
      <c r="Q502" s="215">
        <v>0.0047000000000000002</v>
      </c>
      <c r="R502" s="215">
        <f>Q502*H502</f>
        <v>0.051700000000000003</v>
      </c>
      <c r="S502" s="215">
        <v>0</v>
      </c>
      <c r="T502" s="216">
        <f>S502*H502</f>
        <v>0</v>
      </c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R502" s="217" t="s">
        <v>215</v>
      </c>
      <c r="AT502" s="217" t="s">
        <v>400</v>
      </c>
      <c r="AU502" s="217" t="s">
        <v>80</v>
      </c>
      <c r="AY502" s="19" t="s">
        <v>158</v>
      </c>
      <c r="BE502" s="218">
        <f>IF(N502="základní",J502,0)</f>
        <v>0</v>
      </c>
      <c r="BF502" s="218">
        <f>IF(N502="snížená",J502,0)</f>
        <v>0</v>
      </c>
      <c r="BG502" s="218">
        <f>IF(N502="zákl. přenesená",J502,0)</f>
        <v>0</v>
      </c>
      <c r="BH502" s="218">
        <f>IF(N502="sníž. přenesená",J502,0)</f>
        <v>0</v>
      </c>
      <c r="BI502" s="218">
        <f>IF(N502="nulová",J502,0)</f>
        <v>0</v>
      </c>
      <c r="BJ502" s="19" t="s">
        <v>78</v>
      </c>
      <c r="BK502" s="218">
        <f>ROUND(I502*H502,2)</f>
        <v>0</v>
      </c>
      <c r="BL502" s="19" t="s">
        <v>165</v>
      </c>
      <c r="BM502" s="217" t="s">
        <v>3454</v>
      </c>
    </row>
    <row r="503" s="13" customFormat="1">
      <c r="A503" s="13"/>
      <c r="B503" s="224"/>
      <c r="C503" s="225"/>
      <c r="D503" s="226" t="s">
        <v>169</v>
      </c>
      <c r="E503" s="227" t="s">
        <v>19</v>
      </c>
      <c r="F503" s="228" t="s">
        <v>3389</v>
      </c>
      <c r="G503" s="225"/>
      <c r="H503" s="227" t="s">
        <v>19</v>
      </c>
      <c r="I503" s="229"/>
      <c r="J503" s="225"/>
      <c r="K503" s="225"/>
      <c r="L503" s="230"/>
      <c r="M503" s="231"/>
      <c r="N503" s="232"/>
      <c r="O503" s="232"/>
      <c r="P503" s="232"/>
      <c r="Q503" s="232"/>
      <c r="R503" s="232"/>
      <c r="S503" s="232"/>
      <c r="T503" s="23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34" t="s">
        <v>169</v>
      </c>
      <c r="AU503" s="234" t="s">
        <v>80</v>
      </c>
      <c r="AV503" s="13" t="s">
        <v>78</v>
      </c>
      <c r="AW503" s="13" t="s">
        <v>171</v>
      </c>
      <c r="AX503" s="13" t="s">
        <v>70</v>
      </c>
      <c r="AY503" s="234" t="s">
        <v>158</v>
      </c>
    </row>
    <row r="504" s="14" customFormat="1">
      <c r="A504" s="14"/>
      <c r="B504" s="235"/>
      <c r="C504" s="236"/>
      <c r="D504" s="226" t="s">
        <v>169</v>
      </c>
      <c r="E504" s="237" t="s">
        <v>19</v>
      </c>
      <c r="F504" s="238" t="s">
        <v>3455</v>
      </c>
      <c r="G504" s="236"/>
      <c r="H504" s="239">
        <v>11</v>
      </c>
      <c r="I504" s="240"/>
      <c r="J504" s="236"/>
      <c r="K504" s="236"/>
      <c r="L504" s="241"/>
      <c r="M504" s="242"/>
      <c r="N504" s="243"/>
      <c r="O504" s="243"/>
      <c r="P504" s="243"/>
      <c r="Q504" s="243"/>
      <c r="R504" s="243"/>
      <c r="S504" s="243"/>
      <c r="T504" s="24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45" t="s">
        <v>169</v>
      </c>
      <c r="AU504" s="245" t="s">
        <v>80</v>
      </c>
      <c r="AV504" s="14" t="s">
        <v>80</v>
      </c>
      <c r="AW504" s="14" t="s">
        <v>171</v>
      </c>
      <c r="AX504" s="14" t="s">
        <v>70</v>
      </c>
      <c r="AY504" s="245" t="s">
        <v>158</v>
      </c>
    </row>
    <row r="505" s="15" customFormat="1">
      <c r="A505" s="15"/>
      <c r="B505" s="256"/>
      <c r="C505" s="257"/>
      <c r="D505" s="226" t="s">
        <v>169</v>
      </c>
      <c r="E505" s="258" t="s">
        <v>19</v>
      </c>
      <c r="F505" s="259" t="s">
        <v>470</v>
      </c>
      <c r="G505" s="257"/>
      <c r="H505" s="260">
        <v>11</v>
      </c>
      <c r="I505" s="261"/>
      <c r="J505" s="257"/>
      <c r="K505" s="257"/>
      <c r="L505" s="262"/>
      <c r="M505" s="263"/>
      <c r="N505" s="264"/>
      <c r="O505" s="264"/>
      <c r="P505" s="264"/>
      <c r="Q505" s="264"/>
      <c r="R505" s="264"/>
      <c r="S505" s="264"/>
      <c r="T505" s="265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66" t="s">
        <v>169</v>
      </c>
      <c r="AU505" s="266" t="s">
        <v>80</v>
      </c>
      <c r="AV505" s="15" t="s">
        <v>165</v>
      </c>
      <c r="AW505" s="15" t="s">
        <v>171</v>
      </c>
      <c r="AX505" s="15" t="s">
        <v>78</v>
      </c>
      <c r="AY505" s="266" t="s">
        <v>158</v>
      </c>
    </row>
    <row r="506" s="2" customFormat="1" ht="14.4" customHeight="1">
      <c r="A506" s="40"/>
      <c r="B506" s="41"/>
      <c r="C506" s="246" t="s">
        <v>3045</v>
      </c>
      <c r="D506" s="246" t="s">
        <v>400</v>
      </c>
      <c r="E506" s="247" t="s">
        <v>3456</v>
      </c>
      <c r="F506" s="248" t="s">
        <v>3457</v>
      </c>
      <c r="G506" s="249" t="s">
        <v>505</v>
      </c>
      <c r="H506" s="250">
        <v>2</v>
      </c>
      <c r="I506" s="251"/>
      <c r="J506" s="252">
        <f>ROUND(I506*H506,2)</f>
        <v>0</v>
      </c>
      <c r="K506" s="248" t="s">
        <v>19</v>
      </c>
      <c r="L506" s="253"/>
      <c r="M506" s="254" t="s">
        <v>19</v>
      </c>
      <c r="N506" s="255" t="s">
        <v>41</v>
      </c>
      <c r="O506" s="86"/>
      <c r="P506" s="215">
        <f>O506*H506</f>
        <v>0</v>
      </c>
      <c r="Q506" s="215">
        <v>0.00064999999999999997</v>
      </c>
      <c r="R506" s="215">
        <f>Q506*H506</f>
        <v>0.0012999999999999999</v>
      </c>
      <c r="S506" s="215">
        <v>0</v>
      </c>
      <c r="T506" s="216">
        <f>S506*H506</f>
        <v>0</v>
      </c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R506" s="217" t="s">
        <v>215</v>
      </c>
      <c r="AT506" s="217" t="s">
        <v>400</v>
      </c>
      <c r="AU506" s="217" t="s">
        <v>80</v>
      </c>
      <c r="AY506" s="19" t="s">
        <v>158</v>
      </c>
      <c r="BE506" s="218">
        <f>IF(N506="základní",J506,0)</f>
        <v>0</v>
      </c>
      <c r="BF506" s="218">
        <f>IF(N506="snížená",J506,0)</f>
        <v>0</v>
      </c>
      <c r="BG506" s="218">
        <f>IF(N506="zákl. přenesená",J506,0)</f>
        <v>0</v>
      </c>
      <c r="BH506" s="218">
        <f>IF(N506="sníž. přenesená",J506,0)</f>
        <v>0</v>
      </c>
      <c r="BI506" s="218">
        <f>IF(N506="nulová",J506,0)</f>
        <v>0</v>
      </c>
      <c r="BJ506" s="19" t="s">
        <v>78</v>
      </c>
      <c r="BK506" s="218">
        <f>ROUND(I506*H506,2)</f>
        <v>0</v>
      </c>
      <c r="BL506" s="19" t="s">
        <v>165</v>
      </c>
      <c r="BM506" s="217" t="s">
        <v>3458</v>
      </c>
    </row>
    <row r="507" s="13" customFormat="1">
      <c r="A507" s="13"/>
      <c r="B507" s="224"/>
      <c r="C507" s="225"/>
      <c r="D507" s="226" t="s">
        <v>169</v>
      </c>
      <c r="E507" s="227" t="s">
        <v>19</v>
      </c>
      <c r="F507" s="228" t="s">
        <v>3389</v>
      </c>
      <c r="G507" s="225"/>
      <c r="H507" s="227" t="s">
        <v>19</v>
      </c>
      <c r="I507" s="229"/>
      <c r="J507" s="225"/>
      <c r="K507" s="225"/>
      <c r="L507" s="230"/>
      <c r="M507" s="231"/>
      <c r="N507" s="232"/>
      <c r="O507" s="232"/>
      <c r="P507" s="232"/>
      <c r="Q507" s="232"/>
      <c r="R507" s="232"/>
      <c r="S507" s="232"/>
      <c r="T507" s="23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34" t="s">
        <v>169</v>
      </c>
      <c r="AU507" s="234" t="s">
        <v>80</v>
      </c>
      <c r="AV507" s="13" t="s">
        <v>78</v>
      </c>
      <c r="AW507" s="13" t="s">
        <v>171</v>
      </c>
      <c r="AX507" s="13" t="s">
        <v>70</v>
      </c>
      <c r="AY507" s="234" t="s">
        <v>158</v>
      </c>
    </row>
    <row r="508" s="14" customFormat="1">
      <c r="A508" s="14"/>
      <c r="B508" s="235"/>
      <c r="C508" s="236"/>
      <c r="D508" s="226" t="s">
        <v>169</v>
      </c>
      <c r="E508" s="237" t="s">
        <v>19</v>
      </c>
      <c r="F508" s="238" t="s">
        <v>80</v>
      </c>
      <c r="G508" s="236"/>
      <c r="H508" s="239">
        <v>2</v>
      </c>
      <c r="I508" s="240"/>
      <c r="J508" s="236"/>
      <c r="K508" s="236"/>
      <c r="L508" s="241"/>
      <c r="M508" s="242"/>
      <c r="N508" s="243"/>
      <c r="O508" s="243"/>
      <c r="P508" s="243"/>
      <c r="Q508" s="243"/>
      <c r="R508" s="243"/>
      <c r="S508" s="243"/>
      <c r="T508" s="24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45" t="s">
        <v>169</v>
      </c>
      <c r="AU508" s="245" t="s">
        <v>80</v>
      </c>
      <c r="AV508" s="14" t="s">
        <v>80</v>
      </c>
      <c r="AW508" s="14" t="s">
        <v>171</v>
      </c>
      <c r="AX508" s="14" t="s">
        <v>70</v>
      </c>
      <c r="AY508" s="245" t="s">
        <v>158</v>
      </c>
    </row>
    <row r="509" s="15" customFormat="1">
      <c r="A509" s="15"/>
      <c r="B509" s="256"/>
      <c r="C509" s="257"/>
      <c r="D509" s="226" t="s">
        <v>169</v>
      </c>
      <c r="E509" s="258" t="s">
        <v>19</v>
      </c>
      <c r="F509" s="259" t="s">
        <v>470</v>
      </c>
      <c r="G509" s="257"/>
      <c r="H509" s="260">
        <v>2</v>
      </c>
      <c r="I509" s="261"/>
      <c r="J509" s="257"/>
      <c r="K509" s="257"/>
      <c r="L509" s="262"/>
      <c r="M509" s="263"/>
      <c r="N509" s="264"/>
      <c r="O509" s="264"/>
      <c r="P509" s="264"/>
      <c r="Q509" s="264"/>
      <c r="R509" s="264"/>
      <c r="S509" s="264"/>
      <c r="T509" s="26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66" t="s">
        <v>169</v>
      </c>
      <c r="AU509" s="266" t="s">
        <v>80</v>
      </c>
      <c r="AV509" s="15" t="s">
        <v>165</v>
      </c>
      <c r="AW509" s="15" t="s">
        <v>171</v>
      </c>
      <c r="AX509" s="15" t="s">
        <v>78</v>
      </c>
      <c r="AY509" s="266" t="s">
        <v>158</v>
      </c>
    </row>
    <row r="510" s="2" customFormat="1" ht="14.4" customHeight="1">
      <c r="A510" s="40"/>
      <c r="B510" s="41"/>
      <c r="C510" s="206" t="s">
        <v>3047</v>
      </c>
      <c r="D510" s="206" t="s">
        <v>160</v>
      </c>
      <c r="E510" s="207" t="s">
        <v>3459</v>
      </c>
      <c r="F510" s="208" t="s">
        <v>3460</v>
      </c>
      <c r="G510" s="209" t="s">
        <v>3439</v>
      </c>
      <c r="H510" s="210">
        <v>6</v>
      </c>
      <c r="I510" s="211"/>
      <c r="J510" s="212">
        <f>ROUND(I510*H510,2)</f>
        <v>0</v>
      </c>
      <c r="K510" s="208" t="s">
        <v>19</v>
      </c>
      <c r="L510" s="46"/>
      <c r="M510" s="213" t="s">
        <v>19</v>
      </c>
      <c r="N510" s="214" t="s">
        <v>41</v>
      </c>
      <c r="O510" s="86"/>
      <c r="P510" s="215">
        <f>O510*H510</f>
        <v>0</v>
      </c>
      <c r="Q510" s="215">
        <v>0</v>
      </c>
      <c r="R510" s="215">
        <f>Q510*H510</f>
        <v>0</v>
      </c>
      <c r="S510" s="215">
        <v>0</v>
      </c>
      <c r="T510" s="216">
        <f>S510*H510</f>
        <v>0</v>
      </c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R510" s="217" t="s">
        <v>165</v>
      </c>
      <c r="AT510" s="217" t="s">
        <v>160</v>
      </c>
      <c r="AU510" s="217" t="s">
        <v>80</v>
      </c>
      <c r="AY510" s="19" t="s">
        <v>158</v>
      </c>
      <c r="BE510" s="218">
        <f>IF(N510="základní",J510,0)</f>
        <v>0</v>
      </c>
      <c r="BF510" s="218">
        <f>IF(N510="snížená",J510,0)</f>
        <v>0</v>
      </c>
      <c r="BG510" s="218">
        <f>IF(N510="zákl. přenesená",J510,0)</f>
        <v>0</v>
      </c>
      <c r="BH510" s="218">
        <f>IF(N510="sníž. přenesená",J510,0)</f>
        <v>0</v>
      </c>
      <c r="BI510" s="218">
        <f>IF(N510="nulová",J510,0)</f>
        <v>0</v>
      </c>
      <c r="BJ510" s="19" t="s">
        <v>78</v>
      </c>
      <c r="BK510" s="218">
        <f>ROUND(I510*H510,2)</f>
        <v>0</v>
      </c>
      <c r="BL510" s="19" t="s">
        <v>165</v>
      </c>
      <c r="BM510" s="217" t="s">
        <v>3461</v>
      </c>
    </row>
    <row r="511" s="13" customFormat="1">
      <c r="A511" s="13"/>
      <c r="B511" s="224"/>
      <c r="C511" s="225"/>
      <c r="D511" s="226" t="s">
        <v>169</v>
      </c>
      <c r="E511" s="227" t="s">
        <v>19</v>
      </c>
      <c r="F511" s="228" t="s">
        <v>3389</v>
      </c>
      <c r="G511" s="225"/>
      <c r="H511" s="227" t="s">
        <v>19</v>
      </c>
      <c r="I511" s="229"/>
      <c r="J511" s="225"/>
      <c r="K511" s="225"/>
      <c r="L511" s="230"/>
      <c r="M511" s="231"/>
      <c r="N511" s="232"/>
      <c r="O511" s="232"/>
      <c r="P511" s="232"/>
      <c r="Q511" s="232"/>
      <c r="R511" s="232"/>
      <c r="S511" s="232"/>
      <c r="T511" s="23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34" t="s">
        <v>169</v>
      </c>
      <c r="AU511" s="234" t="s">
        <v>80</v>
      </c>
      <c r="AV511" s="13" t="s">
        <v>78</v>
      </c>
      <c r="AW511" s="13" t="s">
        <v>171</v>
      </c>
      <c r="AX511" s="13" t="s">
        <v>70</v>
      </c>
      <c r="AY511" s="234" t="s">
        <v>158</v>
      </c>
    </row>
    <row r="512" s="14" customFormat="1">
      <c r="A512" s="14"/>
      <c r="B512" s="235"/>
      <c r="C512" s="236"/>
      <c r="D512" s="226" t="s">
        <v>169</v>
      </c>
      <c r="E512" s="237" t="s">
        <v>19</v>
      </c>
      <c r="F512" s="238" t="s">
        <v>3462</v>
      </c>
      <c r="G512" s="236"/>
      <c r="H512" s="239">
        <v>6</v>
      </c>
      <c r="I512" s="240"/>
      <c r="J512" s="236"/>
      <c r="K512" s="236"/>
      <c r="L512" s="241"/>
      <c r="M512" s="242"/>
      <c r="N512" s="243"/>
      <c r="O512" s="243"/>
      <c r="P512" s="243"/>
      <c r="Q512" s="243"/>
      <c r="R512" s="243"/>
      <c r="S512" s="243"/>
      <c r="T512" s="24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45" t="s">
        <v>169</v>
      </c>
      <c r="AU512" s="245" t="s">
        <v>80</v>
      </c>
      <c r="AV512" s="14" t="s">
        <v>80</v>
      </c>
      <c r="AW512" s="14" t="s">
        <v>171</v>
      </c>
      <c r="AX512" s="14" t="s">
        <v>70</v>
      </c>
      <c r="AY512" s="245" t="s">
        <v>158</v>
      </c>
    </row>
    <row r="513" s="15" customFormat="1">
      <c r="A513" s="15"/>
      <c r="B513" s="256"/>
      <c r="C513" s="257"/>
      <c r="D513" s="226" t="s">
        <v>169</v>
      </c>
      <c r="E513" s="258" t="s">
        <v>19</v>
      </c>
      <c r="F513" s="259" t="s">
        <v>470</v>
      </c>
      <c r="G513" s="257"/>
      <c r="H513" s="260">
        <v>6</v>
      </c>
      <c r="I513" s="261"/>
      <c r="J513" s="257"/>
      <c r="K513" s="257"/>
      <c r="L513" s="262"/>
      <c r="M513" s="263"/>
      <c r="N513" s="264"/>
      <c r="O513" s="264"/>
      <c r="P513" s="264"/>
      <c r="Q513" s="264"/>
      <c r="R513" s="264"/>
      <c r="S513" s="264"/>
      <c r="T513" s="26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66" t="s">
        <v>169</v>
      </c>
      <c r="AU513" s="266" t="s">
        <v>80</v>
      </c>
      <c r="AV513" s="15" t="s">
        <v>165</v>
      </c>
      <c r="AW513" s="15" t="s">
        <v>171</v>
      </c>
      <c r="AX513" s="15" t="s">
        <v>78</v>
      </c>
      <c r="AY513" s="266" t="s">
        <v>158</v>
      </c>
    </row>
    <row r="514" s="2" customFormat="1" ht="14.4" customHeight="1">
      <c r="A514" s="40"/>
      <c r="B514" s="41"/>
      <c r="C514" s="246" t="s">
        <v>3049</v>
      </c>
      <c r="D514" s="246" t="s">
        <v>400</v>
      </c>
      <c r="E514" s="247" t="s">
        <v>3463</v>
      </c>
      <c r="F514" s="248" t="s">
        <v>3464</v>
      </c>
      <c r="G514" s="249" t="s">
        <v>505</v>
      </c>
      <c r="H514" s="250">
        <v>4</v>
      </c>
      <c r="I514" s="251"/>
      <c r="J514" s="252">
        <f>ROUND(I514*H514,2)</f>
        <v>0</v>
      </c>
      <c r="K514" s="248" t="s">
        <v>19</v>
      </c>
      <c r="L514" s="253"/>
      <c r="M514" s="254" t="s">
        <v>19</v>
      </c>
      <c r="N514" s="255" t="s">
        <v>41</v>
      </c>
      <c r="O514" s="86"/>
      <c r="P514" s="215">
        <f>O514*H514</f>
        <v>0</v>
      </c>
      <c r="Q514" s="215">
        <v>0.0030000000000000001</v>
      </c>
      <c r="R514" s="215">
        <f>Q514*H514</f>
        <v>0.012</v>
      </c>
      <c r="S514" s="215">
        <v>0</v>
      </c>
      <c r="T514" s="216">
        <f>S514*H514</f>
        <v>0</v>
      </c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R514" s="217" t="s">
        <v>215</v>
      </c>
      <c r="AT514" s="217" t="s">
        <v>400</v>
      </c>
      <c r="AU514" s="217" t="s">
        <v>80</v>
      </c>
      <c r="AY514" s="19" t="s">
        <v>158</v>
      </c>
      <c r="BE514" s="218">
        <f>IF(N514="základní",J514,0)</f>
        <v>0</v>
      </c>
      <c r="BF514" s="218">
        <f>IF(N514="snížená",J514,0)</f>
        <v>0</v>
      </c>
      <c r="BG514" s="218">
        <f>IF(N514="zákl. přenesená",J514,0)</f>
        <v>0</v>
      </c>
      <c r="BH514" s="218">
        <f>IF(N514="sníž. přenesená",J514,0)</f>
        <v>0</v>
      </c>
      <c r="BI514" s="218">
        <f>IF(N514="nulová",J514,0)</f>
        <v>0</v>
      </c>
      <c r="BJ514" s="19" t="s">
        <v>78</v>
      </c>
      <c r="BK514" s="218">
        <f>ROUND(I514*H514,2)</f>
        <v>0</v>
      </c>
      <c r="BL514" s="19" t="s">
        <v>165</v>
      </c>
      <c r="BM514" s="217" t="s">
        <v>3465</v>
      </c>
    </row>
    <row r="515" s="13" customFormat="1">
      <c r="A515" s="13"/>
      <c r="B515" s="224"/>
      <c r="C515" s="225"/>
      <c r="D515" s="226" t="s">
        <v>169</v>
      </c>
      <c r="E515" s="227" t="s">
        <v>19</v>
      </c>
      <c r="F515" s="228" t="s">
        <v>3389</v>
      </c>
      <c r="G515" s="225"/>
      <c r="H515" s="227" t="s">
        <v>19</v>
      </c>
      <c r="I515" s="229"/>
      <c r="J515" s="225"/>
      <c r="K515" s="225"/>
      <c r="L515" s="230"/>
      <c r="M515" s="231"/>
      <c r="N515" s="232"/>
      <c r="O515" s="232"/>
      <c r="P515" s="232"/>
      <c r="Q515" s="232"/>
      <c r="R515" s="232"/>
      <c r="S515" s="232"/>
      <c r="T515" s="23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34" t="s">
        <v>169</v>
      </c>
      <c r="AU515" s="234" t="s">
        <v>80</v>
      </c>
      <c r="AV515" s="13" t="s">
        <v>78</v>
      </c>
      <c r="AW515" s="13" t="s">
        <v>171</v>
      </c>
      <c r="AX515" s="13" t="s">
        <v>70</v>
      </c>
      <c r="AY515" s="234" t="s">
        <v>158</v>
      </c>
    </row>
    <row r="516" s="14" customFormat="1">
      <c r="A516" s="14"/>
      <c r="B516" s="235"/>
      <c r="C516" s="236"/>
      <c r="D516" s="226" t="s">
        <v>169</v>
      </c>
      <c r="E516" s="237" t="s">
        <v>19</v>
      </c>
      <c r="F516" s="238" t="s">
        <v>165</v>
      </c>
      <c r="G516" s="236"/>
      <c r="H516" s="239">
        <v>4</v>
      </c>
      <c r="I516" s="240"/>
      <c r="J516" s="236"/>
      <c r="K516" s="236"/>
      <c r="L516" s="241"/>
      <c r="M516" s="242"/>
      <c r="N516" s="243"/>
      <c r="O516" s="243"/>
      <c r="P516" s="243"/>
      <c r="Q516" s="243"/>
      <c r="R516" s="243"/>
      <c r="S516" s="243"/>
      <c r="T516" s="24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45" t="s">
        <v>169</v>
      </c>
      <c r="AU516" s="245" t="s">
        <v>80</v>
      </c>
      <c r="AV516" s="14" t="s">
        <v>80</v>
      </c>
      <c r="AW516" s="14" t="s">
        <v>171</v>
      </c>
      <c r="AX516" s="14" t="s">
        <v>70</v>
      </c>
      <c r="AY516" s="245" t="s">
        <v>158</v>
      </c>
    </row>
    <row r="517" s="15" customFormat="1">
      <c r="A517" s="15"/>
      <c r="B517" s="256"/>
      <c r="C517" s="257"/>
      <c r="D517" s="226" t="s">
        <v>169</v>
      </c>
      <c r="E517" s="258" t="s">
        <v>19</v>
      </c>
      <c r="F517" s="259" t="s">
        <v>470</v>
      </c>
      <c r="G517" s="257"/>
      <c r="H517" s="260">
        <v>4</v>
      </c>
      <c r="I517" s="261"/>
      <c r="J517" s="257"/>
      <c r="K517" s="257"/>
      <c r="L517" s="262"/>
      <c r="M517" s="263"/>
      <c r="N517" s="264"/>
      <c r="O517" s="264"/>
      <c r="P517" s="264"/>
      <c r="Q517" s="264"/>
      <c r="R517" s="264"/>
      <c r="S517" s="264"/>
      <c r="T517" s="26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66" t="s">
        <v>169</v>
      </c>
      <c r="AU517" s="266" t="s">
        <v>80</v>
      </c>
      <c r="AV517" s="15" t="s">
        <v>165</v>
      </c>
      <c r="AW517" s="15" t="s">
        <v>171</v>
      </c>
      <c r="AX517" s="15" t="s">
        <v>78</v>
      </c>
      <c r="AY517" s="266" t="s">
        <v>158</v>
      </c>
    </row>
    <row r="518" s="2" customFormat="1" ht="14.4" customHeight="1">
      <c r="A518" s="40"/>
      <c r="B518" s="41"/>
      <c r="C518" s="246" t="s">
        <v>3051</v>
      </c>
      <c r="D518" s="246" t="s">
        <v>400</v>
      </c>
      <c r="E518" s="247" t="s">
        <v>3466</v>
      </c>
      <c r="F518" s="248" t="s">
        <v>3467</v>
      </c>
      <c r="G518" s="249" t="s">
        <v>505</v>
      </c>
      <c r="H518" s="250">
        <v>2</v>
      </c>
      <c r="I518" s="251"/>
      <c r="J518" s="252">
        <f>ROUND(I518*H518,2)</f>
        <v>0</v>
      </c>
      <c r="K518" s="248" t="s">
        <v>19</v>
      </c>
      <c r="L518" s="253"/>
      <c r="M518" s="254" t="s">
        <v>19</v>
      </c>
      <c r="N518" s="255" t="s">
        <v>41</v>
      </c>
      <c r="O518" s="86"/>
      <c r="P518" s="215">
        <f>O518*H518</f>
        <v>0</v>
      </c>
      <c r="Q518" s="215">
        <v>0</v>
      </c>
      <c r="R518" s="215">
        <f>Q518*H518</f>
        <v>0</v>
      </c>
      <c r="S518" s="215">
        <v>0</v>
      </c>
      <c r="T518" s="216">
        <f>S518*H518</f>
        <v>0</v>
      </c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R518" s="217" t="s">
        <v>215</v>
      </c>
      <c r="AT518" s="217" t="s">
        <v>400</v>
      </c>
      <c r="AU518" s="217" t="s">
        <v>80</v>
      </c>
      <c r="AY518" s="19" t="s">
        <v>158</v>
      </c>
      <c r="BE518" s="218">
        <f>IF(N518="základní",J518,0)</f>
        <v>0</v>
      </c>
      <c r="BF518" s="218">
        <f>IF(N518="snížená",J518,0)</f>
        <v>0</v>
      </c>
      <c r="BG518" s="218">
        <f>IF(N518="zákl. přenesená",J518,0)</f>
        <v>0</v>
      </c>
      <c r="BH518" s="218">
        <f>IF(N518="sníž. přenesená",J518,0)</f>
        <v>0</v>
      </c>
      <c r="BI518" s="218">
        <f>IF(N518="nulová",J518,0)</f>
        <v>0</v>
      </c>
      <c r="BJ518" s="19" t="s">
        <v>78</v>
      </c>
      <c r="BK518" s="218">
        <f>ROUND(I518*H518,2)</f>
        <v>0</v>
      </c>
      <c r="BL518" s="19" t="s">
        <v>165</v>
      </c>
      <c r="BM518" s="217" t="s">
        <v>3468</v>
      </c>
    </row>
    <row r="519" s="13" customFormat="1">
      <c r="A519" s="13"/>
      <c r="B519" s="224"/>
      <c r="C519" s="225"/>
      <c r="D519" s="226" t="s">
        <v>169</v>
      </c>
      <c r="E519" s="227" t="s">
        <v>19</v>
      </c>
      <c r="F519" s="228" t="s">
        <v>3389</v>
      </c>
      <c r="G519" s="225"/>
      <c r="H519" s="227" t="s">
        <v>19</v>
      </c>
      <c r="I519" s="229"/>
      <c r="J519" s="225"/>
      <c r="K519" s="225"/>
      <c r="L519" s="230"/>
      <c r="M519" s="231"/>
      <c r="N519" s="232"/>
      <c r="O519" s="232"/>
      <c r="P519" s="232"/>
      <c r="Q519" s="232"/>
      <c r="R519" s="232"/>
      <c r="S519" s="232"/>
      <c r="T519" s="23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34" t="s">
        <v>169</v>
      </c>
      <c r="AU519" s="234" t="s">
        <v>80</v>
      </c>
      <c r="AV519" s="13" t="s">
        <v>78</v>
      </c>
      <c r="AW519" s="13" t="s">
        <v>171</v>
      </c>
      <c r="AX519" s="13" t="s">
        <v>70</v>
      </c>
      <c r="AY519" s="234" t="s">
        <v>158</v>
      </c>
    </row>
    <row r="520" s="14" customFormat="1">
      <c r="A520" s="14"/>
      <c r="B520" s="235"/>
      <c r="C520" s="236"/>
      <c r="D520" s="226" t="s">
        <v>169</v>
      </c>
      <c r="E520" s="237" t="s">
        <v>19</v>
      </c>
      <c r="F520" s="238" t="s">
        <v>80</v>
      </c>
      <c r="G520" s="236"/>
      <c r="H520" s="239">
        <v>2</v>
      </c>
      <c r="I520" s="240"/>
      <c r="J520" s="236"/>
      <c r="K520" s="236"/>
      <c r="L520" s="241"/>
      <c r="M520" s="242"/>
      <c r="N520" s="243"/>
      <c r="O520" s="243"/>
      <c r="P520" s="243"/>
      <c r="Q520" s="243"/>
      <c r="R520" s="243"/>
      <c r="S520" s="243"/>
      <c r="T520" s="24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45" t="s">
        <v>169</v>
      </c>
      <c r="AU520" s="245" t="s">
        <v>80</v>
      </c>
      <c r="AV520" s="14" t="s">
        <v>80</v>
      </c>
      <c r="AW520" s="14" t="s">
        <v>171</v>
      </c>
      <c r="AX520" s="14" t="s">
        <v>70</v>
      </c>
      <c r="AY520" s="245" t="s">
        <v>158</v>
      </c>
    </row>
    <row r="521" s="15" customFormat="1">
      <c r="A521" s="15"/>
      <c r="B521" s="256"/>
      <c r="C521" s="257"/>
      <c r="D521" s="226" t="s">
        <v>169</v>
      </c>
      <c r="E521" s="258" t="s">
        <v>19</v>
      </c>
      <c r="F521" s="259" t="s">
        <v>470</v>
      </c>
      <c r="G521" s="257"/>
      <c r="H521" s="260">
        <v>2</v>
      </c>
      <c r="I521" s="261"/>
      <c r="J521" s="257"/>
      <c r="K521" s="257"/>
      <c r="L521" s="262"/>
      <c r="M521" s="263"/>
      <c r="N521" s="264"/>
      <c r="O521" s="264"/>
      <c r="P521" s="264"/>
      <c r="Q521" s="264"/>
      <c r="R521" s="264"/>
      <c r="S521" s="264"/>
      <c r="T521" s="26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T521" s="266" t="s">
        <v>169</v>
      </c>
      <c r="AU521" s="266" t="s">
        <v>80</v>
      </c>
      <c r="AV521" s="15" t="s">
        <v>165</v>
      </c>
      <c r="AW521" s="15" t="s">
        <v>171</v>
      </c>
      <c r="AX521" s="15" t="s">
        <v>78</v>
      </c>
      <c r="AY521" s="266" t="s">
        <v>158</v>
      </c>
    </row>
    <row r="522" s="2" customFormat="1" ht="14.4" customHeight="1">
      <c r="A522" s="40"/>
      <c r="B522" s="41"/>
      <c r="C522" s="206" t="s">
        <v>3053</v>
      </c>
      <c r="D522" s="206" t="s">
        <v>160</v>
      </c>
      <c r="E522" s="207" t="s">
        <v>3469</v>
      </c>
      <c r="F522" s="208" t="s">
        <v>3470</v>
      </c>
      <c r="G522" s="209" t="s">
        <v>505</v>
      </c>
      <c r="H522" s="210">
        <v>2</v>
      </c>
      <c r="I522" s="211"/>
      <c r="J522" s="212">
        <f>ROUND(I522*H522,2)</f>
        <v>0</v>
      </c>
      <c r="K522" s="208" t="s">
        <v>19</v>
      </c>
      <c r="L522" s="46"/>
      <c r="M522" s="213" t="s">
        <v>19</v>
      </c>
      <c r="N522" s="214" t="s">
        <v>41</v>
      </c>
      <c r="O522" s="86"/>
      <c r="P522" s="215">
        <f>O522*H522</f>
        <v>0</v>
      </c>
      <c r="Q522" s="215">
        <v>0</v>
      </c>
      <c r="R522" s="215">
        <f>Q522*H522</f>
        <v>0</v>
      </c>
      <c r="S522" s="215">
        <v>0</v>
      </c>
      <c r="T522" s="216">
        <f>S522*H522</f>
        <v>0</v>
      </c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R522" s="217" t="s">
        <v>165</v>
      </c>
      <c r="AT522" s="217" t="s">
        <v>160</v>
      </c>
      <c r="AU522" s="217" t="s">
        <v>80</v>
      </c>
      <c r="AY522" s="19" t="s">
        <v>158</v>
      </c>
      <c r="BE522" s="218">
        <f>IF(N522="základní",J522,0)</f>
        <v>0</v>
      </c>
      <c r="BF522" s="218">
        <f>IF(N522="snížená",J522,0)</f>
        <v>0</v>
      </c>
      <c r="BG522" s="218">
        <f>IF(N522="zákl. přenesená",J522,0)</f>
        <v>0</v>
      </c>
      <c r="BH522" s="218">
        <f>IF(N522="sníž. přenesená",J522,0)</f>
        <v>0</v>
      </c>
      <c r="BI522" s="218">
        <f>IF(N522="nulová",J522,0)</f>
        <v>0</v>
      </c>
      <c r="BJ522" s="19" t="s">
        <v>78</v>
      </c>
      <c r="BK522" s="218">
        <f>ROUND(I522*H522,2)</f>
        <v>0</v>
      </c>
      <c r="BL522" s="19" t="s">
        <v>165</v>
      </c>
      <c r="BM522" s="217" t="s">
        <v>3471</v>
      </c>
    </row>
    <row r="523" s="13" customFormat="1">
      <c r="A523" s="13"/>
      <c r="B523" s="224"/>
      <c r="C523" s="225"/>
      <c r="D523" s="226" t="s">
        <v>169</v>
      </c>
      <c r="E523" s="227" t="s">
        <v>19</v>
      </c>
      <c r="F523" s="228" t="s">
        <v>3389</v>
      </c>
      <c r="G523" s="225"/>
      <c r="H523" s="227" t="s">
        <v>19</v>
      </c>
      <c r="I523" s="229"/>
      <c r="J523" s="225"/>
      <c r="K523" s="225"/>
      <c r="L523" s="230"/>
      <c r="M523" s="231"/>
      <c r="N523" s="232"/>
      <c r="O523" s="232"/>
      <c r="P523" s="232"/>
      <c r="Q523" s="232"/>
      <c r="R523" s="232"/>
      <c r="S523" s="232"/>
      <c r="T523" s="23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34" t="s">
        <v>169</v>
      </c>
      <c r="AU523" s="234" t="s">
        <v>80</v>
      </c>
      <c r="AV523" s="13" t="s">
        <v>78</v>
      </c>
      <c r="AW523" s="13" t="s">
        <v>171</v>
      </c>
      <c r="AX523" s="13" t="s">
        <v>70</v>
      </c>
      <c r="AY523" s="234" t="s">
        <v>158</v>
      </c>
    </row>
    <row r="524" s="14" customFormat="1">
      <c r="A524" s="14"/>
      <c r="B524" s="235"/>
      <c r="C524" s="236"/>
      <c r="D524" s="226" t="s">
        <v>169</v>
      </c>
      <c r="E524" s="237" t="s">
        <v>19</v>
      </c>
      <c r="F524" s="238" t="s">
        <v>80</v>
      </c>
      <c r="G524" s="236"/>
      <c r="H524" s="239">
        <v>2</v>
      </c>
      <c r="I524" s="240"/>
      <c r="J524" s="236"/>
      <c r="K524" s="236"/>
      <c r="L524" s="241"/>
      <c r="M524" s="242"/>
      <c r="N524" s="243"/>
      <c r="O524" s="243"/>
      <c r="P524" s="243"/>
      <c r="Q524" s="243"/>
      <c r="R524" s="243"/>
      <c r="S524" s="243"/>
      <c r="T524" s="24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45" t="s">
        <v>169</v>
      </c>
      <c r="AU524" s="245" t="s">
        <v>80</v>
      </c>
      <c r="AV524" s="14" t="s">
        <v>80</v>
      </c>
      <c r="AW524" s="14" t="s">
        <v>171</v>
      </c>
      <c r="AX524" s="14" t="s">
        <v>70</v>
      </c>
      <c r="AY524" s="245" t="s">
        <v>158</v>
      </c>
    </row>
    <row r="525" s="15" customFormat="1">
      <c r="A525" s="15"/>
      <c r="B525" s="256"/>
      <c r="C525" s="257"/>
      <c r="D525" s="226" t="s">
        <v>169</v>
      </c>
      <c r="E525" s="258" t="s">
        <v>19</v>
      </c>
      <c r="F525" s="259" t="s">
        <v>470</v>
      </c>
      <c r="G525" s="257"/>
      <c r="H525" s="260">
        <v>2</v>
      </c>
      <c r="I525" s="261"/>
      <c r="J525" s="257"/>
      <c r="K525" s="257"/>
      <c r="L525" s="262"/>
      <c r="M525" s="263"/>
      <c r="N525" s="264"/>
      <c r="O525" s="264"/>
      <c r="P525" s="264"/>
      <c r="Q525" s="264"/>
      <c r="R525" s="264"/>
      <c r="S525" s="264"/>
      <c r="T525" s="265"/>
      <c r="U525" s="15"/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T525" s="266" t="s">
        <v>169</v>
      </c>
      <c r="AU525" s="266" t="s">
        <v>80</v>
      </c>
      <c r="AV525" s="15" t="s">
        <v>165</v>
      </c>
      <c r="AW525" s="15" t="s">
        <v>171</v>
      </c>
      <c r="AX525" s="15" t="s">
        <v>78</v>
      </c>
      <c r="AY525" s="266" t="s">
        <v>158</v>
      </c>
    </row>
    <row r="526" s="2" customFormat="1" ht="14.4" customHeight="1">
      <c r="A526" s="40"/>
      <c r="B526" s="41"/>
      <c r="C526" s="246" t="s">
        <v>3055</v>
      </c>
      <c r="D526" s="246" t="s">
        <v>400</v>
      </c>
      <c r="E526" s="247" t="s">
        <v>3472</v>
      </c>
      <c r="F526" s="248" t="s">
        <v>3473</v>
      </c>
      <c r="G526" s="249" t="s">
        <v>505</v>
      </c>
      <c r="H526" s="250">
        <v>2</v>
      </c>
      <c r="I526" s="251"/>
      <c r="J526" s="252">
        <f>ROUND(I526*H526,2)</f>
        <v>0</v>
      </c>
      <c r="K526" s="248" t="s">
        <v>19</v>
      </c>
      <c r="L526" s="253"/>
      <c r="M526" s="254" t="s">
        <v>19</v>
      </c>
      <c r="N526" s="255" t="s">
        <v>41</v>
      </c>
      <c r="O526" s="86"/>
      <c r="P526" s="215">
        <f>O526*H526</f>
        <v>0</v>
      </c>
      <c r="Q526" s="215">
        <v>0</v>
      </c>
      <c r="R526" s="215">
        <f>Q526*H526</f>
        <v>0</v>
      </c>
      <c r="S526" s="215">
        <v>0</v>
      </c>
      <c r="T526" s="216">
        <f>S526*H526</f>
        <v>0</v>
      </c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R526" s="217" t="s">
        <v>215</v>
      </c>
      <c r="AT526" s="217" t="s">
        <v>400</v>
      </c>
      <c r="AU526" s="217" t="s">
        <v>80</v>
      </c>
      <c r="AY526" s="19" t="s">
        <v>158</v>
      </c>
      <c r="BE526" s="218">
        <f>IF(N526="základní",J526,0)</f>
        <v>0</v>
      </c>
      <c r="BF526" s="218">
        <f>IF(N526="snížená",J526,0)</f>
        <v>0</v>
      </c>
      <c r="BG526" s="218">
        <f>IF(N526="zákl. přenesená",J526,0)</f>
        <v>0</v>
      </c>
      <c r="BH526" s="218">
        <f>IF(N526="sníž. přenesená",J526,0)</f>
        <v>0</v>
      </c>
      <c r="BI526" s="218">
        <f>IF(N526="nulová",J526,0)</f>
        <v>0</v>
      </c>
      <c r="BJ526" s="19" t="s">
        <v>78</v>
      </c>
      <c r="BK526" s="218">
        <f>ROUND(I526*H526,2)</f>
        <v>0</v>
      </c>
      <c r="BL526" s="19" t="s">
        <v>165</v>
      </c>
      <c r="BM526" s="217" t="s">
        <v>3474</v>
      </c>
    </row>
    <row r="527" s="13" customFormat="1">
      <c r="A527" s="13"/>
      <c r="B527" s="224"/>
      <c r="C527" s="225"/>
      <c r="D527" s="226" t="s">
        <v>169</v>
      </c>
      <c r="E527" s="227" t="s">
        <v>19</v>
      </c>
      <c r="F527" s="228" t="s">
        <v>3389</v>
      </c>
      <c r="G527" s="225"/>
      <c r="H527" s="227" t="s">
        <v>19</v>
      </c>
      <c r="I527" s="229"/>
      <c r="J527" s="225"/>
      <c r="K527" s="225"/>
      <c r="L527" s="230"/>
      <c r="M527" s="231"/>
      <c r="N527" s="232"/>
      <c r="O527" s="232"/>
      <c r="P527" s="232"/>
      <c r="Q527" s="232"/>
      <c r="R527" s="232"/>
      <c r="S527" s="232"/>
      <c r="T527" s="23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34" t="s">
        <v>169</v>
      </c>
      <c r="AU527" s="234" t="s">
        <v>80</v>
      </c>
      <c r="AV527" s="13" t="s">
        <v>78</v>
      </c>
      <c r="AW527" s="13" t="s">
        <v>171</v>
      </c>
      <c r="AX527" s="13" t="s">
        <v>70</v>
      </c>
      <c r="AY527" s="234" t="s">
        <v>158</v>
      </c>
    </row>
    <row r="528" s="14" customFormat="1">
      <c r="A528" s="14"/>
      <c r="B528" s="235"/>
      <c r="C528" s="236"/>
      <c r="D528" s="226" t="s">
        <v>169</v>
      </c>
      <c r="E528" s="237" t="s">
        <v>19</v>
      </c>
      <c r="F528" s="238" t="s">
        <v>80</v>
      </c>
      <c r="G528" s="236"/>
      <c r="H528" s="239">
        <v>2</v>
      </c>
      <c r="I528" s="240"/>
      <c r="J528" s="236"/>
      <c r="K528" s="236"/>
      <c r="L528" s="241"/>
      <c r="M528" s="242"/>
      <c r="N528" s="243"/>
      <c r="O528" s="243"/>
      <c r="P528" s="243"/>
      <c r="Q528" s="243"/>
      <c r="R528" s="243"/>
      <c r="S528" s="243"/>
      <c r="T528" s="24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45" t="s">
        <v>169</v>
      </c>
      <c r="AU528" s="245" t="s">
        <v>80</v>
      </c>
      <c r="AV528" s="14" t="s">
        <v>80</v>
      </c>
      <c r="AW528" s="14" t="s">
        <v>171</v>
      </c>
      <c r="AX528" s="14" t="s">
        <v>70</v>
      </c>
      <c r="AY528" s="245" t="s">
        <v>158</v>
      </c>
    </row>
    <row r="529" s="15" customFormat="1">
      <c r="A529" s="15"/>
      <c r="B529" s="256"/>
      <c r="C529" s="257"/>
      <c r="D529" s="226" t="s">
        <v>169</v>
      </c>
      <c r="E529" s="258" t="s">
        <v>19</v>
      </c>
      <c r="F529" s="259" t="s">
        <v>470</v>
      </c>
      <c r="G529" s="257"/>
      <c r="H529" s="260">
        <v>2</v>
      </c>
      <c r="I529" s="261"/>
      <c r="J529" s="257"/>
      <c r="K529" s="257"/>
      <c r="L529" s="262"/>
      <c r="M529" s="263"/>
      <c r="N529" s="264"/>
      <c r="O529" s="264"/>
      <c r="P529" s="264"/>
      <c r="Q529" s="264"/>
      <c r="R529" s="264"/>
      <c r="S529" s="264"/>
      <c r="T529" s="26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66" t="s">
        <v>169</v>
      </c>
      <c r="AU529" s="266" t="s">
        <v>80</v>
      </c>
      <c r="AV529" s="15" t="s">
        <v>165</v>
      </c>
      <c r="AW529" s="15" t="s">
        <v>171</v>
      </c>
      <c r="AX529" s="15" t="s">
        <v>78</v>
      </c>
      <c r="AY529" s="266" t="s">
        <v>158</v>
      </c>
    </row>
    <row r="530" s="2" customFormat="1" ht="14.4" customHeight="1">
      <c r="A530" s="40"/>
      <c r="B530" s="41"/>
      <c r="C530" s="206" t="s">
        <v>3057</v>
      </c>
      <c r="D530" s="206" t="s">
        <v>160</v>
      </c>
      <c r="E530" s="207" t="s">
        <v>3475</v>
      </c>
      <c r="F530" s="208" t="s">
        <v>3476</v>
      </c>
      <c r="G530" s="209" t="s">
        <v>505</v>
      </c>
      <c r="H530" s="210">
        <v>1</v>
      </c>
      <c r="I530" s="211"/>
      <c r="J530" s="212">
        <f>ROUND(I530*H530,2)</f>
        <v>0</v>
      </c>
      <c r="K530" s="208" t="s">
        <v>19</v>
      </c>
      <c r="L530" s="46"/>
      <c r="M530" s="213" t="s">
        <v>19</v>
      </c>
      <c r="N530" s="214" t="s">
        <v>41</v>
      </c>
      <c r="O530" s="86"/>
      <c r="P530" s="215">
        <f>O530*H530</f>
        <v>0</v>
      </c>
      <c r="Q530" s="215">
        <v>0</v>
      </c>
      <c r="R530" s="215">
        <f>Q530*H530</f>
        <v>0</v>
      </c>
      <c r="S530" s="215">
        <v>0</v>
      </c>
      <c r="T530" s="216">
        <f>S530*H530</f>
        <v>0</v>
      </c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R530" s="217" t="s">
        <v>165</v>
      </c>
      <c r="AT530" s="217" t="s">
        <v>160</v>
      </c>
      <c r="AU530" s="217" t="s">
        <v>80</v>
      </c>
      <c r="AY530" s="19" t="s">
        <v>158</v>
      </c>
      <c r="BE530" s="218">
        <f>IF(N530="základní",J530,0)</f>
        <v>0</v>
      </c>
      <c r="BF530" s="218">
        <f>IF(N530="snížená",J530,0)</f>
        <v>0</v>
      </c>
      <c r="BG530" s="218">
        <f>IF(N530="zákl. přenesená",J530,0)</f>
        <v>0</v>
      </c>
      <c r="BH530" s="218">
        <f>IF(N530="sníž. přenesená",J530,0)</f>
        <v>0</v>
      </c>
      <c r="BI530" s="218">
        <f>IF(N530="nulová",J530,0)</f>
        <v>0</v>
      </c>
      <c r="BJ530" s="19" t="s">
        <v>78</v>
      </c>
      <c r="BK530" s="218">
        <f>ROUND(I530*H530,2)</f>
        <v>0</v>
      </c>
      <c r="BL530" s="19" t="s">
        <v>165</v>
      </c>
      <c r="BM530" s="217" t="s">
        <v>3477</v>
      </c>
    </row>
    <row r="531" s="13" customFormat="1">
      <c r="A531" s="13"/>
      <c r="B531" s="224"/>
      <c r="C531" s="225"/>
      <c r="D531" s="226" t="s">
        <v>169</v>
      </c>
      <c r="E531" s="227" t="s">
        <v>19</v>
      </c>
      <c r="F531" s="228" t="s">
        <v>3389</v>
      </c>
      <c r="G531" s="225"/>
      <c r="H531" s="227" t="s">
        <v>19</v>
      </c>
      <c r="I531" s="229"/>
      <c r="J531" s="225"/>
      <c r="K531" s="225"/>
      <c r="L531" s="230"/>
      <c r="M531" s="231"/>
      <c r="N531" s="232"/>
      <c r="O531" s="232"/>
      <c r="P531" s="232"/>
      <c r="Q531" s="232"/>
      <c r="R531" s="232"/>
      <c r="S531" s="232"/>
      <c r="T531" s="23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34" t="s">
        <v>169</v>
      </c>
      <c r="AU531" s="234" t="s">
        <v>80</v>
      </c>
      <c r="AV531" s="13" t="s">
        <v>78</v>
      </c>
      <c r="AW531" s="13" t="s">
        <v>171</v>
      </c>
      <c r="AX531" s="13" t="s">
        <v>70</v>
      </c>
      <c r="AY531" s="234" t="s">
        <v>158</v>
      </c>
    </row>
    <row r="532" s="14" customFormat="1">
      <c r="A532" s="14"/>
      <c r="B532" s="235"/>
      <c r="C532" s="236"/>
      <c r="D532" s="226" t="s">
        <v>169</v>
      </c>
      <c r="E532" s="237" t="s">
        <v>19</v>
      </c>
      <c r="F532" s="238" t="s">
        <v>78</v>
      </c>
      <c r="G532" s="236"/>
      <c r="H532" s="239">
        <v>1</v>
      </c>
      <c r="I532" s="240"/>
      <c r="J532" s="236"/>
      <c r="K532" s="236"/>
      <c r="L532" s="241"/>
      <c r="M532" s="242"/>
      <c r="N532" s="243"/>
      <c r="O532" s="243"/>
      <c r="P532" s="243"/>
      <c r="Q532" s="243"/>
      <c r="R532" s="243"/>
      <c r="S532" s="243"/>
      <c r="T532" s="24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45" t="s">
        <v>169</v>
      </c>
      <c r="AU532" s="245" t="s">
        <v>80</v>
      </c>
      <c r="AV532" s="14" t="s">
        <v>80</v>
      </c>
      <c r="AW532" s="14" t="s">
        <v>171</v>
      </c>
      <c r="AX532" s="14" t="s">
        <v>70</v>
      </c>
      <c r="AY532" s="245" t="s">
        <v>158</v>
      </c>
    </row>
    <row r="533" s="15" customFormat="1">
      <c r="A533" s="15"/>
      <c r="B533" s="256"/>
      <c r="C533" s="257"/>
      <c r="D533" s="226" t="s">
        <v>169</v>
      </c>
      <c r="E533" s="258" t="s">
        <v>19</v>
      </c>
      <c r="F533" s="259" t="s">
        <v>470</v>
      </c>
      <c r="G533" s="257"/>
      <c r="H533" s="260">
        <v>1</v>
      </c>
      <c r="I533" s="261"/>
      <c r="J533" s="257"/>
      <c r="K533" s="257"/>
      <c r="L533" s="262"/>
      <c r="M533" s="263"/>
      <c r="N533" s="264"/>
      <c r="O533" s="264"/>
      <c r="P533" s="264"/>
      <c r="Q533" s="264"/>
      <c r="R533" s="264"/>
      <c r="S533" s="264"/>
      <c r="T533" s="26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T533" s="266" t="s">
        <v>169</v>
      </c>
      <c r="AU533" s="266" t="s">
        <v>80</v>
      </c>
      <c r="AV533" s="15" t="s">
        <v>165</v>
      </c>
      <c r="AW533" s="15" t="s">
        <v>171</v>
      </c>
      <c r="AX533" s="15" t="s">
        <v>78</v>
      </c>
      <c r="AY533" s="266" t="s">
        <v>158</v>
      </c>
    </row>
    <row r="534" s="2" customFormat="1" ht="14.4" customHeight="1">
      <c r="A534" s="40"/>
      <c r="B534" s="41"/>
      <c r="C534" s="246" t="s">
        <v>3059</v>
      </c>
      <c r="D534" s="246" t="s">
        <v>400</v>
      </c>
      <c r="E534" s="247" t="s">
        <v>3478</v>
      </c>
      <c r="F534" s="248" t="s">
        <v>3479</v>
      </c>
      <c r="G534" s="249" t="s">
        <v>505</v>
      </c>
      <c r="H534" s="250">
        <v>1</v>
      </c>
      <c r="I534" s="251"/>
      <c r="J534" s="252">
        <f>ROUND(I534*H534,2)</f>
        <v>0</v>
      </c>
      <c r="K534" s="248" t="s">
        <v>19</v>
      </c>
      <c r="L534" s="253"/>
      <c r="M534" s="254" t="s">
        <v>19</v>
      </c>
      <c r="N534" s="255" t="s">
        <v>41</v>
      </c>
      <c r="O534" s="86"/>
      <c r="P534" s="215">
        <f>O534*H534</f>
        <v>0</v>
      </c>
      <c r="Q534" s="215">
        <v>0</v>
      </c>
      <c r="R534" s="215">
        <f>Q534*H534</f>
        <v>0</v>
      </c>
      <c r="S534" s="215">
        <v>0</v>
      </c>
      <c r="T534" s="216">
        <f>S534*H534</f>
        <v>0</v>
      </c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R534" s="217" t="s">
        <v>215</v>
      </c>
      <c r="AT534" s="217" t="s">
        <v>400</v>
      </c>
      <c r="AU534" s="217" t="s">
        <v>80</v>
      </c>
      <c r="AY534" s="19" t="s">
        <v>158</v>
      </c>
      <c r="BE534" s="218">
        <f>IF(N534="základní",J534,0)</f>
        <v>0</v>
      </c>
      <c r="BF534" s="218">
        <f>IF(N534="snížená",J534,0)</f>
        <v>0</v>
      </c>
      <c r="BG534" s="218">
        <f>IF(N534="zákl. přenesená",J534,0)</f>
        <v>0</v>
      </c>
      <c r="BH534" s="218">
        <f>IF(N534="sníž. přenesená",J534,0)</f>
        <v>0</v>
      </c>
      <c r="BI534" s="218">
        <f>IF(N534="nulová",J534,0)</f>
        <v>0</v>
      </c>
      <c r="BJ534" s="19" t="s">
        <v>78</v>
      </c>
      <c r="BK534" s="218">
        <f>ROUND(I534*H534,2)</f>
        <v>0</v>
      </c>
      <c r="BL534" s="19" t="s">
        <v>165</v>
      </c>
      <c r="BM534" s="217" t="s">
        <v>3480</v>
      </c>
    </row>
    <row r="535" s="13" customFormat="1">
      <c r="A535" s="13"/>
      <c r="B535" s="224"/>
      <c r="C535" s="225"/>
      <c r="D535" s="226" t="s">
        <v>169</v>
      </c>
      <c r="E535" s="227" t="s">
        <v>19</v>
      </c>
      <c r="F535" s="228" t="s">
        <v>3389</v>
      </c>
      <c r="G535" s="225"/>
      <c r="H535" s="227" t="s">
        <v>19</v>
      </c>
      <c r="I535" s="229"/>
      <c r="J535" s="225"/>
      <c r="K535" s="225"/>
      <c r="L535" s="230"/>
      <c r="M535" s="231"/>
      <c r="N535" s="232"/>
      <c r="O535" s="232"/>
      <c r="P535" s="232"/>
      <c r="Q535" s="232"/>
      <c r="R535" s="232"/>
      <c r="S535" s="232"/>
      <c r="T535" s="23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34" t="s">
        <v>169</v>
      </c>
      <c r="AU535" s="234" t="s">
        <v>80</v>
      </c>
      <c r="AV535" s="13" t="s">
        <v>78</v>
      </c>
      <c r="AW535" s="13" t="s">
        <v>171</v>
      </c>
      <c r="AX535" s="13" t="s">
        <v>70</v>
      </c>
      <c r="AY535" s="234" t="s">
        <v>158</v>
      </c>
    </row>
    <row r="536" s="14" customFormat="1">
      <c r="A536" s="14"/>
      <c r="B536" s="235"/>
      <c r="C536" s="236"/>
      <c r="D536" s="226" t="s">
        <v>169</v>
      </c>
      <c r="E536" s="237" t="s">
        <v>19</v>
      </c>
      <c r="F536" s="238" t="s">
        <v>78</v>
      </c>
      <c r="G536" s="236"/>
      <c r="H536" s="239">
        <v>1</v>
      </c>
      <c r="I536" s="240"/>
      <c r="J536" s="236"/>
      <c r="K536" s="236"/>
      <c r="L536" s="241"/>
      <c r="M536" s="242"/>
      <c r="N536" s="243"/>
      <c r="O536" s="243"/>
      <c r="P536" s="243"/>
      <c r="Q536" s="243"/>
      <c r="R536" s="243"/>
      <c r="S536" s="243"/>
      <c r="T536" s="24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45" t="s">
        <v>169</v>
      </c>
      <c r="AU536" s="245" t="s">
        <v>80</v>
      </c>
      <c r="AV536" s="14" t="s">
        <v>80</v>
      </c>
      <c r="AW536" s="14" t="s">
        <v>171</v>
      </c>
      <c r="AX536" s="14" t="s">
        <v>70</v>
      </c>
      <c r="AY536" s="245" t="s">
        <v>158</v>
      </c>
    </row>
    <row r="537" s="15" customFormat="1">
      <c r="A537" s="15"/>
      <c r="B537" s="256"/>
      <c r="C537" s="257"/>
      <c r="D537" s="226" t="s">
        <v>169</v>
      </c>
      <c r="E537" s="258" t="s">
        <v>19</v>
      </c>
      <c r="F537" s="259" t="s">
        <v>470</v>
      </c>
      <c r="G537" s="257"/>
      <c r="H537" s="260">
        <v>1</v>
      </c>
      <c r="I537" s="261"/>
      <c r="J537" s="257"/>
      <c r="K537" s="257"/>
      <c r="L537" s="262"/>
      <c r="M537" s="263"/>
      <c r="N537" s="264"/>
      <c r="O537" s="264"/>
      <c r="P537" s="264"/>
      <c r="Q537" s="264"/>
      <c r="R537" s="264"/>
      <c r="S537" s="264"/>
      <c r="T537" s="265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66" t="s">
        <v>169</v>
      </c>
      <c r="AU537" s="266" t="s">
        <v>80</v>
      </c>
      <c r="AV537" s="15" t="s">
        <v>165</v>
      </c>
      <c r="AW537" s="15" t="s">
        <v>171</v>
      </c>
      <c r="AX537" s="15" t="s">
        <v>78</v>
      </c>
      <c r="AY537" s="266" t="s">
        <v>158</v>
      </c>
    </row>
    <row r="538" s="2" customFormat="1" ht="14.4" customHeight="1">
      <c r="A538" s="40"/>
      <c r="B538" s="41"/>
      <c r="C538" s="206" t="s">
        <v>895</v>
      </c>
      <c r="D538" s="206" t="s">
        <v>160</v>
      </c>
      <c r="E538" s="207" t="s">
        <v>3481</v>
      </c>
      <c r="F538" s="208" t="s">
        <v>3482</v>
      </c>
      <c r="G538" s="209" t="s">
        <v>505</v>
      </c>
      <c r="H538" s="210">
        <v>1</v>
      </c>
      <c r="I538" s="211"/>
      <c r="J538" s="212">
        <f>ROUND(I538*H538,2)</f>
        <v>0</v>
      </c>
      <c r="K538" s="208" t="s">
        <v>19</v>
      </c>
      <c r="L538" s="46"/>
      <c r="M538" s="213" t="s">
        <v>19</v>
      </c>
      <c r="N538" s="214" t="s">
        <v>41</v>
      </c>
      <c r="O538" s="86"/>
      <c r="P538" s="215">
        <f>O538*H538</f>
        <v>0</v>
      </c>
      <c r="Q538" s="215">
        <v>0</v>
      </c>
      <c r="R538" s="215">
        <f>Q538*H538</f>
        <v>0</v>
      </c>
      <c r="S538" s="215">
        <v>0</v>
      </c>
      <c r="T538" s="216">
        <f>S538*H538</f>
        <v>0</v>
      </c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R538" s="217" t="s">
        <v>165</v>
      </c>
      <c r="AT538" s="217" t="s">
        <v>160</v>
      </c>
      <c r="AU538" s="217" t="s">
        <v>80</v>
      </c>
      <c r="AY538" s="19" t="s">
        <v>158</v>
      </c>
      <c r="BE538" s="218">
        <f>IF(N538="základní",J538,0)</f>
        <v>0</v>
      </c>
      <c r="BF538" s="218">
        <f>IF(N538="snížená",J538,0)</f>
        <v>0</v>
      </c>
      <c r="BG538" s="218">
        <f>IF(N538="zákl. přenesená",J538,0)</f>
        <v>0</v>
      </c>
      <c r="BH538" s="218">
        <f>IF(N538="sníž. přenesená",J538,0)</f>
        <v>0</v>
      </c>
      <c r="BI538" s="218">
        <f>IF(N538="nulová",J538,0)</f>
        <v>0</v>
      </c>
      <c r="BJ538" s="19" t="s">
        <v>78</v>
      </c>
      <c r="BK538" s="218">
        <f>ROUND(I538*H538,2)</f>
        <v>0</v>
      </c>
      <c r="BL538" s="19" t="s">
        <v>165</v>
      </c>
      <c r="BM538" s="217" t="s">
        <v>3483</v>
      </c>
    </row>
    <row r="539" s="13" customFormat="1">
      <c r="A539" s="13"/>
      <c r="B539" s="224"/>
      <c r="C539" s="225"/>
      <c r="D539" s="226" t="s">
        <v>169</v>
      </c>
      <c r="E539" s="227" t="s">
        <v>19</v>
      </c>
      <c r="F539" s="228" t="s">
        <v>3389</v>
      </c>
      <c r="G539" s="225"/>
      <c r="H539" s="227" t="s">
        <v>19</v>
      </c>
      <c r="I539" s="229"/>
      <c r="J539" s="225"/>
      <c r="K539" s="225"/>
      <c r="L539" s="230"/>
      <c r="M539" s="231"/>
      <c r="N539" s="232"/>
      <c r="O539" s="232"/>
      <c r="P539" s="232"/>
      <c r="Q539" s="232"/>
      <c r="R539" s="232"/>
      <c r="S539" s="232"/>
      <c r="T539" s="23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34" t="s">
        <v>169</v>
      </c>
      <c r="AU539" s="234" t="s">
        <v>80</v>
      </c>
      <c r="AV539" s="13" t="s">
        <v>78</v>
      </c>
      <c r="AW539" s="13" t="s">
        <v>171</v>
      </c>
      <c r="AX539" s="13" t="s">
        <v>70</v>
      </c>
      <c r="AY539" s="234" t="s">
        <v>158</v>
      </c>
    </row>
    <row r="540" s="14" customFormat="1">
      <c r="A540" s="14"/>
      <c r="B540" s="235"/>
      <c r="C540" s="236"/>
      <c r="D540" s="226" t="s">
        <v>169</v>
      </c>
      <c r="E540" s="237" t="s">
        <v>19</v>
      </c>
      <c r="F540" s="238" t="s">
        <v>78</v>
      </c>
      <c r="G540" s="236"/>
      <c r="H540" s="239">
        <v>1</v>
      </c>
      <c r="I540" s="240"/>
      <c r="J540" s="236"/>
      <c r="K540" s="236"/>
      <c r="L540" s="241"/>
      <c r="M540" s="242"/>
      <c r="N540" s="243"/>
      <c r="O540" s="243"/>
      <c r="P540" s="243"/>
      <c r="Q540" s="243"/>
      <c r="R540" s="243"/>
      <c r="S540" s="243"/>
      <c r="T540" s="24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45" t="s">
        <v>169</v>
      </c>
      <c r="AU540" s="245" t="s">
        <v>80</v>
      </c>
      <c r="AV540" s="14" t="s">
        <v>80</v>
      </c>
      <c r="AW540" s="14" t="s">
        <v>171</v>
      </c>
      <c r="AX540" s="14" t="s">
        <v>70</v>
      </c>
      <c r="AY540" s="245" t="s">
        <v>158</v>
      </c>
    </row>
    <row r="541" s="15" customFormat="1">
      <c r="A541" s="15"/>
      <c r="B541" s="256"/>
      <c r="C541" s="257"/>
      <c r="D541" s="226" t="s">
        <v>169</v>
      </c>
      <c r="E541" s="258" t="s">
        <v>19</v>
      </c>
      <c r="F541" s="259" t="s">
        <v>470</v>
      </c>
      <c r="G541" s="257"/>
      <c r="H541" s="260">
        <v>1</v>
      </c>
      <c r="I541" s="261"/>
      <c r="J541" s="257"/>
      <c r="K541" s="257"/>
      <c r="L541" s="262"/>
      <c r="M541" s="263"/>
      <c r="N541" s="264"/>
      <c r="O541" s="264"/>
      <c r="P541" s="264"/>
      <c r="Q541" s="264"/>
      <c r="R541" s="264"/>
      <c r="S541" s="264"/>
      <c r="T541" s="265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T541" s="266" t="s">
        <v>169</v>
      </c>
      <c r="AU541" s="266" t="s">
        <v>80</v>
      </c>
      <c r="AV541" s="15" t="s">
        <v>165</v>
      </c>
      <c r="AW541" s="15" t="s">
        <v>171</v>
      </c>
      <c r="AX541" s="15" t="s">
        <v>78</v>
      </c>
      <c r="AY541" s="266" t="s">
        <v>158</v>
      </c>
    </row>
    <row r="542" s="2" customFormat="1" ht="14.4" customHeight="1">
      <c r="A542" s="40"/>
      <c r="B542" s="41"/>
      <c r="C542" s="246" t="s">
        <v>3062</v>
      </c>
      <c r="D542" s="246" t="s">
        <v>400</v>
      </c>
      <c r="E542" s="247" t="s">
        <v>3484</v>
      </c>
      <c r="F542" s="248" t="s">
        <v>3485</v>
      </c>
      <c r="G542" s="249" t="s">
        <v>505</v>
      </c>
      <c r="H542" s="250">
        <v>1</v>
      </c>
      <c r="I542" s="251"/>
      <c r="J542" s="252">
        <f>ROUND(I542*H542,2)</f>
        <v>0</v>
      </c>
      <c r="K542" s="248" t="s">
        <v>19</v>
      </c>
      <c r="L542" s="253"/>
      <c r="M542" s="254" t="s">
        <v>19</v>
      </c>
      <c r="N542" s="255" t="s">
        <v>41</v>
      </c>
      <c r="O542" s="86"/>
      <c r="P542" s="215">
        <f>O542*H542</f>
        <v>0</v>
      </c>
      <c r="Q542" s="215">
        <v>0</v>
      </c>
      <c r="R542" s="215">
        <f>Q542*H542</f>
        <v>0</v>
      </c>
      <c r="S542" s="215">
        <v>0</v>
      </c>
      <c r="T542" s="216">
        <f>S542*H542</f>
        <v>0</v>
      </c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R542" s="217" t="s">
        <v>215</v>
      </c>
      <c r="AT542" s="217" t="s">
        <v>400</v>
      </c>
      <c r="AU542" s="217" t="s">
        <v>80</v>
      </c>
      <c r="AY542" s="19" t="s">
        <v>158</v>
      </c>
      <c r="BE542" s="218">
        <f>IF(N542="základní",J542,0)</f>
        <v>0</v>
      </c>
      <c r="BF542" s="218">
        <f>IF(N542="snížená",J542,0)</f>
        <v>0</v>
      </c>
      <c r="BG542" s="218">
        <f>IF(N542="zákl. přenesená",J542,0)</f>
        <v>0</v>
      </c>
      <c r="BH542" s="218">
        <f>IF(N542="sníž. přenesená",J542,0)</f>
        <v>0</v>
      </c>
      <c r="BI542" s="218">
        <f>IF(N542="nulová",J542,0)</f>
        <v>0</v>
      </c>
      <c r="BJ542" s="19" t="s">
        <v>78</v>
      </c>
      <c r="BK542" s="218">
        <f>ROUND(I542*H542,2)</f>
        <v>0</v>
      </c>
      <c r="BL542" s="19" t="s">
        <v>165</v>
      </c>
      <c r="BM542" s="217" t="s">
        <v>3486</v>
      </c>
    </row>
    <row r="543" s="13" customFormat="1">
      <c r="A543" s="13"/>
      <c r="B543" s="224"/>
      <c r="C543" s="225"/>
      <c r="D543" s="226" t="s">
        <v>169</v>
      </c>
      <c r="E543" s="227" t="s">
        <v>19</v>
      </c>
      <c r="F543" s="228" t="s">
        <v>3389</v>
      </c>
      <c r="G543" s="225"/>
      <c r="H543" s="227" t="s">
        <v>19</v>
      </c>
      <c r="I543" s="229"/>
      <c r="J543" s="225"/>
      <c r="K543" s="225"/>
      <c r="L543" s="230"/>
      <c r="M543" s="231"/>
      <c r="N543" s="232"/>
      <c r="O543" s="232"/>
      <c r="P543" s="232"/>
      <c r="Q543" s="232"/>
      <c r="R543" s="232"/>
      <c r="S543" s="232"/>
      <c r="T543" s="23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34" t="s">
        <v>169</v>
      </c>
      <c r="AU543" s="234" t="s">
        <v>80</v>
      </c>
      <c r="AV543" s="13" t="s">
        <v>78</v>
      </c>
      <c r="AW543" s="13" t="s">
        <v>171</v>
      </c>
      <c r="AX543" s="13" t="s">
        <v>70</v>
      </c>
      <c r="AY543" s="234" t="s">
        <v>158</v>
      </c>
    </row>
    <row r="544" s="14" customFormat="1">
      <c r="A544" s="14"/>
      <c r="B544" s="235"/>
      <c r="C544" s="236"/>
      <c r="D544" s="226" t="s">
        <v>169</v>
      </c>
      <c r="E544" s="237" t="s">
        <v>19</v>
      </c>
      <c r="F544" s="238" t="s">
        <v>78</v>
      </c>
      <c r="G544" s="236"/>
      <c r="H544" s="239">
        <v>1</v>
      </c>
      <c r="I544" s="240"/>
      <c r="J544" s="236"/>
      <c r="K544" s="236"/>
      <c r="L544" s="241"/>
      <c r="M544" s="242"/>
      <c r="N544" s="243"/>
      <c r="O544" s="243"/>
      <c r="P544" s="243"/>
      <c r="Q544" s="243"/>
      <c r="R544" s="243"/>
      <c r="S544" s="243"/>
      <c r="T544" s="24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45" t="s">
        <v>169</v>
      </c>
      <c r="AU544" s="245" t="s">
        <v>80</v>
      </c>
      <c r="AV544" s="14" t="s">
        <v>80</v>
      </c>
      <c r="AW544" s="14" t="s">
        <v>171</v>
      </c>
      <c r="AX544" s="14" t="s">
        <v>70</v>
      </c>
      <c r="AY544" s="245" t="s">
        <v>158</v>
      </c>
    </row>
    <row r="545" s="15" customFormat="1">
      <c r="A545" s="15"/>
      <c r="B545" s="256"/>
      <c r="C545" s="257"/>
      <c r="D545" s="226" t="s">
        <v>169</v>
      </c>
      <c r="E545" s="258" t="s">
        <v>19</v>
      </c>
      <c r="F545" s="259" t="s">
        <v>470</v>
      </c>
      <c r="G545" s="257"/>
      <c r="H545" s="260">
        <v>1</v>
      </c>
      <c r="I545" s="261"/>
      <c r="J545" s="257"/>
      <c r="K545" s="257"/>
      <c r="L545" s="262"/>
      <c r="M545" s="263"/>
      <c r="N545" s="264"/>
      <c r="O545" s="264"/>
      <c r="P545" s="264"/>
      <c r="Q545" s="264"/>
      <c r="R545" s="264"/>
      <c r="S545" s="264"/>
      <c r="T545" s="265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T545" s="266" t="s">
        <v>169</v>
      </c>
      <c r="AU545" s="266" t="s">
        <v>80</v>
      </c>
      <c r="AV545" s="15" t="s">
        <v>165</v>
      </c>
      <c r="AW545" s="15" t="s">
        <v>171</v>
      </c>
      <c r="AX545" s="15" t="s">
        <v>78</v>
      </c>
      <c r="AY545" s="266" t="s">
        <v>158</v>
      </c>
    </row>
    <row r="546" s="12" customFormat="1" ht="22.8" customHeight="1">
      <c r="A546" s="12"/>
      <c r="B546" s="190"/>
      <c r="C546" s="191"/>
      <c r="D546" s="192" t="s">
        <v>69</v>
      </c>
      <c r="E546" s="204" t="s">
        <v>220</v>
      </c>
      <c r="F546" s="204" t="s">
        <v>596</v>
      </c>
      <c r="G546" s="191"/>
      <c r="H546" s="191"/>
      <c r="I546" s="194"/>
      <c r="J546" s="205">
        <f>BK546</f>
        <v>0</v>
      </c>
      <c r="K546" s="191"/>
      <c r="L546" s="196"/>
      <c r="M546" s="197"/>
      <c r="N546" s="198"/>
      <c r="O546" s="198"/>
      <c r="P546" s="199">
        <f>P547+P597</f>
        <v>0</v>
      </c>
      <c r="Q546" s="198"/>
      <c r="R546" s="199">
        <f>R547+R597</f>
        <v>0.14890524999999999</v>
      </c>
      <c r="S546" s="198"/>
      <c r="T546" s="200">
        <f>T547+T597</f>
        <v>17.08135</v>
      </c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R546" s="201" t="s">
        <v>78</v>
      </c>
      <c r="AT546" s="202" t="s">
        <v>69</v>
      </c>
      <c r="AU546" s="202" t="s">
        <v>78</v>
      </c>
      <c r="AY546" s="201" t="s">
        <v>158</v>
      </c>
      <c r="BK546" s="203">
        <f>BK547+BK597</f>
        <v>0</v>
      </c>
    </row>
    <row r="547" s="12" customFormat="1" ht="20.88" customHeight="1">
      <c r="A547" s="12"/>
      <c r="B547" s="190"/>
      <c r="C547" s="191"/>
      <c r="D547" s="192" t="s">
        <v>69</v>
      </c>
      <c r="E547" s="204" t="s">
        <v>3068</v>
      </c>
      <c r="F547" s="204" t="s">
        <v>3487</v>
      </c>
      <c r="G547" s="191"/>
      <c r="H547" s="191"/>
      <c r="I547" s="194"/>
      <c r="J547" s="205">
        <f>BK547</f>
        <v>0</v>
      </c>
      <c r="K547" s="191"/>
      <c r="L547" s="196"/>
      <c r="M547" s="197"/>
      <c r="N547" s="198"/>
      <c r="O547" s="198"/>
      <c r="P547" s="199">
        <f>SUM(P548:P596)</f>
        <v>0</v>
      </c>
      <c r="Q547" s="198"/>
      <c r="R547" s="199">
        <f>SUM(R548:R596)</f>
        <v>0.14817324999999998</v>
      </c>
      <c r="S547" s="198"/>
      <c r="T547" s="200">
        <f>SUM(T548:T596)</f>
        <v>0.37014999999999998</v>
      </c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R547" s="201" t="s">
        <v>78</v>
      </c>
      <c r="AT547" s="202" t="s">
        <v>69</v>
      </c>
      <c r="AU547" s="202" t="s">
        <v>80</v>
      </c>
      <c r="AY547" s="201" t="s">
        <v>158</v>
      </c>
      <c r="BK547" s="203">
        <f>SUM(BK548:BK596)</f>
        <v>0</v>
      </c>
    </row>
    <row r="548" s="2" customFormat="1" ht="22.2" customHeight="1">
      <c r="A548" s="40"/>
      <c r="B548" s="41"/>
      <c r="C548" s="206" t="s">
        <v>3064</v>
      </c>
      <c r="D548" s="206" t="s">
        <v>160</v>
      </c>
      <c r="E548" s="207" t="s">
        <v>3488</v>
      </c>
      <c r="F548" s="208" t="s">
        <v>3489</v>
      </c>
      <c r="G548" s="209" t="s">
        <v>234</v>
      </c>
      <c r="H548" s="210">
        <v>152.43799999999999</v>
      </c>
      <c r="I548" s="211"/>
      <c r="J548" s="212">
        <f>ROUND(I548*H548,2)</f>
        <v>0</v>
      </c>
      <c r="K548" s="208" t="s">
        <v>164</v>
      </c>
      <c r="L548" s="46"/>
      <c r="M548" s="213" t="s">
        <v>19</v>
      </c>
      <c r="N548" s="214" t="s">
        <v>41</v>
      </c>
      <c r="O548" s="86"/>
      <c r="P548" s="215">
        <f>O548*H548</f>
        <v>0</v>
      </c>
      <c r="Q548" s="215">
        <v>0</v>
      </c>
      <c r="R548" s="215">
        <f>Q548*H548</f>
        <v>0</v>
      </c>
      <c r="S548" s="215">
        <v>0</v>
      </c>
      <c r="T548" s="216">
        <f>S548*H548</f>
        <v>0</v>
      </c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R548" s="217" t="s">
        <v>165</v>
      </c>
      <c r="AT548" s="217" t="s">
        <v>160</v>
      </c>
      <c r="AU548" s="217" t="s">
        <v>178</v>
      </c>
      <c r="AY548" s="19" t="s">
        <v>158</v>
      </c>
      <c r="BE548" s="218">
        <f>IF(N548="základní",J548,0)</f>
        <v>0</v>
      </c>
      <c r="BF548" s="218">
        <f>IF(N548="snížená",J548,0)</f>
        <v>0</v>
      </c>
      <c r="BG548" s="218">
        <f>IF(N548="zákl. přenesená",J548,0)</f>
        <v>0</v>
      </c>
      <c r="BH548" s="218">
        <f>IF(N548="sníž. přenesená",J548,0)</f>
        <v>0</v>
      </c>
      <c r="BI548" s="218">
        <f>IF(N548="nulová",J548,0)</f>
        <v>0</v>
      </c>
      <c r="BJ548" s="19" t="s">
        <v>78</v>
      </c>
      <c r="BK548" s="218">
        <f>ROUND(I548*H548,2)</f>
        <v>0</v>
      </c>
      <c r="BL548" s="19" t="s">
        <v>165</v>
      </c>
      <c r="BM548" s="217" t="s">
        <v>3490</v>
      </c>
    </row>
    <row r="549" s="2" customFormat="1">
      <c r="A549" s="40"/>
      <c r="B549" s="41"/>
      <c r="C549" s="42"/>
      <c r="D549" s="219" t="s">
        <v>167</v>
      </c>
      <c r="E549" s="42"/>
      <c r="F549" s="220" t="s">
        <v>3491</v>
      </c>
      <c r="G549" s="42"/>
      <c r="H549" s="42"/>
      <c r="I549" s="221"/>
      <c r="J549" s="42"/>
      <c r="K549" s="42"/>
      <c r="L549" s="46"/>
      <c r="M549" s="222"/>
      <c r="N549" s="223"/>
      <c r="O549" s="86"/>
      <c r="P549" s="86"/>
      <c r="Q549" s="86"/>
      <c r="R549" s="86"/>
      <c r="S549" s="86"/>
      <c r="T549" s="87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T549" s="19" t="s">
        <v>167</v>
      </c>
      <c r="AU549" s="19" t="s">
        <v>178</v>
      </c>
    </row>
    <row r="550" s="13" customFormat="1">
      <c r="A550" s="13"/>
      <c r="B550" s="224"/>
      <c r="C550" s="225"/>
      <c r="D550" s="226" t="s">
        <v>169</v>
      </c>
      <c r="E550" s="227" t="s">
        <v>19</v>
      </c>
      <c r="F550" s="228" t="s">
        <v>3492</v>
      </c>
      <c r="G550" s="225"/>
      <c r="H550" s="227" t="s">
        <v>19</v>
      </c>
      <c r="I550" s="229"/>
      <c r="J550" s="225"/>
      <c r="K550" s="225"/>
      <c r="L550" s="230"/>
      <c r="M550" s="231"/>
      <c r="N550" s="232"/>
      <c r="O550" s="232"/>
      <c r="P550" s="232"/>
      <c r="Q550" s="232"/>
      <c r="R550" s="232"/>
      <c r="S550" s="232"/>
      <c r="T550" s="23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34" t="s">
        <v>169</v>
      </c>
      <c r="AU550" s="234" t="s">
        <v>178</v>
      </c>
      <c r="AV550" s="13" t="s">
        <v>78</v>
      </c>
      <c r="AW550" s="13" t="s">
        <v>171</v>
      </c>
      <c r="AX550" s="13" t="s">
        <v>70</v>
      </c>
      <c r="AY550" s="234" t="s">
        <v>158</v>
      </c>
    </row>
    <row r="551" s="14" customFormat="1">
      <c r="A551" s="14"/>
      <c r="B551" s="235"/>
      <c r="C551" s="236"/>
      <c r="D551" s="226" t="s">
        <v>169</v>
      </c>
      <c r="E551" s="237" t="s">
        <v>19</v>
      </c>
      <c r="F551" s="238" t="s">
        <v>3493</v>
      </c>
      <c r="G551" s="236"/>
      <c r="H551" s="239">
        <v>16.5</v>
      </c>
      <c r="I551" s="240"/>
      <c r="J551" s="236"/>
      <c r="K551" s="236"/>
      <c r="L551" s="241"/>
      <c r="M551" s="242"/>
      <c r="N551" s="243"/>
      <c r="O551" s="243"/>
      <c r="P551" s="243"/>
      <c r="Q551" s="243"/>
      <c r="R551" s="243"/>
      <c r="S551" s="243"/>
      <c r="T551" s="24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45" t="s">
        <v>169</v>
      </c>
      <c r="AU551" s="245" t="s">
        <v>178</v>
      </c>
      <c r="AV551" s="14" t="s">
        <v>80</v>
      </c>
      <c r="AW551" s="14" t="s">
        <v>171</v>
      </c>
      <c r="AX551" s="14" t="s">
        <v>70</v>
      </c>
      <c r="AY551" s="245" t="s">
        <v>158</v>
      </c>
    </row>
    <row r="552" s="14" customFormat="1">
      <c r="A552" s="14"/>
      <c r="B552" s="235"/>
      <c r="C552" s="236"/>
      <c r="D552" s="226" t="s">
        <v>169</v>
      </c>
      <c r="E552" s="237" t="s">
        <v>19</v>
      </c>
      <c r="F552" s="238" t="s">
        <v>3494</v>
      </c>
      <c r="G552" s="236"/>
      <c r="H552" s="239">
        <v>16.5</v>
      </c>
      <c r="I552" s="240"/>
      <c r="J552" s="236"/>
      <c r="K552" s="236"/>
      <c r="L552" s="241"/>
      <c r="M552" s="242"/>
      <c r="N552" s="243"/>
      <c r="O552" s="243"/>
      <c r="P552" s="243"/>
      <c r="Q552" s="243"/>
      <c r="R552" s="243"/>
      <c r="S552" s="243"/>
      <c r="T552" s="24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45" t="s">
        <v>169</v>
      </c>
      <c r="AU552" s="245" t="s">
        <v>178</v>
      </c>
      <c r="AV552" s="14" t="s">
        <v>80</v>
      </c>
      <c r="AW552" s="14" t="s">
        <v>171</v>
      </c>
      <c r="AX552" s="14" t="s">
        <v>70</v>
      </c>
      <c r="AY552" s="245" t="s">
        <v>158</v>
      </c>
    </row>
    <row r="553" s="13" customFormat="1">
      <c r="A553" s="13"/>
      <c r="B553" s="224"/>
      <c r="C553" s="225"/>
      <c r="D553" s="226" t="s">
        <v>169</v>
      </c>
      <c r="E553" s="227" t="s">
        <v>19</v>
      </c>
      <c r="F553" s="228" t="s">
        <v>3495</v>
      </c>
      <c r="G553" s="225"/>
      <c r="H553" s="227" t="s">
        <v>19</v>
      </c>
      <c r="I553" s="229"/>
      <c r="J553" s="225"/>
      <c r="K553" s="225"/>
      <c r="L553" s="230"/>
      <c r="M553" s="231"/>
      <c r="N553" s="232"/>
      <c r="O553" s="232"/>
      <c r="P553" s="232"/>
      <c r="Q553" s="232"/>
      <c r="R553" s="232"/>
      <c r="S553" s="232"/>
      <c r="T553" s="23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34" t="s">
        <v>169</v>
      </c>
      <c r="AU553" s="234" t="s">
        <v>178</v>
      </c>
      <c r="AV553" s="13" t="s">
        <v>78</v>
      </c>
      <c r="AW553" s="13" t="s">
        <v>171</v>
      </c>
      <c r="AX553" s="13" t="s">
        <v>70</v>
      </c>
      <c r="AY553" s="234" t="s">
        <v>158</v>
      </c>
    </row>
    <row r="554" s="14" customFormat="1">
      <c r="A554" s="14"/>
      <c r="B554" s="235"/>
      <c r="C554" s="236"/>
      <c r="D554" s="226" t="s">
        <v>169</v>
      </c>
      <c r="E554" s="237" t="s">
        <v>19</v>
      </c>
      <c r="F554" s="238" t="s">
        <v>3496</v>
      </c>
      <c r="G554" s="236"/>
      <c r="H554" s="239">
        <v>119.4375</v>
      </c>
      <c r="I554" s="240"/>
      <c r="J554" s="236"/>
      <c r="K554" s="236"/>
      <c r="L554" s="241"/>
      <c r="M554" s="242"/>
      <c r="N554" s="243"/>
      <c r="O554" s="243"/>
      <c r="P554" s="243"/>
      <c r="Q554" s="243"/>
      <c r="R554" s="243"/>
      <c r="S554" s="243"/>
      <c r="T554" s="24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45" t="s">
        <v>169</v>
      </c>
      <c r="AU554" s="245" t="s">
        <v>178</v>
      </c>
      <c r="AV554" s="14" t="s">
        <v>80</v>
      </c>
      <c r="AW554" s="14" t="s">
        <v>171</v>
      </c>
      <c r="AX554" s="14" t="s">
        <v>70</v>
      </c>
      <c r="AY554" s="245" t="s">
        <v>158</v>
      </c>
    </row>
    <row r="555" s="2" customFormat="1" ht="14.4" customHeight="1">
      <c r="A555" s="40"/>
      <c r="B555" s="41"/>
      <c r="C555" s="206" t="s">
        <v>3066</v>
      </c>
      <c r="D555" s="206" t="s">
        <v>160</v>
      </c>
      <c r="E555" s="207" t="s">
        <v>3497</v>
      </c>
      <c r="F555" s="208" t="s">
        <v>3498</v>
      </c>
      <c r="G555" s="209" t="s">
        <v>234</v>
      </c>
      <c r="H555" s="210">
        <v>128.625</v>
      </c>
      <c r="I555" s="211"/>
      <c r="J555" s="212">
        <f>ROUND(I555*H555,2)</f>
        <v>0</v>
      </c>
      <c r="K555" s="208" t="s">
        <v>164</v>
      </c>
      <c r="L555" s="46"/>
      <c r="M555" s="213" t="s">
        <v>19</v>
      </c>
      <c r="N555" s="214" t="s">
        <v>41</v>
      </c>
      <c r="O555" s="86"/>
      <c r="P555" s="215">
        <f>O555*H555</f>
        <v>0</v>
      </c>
      <c r="Q555" s="215">
        <v>1.0000000000000001E-05</v>
      </c>
      <c r="R555" s="215">
        <f>Q555*H555</f>
        <v>0.0012862500000000001</v>
      </c>
      <c r="S555" s="215">
        <v>0</v>
      </c>
      <c r="T555" s="216">
        <f>S555*H555</f>
        <v>0</v>
      </c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R555" s="217" t="s">
        <v>165</v>
      </c>
      <c r="AT555" s="217" t="s">
        <v>160</v>
      </c>
      <c r="AU555" s="217" t="s">
        <v>178</v>
      </c>
      <c r="AY555" s="19" t="s">
        <v>158</v>
      </c>
      <c r="BE555" s="218">
        <f>IF(N555="základní",J555,0)</f>
        <v>0</v>
      </c>
      <c r="BF555" s="218">
        <f>IF(N555="snížená",J555,0)</f>
        <v>0</v>
      </c>
      <c r="BG555" s="218">
        <f>IF(N555="zákl. přenesená",J555,0)</f>
        <v>0</v>
      </c>
      <c r="BH555" s="218">
        <f>IF(N555="sníž. přenesená",J555,0)</f>
        <v>0</v>
      </c>
      <c r="BI555" s="218">
        <f>IF(N555="nulová",J555,0)</f>
        <v>0</v>
      </c>
      <c r="BJ555" s="19" t="s">
        <v>78</v>
      </c>
      <c r="BK555" s="218">
        <f>ROUND(I555*H555,2)</f>
        <v>0</v>
      </c>
      <c r="BL555" s="19" t="s">
        <v>165</v>
      </c>
      <c r="BM555" s="217" t="s">
        <v>3499</v>
      </c>
    </row>
    <row r="556" s="2" customFormat="1">
      <c r="A556" s="40"/>
      <c r="B556" s="41"/>
      <c r="C556" s="42"/>
      <c r="D556" s="219" t="s">
        <v>167</v>
      </c>
      <c r="E556" s="42"/>
      <c r="F556" s="220" t="s">
        <v>3500</v>
      </c>
      <c r="G556" s="42"/>
      <c r="H556" s="42"/>
      <c r="I556" s="221"/>
      <c r="J556" s="42"/>
      <c r="K556" s="42"/>
      <c r="L556" s="46"/>
      <c r="M556" s="222"/>
      <c r="N556" s="223"/>
      <c r="O556" s="86"/>
      <c r="P556" s="86"/>
      <c r="Q556" s="86"/>
      <c r="R556" s="86"/>
      <c r="S556" s="86"/>
      <c r="T556" s="87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T556" s="19" t="s">
        <v>167</v>
      </c>
      <c r="AU556" s="19" t="s">
        <v>178</v>
      </c>
    </row>
    <row r="557" s="13" customFormat="1">
      <c r="A557" s="13"/>
      <c r="B557" s="224"/>
      <c r="C557" s="225"/>
      <c r="D557" s="226" t="s">
        <v>169</v>
      </c>
      <c r="E557" s="227" t="s">
        <v>19</v>
      </c>
      <c r="F557" s="228" t="s">
        <v>3495</v>
      </c>
      <c r="G557" s="225"/>
      <c r="H557" s="227" t="s">
        <v>19</v>
      </c>
      <c r="I557" s="229"/>
      <c r="J557" s="225"/>
      <c r="K557" s="225"/>
      <c r="L557" s="230"/>
      <c r="M557" s="231"/>
      <c r="N557" s="232"/>
      <c r="O557" s="232"/>
      <c r="P557" s="232"/>
      <c r="Q557" s="232"/>
      <c r="R557" s="232"/>
      <c r="S557" s="232"/>
      <c r="T557" s="23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34" t="s">
        <v>169</v>
      </c>
      <c r="AU557" s="234" t="s">
        <v>178</v>
      </c>
      <c r="AV557" s="13" t="s">
        <v>78</v>
      </c>
      <c r="AW557" s="13" t="s">
        <v>171</v>
      </c>
      <c r="AX557" s="13" t="s">
        <v>70</v>
      </c>
      <c r="AY557" s="234" t="s">
        <v>158</v>
      </c>
    </row>
    <row r="558" s="14" customFormat="1">
      <c r="A558" s="14"/>
      <c r="B558" s="235"/>
      <c r="C558" s="236"/>
      <c r="D558" s="226" t="s">
        <v>169</v>
      </c>
      <c r="E558" s="237" t="s">
        <v>19</v>
      </c>
      <c r="F558" s="238" t="s">
        <v>3501</v>
      </c>
      <c r="G558" s="236"/>
      <c r="H558" s="239">
        <v>128.625</v>
      </c>
      <c r="I558" s="240"/>
      <c r="J558" s="236"/>
      <c r="K558" s="236"/>
      <c r="L558" s="241"/>
      <c r="M558" s="242"/>
      <c r="N558" s="243"/>
      <c r="O558" s="243"/>
      <c r="P558" s="243"/>
      <c r="Q558" s="243"/>
      <c r="R558" s="243"/>
      <c r="S558" s="243"/>
      <c r="T558" s="24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45" t="s">
        <v>169</v>
      </c>
      <c r="AU558" s="245" t="s">
        <v>178</v>
      </c>
      <c r="AV558" s="14" t="s">
        <v>80</v>
      </c>
      <c r="AW558" s="14" t="s">
        <v>171</v>
      </c>
      <c r="AX558" s="14" t="s">
        <v>70</v>
      </c>
      <c r="AY558" s="245" t="s">
        <v>158</v>
      </c>
    </row>
    <row r="559" s="2" customFormat="1" ht="19.8" customHeight="1">
      <c r="A559" s="40"/>
      <c r="B559" s="41"/>
      <c r="C559" s="206" t="s">
        <v>3068</v>
      </c>
      <c r="D559" s="206" t="s">
        <v>160</v>
      </c>
      <c r="E559" s="207" t="s">
        <v>3502</v>
      </c>
      <c r="F559" s="208" t="s">
        <v>3503</v>
      </c>
      <c r="G559" s="209" t="s">
        <v>223</v>
      </c>
      <c r="H559" s="210">
        <v>134.75</v>
      </c>
      <c r="I559" s="211"/>
      <c r="J559" s="212">
        <f>ROUND(I559*H559,2)</f>
        <v>0</v>
      </c>
      <c r="K559" s="208" t="s">
        <v>164</v>
      </c>
      <c r="L559" s="46"/>
      <c r="M559" s="213" t="s">
        <v>19</v>
      </c>
      <c r="N559" s="214" t="s">
        <v>41</v>
      </c>
      <c r="O559" s="86"/>
      <c r="P559" s="215">
        <f>O559*H559</f>
        <v>0</v>
      </c>
      <c r="Q559" s="215">
        <v>0</v>
      </c>
      <c r="R559" s="215">
        <f>Q559*H559</f>
        <v>0</v>
      </c>
      <c r="S559" s="215">
        <v>0</v>
      </c>
      <c r="T559" s="216">
        <f>S559*H559</f>
        <v>0</v>
      </c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R559" s="217" t="s">
        <v>165</v>
      </c>
      <c r="AT559" s="217" t="s">
        <v>160</v>
      </c>
      <c r="AU559" s="217" t="s">
        <v>178</v>
      </c>
      <c r="AY559" s="19" t="s">
        <v>158</v>
      </c>
      <c r="BE559" s="218">
        <f>IF(N559="základní",J559,0)</f>
        <v>0</v>
      </c>
      <c r="BF559" s="218">
        <f>IF(N559="snížená",J559,0)</f>
        <v>0</v>
      </c>
      <c r="BG559" s="218">
        <f>IF(N559="zákl. přenesená",J559,0)</f>
        <v>0</v>
      </c>
      <c r="BH559" s="218">
        <f>IF(N559="sníž. přenesená",J559,0)</f>
        <v>0</v>
      </c>
      <c r="BI559" s="218">
        <f>IF(N559="nulová",J559,0)</f>
        <v>0</v>
      </c>
      <c r="BJ559" s="19" t="s">
        <v>78</v>
      </c>
      <c r="BK559" s="218">
        <f>ROUND(I559*H559,2)</f>
        <v>0</v>
      </c>
      <c r="BL559" s="19" t="s">
        <v>165</v>
      </c>
      <c r="BM559" s="217" t="s">
        <v>3504</v>
      </c>
    </row>
    <row r="560" s="2" customFormat="1">
      <c r="A560" s="40"/>
      <c r="B560" s="41"/>
      <c r="C560" s="42"/>
      <c r="D560" s="219" t="s">
        <v>167</v>
      </c>
      <c r="E560" s="42"/>
      <c r="F560" s="220" t="s">
        <v>3505</v>
      </c>
      <c r="G560" s="42"/>
      <c r="H560" s="42"/>
      <c r="I560" s="221"/>
      <c r="J560" s="42"/>
      <c r="K560" s="42"/>
      <c r="L560" s="46"/>
      <c r="M560" s="222"/>
      <c r="N560" s="223"/>
      <c r="O560" s="86"/>
      <c r="P560" s="86"/>
      <c r="Q560" s="86"/>
      <c r="R560" s="86"/>
      <c r="S560" s="86"/>
      <c r="T560" s="87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T560" s="19" t="s">
        <v>167</v>
      </c>
      <c r="AU560" s="19" t="s">
        <v>178</v>
      </c>
    </row>
    <row r="561" s="13" customFormat="1">
      <c r="A561" s="13"/>
      <c r="B561" s="224"/>
      <c r="C561" s="225"/>
      <c r="D561" s="226" t="s">
        <v>169</v>
      </c>
      <c r="E561" s="227" t="s">
        <v>19</v>
      </c>
      <c r="F561" s="228" t="s">
        <v>3495</v>
      </c>
      <c r="G561" s="225"/>
      <c r="H561" s="227" t="s">
        <v>19</v>
      </c>
      <c r="I561" s="229"/>
      <c r="J561" s="225"/>
      <c r="K561" s="225"/>
      <c r="L561" s="230"/>
      <c r="M561" s="231"/>
      <c r="N561" s="232"/>
      <c r="O561" s="232"/>
      <c r="P561" s="232"/>
      <c r="Q561" s="232"/>
      <c r="R561" s="232"/>
      <c r="S561" s="232"/>
      <c r="T561" s="23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34" t="s">
        <v>169</v>
      </c>
      <c r="AU561" s="234" t="s">
        <v>178</v>
      </c>
      <c r="AV561" s="13" t="s">
        <v>78</v>
      </c>
      <c r="AW561" s="13" t="s">
        <v>171</v>
      </c>
      <c r="AX561" s="13" t="s">
        <v>70</v>
      </c>
      <c r="AY561" s="234" t="s">
        <v>158</v>
      </c>
    </row>
    <row r="562" s="14" customFormat="1">
      <c r="A562" s="14"/>
      <c r="B562" s="235"/>
      <c r="C562" s="236"/>
      <c r="D562" s="226" t="s">
        <v>169</v>
      </c>
      <c r="E562" s="237" t="s">
        <v>19</v>
      </c>
      <c r="F562" s="238" t="s">
        <v>3506</v>
      </c>
      <c r="G562" s="236"/>
      <c r="H562" s="239">
        <v>36.75</v>
      </c>
      <c r="I562" s="240"/>
      <c r="J562" s="236"/>
      <c r="K562" s="236"/>
      <c r="L562" s="241"/>
      <c r="M562" s="242"/>
      <c r="N562" s="243"/>
      <c r="O562" s="243"/>
      <c r="P562" s="243"/>
      <c r="Q562" s="243"/>
      <c r="R562" s="243"/>
      <c r="S562" s="243"/>
      <c r="T562" s="24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45" t="s">
        <v>169</v>
      </c>
      <c r="AU562" s="245" t="s">
        <v>178</v>
      </c>
      <c r="AV562" s="14" t="s">
        <v>80</v>
      </c>
      <c r="AW562" s="14" t="s">
        <v>171</v>
      </c>
      <c r="AX562" s="14" t="s">
        <v>70</v>
      </c>
      <c r="AY562" s="245" t="s">
        <v>158</v>
      </c>
    </row>
    <row r="563" s="14" customFormat="1">
      <c r="A563" s="14"/>
      <c r="B563" s="235"/>
      <c r="C563" s="236"/>
      <c r="D563" s="226" t="s">
        <v>169</v>
      </c>
      <c r="E563" s="237" t="s">
        <v>19</v>
      </c>
      <c r="F563" s="238" t="s">
        <v>3507</v>
      </c>
      <c r="G563" s="236"/>
      <c r="H563" s="239">
        <v>98</v>
      </c>
      <c r="I563" s="240"/>
      <c r="J563" s="236"/>
      <c r="K563" s="236"/>
      <c r="L563" s="241"/>
      <c r="M563" s="242"/>
      <c r="N563" s="243"/>
      <c r="O563" s="243"/>
      <c r="P563" s="243"/>
      <c r="Q563" s="243"/>
      <c r="R563" s="243"/>
      <c r="S563" s="243"/>
      <c r="T563" s="24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45" t="s">
        <v>169</v>
      </c>
      <c r="AU563" s="245" t="s">
        <v>178</v>
      </c>
      <c r="AV563" s="14" t="s">
        <v>80</v>
      </c>
      <c r="AW563" s="14" t="s">
        <v>171</v>
      </c>
      <c r="AX563" s="14" t="s">
        <v>70</v>
      </c>
      <c r="AY563" s="245" t="s">
        <v>158</v>
      </c>
    </row>
    <row r="564" s="2" customFormat="1" ht="19.8" customHeight="1">
      <c r="A564" s="40"/>
      <c r="B564" s="41"/>
      <c r="C564" s="206" t="s">
        <v>930</v>
      </c>
      <c r="D564" s="206" t="s">
        <v>160</v>
      </c>
      <c r="E564" s="207" t="s">
        <v>3508</v>
      </c>
      <c r="F564" s="208" t="s">
        <v>3509</v>
      </c>
      <c r="G564" s="209" t="s">
        <v>223</v>
      </c>
      <c r="H564" s="210">
        <v>134.75</v>
      </c>
      <c r="I564" s="211"/>
      <c r="J564" s="212">
        <f>ROUND(I564*H564,2)</f>
        <v>0</v>
      </c>
      <c r="K564" s="208" t="s">
        <v>164</v>
      </c>
      <c r="L564" s="46"/>
      <c r="M564" s="213" t="s">
        <v>19</v>
      </c>
      <c r="N564" s="214" t="s">
        <v>41</v>
      </c>
      <c r="O564" s="86"/>
      <c r="P564" s="215">
        <f>O564*H564</f>
        <v>0</v>
      </c>
      <c r="Q564" s="215">
        <v>0</v>
      </c>
      <c r="R564" s="215">
        <f>Q564*H564</f>
        <v>0</v>
      </c>
      <c r="S564" s="215">
        <v>0</v>
      </c>
      <c r="T564" s="216">
        <f>S564*H564</f>
        <v>0</v>
      </c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R564" s="217" t="s">
        <v>165</v>
      </c>
      <c r="AT564" s="217" t="s">
        <v>160</v>
      </c>
      <c r="AU564" s="217" t="s">
        <v>178</v>
      </c>
      <c r="AY564" s="19" t="s">
        <v>158</v>
      </c>
      <c r="BE564" s="218">
        <f>IF(N564="základní",J564,0)</f>
        <v>0</v>
      </c>
      <c r="BF564" s="218">
        <f>IF(N564="snížená",J564,0)</f>
        <v>0</v>
      </c>
      <c r="BG564" s="218">
        <f>IF(N564="zákl. přenesená",J564,0)</f>
        <v>0</v>
      </c>
      <c r="BH564" s="218">
        <f>IF(N564="sníž. přenesená",J564,0)</f>
        <v>0</v>
      </c>
      <c r="BI564" s="218">
        <f>IF(N564="nulová",J564,0)</f>
        <v>0</v>
      </c>
      <c r="BJ564" s="19" t="s">
        <v>78</v>
      </c>
      <c r="BK564" s="218">
        <f>ROUND(I564*H564,2)</f>
        <v>0</v>
      </c>
      <c r="BL564" s="19" t="s">
        <v>165</v>
      </c>
      <c r="BM564" s="217" t="s">
        <v>3510</v>
      </c>
    </row>
    <row r="565" s="2" customFormat="1">
      <c r="A565" s="40"/>
      <c r="B565" s="41"/>
      <c r="C565" s="42"/>
      <c r="D565" s="219" t="s">
        <v>167</v>
      </c>
      <c r="E565" s="42"/>
      <c r="F565" s="220" t="s">
        <v>3511</v>
      </c>
      <c r="G565" s="42"/>
      <c r="H565" s="42"/>
      <c r="I565" s="221"/>
      <c r="J565" s="42"/>
      <c r="K565" s="42"/>
      <c r="L565" s="46"/>
      <c r="M565" s="222"/>
      <c r="N565" s="223"/>
      <c r="O565" s="86"/>
      <c r="P565" s="86"/>
      <c r="Q565" s="86"/>
      <c r="R565" s="86"/>
      <c r="S565" s="86"/>
      <c r="T565" s="87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T565" s="19" t="s">
        <v>167</v>
      </c>
      <c r="AU565" s="19" t="s">
        <v>178</v>
      </c>
    </row>
    <row r="566" s="2" customFormat="1" ht="22.2" customHeight="1">
      <c r="A566" s="40"/>
      <c r="B566" s="41"/>
      <c r="C566" s="206" t="s">
        <v>3074</v>
      </c>
      <c r="D566" s="206" t="s">
        <v>160</v>
      </c>
      <c r="E566" s="207" t="s">
        <v>3512</v>
      </c>
      <c r="F566" s="208" t="s">
        <v>3513</v>
      </c>
      <c r="G566" s="209" t="s">
        <v>181</v>
      </c>
      <c r="H566" s="210">
        <v>69.200000000000003</v>
      </c>
      <c r="I566" s="211"/>
      <c r="J566" s="212">
        <f>ROUND(I566*H566,2)</f>
        <v>0</v>
      </c>
      <c r="K566" s="208" t="s">
        <v>164</v>
      </c>
      <c r="L566" s="46"/>
      <c r="M566" s="213" t="s">
        <v>19</v>
      </c>
      <c r="N566" s="214" t="s">
        <v>41</v>
      </c>
      <c r="O566" s="86"/>
      <c r="P566" s="215">
        <f>O566*H566</f>
        <v>0</v>
      </c>
      <c r="Q566" s="215">
        <v>0.0012600000000000001</v>
      </c>
      <c r="R566" s="215">
        <f>Q566*H566</f>
        <v>0.087192000000000006</v>
      </c>
      <c r="S566" s="215">
        <v>0</v>
      </c>
      <c r="T566" s="216">
        <f>S566*H566</f>
        <v>0</v>
      </c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R566" s="217" t="s">
        <v>165</v>
      </c>
      <c r="AT566" s="217" t="s">
        <v>160</v>
      </c>
      <c r="AU566" s="217" t="s">
        <v>178</v>
      </c>
      <c r="AY566" s="19" t="s">
        <v>158</v>
      </c>
      <c r="BE566" s="218">
        <f>IF(N566="základní",J566,0)</f>
        <v>0</v>
      </c>
      <c r="BF566" s="218">
        <f>IF(N566="snížená",J566,0)</f>
        <v>0</v>
      </c>
      <c r="BG566" s="218">
        <f>IF(N566="zákl. přenesená",J566,0)</f>
        <v>0</v>
      </c>
      <c r="BH566" s="218">
        <f>IF(N566="sníž. přenesená",J566,0)</f>
        <v>0</v>
      </c>
      <c r="BI566" s="218">
        <f>IF(N566="nulová",J566,0)</f>
        <v>0</v>
      </c>
      <c r="BJ566" s="19" t="s">
        <v>78</v>
      </c>
      <c r="BK566" s="218">
        <f>ROUND(I566*H566,2)</f>
        <v>0</v>
      </c>
      <c r="BL566" s="19" t="s">
        <v>165</v>
      </c>
      <c r="BM566" s="217" t="s">
        <v>3514</v>
      </c>
    </row>
    <row r="567" s="2" customFormat="1">
      <c r="A567" s="40"/>
      <c r="B567" s="41"/>
      <c r="C567" s="42"/>
      <c r="D567" s="219" t="s">
        <v>167</v>
      </c>
      <c r="E567" s="42"/>
      <c r="F567" s="220" t="s">
        <v>3515</v>
      </c>
      <c r="G567" s="42"/>
      <c r="H567" s="42"/>
      <c r="I567" s="221"/>
      <c r="J567" s="42"/>
      <c r="K567" s="42"/>
      <c r="L567" s="46"/>
      <c r="M567" s="222"/>
      <c r="N567" s="223"/>
      <c r="O567" s="86"/>
      <c r="P567" s="86"/>
      <c r="Q567" s="86"/>
      <c r="R567" s="86"/>
      <c r="S567" s="86"/>
      <c r="T567" s="87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T567" s="19" t="s">
        <v>167</v>
      </c>
      <c r="AU567" s="19" t="s">
        <v>178</v>
      </c>
    </row>
    <row r="568" s="14" customFormat="1">
      <c r="A568" s="14"/>
      <c r="B568" s="235"/>
      <c r="C568" s="236"/>
      <c r="D568" s="226" t="s">
        <v>169</v>
      </c>
      <c r="E568" s="237" t="s">
        <v>19</v>
      </c>
      <c r="F568" s="238" t="s">
        <v>3516</v>
      </c>
      <c r="G568" s="236"/>
      <c r="H568" s="239">
        <v>26</v>
      </c>
      <c r="I568" s="240"/>
      <c r="J568" s="236"/>
      <c r="K568" s="236"/>
      <c r="L568" s="241"/>
      <c r="M568" s="242"/>
      <c r="N568" s="243"/>
      <c r="O568" s="243"/>
      <c r="P568" s="243"/>
      <c r="Q568" s="243"/>
      <c r="R568" s="243"/>
      <c r="S568" s="243"/>
      <c r="T568" s="24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45" t="s">
        <v>169</v>
      </c>
      <c r="AU568" s="245" t="s">
        <v>178</v>
      </c>
      <c r="AV568" s="14" t="s">
        <v>80</v>
      </c>
      <c r="AW568" s="14" t="s">
        <v>171</v>
      </c>
      <c r="AX568" s="14" t="s">
        <v>70</v>
      </c>
      <c r="AY568" s="245" t="s">
        <v>158</v>
      </c>
    </row>
    <row r="569" s="14" customFormat="1">
      <c r="A569" s="14"/>
      <c r="B569" s="235"/>
      <c r="C569" s="236"/>
      <c r="D569" s="226" t="s">
        <v>169</v>
      </c>
      <c r="E569" s="237" t="s">
        <v>19</v>
      </c>
      <c r="F569" s="238" t="s">
        <v>3517</v>
      </c>
      <c r="G569" s="236"/>
      <c r="H569" s="239">
        <v>14.4</v>
      </c>
      <c r="I569" s="240"/>
      <c r="J569" s="236"/>
      <c r="K569" s="236"/>
      <c r="L569" s="241"/>
      <c r="M569" s="242"/>
      <c r="N569" s="243"/>
      <c r="O569" s="243"/>
      <c r="P569" s="243"/>
      <c r="Q569" s="243"/>
      <c r="R569" s="243"/>
      <c r="S569" s="243"/>
      <c r="T569" s="24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45" t="s">
        <v>169</v>
      </c>
      <c r="AU569" s="245" t="s">
        <v>178</v>
      </c>
      <c r="AV569" s="14" t="s">
        <v>80</v>
      </c>
      <c r="AW569" s="14" t="s">
        <v>171</v>
      </c>
      <c r="AX569" s="14" t="s">
        <v>70</v>
      </c>
      <c r="AY569" s="245" t="s">
        <v>158</v>
      </c>
    </row>
    <row r="570" s="14" customFormat="1">
      <c r="A570" s="14"/>
      <c r="B570" s="235"/>
      <c r="C570" s="236"/>
      <c r="D570" s="226" t="s">
        <v>169</v>
      </c>
      <c r="E570" s="237" t="s">
        <v>19</v>
      </c>
      <c r="F570" s="238" t="s">
        <v>3518</v>
      </c>
      <c r="G570" s="236"/>
      <c r="H570" s="239">
        <v>28.800000000000001</v>
      </c>
      <c r="I570" s="240"/>
      <c r="J570" s="236"/>
      <c r="K570" s="236"/>
      <c r="L570" s="241"/>
      <c r="M570" s="242"/>
      <c r="N570" s="243"/>
      <c r="O570" s="243"/>
      <c r="P570" s="243"/>
      <c r="Q570" s="243"/>
      <c r="R570" s="243"/>
      <c r="S570" s="243"/>
      <c r="T570" s="24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45" t="s">
        <v>169</v>
      </c>
      <c r="AU570" s="245" t="s">
        <v>178</v>
      </c>
      <c r="AV570" s="14" t="s">
        <v>80</v>
      </c>
      <c r="AW570" s="14" t="s">
        <v>171</v>
      </c>
      <c r="AX570" s="14" t="s">
        <v>70</v>
      </c>
      <c r="AY570" s="245" t="s">
        <v>158</v>
      </c>
    </row>
    <row r="571" s="2" customFormat="1" ht="14.4" customHeight="1">
      <c r="A571" s="40"/>
      <c r="B571" s="41"/>
      <c r="C571" s="206" t="s">
        <v>3078</v>
      </c>
      <c r="D571" s="206" t="s">
        <v>160</v>
      </c>
      <c r="E571" s="207" t="s">
        <v>1752</v>
      </c>
      <c r="F571" s="208" t="s">
        <v>1753</v>
      </c>
      <c r="G571" s="209" t="s">
        <v>181</v>
      </c>
      <c r="H571" s="210">
        <v>28</v>
      </c>
      <c r="I571" s="211"/>
      <c r="J571" s="212">
        <f>ROUND(I571*H571,2)</f>
        <v>0</v>
      </c>
      <c r="K571" s="208" t="s">
        <v>164</v>
      </c>
      <c r="L571" s="46"/>
      <c r="M571" s="213" t="s">
        <v>19</v>
      </c>
      <c r="N571" s="214" t="s">
        <v>41</v>
      </c>
      <c r="O571" s="86"/>
      <c r="P571" s="215">
        <f>O571*H571</f>
        <v>0</v>
      </c>
      <c r="Q571" s="215">
        <v>0.00062</v>
      </c>
      <c r="R571" s="215">
        <f>Q571*H571</f>
        <v>0.01736</v>
      </c>
      <c r="S571" s="215">
        <v>0</v>
      </c>
      <c r="T571" s="216">
        <f>S571*H571</f>
        <v>0</v>
      </c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R571" s="217" t="s">
        <v>165</v>
      </c>
      <c r="AT571" s="217" t="s">
        <v>160</v>
      </c>
      <c r="AU571" s="217" t="s">
        <v>178</v>
      </c>
      <c r="AY571" s="19" t="s">
        <v>158</v>
      </c>
      <c r="BE571" s="218">
        <f>IF(N571="základní",J571,0)</f>
        <v>0</v>
      </c>
      <c r="BF571" s="218">
        <f>IF(N571="snížená",J571,0)</f>
        <v>0</v>
      </c>
      <c r="BG571" s="218">
        <f>IF(N571="zákl. přenesená",J571,0)</f>
        <v>0</v>
      </c>
      <c r="BH571" s="218">
        <f>IF(N571="sníž. přenesená",J571,0)</f>
        <v>0</v>
      </c>
      <c r="BI571" s="218">
        <f>IF(N571="nulová",J571,0)</f>
        <v>0</v>
      </c>
      <c r="BJ571" s="19" t="s">
        <v>78</v>
      </c>
      <c r="BK571" s="218">
        <f>ROUND(I571*H571,2)</f>
        <v>0</v>
      </c>
      <c r="BL571" s="19" t="s">
        <v>165</v>
      </c>
      <c r="BM571" s="217" t="s">
        <v>3519</v>
      </c>
    </row>
    <row r="572" s="2" customFormat="1">
      <c r="A572" s="40"/>
      <c r="B572" s="41"/>
      <c r="C572" s="42"/>
      <c r="D572" s="219" t="s">
        <v>167</v>
      </c>
      <c r="E572" s="42"/>
      <c r="F572" s="220" t="s">
        <v>1755</v>
      </c>
      <c r="G572" s="42"/>
      <c r="H572" s="42"/>
      <c r="I572" s="221"/>
      <c r="J572" s="42"/>
      <c r="K572" s="42"/>
      <c r="L572" s="46"/>
      <c r="M572" s="222"/>
      <c r="N572" s="223"/>
      <c r="O572" s="86"/>
      <c r="P572" s="86"/>
      <c r="Q572" s="86"/>
      <c r="R572" s="86"/>
      <c r="S572" s="86"/>
      <c r="T572" s="87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T572" s="19" t="s">
        <v>167</v>
      </c>
      <c r="AU572" s="19" t="s">
        <v>178</v>
      </c>
    </row>
    <row r="573" s="14" customFormat="1">
      <c r="A573" s="14"/>
      <c r="B573" s="235"/>
      <c r="C573" s="236"/>
      <c r="D573" s="226" t="s">
        <v>169</v>
      </c>
      <c r="E573" s="237" t="s">
        <v>19</v>
      </c>
      <c r="F573" s="238" t="s">
        <v>3520</v>
      </c>
      <c r="G573" s="236"/>
      <c r="H573" s="239">
        <v>28</v>
      </c>
      <c r="I573" s="240"/>
      <c r="J573" s="236"/>
      <c r="K573" s="236"/>
      <c r="L573" s="241"/>
      <c r="M573" s="242"/>
      <c r="N573" s="243"/>
      <c r="O573" s="243"/>
      <c r="P573" s="243"/>
      <c r="Q573" s="243"/>
      <c r="R573" s="243"/>
      <c r="S573" s="243"/>
      <c r="T573" s="24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45" t="s">
        <v>169</v>
      </c>
      <c r="AU573" s="245" t="s">
        <v>178</v>
      </c>
      <c r="AV573" s="14" t="s">
        <v>80</v>
      </c>
      <c r="AW573" s="14" t="s">
        <v>171</v>
      </c>
      <c r="AX573" s="14" t="s">
        <v>70</v>
      </c>
      <c r="AY573" s="245" t="s">
        <v>158</v>
      </c>
    </row>
    <row r="574" s="2" customFormat="1" ht="22.2" customHeight="1">
      <c r="A574" s="40"/>
      <c r="B574" s="41"/>
      <c r="C574" s="206" t="s">
        <v>3082</v>
      </c>
      <c r="D574" s="206" t="s">
        <v>160</v>
      </c>
      <c r="E574" s="207" t="s">
        <v>3521</v>
      </c>
      <c r="F574" s="208" t="s">
        <v>3522</v>
      </c>
      <c r="G574" s="209" t="s">
        <v>181</v>
      </c>
      <c r="H574" s="210">
        <v>3</v>
      </c>
      <c r="I574" s="211"/>
      <c r="J574" s="212">
        <f>ROUND(I574*H574,2)</f>
        <v>0</v>
      </c>
      <c r="K574" s="208" t="s">
        <v>164</v>
      </c>
      <c r="L574" s="46"/>
      <c r="M574" s="213" t="s">
        <v>19</v>
      </c>
      <c r="N574" s="214" t="s">
        <v>41</v>
      </c>
      <c r="O574" s="86"/>
      <c r="P574" s="215">
        <f>O574*H574</f>
        <v>0</v>
      </c>
      <c r="Q574" s="215">
        <v>0.0069300000000000004</v>
      </c>
      <c r="R574" s="215">
        <f>Q574*H574</f>
        <v>0.020790000000000003</v>
      </c>
      <c r="S574" s="215">
        <v>0</v>
      </c>
      <c r="T574" s="216">
        <f>S574*H574</f>
        <v>0</v>
      </c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R574" s="217" t="s">
        <v>165</v>
      </c>
      <c r="AT574" s="217" t="s">
        <v>160</v>
      </c>
      <c r="AU574" s="217" t="s">
        <v>178</v>
      </c>
      <c r="AY574" s="19" t="s">
        <v>158</v>
      </c>
      <c r="BE574" s="218">
        <f>IF(N574="základní",J574,0)</f>
        <v>0</v>
      </c>
      <c r="BF574" s="218">
        <f>IF(N574="snížená",J574,0)</f>
        <v>0</v>
      </c>
      <c r="BG574" s="218">
        <f>IF(N574="zákl. přenesená",J574,0)</f>
        <v>0</v>
      </c>
      <c r="BH574" s="218">
        <f>IF(N574="sníž. přenesená",J574,0)</f>
        <v>0</v>
      </c>
      <c r="BI574" s="218">
        <f>IF(N574="nulová",J574,0)</f>
        <v>0</v>
      </c>
      <c r="BJ574" s="19" t="s">
        <v>78</v>
      </c>
      <c r="BK574" s="218">
        <f>ROUND(I574*H574,2)</f>
        <v>0</v>
      </c>
      <c r="BL574" s="19" t="s">
        <v>165</v>
      </c>
      <c r="BM574" s="217" t="s">
        <v>3523</v>
      </c>
    </row>
    <row r="575" s="2" customFormat="1">
      <c r="A575" s="40"/>
      <c r="B575" s="41"/>
      <c r="C575" s="42"/>
      <c r="D575" s="219" t="s">
        <v>167</v>
      </c>
      <c r="E575" s="42"/>
      <c r="F575" s="220" t="s">
        <v>3524</v>
      </c>
      <c r="G575" s="42"/>
      <c r="H575" s="42"/>
      <c r="I575" s="221"/>
      <c r="J575" s="42"/>
      <c r="K575" s="42"/>
      <c r="L575" s="46"/>
      <c r="M575" s="222"/>
      <c r="N575" s="223"/>
      <c r="O575" s="86"/>
      <c r="P575" s="86"/>
      <c r="Q575" s="86"/>
      <c r="R575" s="86"/>
      <c r="S575" s="86"/>
      <c r="T575" s="87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T575" s="19" t="s">
        <v>167</v>
      </c>
      <c r="AU575" s="19" t="s">
        <v>178</v>
      </c>
    </row>
    <row r="576" s="14" customFormat="1">
      <c r="A576" s="14"/>
      <c r="B576" s="235"/>
      <c r="C576" s="236"/>
      <c r="D576" s="226" t="s">
        <v>169</v>
      </c>
      <c r="E576" s="237" t="s">
        <v>19</v>
      </c>
      <c r="F576" s="238" t="s">
        <v>3525</v>
      </c>
      <c r="G576" s="236"/>
      <c r="H576" s="239">
        <v>3</v>
      </c>
      <c r="I576" s="240"/>
      <c r="J576" s="236"/>
      <c r="K576" s="236"/>
      <c r="L576" s="241"/>
      <c r="M576" s="242"/>
      <c r="N576" s="243"/>
      <c r="O576" s="243"/>
      <c r="P576" s="243"/>
      <c r="Q576" s="243"/>
      <c r="R576" s="243"/>
      <c r="S576" s="243"/>
      <c r="T576" s="24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45" t="s">
        <v>169</v>
      </c>
      <c r="AU576" s="245" t="s">
        <v>178</v>
      </c>
      <c r="AV576" s="14" t="s">
        <v>80</v>
      </c>
      <c r="AW576" s="14" t="s">
        <v>171</v>
      </c>
      <c r="AX576" s="14" t="s">
        <v>70</v>
      </c>
      <c r="AY576" s="245" t="s">
        <v>158</v>
      </c>
    </row>
    <row r="577" s="2" customFormat="1" ht="14.4" customHeight="1">
      <c r="A577" s="40"/>
      <c r="B577" s="41"/>
      <c r="C577" s="246" t="s">
        <v>3084</v>
      </c>
      <c r="D577" s="246" t="s">
        <v>400</v>
      </c>
      <c r="E577" s="247" t="s">
        <v>3526</v>
      </c>
      <c r="F577" s="248" t="s">
        <v>3527</v>
      </c>
      <c r="G577" s="249" t="s">
        <v>181</v>
      </c>
      <c r="H577" s="250">
        <v>3.1499999999999999</v>
      </c>
      <c r="I577" s="251"/>
      <c r="J577" s="252">
        <f>ROUND(I577*H577,2)</f>
        <v>0</v>
      </c>
      <c r="K577" s="248" t="s">
        <v>164</v>
      </c>
      <c r="L577" s="253"/>
      <c r="M577" s="254" t="s">
        <v>19</v>
      </c>
      <c r="N577" s="255" t="s">
        <v>41</v>
      </c>
      <c r="O577" s="86"/>
      <c r="P577" s="215">
        <f>O577*H577</f>
        <v>0</v>
      </c>
      <c r="Q577" s="215">
        <v>0.0027699999999999999</v>
      </c>
      <c r="R577" s="215">
        <f>Q577*H577</f>
        <v>0.0087254999999999989</v>
      </c>
      <c r="S577" s="215">
        <v>0</v>
      </c>
      <c r="T577" s="216">
        <f>S577*H577</f>
        <v>0</v>
      </c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R577" s="217" t="s">
        <v>215</v>
      </c>
      <c r="AT577" s="217" t="s">
        <v>400</v>
      </c>
      <c r="AU577" s="217" t="s">
        <v>178</v>
      </c>
      <c r="AY577" s="19" t="s">
        <v>158</v>
      </c>
      <c r="BE577" s="218">
        <f>IF(N577="základní",J577,0)</f>
        <v>0</v>
      </c>
      <c r="BF577" s="218">
        <f>IF(N577="snížená",J577,0)</f>
        <v>0</v>
      </c>
      <c r="BG577" s="218">
        <f>IF(N577="zákl. přenesená",J577,0)</f>
        <v>0</v>
      </c>
      <c r="BH577" s="218">
        <f>IF(N577="sníž. přenesená",J577,0)</f>
        <v>0</v>
      </c>
      <c r="BI577" s="218">
        <f>IF(N577="nulová",J577,0)</f>
        <v>0</v>
      </c>
      <c r="BJ577" s="19" t="s">
        <v>78</v>
      </c>
      <c r="BK577" s="218">
        <f>ROUND(I577*H577,2)</f>
        <v>0</v>
      </c>
      <c r="BL577" s="19" t="s">
        <v>165</v>
      </c>
      <c r="BM577" s="217" t="s">
        <v>3528</v>
      </c>
    </row>
    <row r="578" s="14" customFormat="1">
      <c r="A578" s="14"/>
      <c r="B578" s="235"/>
      <c r="C578" s="236"/>
      <c r="D578" s="226" t="s">
        <v>169</v>
      </c>
      <c r="E578" s="236"/>
      <c r="F578" s="238" t="s">
        <v>3529</v>
      </c>
      <c r="G578" s="236"/>
      <c r="H578" s="239">
        <v>3.1499999999999999</v>
      </c>
      <c r="I578" s="240"/>
      <c r="J578" s="236"/>
      <c r="K578" s="236"/>
      <c r="L578" s="241"/>
      <c r="M578" s="242"/>
      <c r="N578" s="243"/>
      <c r="O578" s="243"/>
      <c r="P578" s="243"/>
      <c r="Q578" s="243"/>
      <c r="R578" s="243"/>
      <c r="S578" s="243"/>
      <c r="T578" s="24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45" t="s">
        <v>169</v>
      </c>
      <c r="AU578" s="245" t="s">
        <v>178</v>
      </c>
      <c r="AV578" s="14" t="s">
        <v>80</v>
      </c>
      <c r="AW578" s="14" t="s">
        <v>4</v>
      </c>
      <c r="AX578" s="14" t="s">
        <v>78</v>
      </c>
      <c r="AY578" s="245" t="s">
        <v>158</v>
      </c>
    </row>
    <row r="579" s="2" customFormat="1" ht="14.4" customHeight="1">
      <c r="A579" s="40"/>
      <c r="B579" s="41"/>
      <c r="C579" s="206" t="s">
        <v>3086</v>
      </c>
      <c r="D579" s="206" t="s">
        <v>160</v>
      </c>
      <c r="E579" s="207" t="s">
        <v>3530</v>
      </c>
      <c r="F579" s="208" t="s">
        <v>3531</v>
      </c>
      <c r="G579" s="209" t="s">
        <v>505</v>
      </c>
      <c r="H579" s="210">
        <v>2</v>
      </c>
      <c r="I579" s="211"/>
      <c r="J579" s="212">
        <f>ROUND(I579*H579,2)</f>
        <v>0</v>
      </c>
      <c r="K579" s="208" t="s">
        <v>164</v>
      </c>
      <c r="L579" s="46"/>
      <c r="M579" s="213" t="s">
        <v>19</v>
      </c>
      <c r="N579" s="214" t="s">
        <v>41</v>
      </c>
      <c r="O579" s="86"/>
      <c r="P579" s="215">
        <f>O579*H579</f>
        <v>0</v>
      </c>
      <c r="Q579" s="215">
        <v>0</v>
      </c>
      <c r="R579" s="215">
        <f>Q579*H579</f>
        <v>0</v>
      </c>
      <c r="S579" s="215">
        <v>0</v>
      </c>
      <c r="T579" s="216">
        <f>S579*H579</f>
        <v>0</v>
      </c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R579" s="217" t="s">
        <v>165</v>
      </c>
      <c r="AT579" s="217" t="s">
        <v>160</v>
      </c>
      <c r="AU579" s="217" t="s">
        <v>178</v>
      </c>
      <c r="AY579" s="19" t="s">
        <v>158</v>
      </c>
      <c r="BE579" s="218">
        <f>IF(N579="základní",J579,0)</f>
        <v>0</v>
      </c>
      <c r="BF579" s="218">
        <f>IF(N579="snížená",J579,0)</f>
        <v>0</v>
      </c>
      <c r="BG579" s="218">
        <f>IF(N579="zákl. přenesená",J579,0)</f>
        <v>0</v>
      </c>
      <c r="BH579" s="218">
        <f>IF(N579="sníž. přenesená",J579,0)</f>
        <v>0</v>
      </c>
      <c r="BI579" s="218">
        <f>IF(N579="nulová",J579,0)</f>
        <v>0</v>
      </c>
      <c r="BJ579" s="19" t="s">
        <v>78</v>
      </c>
      <c r="BK579" s="218">
        <f>ROUND(I579*H579,2)</f>
        <v>0</v>
      </c>
      <c r="BL579" s="19" t="s">
        <v>165</v>
      </c>
      <c r="BM579" s="217" t="s">
        <v>3532</v>
      </c>
    </row>
    <row r="580" s="2" customFormat="1">
      <c r="A580" s="40"/>
      <c r="B580" s="41"/>
      <c r="C580" s="42"/>
      <c r="D580" s="219" t="s">
        <v>167</v>
      </c>
      <c r="E580" s="42"/>
      <c r="F580" s="220" t="s">
        <v>3533</v>
      </c>
      <c r="G580" s="42"/>
      <c r="H580" s="42"/>
      <c r="I580" s="221"/>
      <c r="J580" s="42"/>
      <c r="K580" s="42"/>
      <c r="L580" s="46"/>
      <c r="M580" s="222"/>
      <c r="N580" s="223"/>
      <c r="O580" s="86"/>
      <c r="P580" s="86"/>
      <c r="Q580" s="86"/>
      <c r="R580" s="86"/>
      <c r="S580" s="86"/>
      <c r="T580" s="87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T580" s="19" t="s">
        <v>167</v>
      </c>
      <c r="AU580" s="19" t="s">
        <v>178</v>
      </c>
    </row>
    <row r="581" s="14" customFormat="1">
      <c r="A581" s="14"/>
      <c r="B581" s="235"/>
      <c r="C581" s="236"/>
      <c r="D581" s="226" t="s">
        <v>169</v>
      </c>
      <c r="E581" s="237" t="s">
        <v>19</v>
      </c>
      <c r="F581" s="238" t="s">
        <v>3534</v>
      </c>
      <c r="G581" s="236"/>
      <c r="H581" s="239">
        <v>2</v>
      </c>
      <c r="I581" s="240"/>
      <c r="J581" s="236"/>
      <c r="K581" s="236"/>
      <c r="L581" s="241"/>
      <c r="M581" s="242"/>
      <c r="N581" s="243"/>
      <c r="O581" s="243"/>
      <c r="P581" s="243"/>
      <c r="Q581" s="243"/>
      <c r="R581" s="243"/>
      <c r="S581" s="243"/>
      <c r="T581" s="24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45" t="s">
        <v>169</v>
      </c>
      <c r="AU581" s="245" t="s">
        <v>178</v>
      </c>
      <c r="AV581" s="14" t="s">
        <v>80</v>
      </c>
      <c r="AW581" s="14" t="s">
        <v>171</v>
      </c>
      <c r="AX581" s="14" t="s">
        <v>70</v>
      </c>
      <c r="AY581" s="245" t="s">
        <v>158</v>
      </c>
    </row>
    <row r="582" s="2" customFormat="1" ht="14.4" customHeight="1">
      <c r="A582" s="40"/>
      <c r="B582" s="41"/>
      <c r="C582" s="246" t="s">
        <v>3088</v>
      </c>
      <c r="D582" s="246" t="s">
        <v>400</v>
      </c>
      <c r="E582" s="247" t="s">
        <v>3535</v>
      </c>
      <c r="F582" s="248" t="s">
        <v>3536</v>
      </c>
      <c r="G582" s="249" t="s">
        <v>505</v>
      </c>
      <c r="H582" s="250">
        <v>2</v>
      </c>
      <c r="I582" s="251"/>
      <c r="J582" s="252">
        <f>ROUND(I582*H582,2)</f>
        <v>0</v>
      </c>
      <c r="K582" s="248" t="s">
        <v>164</v>
      </c>
      <c r="L582" s="253"/>
      <c r="M582" s="254" t="s">
        <v>19</v>
      </c>
      <c r="N582" s="255" t="s">
        <v>41</v>
      </c>
      <c r="O582" s="86"/>
      <c r="P582" s="215">
        <f>O582*H582</f>
        <v>0</v>
      </c>
      <c r="Q582" s="215">
        <v>0.00027999999999999998</v>
      </c>
      <c r="R582" s="215">
        <f>Q582*H582</f>
        <v>0.00055999999999999995</v>
      </c>
      <c r="S582" s="215">
        <v>0</v>
      </c>
      <c r="T582" s="216">
        <f>S582*H582</f>
        <v>0</v>
      </c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R582" s="217" t="s">
        <v>215</v>
      </c>
      <c r="AT582" s="217" t="s">
        <v>400</v>
      </c>
      <c r="AU582" s="217" t="s">
        <v>178</v>
      </c>
      <c r="AY582" s="19" t="s">
        <v>158</v>
      </c>
      <c r="BE582" s="218">
        <f>IF(N582="základní",J582,0)</f>
        <v>0</v>
      </c>
      <c r="BF582" s="218">
        <f>IF(N582="snížená",J582,0)</f>
        <v>0</v>
      </c>
      <c r="BG582" s="218">
        <f>IF(N582="zákl. přenesená",J582,0)</f>
        <v>0</v>
      </c>
      <c r="BH582" s="218">
        <f>IF(N582="sníž. přenesená",J582,0)</f>
        <v>0</v>
      </c>
      <c r="BI582" s="218">
        <f>IF(N582="nulová",J582,0)</f>
        <v>0</v>
      </c>
      <c r="BJ582" s="19" t="s">
        <v>78</v>
      </c>
      <c r="BK582" s="218">
        <f>ROUND(I582*H582,2)</f>
        <v>0</v>
      </c>
      <c r="BL582" s="19" t="s">
        <v>165</v>
      </c>
      <c r="BM582" s="217" t="s">
        <v>3537</v>
      </c>
    </row>
    <row r="583" s="2" customFormat="1" ht="22.2" customHeight="1">
      <c r="A583" s="40"/>
      <c r="B583" s="41"/>
      <c r="C583" s="206" t="s">
        <v>3090</v>
      </c>
      <c r="D583" s="206" t="s">
        <v>160</v>
      </c>
      <c r="E583" s="207" t="s">
        <v>3538</v>
      </c>
      <c r="F583" s="208" t="s">
        <v>3539</v>
      </c>
      <c r="G583" s="209" t="s">
        <v>181</v>
      </c>
      <c r="H583" s="210">
        <v>3.8500000000000001</v>
      </c>
      <c r="I583" s="211"/>
      <c r="J583" s="212">
        <f>ROUND(I583*H583,2)</f>
        <v>0</v>
      </c>
      <c r="K583" s="208" t="s">
        <v>164</v>
      </c>
      <c r="L583" s="46"/>
      <c r="M583" s="213" t="s">
        <v>19</v>
      </c>
      <c r="N583" s="214" t="s">
        <v>41</v>
      </c>
      <c r="O583" s="86"/>
      <c r="P583" s="215">
        <f>O583*H583</f>
        <v>0</v>
      </c>
      <c r="Q583" s="215">
        <v>0.00147</v>
      </c>
      <c r="R583" s="215">
        <f>Q583*H583</f>
        <v>0.0056594999999999996</v>
      </c>
      <c r="S583" s="215">
        <v>0.039</v>
      </c>
      <c r="T583" s="216">
        <f>S583*H583</f>
        <v>0.15015000000000001</v>
      </c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R583" s="217" t="s">
        <v>165</v>
      </c>
      <c r="AT583" s="217" t="s">
        <v>160</v>
      </c>
      <c r="AU583" s="217" t="s">
        <v>178</v>
      </c>
      <c r="AY583" s="19" t="s">
        <v>158</v>
      </c>
      <c r="BE583" s="218">
        <f>IF(N583="základní",J583,0)</f>
        <v>0</v>
      </c>
      <c r="BF583" s="218">
        <f>IF(N583="snížená",J583,0)</f>
        <v>0</v>
      </c>
      <c r="BG583" s="218">
        <f>IF(N583="zákl. přenesená",J583,0)</f>
        <v>0</v>
      </c>
      <c r="BH583" s="218">
        <f>IF(N583="sníž. přenesená",J583,0)</f>
        <v>0</v>
      </c>
      <c r="BI583" s="218">
        <f>IF(N583="nulová",J583,0)</f>
        <v>0</v>
      </c>
      <c r="BJ583" s="19" t="s">
        <v>78</v>
      </c>
      <c r="BK583" s="218">
        <f>ROUND(I583*H583,2)</f>
        <v>0</v>
      </c>
      <c r="BL583" s="19" t="s">
        <v>165</v>
      </c>
      <c r="BM583" s="217" t="s">
        <v>3540</v>
      </c>
    </row>
    <row r="584" s="2" customFormat="1">
      <c r="A584" s="40"/>
      <c r="B584" s="41"/>
      <c r="C584" s="42"/>
      <c r="D584" s="219" t="s">
        <v>167</v>
      </c>
      <c r="E584" s="42"/>
      <c r="F584" s="220" t="s">
        <v>3541</v>
      </c>
      <c r="G584" s="42"/>
      <c r="H584" s="42"/>
      <c r="I584" s="221"/>
      <c r="J584" s="42"/>
      <c r="K584" s="42"/>
      <c r="L584" s="46"/>
      <c r="M584" s="222"/>
      <c r="N584" s="223"/>
      <c r="O584" s="86"/>
      <c r="P584" s="86"/>
      <c r="Q584" s="86"/>
      <c r="R584" s="86"/>
      <c r="S584" s="86"/>
      <c r="T584" s="87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T584" s="19" t="s">
        <v>167</v>
      </c>
      <c r="AU584" s="19" t="s">
        <v>178</v>
      </c>
    </row>
    <row r="585" s="13" customFormat="1">
      <c r="A585" s="13"/>
      <c r="B585" s="224"/>
      <c r="C585" s="225"/>
      <c r="D585" s="226" t="s">
        <v>169</v>
      </c>
      <c r="E585" s="227" t="s">
        <v>19</v>
      </c>
      <c r="F585" s="228" t="s">
        <v>3374</v>
      </c>
      <c r="G585" s="225"/>
      <c r="H585" s="227" t="s">
        <v>19</v>
      </c>
      <c r="I585" s="229"/>
      <c r="J585" s="225"/>
      <c r="K585" s="225"/>
      <c r="L585" s="230"/>
      <c r="M585" s="231"/>
      <c r="N585" s="232"/>
      <c r="O585" s="232"/>
      <c r="P585" s="232"/>
      <c r="Q585" s="232"/>
      <c r="R585" s="232"/>
      <c r="S585" s="232"/>
      <c r="T585" s="23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34" t="s">
        <v>169</v>
      </c>
      <c r="AU585" s="234" t="s">
        <v>178</v>
      </c>
      <c r="AV585" s="13" t="s">
        <v>78</v>
      </c>
      <c r="AW585" s="13" t="s">
        <v>171</v>
      </c>
      <c r="AX585" s="13" t="s">
        <v>70</v>
      </c>
      <c r="AY585" s="234" t="s">
        <v>158</v>
      </c>
    </row>
    <row r="586" s="14" customFormat="1">
      <c r="A586" s="14"/>
      <c r="B586" s="235"/>
      <c r="C586" s="236"/>
      <c r="D586" s="226" t="s">
        <v>169</v>
      </c>
      <c r="E586" s="237" t="s">
        <v>19</v>
      </c>
      <c r="F586" s="238" t="s">
        <v>3542</v>
      </c>
      <c r="G586" s="236"/>
      <c r="H586" s="239">
        <v>1.8</v>
      </c>
      <c r="I586" s="240"/>
      <c r="J586" s="236"/>
      <c r="K586" s="236"/>
      <c r="L586" s="241"/>
      <c r="M586" s="242"/>
      <c r="N586" s="243"/>
      <c r="O586" s="243"/>
      <c r="P586" s="243"/>
      <c r="Q586" s="243"/>
      <c r="R586" s="243"/>
      <c r="S586" s="243"/>
      <c r="T586" s="24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45" t="s">
        <v>169</v>
      </c>
      <c r="AU586" s="245" t="s">
        <v>178</v>
      </c>
      <c r="AV586" s="14" t="s">
        <v>80</v>
      </c>
      <c r="AW586" s="14" t="s">
        <v>171</v>
      </c>
      <c r="AX586" s="14" t="s">
        <v>70</v>
      </c>
      <c r="AY586" s="245" t="s">
        <v>158</v>
      </c>
    </row>
    <row r="587" s="13" customFormat="1">
      <c r="A587" s="13"/>
      <c r="B587" s="224"/>
      <c r="C587" s="225"/>
      <c r="D587" s="226" t="s">
        <v>169</v>
      </c>
      <c r="E587" s="227" t="s">
        <v>19</v>
      </c>
      <c r="F587" s="228" t="s">
        <v>3376</v>
      </c>
      <c r="G587" s="225"/>
      <c r="H587" s="227" t="s">
        <v>19</v>
      </c>
      <c r="I587" s="229"/>
      <c r="J587" s="225"/>
      <c r="K587" s="225"/>
      <c r="L587" s="230"/>
      <c r="M587" s="231"/>
      <c r="N587" s="232"/>
      <c r="O587" s="232"/>
      <c r="P587" s="232"/>
      <c r="Q587" s="232"/>
      <c r="R587" s="232"/>
      <c r="S587" s="232"/>
      <c r="T587" s="23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34" t="s">
        <v>169</v>
      </c>
      <c r="AU587" s="234" t="s">
        <v>178</v>
      </c>
      <c r="AV587" s="13" t="s">
        <v>78</v>
      </c>
      <c r="AW587" s="13" t="s">
        <v>171</v>
      </c>
      <c r="AX587" s="13" t="s">
        <v>70</v>
      </c>
      <c r="AY587" s="234" t="s">
        <v>158</v>
      </c>
    </row>
    <row r="588" s="14" customFormat="1">
      <c r="A588" s="14"/>
      <c r="B588" s="235"/>
      <c r="C588" s="236"/>
      <c r="D588" s="226" t="s">
        <v>169</v>
      </c>
      <c r="E588" s="237" t="s">
        <v>19</v>
      </c>
      <c r="F588" s="238" t="s">
        <v>3543</v>
      </c>
      <c r="G588" s="236"/>
      <c r="H588" s="239">
        <v>1.75</v>
      </c>
      <c r="I588" s="240"/>
      <c r="J588" s="236"/>
      <c r="K588" s="236"/>
      <c r="L588" s="241"/>
      <c r="M588" s="242"/>
      <c r="N588" s="243"/>
      <c r="O588" s="243"/>
      <c r="P588" s="243"/>
      <c r="Q588" s="243"/>
      <c r="R588" s="243"/>
      <c r="S588" s="243"/>
      <c r="T588" s="24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45" t="s">
        <v>169</v>
      </c>
      <c r="AU588" s="245" t="s">
        <v>178</v>
      </c>
      <c r="AV588" s="14" t="s">
        <v>80</v>
      </c>
      <c r="AW588" s="14" t="s">
        <v>171</v>
      </c>
      <c r="AX588" s="14" t="s">
        <v>70</v>
      </c>
      <c r="AY588" s="245" t="s">
        <v>158</v>
      </c>
    </row>
    <row r="589" s="13" customFormat="1">
      <c r="A589" s="13"/>
      <c r="B589" s="224"/>
      <c r="C589" s="225"/>
      <c r="D589" s="226" t="s">
        <v>169</v>
      </c>
      <c r="E589" s="227" t="s">
        <v>19</v>
      </c>
      <c r="F589" s="228" t="s">
        <v>3544</v>
      </c>
      <c r="G589" s="225"/>
      <c r="H589" s="227" t="s">
        <v>19</v>
      </c>
      <c r="I589" s="229"/>
      <c r="J589" s="225"/>
      <c r="K589" s="225"/>
      <c r="L589" s="230"/>
      <c r="M589" s="231"/>
      <c r="N589" s="232"/>
      <c r="O589" s="232"/>
      <c r="P589" s="232"/>
      <c r="Q589" s="232"/>
      <c r="R589" s="232"/>
      <c r="S589" s="232"/>
      <c r="T589" s="23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34" t="s">
        <v>169</v>
      </c>
      <c r="AU589" s="234" t="s">
        <v>178</v>
      </c>
      <c r="AV589" s="13" t="s">
        <v>78</v>
      </c>
      <c r="AW589" s="13" t="s">
        <v>171</v>
      </c>
      <c r="AX589" s="13" t="s">
        <v>70</v>
      </c>
      <c r="AY589" s="234" t="s">
        <v>158</v>
      </c>
    </row>
    <row r="590" s="14" customFormat="1">
      <c r="A590" s="14"/>
      <c r="B590" s="235"/>
      <c r="C590" s="236"/>
      <c r="D590" s="226" t="s">
        <v>169</v>
      </c>
      <c r="E590" s="237" t="s">
        <v>19</v>
      </c>
      <c r="F590" s="238" t="s">
        <v>3545</v>
      </c>
      <c r="G590" s="236"/>
      <c r="H590" s="239">
        <v>0.29999999999999999</v>
      </c>
      <c r="I590" s="240"/>
      <c r="J590" s="236"/>
      <c r="K590" s="236"/>
      <c r="L590" s="241"/>
      <c r="M590" s="242"/>
      <c r="N590" s="243"/>
      <c r="O590" s="243"/>
      <c r="P590" s="243"/>
      <c r="Q590" s="243"/>
      <c r="R590" s="243"/>
      <c r="S590" s="243"/>
      <c r="T590" s="24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45" t="s">
        <v>169</v>
      </c>
      <c r="AU590" s="245" t="s">
        <v>178</v>
      </c>
      <c r="AV590" s="14" t="s">
        <v>80</v>
      </c>
      <c r="AW590" s="14" t="s">
        <v>171</v>
      </c>
      <c r="AX590" s="14" t="s">
        <v>70</v>
      </c>
      <c r="AY590" s="245" t="s">
        <v>158</v>
      </c>
    </row>
    <row r="591" s="2" customFormat="1" ht="22.2" customHeight="1">
      <c r="A591" s="40"/>
      <c r="B591" s="41"/>
      <c r="C591" s="206" t="s">
        <v>3092</v>
      </c>
      <c r="D591" s="206" t="s">
        <v>160</v>
      </c>
      <c r="E591" s="207" t="s">
        <v>1774</v>
      </c>
      <c r="F591" s="208" t="s">
        <v>1775</v>
      </c>
      <c r="G591" s="209" t="s">
        <v>181</v>
      </c>
      <c r="H591" s="210">
        <v>2</v>
      </c>
      <c r="I591" s="211"/>
      <c r="J591" s="212">
        <f>ROUND(I591*H591,2)</f>
        <v>0</v>
      </c>
      <c r="K591" s="208" t="s">
        <v>164</v>
      </c>
      <c r="L591" s="46"/>
      <c r="M591" s="213" t="s">
        <v>19</v>
      </c>
      <c r="N591" s="214" t="s">
        <v>41</v>
      </c>
      <c r="O591" s="86"/>
      <c r="P591" s="215">
        <f>O591*H591</f>
        <v>0</v>
      </c>
      <c r="Q591" s="215">
        <v>0.0033</v>
      </c>
      <c r="R591" s="215">
        <f>Q591*H591</f>
        <v>0.0066</v>
      </c>
      <c r="S591" s="215">
        <v>0.11</v>
      </c>
      <c r="T591" s="216">
        <f>S591*H591</f>
        <v>0.22</v>
      </c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R591" s="217" t="s">
        <v>165</v>
      </c>
      <c r="AT591" s="217" t="s">
        <v>160</v>
      </c>
      <c r="AU591" s="217" t="s">
        <v>178</v>
      </c>
      <c r="AY591" s="19" t="s">
        <v>158</v>
      </c>
      <c r="BE591" s="218">
        <f>IF(N591="základní",J591,0)</f>
        <v>0</v>
      </c>
      <c r="BF591" s="218">
        <f>IF(N591="snížená",J591,0)</f>
        <v>0</v>
      </c>
      <c r="BG591" s="218">
        <f>IF(N591="zákl. přenesená",J591,0)</f>
        <v>0</v>
      </c>
      <c r="BH591" s="218">
        <f>IF(N591="sníž. přenesená",J591,0)</f>
        <v>0</v>
      </c>
      <c r="BI591" s="218">
        <f>IF(N591="nulová",J591,0)</f>
        <v>0</v>
      </c>
      <c r="BJ591" s="19" t="s">
        <v>78</v>
      </c>
      <c r="BK591" s="218">
        <f>ROUND(I591*H591,2)</f>
        <v>0</v>
      </c>
      <c r="BL591" s="19" t="s">
        <v>165</v>
      </c>
      <c r="BM591" s="217" t="s">
        <v>3546</v>
      </c>
    </row>
    <row r="592" s="2" customFormat="1">
      <c r="A592" s="40"/>
      <c r="B592" s="41"/>
      <c r="C592" s="42"/>
      <c r="D592" s="219" t="s">
        <v>167</v>
      </c>
      <c r="E592" s="42"/>
      <c r="F592" s="220" t="s">
        <v>1777</v>
      </c>
      <c r="G592" s="42"/>
      <c r="H592" s="42"/>
      <c r="I592" s="221"/>
      <c r="J592" s="42"/>
      <c r="K592" s="42"/>
      <c r="L592" s="46"/>
      <c r="M592" s="222"/>
      <c r="N592" s="223"/>
      <c r="O592" s="86"/>
      <c r="P592" s="86"/>
      <c r="Q592" s="86"/>
      <c r="R592" s="86"/>
      <c r="S592" s="86"/>
      <c r="T592" s="87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T592" s="19" t="s">
        <v>167</v>
      </c>
      <c r="AU592" s="19" t="s">
        <v>178</v>
      </c>
    </row>
    <row r="593" s="13" customFormat="1">
      <c r="A593" s="13"/>
      <c r="B593" s="224"/>
      <c r="C593" s="225"/>
      <c r="D593" s="226" t="s">
        <v>169</v>
      </c>
      <c r="E593" s="227" t="s">
        <v>19</v>
      </c>
      <c r="F593" s="228" t="s">
        <v>3381</v>
      </c>
      <c r="G593" s="225"/>
      <c r="H593" s="227" t="s">
        <v>19</v>
      </c>
      <c r="I593" s="229"/>
      <c r="J593" s="225"/>
      <c r="K593" s="225"/>
      <c r="L593" s="230"/>
      <c r="M593" s="231"/>
      <c r="N593" s="232"/>
      <c r="O593" s="232"/>
      <c r="P593" s="232"/>
      <c r="Q593" s="232"/>
      <c r="R593" s="232"/>
      <c r="S593" s="232"/>
      <c r="T593" s="23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34" t="s">
        <v>169</v>
      </c>
      <c r="AU593" s="234" t="s">
        <v>178</v>
      </c>
      <c r="AV593" s="13" t="s">
        <v>78</v>
      </c>
      <c r="AW593" s="13" t="s">
        <v>171</v>
      </c>
      <c r="AX593" s="13" t="s">
        <v>70</v>
      </c>
      <c r="AY593" s="234" t="s">
        <v>158</v>
      </c>
    </row>
    <row r="594" s="14" customFormat="1">
      <c r="A594" s="14"/>
      <c r="B594" s="235"/>
      <c r="C594" s="236"/>
      <c r="D594" s="226" t="s">
        <v>169</v>
      </c>
      <c r="E594" s="237" t="s">
        <v>19</v>
      </c>
      <c r="F594" s="238" t="s">
        <v>3547</v>
      </c>
      <c r="G594" s="236"/>
      <c r="H594" s="239">
        <v>1.3999999999999999</v>
      </c>
      <c r="I594" s="240"/>
      <c r="J594" s="236"/>
      <c r="K594" s="236"/>
      <c r="L594" s="241"/>
      <c r="M594" s="242"/>
      <c r="N594" s="243"/>
      <c r="O594" s="243"/>
      <c r="P594" s="243"/>
      <c r="Q594" s="243"/>
      <c r="R594" s="243"/>
      <c r="S594" s="243"/>
      <c r="T594" s="24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45" t="s">
        <v>169</v>
      </c>
      <c r="AU594" s="245" t="s">
        <v>178</v>
      </c>
      <c r="AV594" s="14" t="s">
        <v>80</v>
      </c>
      <c r="AW594" s="14" t="s">
        <v>171</v>
      </c>
      <c r="AX594" s="14" t="s">
        <v>70</v>
      </c>
      <c r="AY594" s="245" t="s">
        <v>158</v>
      </c>
    </row>
    <row r="595" s="13" customFormat="1">
      <c r="A595" s="13"/>
      <c r="B595" s="224"/>
      <c r="C595" s="225"/>
      <c r="D595" s="226" t="s">
        <v>169</v>
      </c>
      <c r="E595" s="227" t="s">
        <v>19</v>
      </c>
      <c r="F595" s="228" t="s">
        <v>3374</v>
      </c>
      <c r="G595" s="225"/>
      <c r="H595" s="227" t="s">
        <v>19</v>
      </c>
      <c r="I595" s="229"/>
      <c r="J595" s="225"/>
      <c r="K595" s="225"/>
      <c r="L595" s="230"/>
      <c r="M595" s="231"/>
      <c r="N595" s="232"/>
      <c r="O595" s="232"/>
      <c r="P595" s="232"/>
      <c r="Q595" s="232"/>
      <c r="R595" s="232"/>
      <c r="S595" s="232"/>
      <c r="T595" s="23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34" t="s">
        <v>169</v>
      </c>
      <c r="AU595" s="234" t="s">
        <v>178</v>
      </c>
      <c r="AV595" s="13" t="s">
        <v>78</v>
      </c>
      <c r="AW595" s="13" t="s">
        <v>171</v>
      </c>
      <c r="AX595" s="13" t="s">
        <v>70</v>
      </c>
      <c r="AY595" s="234" t="s">
        <v>158</v>
      </c>
    </row>
    <row r="596" s="14" customFormat="1">
      <c r="A596" s="14"/>
      <c r="B596" s="235"/>
      <c r="C596" s="236"/>
      <c r="D596" s="226" t="s">
        <v>169</v>
      </c>
      <c r="E596" s="237" t="s">
        <v>19</v>
      </c>
      <c r="F596" s="238" t="s">
        <v>3548</v>
      </c>
      <c r="G596" s="236"/>
      <c r="H596" s="239">
        <v>0.59999999999999998</v>
      </c>
      <c r="I596" s="240"/>
      <c r="J596" s="236"/>
      <c r="K596" s="236"/>
      <c r="L596" s="241"/>
      <c r="M596" s="242"/>
      <c r="N596" s="243"/>
      <c r="O596" s="243"/>
      <c r="P596" s="243"/>
      <c r="Q596" s="243"/>
      <c r="R596" s="243"/>
      <c r="S596" s="243"/>
      <c r="T596" s="24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45" t="s">
        <v>169</v>
      </c>
      <c r="AU596" s="245" t="s">
        <v>178</v>
      </c>
      <c r="AV596" s="14" t="s">
        <v>80</v>
      </c>
      <c r="AW596" s="14" t="s">
        <v>171</v>
      </c>
      <c r="AX596" s="14" t="s">
        <v>70</v>
      </c>
      <c r="AY596" s="245" t="s">
        <v>158</v>
      </c>
    </row>
    <row r="597" s="12" customFormat="1" ht="20.88" customHeight="1">
      <c r="A597" s="12"/>
      <c r="B597" s="190"/>
      <c r="C597" s="191"/>
      <c r="D597" s="192" t="s">
        <v>69</v>
      </c>
      <c r="E597" s="204" t="s">
        <v>930</v>
      </c>
      <c r="F597" s="204" t="s">
        <v>931</v>
      </c>
      <c r="G597" s="191"/>
      <c r="H597" s="191"/>
      <c r="I597" s="194"/>
      <c r="J597" s="205">
        <f>BK597</f>
        <v>0</v>
      </c>
      <c r="K597" s="191"/>
      <c r="L597" s="196"/>
      <c r="M597" s="197"/>
      <c r="N597" s="198"/>
      <c r="O597" s="198"/>
      <c r="P597" s="199">
        <f>SUM(P598:P603)</f>
        <v>0</v>
      </c>
      <c r="Q597" s="198"/>
      <c r="R597" s="199">
        <f>SUM(R598:R603)</f>
        <v>0.0007319999999999999</v>
      </c>
      <c r="S597" s="198"/>
      <c r="T597" s="200">
        <f>SUM(T598:T603)</f>
        <v>16.711200000000002</v>
      </c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R597" s="201" t="s">
        <v>78</v>
      </c>
      <c r="AT597" s="202" t="s">
        <v>69</v>
      </c>
      <c r="AU597" s="202" t="s">
        <v>80</v>
      </c>
      <c r="AY597" s="201" t="s">
        <v>158</v>
      </c>
      <c r="BK597" s="203">
        <f>SUM(BK598:BK603)</f>
        <v>0</v>
      </c>
    </row>
    <row r="598" s="2" customFormat="1" ht="14.4" customHeight="1">
      <c r="A598" s="40"/>
      <c r="B598" s="41"/>
      <c r="C598" s="206" t="s">
        <v>3097</v>
      </c>
      <c r="D598" s="206" t="s">
        <v>160</v>
      </c>
      <c r="E598" s="207" t="s">
        <v>3549</v>
      </c>
      <c r="F598" s="208" t="s">
        <v>3550</v>
      </c>
      <c r="G598" s="209" t="s">
        <v>234</v>
      </c>
      <c r="H598" s="210">
        <v>6.9560000000000004</v>
      </c>
      <c r="I598" s="211"/>
      <c r="J598" s="212">
        <f>ROUND(I598*H598,2)</f>
        <v>0</v>
      </c>
      <c r="K598" s="208" t="s">
        <v>164</v>
      </c>
      <c r="L598" s="46"/>
      <c r="M598" s="213" t="s">
        <v>19</v>
      </c>
      <c r="N598" s="214" t="s">
        <v>41</v>
      </c>
      <c r="O598" s="86"/>
      <c r="P598" s="215">
        <f>O598*H598</f>
        <v>0</v>
      </c>
      <c r="Q598" s="215">
        <v>0</v>
      </c>
      <c r="R598" s="215">
        <f>Q598*H598</f>
        <v>0</v>
      </c>
      <c r="S598" s="215">
        <v>2.3999999999999999</v>
      </c>
      <c r="T598" s="216">
        <f>S598*H598</f>
        <v>16.694400000000002</v>
      </c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R598" s="217" t="s">
        <v>165</v>
      </c>
      <c r="AT598" s="217" t="s">
        <v>160</v>
      </c>
      <c r="AU598" s="217" t="s">
        <v>178</v>
      </c>
      <c r="AY598" s="19" t="s">
        <v>158</v>
      </c>
      <c r="BE598" s="218">
        <f>IF(N598="základní",J598,0)</f>
        <v>0</v>
      </c>
      <c r="BF598" s="218">
        <f>IF(N598="snížená",J598,0)</f>
        <v>0</v>
      </c>
      <c r="BG598" s="218">
        <f>IF(N598="zákl. přenesená",J598,0)</f>
        <v>0</v>
      </c>
      <c r="BH598" s="218">
        <f>IF(N598="sníž. přenesená",J598,0)</f>
        <v>0</v>
      </c>
      <c r="BI598" s="218">
        <f>IF(N598="nulová",J598,0)</f>
        <v>0</v>
      </c>
      <c r="BJ598" s="19" t="s">
        <v>78</v>
      </c>
      <c r="BK598" s="218">
        <f>ROUND(I598*H598,2)</f>
        <v>0</v>
      </c>
      <c r="BL598" s="19" t="s">
        <v>165</v>
      </c>
      <c r="BM598" s="217" t="s">
        <v>3551</v>
      </c>
    </row>
    <row r="599" s="2" customFormat="1">
      <c r="A599" s="40"/>
      <c r="B599" s="41"/>
      <c r="C599" s="42"/>
      <c r="D599" s="219" t="s">
        <v>167</v>
      </c>
      <c r="E599" s="42"/>
      <c r="F599" s="220" t="s">
        <v>3552</v>
      </c>
      <c r="G599" s="42"/>
      <c r="H599" s="42"/>
      <c r="I599" s="221"/>
      <c r="J599" s="42"/>
      <c r="K599" s="42"/>
      <c r="L599" s="46"/>
      <c r="M599" s="222"/>
      <c r="N599" s="223"/>
      <c r="O599" s="86"/>
      <c r="P599" s="86"/>
      <c r="Q599" s="86"/>
      <c r="R599" s="86"/>
      <c r="S599" s="86"/>
      <c r="T599" s="87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T599" s="19" t="s">
        <v>167</v>
      </c>
      <c r="AU599" s="19" t="s">
        <v>178</v>
      </c>
    </row>
    <row r="600" s="14" customFormat="1">
      <c r="A600" s="14"/>
      <c r="B600" s="235"/>
      <c r="C600" s="236"/>
      <c r="D600" s="226" t="s">
        <v>169</v>
      </c>
      <c r="E600" s="237" t="s">
        <v>19</v>
      </c>
      <c r="F600" s="238" t="s">
        <v>3553</v>
      </c>
      <c r="G600" s="236"/>
      <c r="H600" s="239">
        <v>6.9562499999999998</v>
      </c>
      <c r="I600" s="240"/>
      <c r="J600" s="236"/>
      <c r="K600" s="236"/>
      <c r="L600" s="241"/>
      <c r="M600" s="242"/>
      <c r="N600" s="243"/>
      <c r="O600" s="243"/>
      <c r="P600" s="243"/>
      <c r="Q600" s="243"/>
      <c r="R600" s="243"/>
      <c r="S600" s="243"/>
      <c r="T600" s="24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45" t="s">
        <v>169</v>
      </c>
      <c r="AU600" s="245" t="s">
        <v>178</v>
      </c>
      <c r="AV600" s="14" t="s">
        <v>80</v>
      </c>
      <c r="AW600" s="14" t="s">
        <v>171</v>
      </c>
      <c r="AX600" s="14" t="s">
        <v>70</v>
      </c>
      <c r="AY600" s="245" t="s">
        <v>158</v>
      </c>
    </row>
    <row r="601" s="2" customFormat="1" ht="22.2" customHeight="1">
      <c r="A601" s="40"/>
      <c r="B601" s="41"/>
      <c r="C601" s="206" t="s">
        <v>3102</v>
      </c>
      <c r="D601" s="206" t="s">
        <v>160</v>
      </c>
      <c r="E601" s="207" t="s">
        <v>1769</v>
      </c>
      <c r="F601" s="208" t="s">
        <v>1770</v>
      </c>
      <c r="G601" s="209" t="s">
        <v>181</v>
      </c>
      <c r="H601" s="210">
        <v>0.29999999999999999</v>
      </c>
      <c r="I601" s="211"/>
      <c r="J601" s="212">
        <f>ROUND(I601*H601,2)</f>
        <v>0</v>
      </c>
      <c r="K601" s="208" t="s">
        <v>164</v>
      </c>
      <c r="L601" s="46"/>
      <c r="M601" s="213" t="s">
        <v>19</v>
      </c>
      <c r="N601" s="214" t="s">
        <v>41</v>
      </c>
      <c r="O601" s="86"/>
      <c r="P601" s="215">
        <f>O601*H601</f>
        <v>0</v>
      </c>
      <c r="Q601" s="215">
        <v>0.0024399999999999999</v>
      </c>
      <c r="R601" s="215">
        <f>Q601*H601</f>
        <v>0.0007319999999999999</v>
      </c>
      <c r="S601" s="215">
        <v>0.056000000000000001</v>
      </c>
      <c r="T601" s="216">
        <f>S601*H601</f>
        <v>0.016799999999999999</v>
      </c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R601" s="217" t="s">
        <v>165</v>
      </c>
      <c r="AT601" s="217" t="s">
        <v>160</v>
      </c>
      <c r="AU601" s="217" t="s">
        <v>178</v>
      </c>
      <c r="AY601" s="19" t="s">
        <v>158</v>
      </c>
      <c r="BE601" s="218">
        <f>IF(N601="základní",J601,0)</f>
        <v>0</v>
      </c>
      <c r="BF601" s="218">
        <f>IF(N601="snížená",J601,0)</f>
        <v>0</v>
      </c>
      <c r="BG601" s="218">
        <f>IF(N601="zákl. přenesená",J601,0)</f>
        <v>0</v>
      </c>
      <c r="BH601" s="218">
        <f>IF(N601="sníž. přenesená",J601,0)</f>
        <v>0</v>
      </c>
      <c r="BI601" s="218">
        <f>IF(N601="nulová",J601,0)</f>
        <v>0</v>
      </c>
      <c r="BJ601" s="19" t="s">
        <v>78</v>
      </c>
      <c r="BK601" s="218">
        <f>ROUND(I601*H601,2)</f>
        <v>0</v>
      </c>
      <c r="BL601" s="19" t="s">
        <v>165</v>
      </c>
      <c r="BM601" s="217" t="s">
        <v>3554</v>
      </c>
    </row>
    <row r="602" s="2" customFormat="1">
      <c r="A602" s="40"/>
      <c r="B602" s="41"/>
      <c r="C602" s="42"/>
      <c r="D602" s="219" t="s">
        <v>167</v>
      </c>
      <c r="E602" s="42"/>
      <c r="F602" s="220" t="s">
        <v>1772</v>
      </c>
      <c r="G602" s="42"/>
      <c r="H602" s="42"/>
      <c r="I602" s="221"/>
      <c r="J602" s="42"/>
      <c r="K602" s="42"/>
      <c r="L602" s="46"/>
      <c r="M602" s="222"/>
      <c r="N602" s="223"/>
      <c r="O602" s="86"/>
      <c r="P602" s="86"/>
      <c r="Q602" s="86"/>
      <c r="R602" s="86"/>
      <c r="S602" s="86"/>
      <c r="T602" s="87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T602" s="19" t="s">
        <v>167</v>
      </c>
      <c r="AU602" s="19" t="s">
        <v>178</v>
      </c>
    </row>
    <row r="603" s="14" customFormat="1">
      <c r="A603" s="14"/>
      <c r="B603" s="235"/>
      <c r="C603" s="236"/>
      <c r="D603" s="226" t="s">
        <v>169</v>
      </c>
      <c r="E603" s="237" t="s">
        <v>19</v>
      </c>
      <c r="F603" s="238" t="s">
        <v>1773</v>
      </c>
      <c r="G603" s="236"/>
      <c r="H603" s="239">
        <v>0.29999999999999999</v>
      </c>
      <c r="I603" s="240"/>
      <c r="J603" s="236"/>
      <c r="K603" s="236"/>
      <c r="L603" s="241"/>
      <c r="M603" s="242"/>
      <c r="N603" s="243"/>
      <c r="O603" s="243"/>
      <c r="P603" s="243"/>
      <c r="Q603" s="243"/>
      <c r="R603" s="243"/>
      <c r="S603" s="243"/>
      <c r="T603" s="24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45" t="s">
        <v>169</v>
      </c>
      <c r="AU603" s="245" t="s">
        <v>178</v>
      </c>
      <c r="AV603" s="14" t="s">
        <v>80</v>
      </c>
      <c r="AW603" s="14" t="s">
        <v>171</v>
      </c>
      <c r="AX603" s="14" t="s">
        <v>70</v>
      </c>
      <c r="AY603" s="245" t="s">
        <v>158</v>
      </c>
    </row>
    <row r="604" s="12" customFormat="1" ht="22.8" customHeight="1">
      <c r="A604" s="12"/>
      <c r="B604" s="190"/>
      <c r="C604" s="191"/>
      <c r="D604" s="192" t="s">
        <v>69</v>
      </c>
      <c r="E604" s="204" t="s">
        <v>597</v>
      </c>
      <c r="F604" s="204" t="s">
        <v>598</v>
      </c>
      <c r="G604" s="191"/>
      <c r="H604" s="191"/>
      <c r="I604" s="194"/>
      <c r="J604" s="205">
        <f>BK604</f>
        <v>0</v>
      </c>
      <c r="K604" s="191"/>
      <c r="L604" s="196"/>
      <c r="M604" s="197"/>
      <c r="N604" s="198"/>
      <c r="O604" s="198"/>
      <c r="P604" s="199">
        <f>SUM(P605:P613)</f>
        <v>0</v>
      </c>
      <c r="Q604" s="198"/>
      <c r="R604" s="199">
        <f>SUM(R605:R613)</f>
        <v>0</v>
      </c>
      <c r="S604" s="198"/>
      <c r="T604" s="200">
        <f>SUM(T605:T613)</f>
        <v>0</v>
      </c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R604" s="201" t="s">
        <v>78</v>
      </c>
      <c r="AT604" s="202" t="s">
        <v>69</v>
      </c>
      <c r="AU604" s="202" t="s">
        <v>78</v>
      </c>
      <c r="AY604" s="201" t="s">
        <v>158</v>
      </c>
      <c r="BK604" s="203">
        <f>SUM(BK605:BK613)</f>
        <v>0</v>
      </c>
    </row>
    <row r="605" s="2" customFormat="1" ht="22.2" customHeight="1">
      <c r="A605" s="40"/>
      <c r="B605" s="41"/>
      <c r="C605" s="206" t="s">
        <v>3106</v>
      </c>
      <c r="D605" s="206" t="s">
        <v>160</v>
      </c>
      <c r="E605" s="207" t="s">
        <v>3555</v>
      </c>
      <c r="F605" s="208" t="s">
        <v>3556</v>
      </c>
      <c r="G605" s="209" t="s">
        <v>356</v>
      </c>
      <c r="H605" s="210">
        <v>17.081</v>
      </c>
      <c r="I605" s="211"/>
      <c r="J605" s="212">
        <f>ROUND(I605*H605,2)</f>
        <v>0</v>
      </c>
      <c r="K605" s="208" t="s">
        <v>164</v>
      </c>
      <c r="L605" s="46"/>
      <c r="M605" s="213" t="s">
        <v>19</v>
      </c>
      <c r="N605" s="214" t="s">
        <v>41</v>
      </c>
      <c r="O605" s="86"/>
      <c r="P605" s="215">
        <f>O605*H605</f>
        <v>0</v>
      </c>
      <c r="Q605" s="215">
        <v>0</v>
      </c>
      <c r="R605" s="215">
        <f>Q605*H605</f>
        <v>0</v>
      </c>
      <c r="S605" s="215">
        <v>0</v>
      </c>
      <c r="T605" s="216">
        <f>S605*H605</f>
        <v>0</v>
      </c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R605" s="217" t="s">
        <v>165</v>
      </c>
      <c r="AT605" s="217" t="s">
        <v>160</v>
      </c>
      <c r="AU605" s="217" t="s">
        <v>80</v>
      </c>
      <c r="AY605" s="19" t="s">
        <v>158</v>
      </c>
      <c r="BE605" s="218">
        <f>IF(N605="základní",J605,0)</f>
        <v>0</v>
      </c>
      <c r="BF605" s="218">
        <f>IF(N605="snížená",J605,0)</f>
        <v>0</v>
      </c>
      <c r="BG605" s="218">
        <f>IF(N605="zákl. přenesená",J605,0)</f>
        <v>0</v>
      </c>
      <c r="BH605" s="218">
        <f>IF(N605="sníž. přenesená",J605,0)</f>
        <v>0</v>
      </c>
      <c r="BI605" s="218">
        <f>IF(N605="nulová",J605,0)</f>
        <v>0</v>
      </c>
      <c r="BJ605" s="19" t="s">
        <v>78</v>
      </c>
      <c r="BK605" s="218">
        <f>ROUND(I605*H605,2)</f>
        <v>0</v>
      </c>
      <c r="BL605" s="19" t="s">
        <v>165</v>
      </c>
      <c r="BM605" s="217" t="s">
        <v>3557</v>
      </c>
    </row>
    <row r="606" s="2" customFormat="1">
      <c r="A606" s="40"/>
      <c r="B606" s="41"/>
      <c r="C606" s="42"/>
      <c r="D606" s="219" t="s">
        <v>167</v>
      </c>
      <c r="E606" s="42"/>
      <c r="F606" s="220" t="s">
        <v>3558</v>
      </c>
      <c r="G606" s="42"/>
      <c r="H606" s="42"/>
      <c r="I606" s="221"/>
      <c r="J606" s="42"/>
      <c r="K606" s="42"/>
      <c r="L606" s="46"/>
      <c r="M606" s="222"/>
      <c r="N606" s="223"/>
      <c r="O606" s="86"/>
      <c r="P606" s="86"/>
      <c r="Q606" s="86"/>
      <c r="R606" s="86"/>
      <c r="S606" s="86"/>
      <c r="T606" s="87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T606" s="19" t="s">
        <v>167</v>
      </c>
      <c r="AU606" s="19" t="s">
        <v>80</v>
      </c>
    </row>
    <row r="607" s="2" customFormat="1" ht="19.8" customHeight="1">
      <c r="A607" s="40"/>
      <c r="B607" s="41"/>
      <c r="C607" s="206" t="s">
        <v>3109</v>
      </c>
      <c r="D607" s="206" t="s">
        <v>160</v>
      </c>
      <c r="E607" s="207" t="s">
        <v>3559</v>
      </c>
      <c r="F607" s="208" t="s">
        <v>3560</v>
      </c>
      <c r="G607" s="209" t="s">
        <v>356</v>
      </c>
      <c r="H607" s="210">
        <v>17.081</v>
      </c>
      <c r="I607" s="211"/>
      <c r="J607" s="212">
        <f>ROUND(I607*H607,2)</f>
        <v>0</v>
      </c>
      <c r="K607" s="208" t="s">
        <v>164</v>
      </c>
      <c r="L607" s="46"/>
      <c r="M607" s="213" t="s">
        <v>19</v>
      </c>
      <c r="N607" s="214" t="s">
        <v>41</v>
      </c>
      <c r="O607" s="86"/>
      <c r="P607" s="215">
        <f>O607*H607</f>
        <v>0</v>
      </c>
      <c r="Q607" s="215">
        <v>0</v>
      </c>
      <c r="R607" s="215">
        <f>Q607*H607</f>
        <v>0</v>
      </c>
      <c r="S607" s="215">
        <v>0</v>
      </c>
      <c r="T607" s="216">
        <f>S607*H607</f>
        <v>0</v>
      </c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R607" s="217" t="s">
        <v>165</v>
      </c>
      <c r="AT607" s="217" t="s">
        <v>160</v>
      </c>
      <c r="AU607" s="217" t="s">
        <v>80</v>
      </c>
      <c r="AY607" s="19" t="s">
        <v>158</v>
      </c>
      <c r="BE607" s="218">
        <f>IF(N607="základní",J607,0)</f>
        <v>0</v>
      </c>
      <c r="BF607" s="218">
        <f>IF(N607="snížená",J607,0)</f>
        <v>0</v>
      </c>
      <c r="BG607" s="218">
        <f>IF(N607="zákl. přenesená",J607,0)</f>
        <v>0</v>
      </c>
      <c r="BH607" s="218">
        <f>IF(N607="sníž. přenesená",J607,0)</f>
        <v>0</v>
      </c>
      <c r="BI607" s="218">
        <f>IF(N607="nulová",J607,0)</f>
        <v>0</v>
      </c>
      <c r="BJ607" s="19" t="s">
        <v>78</v>
      </c>
      <c r="BK607" s="218">
        <f>ROUND(I607*H607,2)</f>
        <v>0</v>
      </c>
      <c r="BL607" s="19" t="s">
        <v>165</v>
      </c>
      <c r="BM607" s="217" t="s">
        <v>3561</v>
      </c>
    </row>
    <row r="608" s="2" customFormat="1">
      <c r="A608" s="40"/>
      <c r="B608" s="41"/>
      <c r="C608" s="42"/>
      <c r="D608" s="219" t="s">
        <v>167</v>
      </c>
      <c r="E608" s="42"/>
      <c r="F608" s="220" t="s">
        <v>3562</v>
      </c>
      <c r="G608" s="42"/>
      <c r="H608" s="42"/>
      <c r="I608" s="221"/>
      <c r="J608" s="42"/>
      <c r="K608" s="42"/>
      <c r="L608" s="46"/>
      <c r="M608" s="222"/>
      <c r="N608" s="223"/>
      <c r="O608" s="86"/>
      <c r="P608" s="86"/>
      <c r="Q608" s="86"/>
      <c r="R608" s="86"/>
      <c r="S608" s="86"/>
      <c r="T608" s="87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T608" s="19" t="s">
        <v>167</v>
      </c>
      <c r="AU608" s="19" t="s">
        <v>80</v>
      </c>
    </row>
    <row r="609" s="2" customFormat="1" ht="22.2" customHeight="1">
      <c r="A609" s="40"/>
      <c r="B609" s="41"/>
      <c r="C609" s="206" t="s">
        <v>3112</v>
      </c>
      <c r="D609" s="206" t="s">
        <v>160</v>
      </c>
      <c r="E609" s="207" t="s">
        <v>3563</v>
      </c>
      <c r="F609" s="208" t="s">
        <v>3564</v>
      </c>
      <c r="G609" s="209" t="s">
        <v>356</v>
      </c>
      <c r="H609" s="210">
        <v>239.13399999999999</v>
      </c>
      <c r="I609" s="211"/>
      <c r="J609" s="212">
        <f>ROUND(I609*H609,2)</f>
        <v>0</v>
      </c>
      <c r="K609" s="208" t="s">
        <v>164</v>
      </c>
      <c r="L609" s="46"/>
      <c r="M609" s="213" t="s">
        <v>19</v>
      </c>
      <c r="N609" s="214" t="s">
        <v>41</v>
      </c>
      <c r="O609" s="86"/>
      <c r="P609" s="215">
        <f>O609*H609</f>
        <v>0</v>
      </c>
      <c r="Q609" s="215">
        <v>0</v>
      </c>
      <c r="R609" s="215">
        <f>Q609*H609</f>
        <v>0</v>
      </c>
      <c r="S609" s="215">
        <v>0</v>
      </c>
      <c r="T609" s="216">
        <f>S609*H609</f>
        <v>0</v>
      </c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R609" s="217" t="s">
        <v>165</v>
      </c>
      <c r="AT609" s="217" t="s">
        <v>160</v>
      </c>
      <c r="AU609" s="217" t="s">
        <v>80</v>
      </c>
      <c r="AY609" s="19" t="s">
        <v>158</v>
      </c>
      <c r="BE609" s="218">
        <f>IF(N609="základní",J609,0)</f>
        <v>0</v>
      </c>
      <c r="BF609" s="218">
        <f>IF(N609="snížená",J609,0)</f>
        <v>0</v>
      </c>
      <c r="BG609" s="218">
        <f>IF(N609="zákl. přenesená",J609,0)</f>
        <v>0</v>
      </c>
      <c r="BH609" s="218">
        <f>IF(N609="sníž. přenesená",J609,0)</f>
        <v>0</v>
      </c>
      <c r="BI609" s="218">
        <f>IF(N609="nulová",J609,0)</f>
        <v>0</v>
      </c>
      <c r="BJ609" s="19" t="s">
        <v>78</v>
      </c>
      <c r="BK609" s="218">
        <f>ROUND(I609*H609,2)</f>
        <v>0</v>
      </c>
      <c r="BL609" s="19" t="s">
        <v>165</v>
      </c>
      <c r="BM609" s="217" t="s">
        <v>3565</v>
      </c>
    </row>
    <row r="610" s="2" customFormat="1">
      <c r="A610" s="40"/>
      <c r="B610" s="41"/>
      <c r="C610" s="42"/>
      <c r="D610" s="219" t="s">
        <v>167</v>
      </c>
      <c r="E610" s="42"/>
      <c r="F610" s="220" t="s">
        <v>3566</v>
      </c>
      <c r="G610" s="42"/>
      <c r="H610" s="42"/>
      <c r="I610" s="221"/>
      <c r="J610" s="42"/>
      <c r="K610" s="42"/>
      <c r="L610" s="46"/>
      <c r="M610" s="222"/>
      <c r="N610" s="223"/>
      <c r="O610" s="86"/>
      <c r="P610" s="86"/>
      <c r="Q610" s="86"/>
      <c r="R610" s="86"/>
      <c r="S610" s="86"/>
      <c r="T610" s="87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T610" s="19" t="s">
        <v>167</v>
      </c>
      <c r="AU610" s="19" t="s">
        <v>80</v>
      </c>
    </row>
    <row r="611" s="14" customFormat="1">
      <c r="A611" s="14"/>
      <c r="B611" s="235"/>
      <c r="C611" s="236"/>
      <c r="D611" s="226" t="s">
        <v>169</v>
      </c>
      <c r="E611" s="236"/>
      <c r="F611" s="238" t="s">
        <v>3567</v>
      </c>
      <c r="G611" s="236"/>
      <c r="H611" s="239">
        <v>239.13399999999999</v>
      </c>
      <c r="I611" s="240"/>
      <c r="J611" s="236"/>
      <c r="K611" s="236"/>
      <c r="L611" s="241"/>
      <c r="M611" s="242"/>
      <c r="N611" s="243"/>
      <c r="O611" s="243"/>
      <c r="P611" s="243"/>
      <c r="Q611" s="243"/>
      <c r="R611" s="243"/>
      <c r="S611" s="243"/>
      <c r="T611" s="24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45" t="s">
        <v>169</v>
      </c>
      <c r="AU611" s="245" t="s">
        <v>80</v>
      </c>
      <c r="AV611" s="14" t="s">
        <v>80</v>
      </c>
      <c r="AW611" s="14" t="s">
        <v>4</v>
      </c>
      <c r="AX611" s="14" t="s">
        <v>78</v>
      </c>
      <c r="AY611" s="245" t="s">
        <v>158</v>
      </c>
    </row>
    <row r="612" s="2" customFormat="1" ht="22.2" customHeight="1">
      <c r="A612" s="40"/>
      <c r="B612" s="41"/>
      <c r="C612" s="206" t="s">
        <v>3114</v>
      </c>
      <c r="D612" s="206" t="s">
        <v>160</v>
      </c>
      <c r="E612" s="207" t="s">
        <v>3568</v>
      </c>
      <c r="F612" s="208" t="s">
        <v>3569</v>
      </c>
      <c r="G612" s="209" t="s">
        <v>356</v>
      </c>
      <c r="H612" s="210">
        <v>17.081</v>
      </c>
      <c r="I612" s="211"/>
      <c r="J612" s="212">
        <f>ROUND(I612*H612,2)</f>
        <v>0</v>
      </c>
      <c r="K612" s="208" t="s">
        <v>164</v>
      </c>
      <c r="L612" s="46"/>
      <c r="M612" s="213" t="s">
        <v>19</v>
      </c>
      <c r="N612" s="214" t="s">
        <v>41</v>
      </c>
      <c r="O612" s="86"/>
      <c r="P612" s="215">
        <f>O612*H612</f>
        <v>0</v>
      </c>
      <c r="Q612" s="215">
        <v>0</v>
      </c>
      <c r="R612" s="215">
        <f>Q612*H612</f>
        <v>0</v>
      </c>
      <c r="S612" s="215">
        <v>0</v>
      </c>
      <c r="T612" s="216">
        <f>S612*H612</f>
        <v>0</v>
      </c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R612" s="217" t="s">
        <v>165</v>
      </c>
      <c r="AT612" s="217" t="s">
        <v>160</v>
      </c>
      <c r="AU612" s="217" t="s">
        <v>80</v>
      </c>
      <c r="AY612" s="19" t="s">
        <v>158</v>
      </c>
      <c r="BE612" s="218">
        <f>IF(N612="základní",J612,0)</f>
        <v>0</v>
      </c>
      <c r="BF612" s="218">
        <f>IF(N612="snížená",J612,0)</f>
        <v>0</v>
      </c>
      <c r="BG612" s="218">
        <f>IF(N612="zákl. přenesená",J612,0)</f>
        <v>0</v>
      </c>
      <c r="BH612" s="218">
        <f>IF(N612="sníž. přenesená",J612,0)</f>
        <v>0</v>
      </c>
      <c r="BI612" s="218">
        <f>IF(N612="nulová",J612,0)</f>
        <v>0</v>
      </c>
      <c r="BJ612" s="19" t="s">
        <v>78</v>
      </c>
      <c r="BK612" s="218">
        <f>ROUND(I612*H612,2)</f>
        <v>0</v>
      </c>
      <c r="BL612" s="19" t="s">
        <v>165</v>
      </c>
      <c r="BM612" s="217" t="s">
        <v>3570</v>
      </c>
    </row>
    <row r="613" s="2" customFormat="1">
      <c r="A613" s="40"/>
      <c r="B613" s="41"/>
      <c r="C613" s="42"/>
      <c r="D613" s="219" t="s">
        <v>167</v>
      </c>
      <c r="E613" s="42"/>
      <c r="F613" s="220" t="s">
        <v>3571</v>
      </c>
      <c r="G613" s="42"/>
      <c r="H613" s="42"/>
      <c r="I613" s="221"/>
      <c r="J613" s="42"/>
      <c r="K613" s="42"/>
      <c r="L613" s="46"/>
      <c r="M613" s="222"/>
      <c r="N613" s="223"/>
      <c r="O613" s="86"/>
      <c r="P613" s="86"/>
      <c r="Q613" s="86"/>
      <c r="R613" s="86"/>
      <c r="S613" s="86"/>
      <c r="T613" s="87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T613" s="19" t="s">
        <v>167</v>
      </c>
      <c r="AU613" s="19" t="s">
        <v>80</v>
      </c>
    </row>
    <row r="614" s="12" customFormat="1" ht="22.8" customHeight="1">
      <c r="A614" s="12"/>
      <c r="B614" s="190"/>
      <c r="C614" s="191"/>
      <c r="D614" s="192" t="s">
        <v>69</v>
      </c>
      <c r="E614" s="204" t="s">
        <v>614</v>
      </c>
      <c r="F614" s="204" t="s">
        <v>615</v>
      </c>
      <c r="G614" s="191"/>
      <c r="H614" s="191"/>
      <c r="I614" s="194"/>
      <c r="J614" s="205">
        <f>BK614</f>
        <v>0</v>
      </c>
      <c r="K614" s="191"/>
      <c r="L614" s="196"/>
      <c r="M614" s="197"/>
      <c r="N614" s="198"/>
      <c r="O614" s="198"/>
      <c r="P614" s="199">
        <f>SUM(P615:P616)</f>
        <v>0</v>
      </c>
      <c r="Q614" s="198"/>
      <c r="R614" s="199">
        <f>SUM(R615:R616)</f>
        <v>0</v>
      </c>
      <c r="S614" s="198"/>
      <c r="T614" s="200">
        <f>SUM(T615:T616)</f>
        <v>0</v>
      </c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R614" s="201" t="s">
        <v>78</v>
      </c>
      <c r="AT614" s="202" t="s">
        <v>69</v>
      </c>
      <c r="AU614" s="202" t="s">
        <v>78</v>
      </c>
      <c r="AY614" s="201" t="s">
        <v>158</v>
      </c>
      <c r="BK614" s="203">
        <f>SUM(BK615:BK616)</f>
        <v>0</v>
      </c>
    </row>
    <row r="615" s="2" customFormat="1" ht="30" customHeight="1">
      <c r="A615" s="40"/>
      <c r="B615" s="41"/>
      <c r="C615" s="206" t="s">
        <v>3117</v>
      </c>
      <c r="D615" s="206" t="s">
        <v>160</v>
      </c>
      <c r="E615" s="207" t="s">
        <v>3572</v>
      </c>
      <c r="F615" s="208" t="s">
        <v>3573</v>
      </c>
      <c r="G615" s="209" t="s">
        <v>356</v>
      </c>
      <c r="H615" s="210">
        <v>198.79400000000001</v>
      </c>
      <c r="I615" s="211"/>
      <c r="J615" s="212">
        <f>ROUND(I615*H615,2)</f>
        <v>0</v>
      </c>
      <c r="K615" s="208" t="s">
        <v>164</v>
      </c>
      <c r="L615" s="46"/>
      <c r="M615" s="213" t="s">
        <v>19</v>
      </c>
      <c r="N615" s="214" t="s">
        <v>41</v>
      </c>
      <c r="O615" s="86"/>
      <c r="P615" s="215">
        <f>O615*H615</f>
        <v>0</v>
      </c>
      <c r="Q615" s="215">
        <v>0</v>
      </c>
      <c r="R615" s="215">
        <f>Q615*H615</f>
        <v>0</v>
      </c>
      <c r="S615" s="215">
        <v>0</v>
      </c>
      <c r="T615" s="216">
        <f>S615*H615</f>
        <v>0</v>
      </c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R615" s="217" t="s">
        <v>165</v>
      </c>
      <c r="AT615" s="217" t="s">
        <v>160</v>
      </c>
      <c r="AU615" s="217" t="s">
        <v>80</v>
      </c>
      <c r="AY615" s="19" t="s">
        <v>158</v>
      </c>
      <c r="BE615" s="218">
        <f>IF(N615="základní",J615,0)</f>
        <v>0</v>
      </c>
      <c r="BF615" s="218">
        <f>IF(N615="snížená",J615,0)</f>
        <v>0</v>
      </c>
      <c r="BG615" s="218">
        <f>IF(N615="zákl. přenesená",J615,0)</f>
        <v>0</v>
      </c>
      <c r="BH615" s="218">
        <f>IF(N615="sníž. přenesená",J615,0)</f>
        <v>0</v>
      </c>
      <c r="BI615" s="218">
        <f>IF(N615="nulová",J615,0)</f>
        <v>0</v>
      </c>
      <c r="BJ615" s="19" t="s">
        <v>78</v>
      </c>
      <c r="BK615" s="218">
        <f>ROUND(I615*H615,2)</f>
        <v>0</v>
      </c>
      <c r="BL615" s="19" t="s">
        <v>165</v>
      </c>
      <c r="BM615" s="217" t="s">
        <v>3574</v>
      </c>
    </row>
    <row r="616" s="2" customFormat="1">
      <c r="A616" s="40"/>
      <c r="B616" s="41"/>
      <c r="C616" s="42"/>
      <c r="D616" s="219" t="s">
        <v>167</v>
      </c>
      <c r="E616" s="42"/>
      <c r="F616" s="220" t="s">
        <v>3575</v>
      </c>
      <c r="G616" s="42"/>
      <c r="H616" s="42"/>
      <c r="I616" s="221"/>
      <c r="J616" s="42"/>
      <c r="K616" s="42"/>
      <c r="L616" s="46"/>
      <c r="M616" s="222"/>
      <c r="N616" s="223"/>
      <c r="O616" s="86"/>
      <c r="P616" s="86"/>
      <c r="Q616" s="86"/>
      <c r="R616" s="86"/>
      <c r="S616" s="86"/>
      <c r="T616" s="87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T616" s="19" t="s">
        <v>167</v>
      </c>
      <c r="AU616" s="19" t="s">
        <v>80</v>
      </c>
    </row>
    <row r="617" s="12" customFormat="1" ht="25.92" customHeight="1">
      <c r="A617" s="12"/>
      <c r="B617" s="190"/>
      <c r="C617" s="191"/>
      <c r="D617" s="192" t="s">
        <v>69</v>
      </c>
      <c r="E617" s="193" t="s">
        <v>1788</v>
      </c>
      <c r="F617" s="193" t="s">
        <v>1789</v>
      </c>
      <c r="G617" s="191"/>
      <c r="H617" s="191"/>
      <c r="I617" s="194"/>
      <c r="J617" s="195">
        <f>BK617</f>
        <v>0</v>
      </c>
      <c r="K617" s="191"/>
      <c r="L617" s="196"/>
      <c r="M617" s="197"/>
      <c r="N617" s="198"/>
      <c r="O617" s="198"/>
      <c r="P617" s="199">
        <f>P618+P630+P637</f>
        <v>0</v>
      </c>
      <c r="Q617" s="198"/>
      <c r="R617" s="199">
        <f>R618+R630+R637</f>
        <v>0.61542789999999992</v>
      </c>
      <c r="S617" s="198"/>
      <c r="T617" s="200">
        <f>T618+T630+T637</f>
        <v>0</v>
      </c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R617" s="201" t="s">
        <v>80</v>
      </c>
      <c r="AT617" s="202" t="s">
        <v>69</v>
      </c>
      <c r="AU617" s="202" t="s">
        <v>70</v>
      </c>
      <c r="AY617" s="201" t="s">
        <v>158</v>
      </c>
      <c r="BK617" s="203">
        <f>BK618+BK630+BK637</f>
        <v>0</v>
      </c>
    </row>
    <row r="618" s="12" customFormat="1" ht="22.8" customHeight="1">
      <c r="A618" s="12"/>
      <c r="B618" s="190"/>
      <c r="C618" s="191"/>
      <c r="D618" s="192" t="s">
        <v>69</v>
      </c>
      <c r="E618" s="204" t="s">
        <v>3149</v>
      </c>
      <c r="F618" s="204" t="s">
        <v>3150</v>
      </c>
      <c r="G618" s="191"/>
      <c r="H618" s="191"/>
      <c r="I618" s="194"/>
      <c r="J618" s="205">
        <f>BK618</f>
        <v>0</v>
      </c>
      <c r="K618" s="191"/>
      <c r="L618" s="196"/>
      <c r="M618" s="197"/>
      <c r="N618" s="198"/>
      <c r="O618" s="198"/>
      <c r="P618" s="199">
        <f>SUM(P619:P629)</f>
        <v>0</v>
      </c>
      <c r="Q618" s="198"/>
      <c r="R618" s="199">
        <f>SUM(R619:R629)</f>
        <v>0.36150749999999998</v>
      </c>
      <c r="S618" s="198"/>
      <c r="T618" s="200">
        <f>SUM(T619:T629)</f>
        <v>0</v>
      </c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R618" s="201" t="s">
        <v>80</v>
      </c>
      <c r="AT618" s="202" t="s">
        <v>69</v>
      </c>
      <c r="AU618" s="202" t="s">
        <v>78</v>
      </c>
      <c r="AY618" s="201" t="s">
        <v>158</v>
      </c>
      <c r="BK618" s="203">
        <f>SUM(BK619:BK629)</f>
        <v>0</v>
      </c>
    </row>
    <row r="619" s="2" customFormat="1" ht="22.2" customHeight="1">
      <c r="A619" s="40"/>
      <c r="B619" s="41"/>
      <c r="C619" s="206" t="s">
        <v>3119</v>
      </c>
      <c r="D619" s="206" t="s">
        <v>160</v>
      </c>
      <c r="E619" s="207" t="s">
        <v>3576</v>
      </c>
      <c r="F619" s="208" t="s">
        <v>3577</v>
      </c>
      <c r="G619" s="209" t="s">
        <v>223</v>
      </c>
      <c r="H619" s="210">
        <v>36.75</v>
      </c>
      <c r="I619" s="211"/>
      <c r="J619" s="212">
        <f>ROUND(I619*H619,2)</f>
        <v>0</v>
      </c>
      <c r="K619" s="208" t="s">
        <v>19</v>
      </c>
      <c r="L619" s="46"/>
      <c r="M619" s="213" t="s">
        <v>19</v>
      </c>
      <c r="N619" s="214" t="s">
        <v>41</v>
      </c>
      <c r="O619" s="86"/>
      <c r="P619" s="215">
        <f>O619*H619</f>
        <v>0</v>
      </c>
      <c r="Q619" s="215">
        <v>0.0044299999999999999</v>
      </c>
      <c r="R619" s="215">
        <f>Q619*H619</f>
        <v>0.16280249999999999</v>
      </c>
      <c r="S619" s="215">
        <v>0</v>
      </c>
      <c r="T619" s="216">
        <f>S619*H619</f>
        <v>0</v>
      </c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R619" s="217" t="s">
        <v>285</v>
      </c>
      <c r="AT619" s="217" t="s">
        <v>160</v>
      </c>
      <c r="AU619" s="217" t="s">
        <v>80</v>
      </c>
      <c r="AY619" s="19" t="s">
        <v>158</v>
      </c>
      <c r="BE619" s="218">
        <f>IF(N619="základní",J619,0)</f>
        <v>0</v>
      </c>
      <c r="BF619" s="218">
        <f>IF(N619="snížená",J619,0)</f>
        <v>0</v>
      </c>
      <c r="BG619" s="218">
        <f>IF(N619="zákl. přenesená",J619,0)</f>
        <v>0</v>
      </c>
      <c r="BH619" s="218">
        <f>IF(N619="sníž. přenesená",J619,0)</f>
        <v>0</v>
      </c>
      <c r="BI619" s="218">
        <f>IF(N619="nulová",J619,0)</f>
        <v>0</v>
      </c>
      <c r="BJ619" s="19" t="s">
        <v>78</v>
      </c>
      <c r="BK619" s="218">
        <f>ROUND(I619*H619,2)</f>
        <v>0</v>
      </c>
      <c r="BL619" s="19" t="s">
        <v>285</v>
      </c>
      <c r="BM619" s="217" t="s">
        <v>3578</v>
      </c>
    </row>
    <row r="620" s="14" customFormat="1">
      <c r="A620" s="14"/>
      <c r="B620" s="235"/>
      <c r="C620" s="236"/>
      <c r="D620" s="226" t="s">
        <v>169</v>
      </c>
      <c r="E620" s="237" t="s">
        <v>19</v>
      </c>
      <c r="F620" s="238" t="s">
        <v>3579</v>
      </c>
      <c r="G620" s="236"/>
      <c r="H620" s="239">
        <v>36.75</v>
      </c>
      <c r="I620" s="240"/>
      <c r="J620" s="236"/>
      <c r="K620" s="236"/>
      <c r="L620" s="241"/>
      <c r="M620" s="242"/>
      <c r="N620" s="243"/>
      <c r="O620" s="243"/>
      <c r="P620" s="243"/>
      <c r="Q620" s="243"/>
      <c r="R620" s="243"/>
      <c r="S620" s="243"/>
      <c r="T620" s="24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45" t="s">
        <v>169</v>
      </c>
      <c r="AU620" s="245" t="s">
        <v>80</v>
      </c>
      <c r="AV620" s="14" t="s">
        <v>80</v>
      </c>
      <c r="AW620" s="14" t="s">
        <v>171</v>
      </c>
      <c r="AX620" s="14" t="s">
        <v>70</v>
      </c>
      <c r="AY620" s="245" t="s">
        <v>158</v>
      </c>
    </row>
    <row r="621" s="2" customFormat="1" ht="22.2" customHeight="1">
      <c r="A621" s="40"/>
      <c r="B621" s="41"/>
      <c r="C621" s="206" t="s">
        <v>3121</v>
      </c>
      <c r="D621" s="206" t="s">
        <v>160</v>
      </c>
      <c r="E621" s="207" t="s">
        <v>3580</v>
      </c>
      <c r="F621" s="208" t="s">
        <v>3581</v>
      </c>
      <c r="G621" s="209" t="s">
        <v>223</v>
      </c>
      <c r="H621" s="210">
        <v>43.5</v>
      </c>
      <c r="I621" s="211"/>
      <c r="J621" s="212">
        <f>ROUND(I621*H621,2)</f>
        <v>0</v>
      </c>
      <c r="K621" s="208" t="s">
        <v>19</v>
      </c>
      <c r="L621" s="46"/>
      <c r="M621" s="213" t="s">
        <v>19</v>
      </c>
      <c r="N621" s="214" t="s">
        <v>41</v>
      </c>
      <c r="O621" s="86"/>
      <c r="P621" s="215">
        <f>O621*H621</f>
        <v>0</v>
      </c>
      <c r="Q621" s="215">
        <v>0.0044299999999999999</v>
      </c>
      <c r="R621" s="215">
        <f>Q621*H621</f>
        <v>0.19270499999999999</v>
      </c>
      <c r="S621" s="215">
        <v>0</v>
      </c>
      <c r="T621" s="216">
        <f>S621*H621</f>
        <v>0</v>
      </c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R621" s="217" t="s">
        <v>285</v>
      </c>
      <c r="AT621" s="217" t="s">
        <v>160</v>
      </c>
      <c r="AU621" s="217" t="s">
        <v>80</v>
      </c>
      <c r="AY621" s="19" t="s">
        <v>158</v>
      </c>
      <c r="BE621" s="218">
        <f>IF(N621="základní",J621,0)</f>
        <v>0</v>
      </c>
      <c r="BF621" s="218">
        <f>IF(N621="snížená",J621,0)</f>
        <v>0</v>
      </c>
      <c r="BG621" s="218">
        <f>IF(N621="zákl. přenesená",J621,0)</f>
        <v>0</v>
      </c>
      <c r="BH621" s="218">
        <f>IF(N621="sníž. přenesená",J621,0)</f>
        <v>0</v>
      </c>
      <c r="BI621" s="218">
        <f>IF(N621="nulová",J621,0)</f>
        <v>0</v>
      </c>
      <c r="BJ621" s="19" t="s">
        <v>78</v>
      </c>
      <c r="BK621" s="218">
        <f>ROUND(I621*H621,2)</f>
        <v>0</v>
      </c>
      <c r="BL621" s="19" t="s">
        <v>285</v>
      </c>
      <c r="BM621" s="217" t="s">
        <v>3582</v>
      </c>
    </row>
    <row r="622" s="14" customFormat="1">
      <c r="A622" s="14"/>
      <c r="B622" s="235"/>
      <c r="C622" s="236"/>
      <c r="D622" s="226" t="s">
        <v>169</v>
      </c>
      <c r="E622" s="237" t="s">
        <v>19</v>
      </c>
      <c r="F622" s="238" t="s">
        <v>3583</v>
      </c>
      <c r="G622" s="236"/>
      <c r="H622" s="239">
        <v>21</v>
      </c>
      <c r="I622" s="240"/>
      <c r="J622" s="236"/>
      <c r="K622" s="236"/>
      <c r="L622" s="241"/>
      <c r="M622" s="242"/>
      <c r="N622" s="243"/>
      <c r="O622" s="243"/>
      <c r="P622" s="243"/>
      <c r="Q622" s="243"/>
      <c r="R622" s="243"/>
      <c r="S622" s="243"/>
      <c r="T622" s="24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45" t="s">
        <v>169</v>
      </c>
      <c r="AU622" s="245" t="s">
        <v>80</v>
      </c>
      <c r="AV622" s="14" t="s">
        <v>80</v>
      </c>
      <c r="AW622" s="14" t="s">
        <v>171</v>
      </c>
      <c r="AX622" s="14" t="s">
        <v>70</v>
      </c>
      <c r="AY622" s="245" t="s">
        <v>158</v>
      </c>
    </row>
    <row r="623" s="14" customFormat="1">
      <c r="A623" s="14"/>
      <c r="B623" s="235"/>
      <c r="C623" s="236"/>
      <c r="D623" s="226" t="s">
        <v>169</v>
      </c>
      <c r="E623" s="237" t="s">
        <v>19</v>
      </c>
      <c r="F623" s="238" t="s">
        <v>3584</v>
      </c>
      <c r="G623" s="236"/>
      <c r="H623" s="239">
        <v>22.5</v>
      </c>
      <c r="I623" s="240"/>
      <c r="J623" s="236"/>
      <c r="K623" s="236"/>
      <c r="L623" s="241"/>
      <c r="M623" s="242"/>
      <c r="N623" s="243"/>
      <c r="O623" s="243"/>
      <c r="P623" s="243"/>
      <c r="Q623" s="243"/>
      <c r="R623" s="243"/>
      <c r="S623" s="243"/>
      <c r="T623" s="24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45" t="s">
        <v>169</v>
      </c>
      <c r="AU623" s="245" t="s">
        <v>80</v>
      </c>
      <c r="AV623" s="14" t="s">
        <v>80</v>
      </c>
      <c r="AW623" s="14" t="s">
        <v>171</v>
      </c>
      <c r="AX623" s="14" t="s">
        <v>70</v>
      </c>
      <c r="AY623" s="245" t="s">
        <v>158</v>
      </c>
    </row>
    <row r="624" s="2" customFormat="1" ht="22.2" customHeight="1">
      <c r="A624" s="40"/>
      <c r="B624" s="41"/>
      <c r="C624" s="206" t="s">
        <v>3123</v>
      </c>
      <c r="D624" s="206" t="s">
        <v>160</v>
      </c>
      <c r="E624" s="207" t="s">
        <v>3152</v>
      </c>
      <c r="F624" s="208" t="s">
        <v>3153</v>
      </c>
      <c r="G624" s="209" t="s">
        <v>223</v>
      </c>
      <c r="H624" s="210">
        <v>15</v>
      </c>
      <c r="I624" s="211"/>
      <c r="J624" s="212">
        <f>ROUND(I624*H624,2)</f>
        <v>0</v>
      </c>
      <c r="K624" s="208" t="s">
        <v>164</v>
      </c>
      <c r="L624" s="46"/>
      <c r="M624" s="213" t="s">
        <v>19</v>
      </c>
      <c r="N624" s="214" t="s">
        <v>41</v>
      </c>
      <c r="O624" s="86"/>
      <c r="P624" s="215">
        <f>O624*H624</f>
        <v>0</v>
      </c>
      <c r="Q624" s="215">
        <v>0.00040000000000000002</v>
      </c>
      <c r="R624" s="215">
        <f>Q624*H624</f>
        <v>0.0060000000000000001</v>
      </c>
      <c r="S624" s="215">
        <v>0</v>
      </c>
      <c r="T624" s="216">
        <f>S624*H624</f>
        <v>0</v>
      </c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R624" s="217" t="s">
        <v>285</v>
      </c>
      <c r="AT624" s="217" t="s">
        <v>160</v>
      </c>
      <c r="AU624" s="217" t="s">
        <v>80</v>
      </c>
      <c r="AY624" s="19" t="s">
        <v>158</v>
      </c>
      <c r="BE624" s="218">
        <f>IF(N624="základní",J624,0)</f>
        <v>0</v>
      </c>
      <c r="BF624" s="218">
        <f>IF(N624="snížená",J624,0)</f>
        <v>0</v>
      </c>
      <c r="BG624" s="218">
        <f>IF(N624="zákl. přenesená",J624,0)</f>
        <v>0</v>
      </c>
      <c r="BH624" s="218">
        <f>IF(N624="sníž. přenesená",J624,0)</f>
        <v>0</v>
      </c>
      <c r="BI624" s="218">
        <f>IF(N624="nulová",J624,0)</f>
        <v>0</v>
      </c>
      <c r="BJ624" s="19" t="s">
        <v>78</v>
      </c>
      <c r="BK624" s="218">
        <f>ROUND(I624*H624,2)</f>
        <v>0</v>
      </c>
      <c r="BL624" s="19" t="s">
        <v>285</v>
      </c>
      <c r="BM624" s="217" t="s">
        <v>3585</v>
      </c>
    </row>
    <row r="625" s="2" customFormat="1">
      <c r="A625" s="40"/>
      <c r="B625" s="41"/>
      <c r="C625" s="42"/>
      <c r="D625" s="219" t="s">
        <v>167</v>
      </c>
      <c r="E625" s="42"/>
      <c r="F625" s="220" t="s">
        <v>3155</v>
      </c>
      <c r="G625" s="42"/>
      <c r="H625" s="42"/>
      <c r="I625" s="221"/>
      <c r="J625" s="42"/>
      <c r="K625" s="42"/>
      <c r="L625" s="46"/>
      <c r="M625" s="222"/>
      <c r="N625" s="223"/>
      <c r="O625" s="86"/>
      <c r="P625" s="86"/>
      <c r="Q625" s="86"/>
      <c r="R625" s="86"/>
      <c r="S625" s="86"/>
      <c r="T625" s="87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T625" s="19" t="s">
        <v>167</v>
      </c>
      <c r="AU625" s="19" t="s">
        <v>80</v>
      </c>
    </row>
    <row r="626" s="13" customFormat="1">
      <c r="A626" s="13"/>
      <c r="B626" s="224"/>
      <c r="C626" s="225"/>
      <c r="D626" s="226" t="s">
        <v>169</v>
      </c>
      <c r="E626" s="227" t="s">
        <v>19</v>
      </c>
      <c r="F626" s="228" t="s">
        <v>3586</v>
      </c>
      <c r="G626" s="225"/>
      <c r="H626" s="227" t="s">
        <v>19</v>
      </c>
      <c r="I626" s="229"/>
      <c r="J626" s="225"/>
      <c r="K626" s="225"/>
      <c r="L626" s="230"/>
      <c r="M626" s="231"/>
      <c r="N626" s="232"/>
      <c r="O626" s="232"/>
      <c r="P626" s="232"/>
      <c r="Q626" s="232"/>
      <c r="R626" s="232"/>
      <c r="S626" s="232"/>
      <c r="T626" s="23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34" t="s">
        <v>169</v>
      </c>
      <c r="AU626" s="234" t="s">
        <v>80</v>
      </c>
      <c r="AV626" s="13" t="s">
        <v>78</v>
      </c>
      <c r="AW626" s="13" t="s">
        <v>171</v>
      </c>
      <c r="AX626" s="13" t="s">
        <v>70</v>
      </c>
      <c r="AY626" s="234" t="s">
        <v>158</v>
      </c>
    </row>
    <row r="627" s="14" customFormat="1">
      <c r="A627" s="14"/>
      <c r="B627" s="235"/>
      <c r="C627" s="236"/>
      <c r="D627" s="226" t="s">
        <v>169</v>
      </c>
      <c r="E627" s="237" t="s">
        <v>19</v>
      </c>
      <c r="F627" s="238" t="s">
        <v>3587</v>
      </c>
      <c r="G627" s="236"/>
      <c r="H627" s="239">
        <v>15</v>
      </c>
      <c r="I627" s="240"/>
      <c r="J627" s="236"/>
      <c r="K627" s="236"/>
      <c r="L627" s="241"/>
      <c r="M627" s="242"/>
      <c r="N627" s="243"/>
      <c r="O627" s="243"/>
      <c r="P627" s="243"/>
      <c r="Q627" s="243"/>
      <c r="R627" s="243"/>
      <c r="S627" s="243"/>
      <c r="T627" s="24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45" t="s">
        <v>169</v>
      </c>
      <c r="AU627" s="245" t="s">
        <v>80</v>
      </c>
      <c r="AV627" s="14" t="s">
        <v>80</v>
      </c>
      <c r="AW627" s="14" t="s">
        <v>171</v>
      </c>
      <c r="AX627" s="14" t="s">
        <v>70</v>
      </c>
      <c r="AY627" s="245" t="s">
        <v>158</v>
      </c>
    </row>
    <row r="628" s="2" customFormat="1" ht="22.2" customHeight="1">
      <c r="A628" s="40"/>
      <c r="B628" s="41"/>
      <c r="C628" s="206" t="s">
        <v>3125</v>
      </c>
      <c r="D628" s="206" t="s">
        <v>160</v>
      </c>
      <c r="E628" s="207" t="s">
        <v>3158</v>
      </c>
      <c r="F628" s="208" t="s">
        <v>3159</v>
      </c>
      <c r="G628" s="209" t="s">
        <v>356</v>
      </c>
      <c r="H628" s="210">
        <v>0.36199999999999999</v>
      </c>
      <c r="I628" s="211"/>
      <c r="J628" s="212">
        <f>ROUND(I628*H628,2)</f>
        <v>0</v>
      </c>
      <c r="K628" s="208" t="s">
        <v>164</v>
      </c>
      <c r="L628" s="46"/>
      <c r="M628" s="213" t="s">
        <v>19</v>
      </c>
      <c r="N628" s="214" t="s">
        <v>41</v>
      </c>
      <c r="O628" s="86"/>
      <c r="P628" s="215">
        <f>O628*H628</f>
        <v>0</v>
      </c>
      <c r="Q628" s="215">
        <v>0</v>
      </c>
      <c r="R628" s="215">
        <f>Q628*H628</f>
        <v>0</v>
      </c>
      <c r="S628" s="215">
        <v>0</v>
      </c>
      <c r="T628" s="216">
        <f>S628*H628</f>
        <v>0</v>
      </c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R628" s="217" t="s">
        <v>285</v>
      </c>
      <c r="AT628" s="217" t="s">
        <v>160</v>
      </c>
      <c r="AU628" s="217" t="s">
        <v>80</v>
      </c>
      <c r="AY628" s="19" t="s">
        <v>158</v>
      </c>
      <c r="BE628" s="218">
        <f>IF(N628="základní",J628,0)</f>
        <v>0</v>
      </c>
      <c r="BF628" s="218">
        <f>IF(N628="snížená",J628,0)</f>
        <v>0</v>
      </c>
      <c r="BG628" s="218">
        <f>IF(N628="zákl. přenesená",J628,0)</f>
        <v>0</v>
      </c>
      <c r="BH628" s="218">
        <f>IF(N628="sníž. přenesená",J628,0)</f>
        <v>0</v>
      </c>
      <c r="BI628" s="218">
        <f>IF(N628="nulová",J628,0)</f>
        <v>0</v>
      </c>
      <c r="BJ628" s="19" t="s">
        <v>78</v>
      </c>
      <c r="BK628" s="218">
        <f>ROUND(I628*H628,2)</f>
        <v>0</v>
      </c>
      <c r="BL628" s="19" t="s">
        <v>285</v>
      </c>
      <c r="BM628" s="217" t="s">
        <v>3588</v>
      </c>
    </row>
    <row r="629" s="2" customFormat="1">
      <c r="A629" s="40"/>
      <c r="B629" s="41"/>
      <c r="C629" s="42"/>
      <c r="D629" s="219" t="s">
        <v>167</v>
      </c>
      <c r="E629" s="42"/>
      <c r="F629" s="220" t="s">
        <v>3161</v>
      </c>
      <c r="G629" s="42"/>
      <c r="H629" s="42"/>
      <c r="I629" s="221"/>
      <c r="J629" s="42"/>
      <c r="K629" s="42"/>
      <c r="L629" s="46"/>
      <c r="M629" s="222"/>
      <c r="N629" s="223"/>
      <c r="O629" s="86"/>
      <c r="P629" s="86"/>
      <c r="Q629" s="86"/>
      <c r="R629" s="86"/>
      <c r="S629" s="86"/>
      <c r="T629" s="87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T629" s="19" t="s">
        <v>167</v>
      </c>
      <c r="AU629" s="19" t="s">
        <v>80</v>
      </c>
    </row>
    <row r="630" s="12" customFormat="1" ht="22.8" customHeight="1">
      <c r="A630" s="12"/>
      <c r="B630" s="190"/>
      <c r="C630" s="191"/>
      <c r="D630" s="192" t="s">
        <v>69</v>
      </c>
      <c r="E630" s="204" t="s">
        <v>3589</v>
      </c>
      <c r="F630" s="204" t="s">
        <v>3590</v>
      </c>
      <c r="G630" s="191"/>
      <c r="H630" s="191"/>
      <c r="I630" s="194"/>
      <c r="J630" s="205">
        <f>BK630</f>
        <v>0</v>
      </c>
      <c r="K630" s="191"/>
      <c r="L630" s="196"/>
      <c r="M630" s="197"/>
      <c r="N630" s="198"/>
      <c r="O630" s="198"/>
      <c r="P630" s="199">
        <f>SUM(P631:P636)</f>
        <v>0</v>
      </c>
      <c r="Q630" s="198"/>
      <c r="R630" s="199">
        <f>SUM(R631:R636)</f>
        <v>0.0041999999999999997</v>
      </c>
      <c r="S630" s="198"/>
      <c r="T630" s="200">
        <f>SUM(T631:T636)</f>
        <v>0</v>
      </c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R630" s="201" t="s">
        <v>80</v>
      </c>
      <c r="AT630" s="202" t="s">
        <v>69</v>
      </c>
      <c r="AU630" s="202" t="s">
        <v>78</v>
      </c>
      <c r="AY630" s="201" t="s">
        <v>158</v>
      </c>
      <c r="BK630" s="203">
        <f>SUM(BK631:BK636)</f>
        <v>0</v>
      </c>
    </row>
    <row r="631" s="2" customFormat="1" ht="14.4" customHeight="1">
      <c r="A631" s="40"/>
      <c r="B631" s="41"/>
      <c r="C631" s="206" t="s">
        <v>3127</v>
      </c>
      <c r="D631" s="206" t="s">
        <v>160</v>
      </c>
      <c r="E631" s="207" t="s">
        <v>3591</v>
      </c>
      <c r="F631" s="208" t="s">
        <v>3592</v>
      </c>
      <c r="G631" s="209" t="s">
        <v>505</v>
      </c>
      <c r="H631" s="210">
        <v>2</v>
      </c>
      <c r="I631" s="211"/>
      <c r="J631" s="212">
        <f>ROUND(I631*H631,2)</f>
        <v>0</v>
      </c>
      <c r="K631" s="208" t="s">
        <v>19</v>
      </c>
      <c r="L631" s="46"/>
      <c r="M631" s="213" t="s">
        <v>19</v>
      </c>
      <c r="N631" s="214" t="s">
        <v>41</v>
      </c>
      <c r="O631" s="86"/>
      <c r="P631" s="215">
        <f>O631*H631</f>
        <v>0</v>
      </c>
      <c r="Q631" s="215">
        <v>0.0020999999999999999</v>
      </c>
      <c r="R631" s="215">
        <f>Q631*H631</f>
        <v>0.0041999999999999997</v>
      </c>
      <c r="S631" s="215">
        <v>0</v>
      </c>
      <c r="T631" s="216">
        <f>S631*H631</f>
        <v>0</v>
      </c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R631" s="217" t="s">
        <v>285</v>
      </c>
      <c r="AT631" s="217" t="s">
        <v>160</v>
      </c>
      <c r="AU631" s="217" t="s">
        <v>80</v>
      </c>
      <c r="AY631" s="19" t="s">
        <v>158</v>
      </c>
      <c r="BE631" s="218">
        <f>IF(N631="základní",J631,0)</f>
        <v>0</v>
      </c>
      <c r="BF631" s="218">
        <f>IF(N631="snížená",J631,0)</f>
        <v>0</v>
      </c>
      <c r="BG631" s="218">
        <f>IF(N631="zákl. přenesená",J631,0)</f>
        <v>0</v>
      </c>
      <c r="BH631" s="218">
        <f>IF(N631="sníž. přenesená",J631,0)</f>
        <v>0</v>
      </c>
      <c r="BI631" s="218">
        <f>IF(N631="nulová",J631,0)</f>
        <v>0</v>
      </c>
      <c r="BJ631" s="19" t="s">
        <v>78</v>
      </c>
      <c r="BK631" s="218">
        <f>ROUND(I631*H631,2)</f>
        <v>0</v>
      </c>
      <c r="BL631" s="19" t="s">
        <v>285</v>
      </c>
      <c r="BM631" s="217" t="s">
        <v>3593</v>
      </c>
    </row>
    <row r="632" s="13" customFormat="1">
      <c r="A632" s="13"/>
      <c r="B632" s="224"/>
      <c r="C632" s="225"/>
      <c r="D632" s="226" t="s">
        <v>169</v>
      </c>
      <c r="E632" s="227" t="s">
        <v>19</v>
      </c>
      <c r="F632" s="228" t="s">
        <v>3389</v>
      </c>
      <c r="G632" s="225"/>
      <c r="H632" s="227" t="s">
        <v>19</v>
      </c>
      <c r="I632" s="229"/>
      <c r="J632" s="225"/>
      <c r="K632" s="225"/>
      <c r="L632" s="230"/>
      <c r="M632" s="231"/>
      <c r="N632" s="232"/>
      <c r="O632" s="232"/>
      <c r="P632" s="232"/>
      <c r="Q632" s="232"/>
      <c r="R632" s="232"/>
      <c r="S632" s="232"/>
      <c r="T632" s="23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34" t="s">
        <v>169</v>
      </c>
      <c r="AU632" s="234" t="s">
        <v>80</v>
      </c>
      <c r="AV632" s="13" t="s">
        <v>78</v>
      </c>
      <c r="AW632" s="13" t="s">
        <v>171</v>
      </c>
      <c r="AX632" s="13" t="s">
        <v>70</v>
      </c>
      <c r="AY632" s="234" t="s">
        <v>158</v>
      </c>
    </row>
    <row r="633" s="14" customFormat="1">
      <c r="A633" s="14"/>
      <c r="B633" s="235"/>
      <c r="C633" s="236"/>
      <c r="D633" s="226" t="s">
        <v>169</v>
      </c>
      <c r="E633" s="237" t="s">
        <v>19</v>
      </c>
      <c r="F633" s="238" t="s">
        <v>80</v>
      </c>
      <c r="G633" s="236"/>
      <c r="H633" s="239">
        <v>2</v>
      </c>
      <c r="I633" s="240"/>
      <c r="J633" s="236"/>
      <c r="K633" s="236"/>
      <c r="L633" s="241"/>
      <c r="M633" s="242"/>
      <c r="N633" s="243"/>
      <c r="O633" s="243"/>
      <c r="P633" s="243"/>
      <c r="Q633" s="243"/>
      <c r="R633" s="243"/>
      <c r="S633" s="243"/>
      <c r="T633" s="24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45" t="s">
        <v>169</v>
      </c>
      <c r="AU633" s="245" t="s">
        <v>80</v>
      </c>
      <c r="AV633" s="14" t="s">
        <v>80</v>
      </c>
      <c r="AW633" s="14" t="s">
        <v>171</v>
      </c>
      <c r="AX633" s="14" t="s">
        <v>70</v>
      </c>
      <c r="AY633" s="245" t="s">
        <v>158</v>
      </c>
    </row>
    <row r="634" s="15" customFormat="1">
      <c r="A634" s="15"/>
      <c r="B634" s="256"/>
      <c r="C634" s="257"/>
      <c r="D634" s="226" t="s">
        <v>169</v>
      </c>
      <c r="E634" s="258" t="s">
        <v>19</v>
      </c>
      <c r="F634" s="259" t="s">
        <v>470</v>
      </c>
      <c r="G634" s="257"/>
      <c r="H634" s="260">
        <v>2</v>
      </c>
      <c r="I634" s="261"/>
      <c r="J634" s="257"/>
      <c r="K634" s="257"/>
      <c r="L634" s="262"/>
      <c r="M634" s="263"/>
      <c r="N634" s="264"/>
      <c r="O634" s="264"/>
      <c r="P634" s="264"/>
      <c r="Q634" s="264"/>
      <c r="R634" s="264"/>
      <c r="S634" s="264"/>
      <c r="T634" s="265"/>
      <c r="U634" s="15"/>
      <c r="V634" s="15"/>
      <c r="W634" s="15"/>
      <c r="X634" s="15"/>
      <c r="Y634" s="15"/>
      <c r="Z634" s="15"/>
      <c r="AA634" s="15"/>
      <c r="AB634" s="15"/>
      <c r="AC634" s="15"/>
      <c r="AD634" s="15"/>
      <c r="AE634" s="15"/>
      <c r="AT634" s="266" t="s">
        <v>169</v>
      </c>
      <c r="AU634" s="266" t="s">
        <v>80</v>
      </c>
      <c r="AV634" s="15" t="s">
        <v>165</v>
      </c>
      <c r="AW634" s="15" t="s">
        <v>171</v>
      </c>
      <c r="AX634" s="15" t="s">
        <v>78</v>
      </c>
      <c r="AY634" s="266" t="s">
        <v>158</v>
      </c>
    </row>
    <row r="635" s="2" customFormat="1" ht="22.2" customHeight="1">
      <c r="A635" s="40"/>
      <c r="B635" s="41"/>
      <c r="C635" s="206" t="s">
        <v>3129</v>
      </c>
      <c r="D635" s="206" t="s">
        <v>160</v>
      </c>
      <c r="E635" s="207" t="s">
        <v>3594</v>
      </c>
      <c r="F635" s="208" t="s">
        <v>3595</v>
      </c>
      <c r="G635" s="209" t="s">
        <v>356</v>
      </c>
      <c r="H635" s="210">
        <v>0.0040000000000000001</v>
      </c>
      <c r="I635" s="211"/>
      <c r="J635" s="212">
        <f>ROUND(I635*H635,2)</f>
        <v>0</v>
      </c>
      <c r="K635" s="208" t="s">
        <v>164</v>
      </c>
      <c r="L635" s="46"/>
      <c r="M635" s="213" t="s">
        <v>19</v>
      </c>
      <c r="N635" s="214" t="s">
        <v>41</v>
      </c>
      <c r="O635" s="86"/>
      <c r="P635" s="215">
        <f>O635*H635</f>
        <v>0</v>
      </c>
      <c r="Q635" s="215">
        <v>0</v>
      </c>
      <c r="R635" s="215">
        <f>Q635*H635</f>
        <v>0</v>
      </c>
      <c r="S635" s="215">
        <v>0</v>
      </c>
      <c r="T635" s="216">
        <f>S635*H635</f>
        <v>0</v>
      </c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R635" s="217" t="s">
        <v>285</v>
      </c>
      <c r="AT635" s="217" t="s">
        <v>160</v>
      </c>
      <c r="AU635" s="217" t="s">
        <v>80</v>
      </c>
      <c r="AY635" s="19" t="s">
        <v>158</v>
      </c>
      <c r="BE635" s="218">
        <f>IF(N635="základní",J635,0)</f>
        <v>0</v>
      </c>
      <c r="BF635" s="218">
        <f>IF(N635="snížená",J635,0)</f>
        <v>0</v>
      </c>
      <c r="BG635" s="218">
        <f>IF(N635="zákl. přenesená",J635,0)</f>
        <v>0</v>
      </c>
      <c r="BH635" s="218">
        <f>IF(N635="sníž. přenesená",J635,0)</f>
        <v>0</v>
      </c>
      <c r="BI635" s="218">
        <f>IF(N635="nulová",J635,0)</f>
        <v>0</v>
      </c>
      <c r="BJ635" s="19" t="s">
        <v>78</v>
      </c>
      <c r="BK635" s="218">
        <f>ROUND(I635*H635,2)</f>
        <v>0</v>
      </c>
      <c r="BL635" s="19" t="s">
        <v>285</v>
      </c>
      <c r="BM635" s="217" t="s">
        <v>3596</v>
      </c>
    </row>
    <row r="636" s="2" customFormat="1">
      <c r="A636" s="40"/>
      <c r="B636" s="41"/>
      <c r="C636" s="42"/>
      <c r="D636" s="219" t="s">
        <v>167</v>
      </c>
      <c r="E636" s="42"/>
      <c r="F636" s="220" t="s">
        <v>3597</v>
      </c>
      <c r="G636" s="42"/>
      <c r="H636" s="42"/>
      <c r="I636" s="221"/>
      <c r="J636" s="42"/>
      <c r="K636" s="42"/>
      <c r="L636" s="46"/>
      <c r="M636" s="222"/>
      <c r="N636" s="223"/>
      <c r="O636" s="86"/>
      <c r="P636" s="86"/>
      <c r="Q636" s="86"/>
      <c r="R636" s="86"/>
      <c r="S636" s="86"/>
      <c r="T636" s="87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T636" s="19" t="s">
        <v>167</v>
      </c>
      <c r="AU636" s="19" t="s">
        <v>80</v>
      </c>
    </row>
    <row r="637" s="12" customFormat="1" ht="22.8" customHeight="1">
      <c r="A637" s="12"/>
      <c r="B637" s="190"/>
      <c r="C637" s="191"/>
      <c r="D637" s="192" t="s">
        <v>69</v>
      </c>
      <c r="E637" s="204" t="s">
        <v>1790</v>
      </c>
      <c r="F637" s="204" t="s">
        <v>1791</v>
      </c>
      <c r="G637" s="191"/>
      <c r="H637" s="191"/>
      <c r="I637" s="194"/>
      <c r="J637" s="205">
        <f>BK637</f>
        <v>0</v>
      </c>
      <c r="K637" s="191"/>
      <c r="L637" s="196"/>
      <c r="M637" s="197"/>
      <c r="N637" s="198"/>
      <c r="O637" s="198"/>
      <c r="P637" s="199">
        <f>SUM(P638:P655)</f>
        <v>0</v>
      </c>
      <c r="Q637" s="198"/>
      <c r="R637" s="199">
        <f>SUM(R638:R655)</f>
        <v>0.24972039999999998</v>
      </c>
      <c r="S637" s="198"/>
      <c r="T637" s="200">
        <f>SUM(T638:T655)</f>
        <v>0</v>
      </c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R637" s="201" t="s">
        <v>80</v>
      </c>
      <c r="AT637" s="202" t="s">
        <v>69</v>
      </c>
      <c r="AU637" s="202" t="s">
        <v>78</v>
      </c>
      <c r="AY637" s="201" t="s">
        <v>158</v>
      </c>
      <c r="BK637" s="203">
        <f>SUM(BK638:BK655)</f>
        <v>0</v>
      </c>
    </row>
    <row r="638" s="2" customFormat="1" ht="19.8" customHeight="1">
      <c r="A638" s="40"/>
      <c r="B638" s="41"/>
      <c r="C638" s="206" t="s">
        <v>3131</v>
      </c>
      <c r="D638" s="206" t="s">
        <v>160</v>
      </c>
      <c r="E638" s="207" t="s">
        <v>3598</v>
      </c>
      <c r="F638" s="208" t="s">
        <v>3599</v>
      </c>
      <c r="G638" s="209" t="s">
        <v>223</v>
      </c>
      <c r="H638" s="210">
        <v>8.1199999999999992</v>
      </c>
      <c r="I638" s="211"/>
      <c r="J638" s="212">
        <f>ROUND(I638*H638,2)</f>
        <v>0</v>
      </c>
      <c r="K638" s="208" t="s">
        <v>164</v>
      </c>
      <c r="L638" s="46"/>
      <c r="M638" s="213" t="s">
        <v>19</v>
      </c>
      <c r="N638" s="214" t="s">
        <v>41</v>
      </c>
      <c r="O638" s="86"/>
      <c r="P638" s="215">
        <f>O638*H638</f>
        <v>0</v>
      </c>
      <c r="Q638" s="215">
        <v>0.00067000000000000002</v>
      </c>
      <c r="R638" s="215">
        <f>Q638*H638</f>
        <v>0.0054403999999999998</v>
      </c>
      <c r="S638" s="215">
        <v>0</v>
      </c>
      <c r="T638" s="216">
        <f>S638*H638</f>
        <v>0</v>
      </c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R638" s="217" t="s">
        <v>285</v>
      </c>
      <c r="AT638" s="217" t="s">
        <v>160</v>
      </c>
      <c r="AU638" s="217" t="s">
        <v>80</v>
      </c>
      <c r="AY638" s="19" t="s">
        <v>158</v>
      </c>
      <c r="BE638" s="218">
        <f>IF(N638="základní",J638,0)</f>
        <v>0</v>
      </c>
      <c r="BF638" s="218">
        <f>IF(N638="snížená",J638,0)</f>
        <v>0</v>
      </c>
      <c r="BG638" s="218">
        <f>IF(N638="zákl. přenesená",J638,0)</f>
        <v>0</v>
      </c>
      <c r="BH638" s="218">
        <f>IF(N638="sníž. přenesená",J638,0)</f>
        <v>0</v>
      </c>
      <c r="BI638" s="218">
        <f>IF(N638="nulová",J638,0)</f>
        <v>0</v>
      </c>
      <c r="BJ638" s="19" t="s">
        <v>78</v>
      </c>
      <c r="BK638" s="218">
        <f>ROUND(I638*H638,2)</f>
        <v>0</v>
      </c>
      <c r="BL638" s="19" t="s">
        <v>285</v>
      </c>
      <c r="BM638" s="217" t="s">
        <v>3600</v>
      </c>
    </row>
    <row r="639" s="2" customFormat="1">
      <c r="A639" s="40"/>
      <c r="B639" s="41"/>
      <c r="C639" s="42"/>
      <c r="D639" s="219" t="s">
        <v>167</v>
      </c>
      <c r="E639" s="42"/>
      <c r="F639" s="220" t="s">
        <v>3601</v>
      </c>
      <c r="G639" s="42"/>
      <c r="H639" s="42"/>
      <c r="I639" s="221"/>
      <c r="J639" s="42"/>
      <c r="K639" s="42"/>
      <c r="L639" s="46"/>
      <c r="M639" s="222"/>
      <c r="N639" s="223"/>
      <c r="O639" s="86"/>
      <c r="P639" s="86"/>
      <c r="Q639" s="86"/>
      <c r="R639" s="86"/>
      <c r="S639" s="86"/>
      <c r="T639" s="87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T639" s="19" t="s">
        <v>167</v>
      </c>
      <c r="AU639" s="19" t="s">
        <v>80</v>
      </c>
    </row>
    <row r="640" s="14" customFormat="1">
      <c r="A640" s="14"/>
      <c r="B640" s="235"/>
      <c r="C640" s="236"/>
      <c r="D640" s="226" t="s">
        <v>169</v>
      </c>
      <c r="E640" s="237" t="s">
        <v>19</v>
      </c>
      <c r="F640" s="238" t="s">
        <v>3602</v>
      </c>
      <c r="G640" s="236"/>
      <c r="H640" s="239">
        <v>8.1199999999999992</v>
      </c>
      <c r="I640" s="240"/>
      <c r="J640" s="236"/>
      <c r="K640" s="236"/>
      <c r="L640" s="241"/>
      <c r="M640" s="242"/>
      <c r="N640" s="243"/>
      <c r="O640" s="243"/>
      <c r="P640" s="243"/>
      <c r="Q640" s="243"/>
      <c r="R640" s="243"/>
      <c r="S640" s="243"/>
      <c r="T640" s="24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45" t="s">
        <v>169</v>
      </c>
      <c r="AU640" s="245" t="s">
        <v>80</v>
      </c>
      <c r="AV640" s="14" t="s">
        <v>80</v>
      </c>
      <c r="AW640" s="14" t="s">
        <v>171</v>
      </c>
      <c r="AX640" s="14" t="s">
        <v>70</v>
      </c>
      <c r="AY640" s="245" t="s">
        <v>158</v>
      </c>
    </row>
    <row r="641" s="2" customFormat="1" ht="14.4" customHeight="1">
      <c r="A641" s="40"/>
      <c r="B641" s="41"/>
      <c r="C641" s="246" t="s">
        <v>3135</v>
      </c>
      <c r="D641" s="246" t="s">
        <v>400</v>
      </c>
      <c r="E641" s="247" t="s">
        <v>3603</v>
      </c>
      <c r="F641" s="248" t="s">
        <v>3604</v>
      </c>
      <c r="G641" s="249" t="s">
        <v>223</v>
      </c>
      <c r="H641" s="250">
        <v>9</v>
      </c>
      <c r="I641" s="251"/>
      <c r="J641" s="252">
        <f>ROUND(I641*H641,2)</f>
        <v>0</v>
      </c>
      <c r="K641" s="248" t="s">
        <v>164</v>
      </c>
      <c r="L641" s="253"/>
      <c r="M641" s="254" t="s">
        <v>19</v>
      </c>
      <c r="N641" s="255" t="s">
        <v>41</v>
      </c>
      <c r="O641" s="86"/>
      <c r="P641" s="215">
        <f>O641*H641</f>
        <v>0</v>
      </c>
      <c r="Q641" s="215">
        <v>0.018239999999999999</v>
      </c>
      <c r="R641" s="215">
        <f>Q641*H641</f>
        <v>0.16416</v>
      </c>
      <c r="S641" s="215">
        <v>0</v>
      </c>
      <c r="T641" s="216">
        <f>S641*H641</f>
        <v>0</v>
      </c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R641" s="217" t="s">
        <v>405</v>
      </c>
      <c r="AT641" s="217" t="s">
        <v>400</v>
      </c>
      <c r="AU641" s="217" t="s">
        <v>80</v>
      </c>
      <c r="AY641" s="19" t="s">
        <v>158</v>
      </c>
      <c r="BE641" s="218">
        <f>IF(N641="základní",J641,0)</f>
        <v>0</v>
      </c>
      <c r="BF641" s="218">
        <f>IF(N641="snížená",J641,0)</f>
        <v>0</v>
      </c>
      <c r="BG641" s="218">
        <f>IF(N641="zákl. přenesená",J641,0)</f>
        <v>0</v>
      </c>
      <c r="BH641" s="218">
        <f>IF(N641="sníž. přenesená",J641,0)</f>
        <v>0</v>
      </c>
      <c r="BI641" s="218">
        <f>IF(N641="nulová",J641,0)</f>
        <v>0</v>
      </c>
      <c r="BJ641" s="19" t="s">
        <v>78</v>
      </c>
      <c r="BK641" s="218">
        <f>ROUND(I641*H641,2)</f>
        <v>0</v>
      </c>
      <c r="BL641" s="19" t="s">
        <v>285</v>
      </c>
      <c r="BM641" s="217" t="s">
        <v>3605</v>
      </c>
    </row>
    <row r="642" s="2" customFormat="1" ht="14.4" customHeight="1">
      <c r="A642" s="40"/>
      <c r="B642" s="41"/>
      <c r="C642" s="246" t="s">
        <v>3137</v>
      </c>
      <c r="D642" s="246" t="s">
        <v>400</v>
      </c>
      <c r="E642" s="247" t="s">
        <v>3606</v>
      </c>
      <c r="F642" s="248" t="s">
        <v>3607</v>
      </c>
      <c r="G642" s="249" t="s">
        <v>181</v>
      </c>
      <c r="H642" s="250">
        <v>11.4</v>
      </c>
      <c r="I642" s="251"/>
      <c r="J642" s="252">
        <f>ROUND(I642*H642,2)</f>
        <v>0</v>
      </c>
      <c r="K642" s="248" t="s">
        <v>164</v>
      </c>
      <c r="L642" s="253"/>
      <c r="M642" s="254" t="s">
        <v>19</v>
      </c>
      <c r="N642" s="255" t="s">
        <v>41</v>
      </c>
      <c r="O642" s="86"/>
      <c r="P642" s="215">
        <f>O642*H642</f>
        <v>0</v>
      </c>
      <c r="Q642" s="215">
        <v>0.00080000000000000004</v>
      </c>
      <c r="R642" s="215">
        <f>Q642*H642</f>
        <v>0.0091200000000000014</v>
      </c>
      <c r="S642" s="215">
        <v>0</v>
      </c>
      <c r="T642" s="216">
        <f>S642*H642</f>
        <v>0</v>
      </c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R642" s="217" t="s">
        <v>405</v>
      </c>
      <c r="AT642" s="217" t="s">
        <v>400</v>
      </c>
      <c r="AU642" s="217" t="s">
        <v>80</v>
      </c>
      <c r="AY642" s="19" t="s">
        <v>158</v>
      </c>
      <c r="BE642" s="218">
        <f>IF(N642="základní",J642,0)</f>
        <v>0</v>
      </c>
      <c r="BF642" s="218">
        <f>IF(N642="snížená",J642,0)</f>
        <v>0</v>
      </c>
      <c r="BG642" s="218">
        <f>IF(N642="zákl. přenesená",J642,0)</f>
        <v>0</v>
      </c>
      <c r="BH642" s="218">
        <f>IF(N642="sníž. přenesená",J642,0)</f>
        <v>0</v>
      </c>
      <c r="BI642" s="218">
        <f>IF(N642="nulová",J642,0)</f>
        <v>0</v>
      </c>
      <c r="BJ642" s="19" t="s">
        <v>78</v>
      </c>
      <c r="BK642" s="218">
        <f>ROUND(I642*H642,2)</f>
        <v>0</v>
      </c>
      <c r="BL642" s="19" t="s">
        <v>285</v>
      </c>
      <c r="BM642" s="217" t="s">
        <v>3608</v>
      </c>
    </row>
    <row r="643" s="14" customFormat="1">
      <c r="A643" s="14"/>
      <c r="B643" s="235"/>
      <c r="C643" s="236"/>
      <c r="D643" s="226" t="s">
        <v>169</v>
      </c>
      <c r="E643" s="237" t="s">
        <v>19</v>
      </c>
      <c r="F643" s="238" t="s">
        <v>3609</v>
      </c>
      <c r="G643" s="236"/>
      <c r="H643" s="239">
        <v>11.4</v>
      </c>
      <c r="I643" s="240"/>
      <c r="J643" s="236"/>
      <c r="K643" s="236"/>
      <c r="L643" s="241"/>
      <c r="M643" s="242"/>
      <c r="N643" s="243"/>
      <c r="O643" s="243"/>
      <c r="P643" s="243"/>
      <c r="Q643" s="243"/>
      <c r="R643" s="243"/>
      <c r="S643" s="243"/>
      <c r="T643" s="24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45" t="s">
        <v>169</v>
      </c>
      <c r="AU643" s="245" t="s">
        <v>80</v>
      </c>
      <c r="AV643" s="14" t="s">
        <v>80</v>
      </c>
      <c r="AW643" s="14" t="s">
        <v>171</v>
      </c>
      <c r="AX643" s="14" t="s">
        <v>70</v>
      </c>
      <c r="AY643" s="245" t="s">
        <v>158</v>
      </c>
    </row>
    <row r="644" s="2" customFormat="1" ht="14.4" customHeight="1">
      <c r="A644" s="40"/>
      <c r="B644" s="41"/>
      <c r="C644" s="206" t="s">
        <v>3140</v>
      </c>
      <c r="D644" s="206" t="s">
        <v>160</v>
      </c>
      <c r="E644" s="207" t="s">
        <v>3610</v>
      </c>
      <c r="F644" s="208" t="s">
        <v>3611</v>
      </c>
      <c r="G644" s="209" t="s">
        <v>181</v>
      </c>
      <c r="H644" s="210">
        <v>5.7000000000000002</v>
      </c>
      <c r="I644" s="211"/>
      <c r="J644" s="212">
        <f>ROUND(I644*H644,2)</f>
        <v>0</v>
      </c>
      <c r="K644" s="208" t="s">
        <v>164</v>
      </c>
      <c r="L644" s="46"/>
      <c r="M644" s="213" t="s">
        <v>19</v>
      </c>
      <c r="N644" s="214" t="s">
        <v>41</v>
      </c>
      <c r="O644" s="86"/>
      <c r="P644" s="215">
        <f>O644*H644</f>
        <v>0</v>
      </c>
      <c r="Q644" s="215">
        <v>0</v>
      </c>
      <c r="R644" s="215">
        <f>Q644*H644</f>
        <v>0</v>
      </c>
      <c r="S644" s="215">
        <v>0</v>
      </c>
      <c r="T644" s="216">
        <f>S644*H644</f>
        <v>0</v>
      </c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R644" s="217" t="s">
        <v>285</v>
      </c>
      <c r="AT644" s="217" t="s">
        <v>160</v>
      </c>
      <c r="AU644" s="217" t="s">
        <v>80</v>
      </c>
      <c r="AY644" s="19" t="s">
        <v>158</v>
      </c>
      <c r="BE644" s="218">
        <f>IF(N644="základní",J644,0)</f>
        <v>0</v>
      </c>
      <c r="BF644" s="218">
        <f>IF(N644="snížená",J644,0)</f>
        <v>0</v>
      </c>
      <c r="BG644" s="218">
        <f>IF(N644="zákl. přenesená",J644,0)</f>
        <v>0</v>
      </c>
      <c r="BH644" s="218">
        <f>IF(N644="sníž. přenesená",J644,0)</f>
        <v>0</v>
      </c>
      <c r="BI644" s="218">
        <f>IF(N644="nulová",J644,0)</f>
        <v>0</v>
      </c>
      <c r="BJ644" s="19" t="s">
        <v>78</v>
      </c>
      <c r="BK644" s="218">
        <f>ROUND(I644*H644,2)</f>
        <v>0</v>
      </c>
      <c r="BL644" s="19" t="s">
        <v>285</v>
      </c>
      <c r="BM644" s="217" t="s">
        <v>3612</v>
      </c>
    </row>
    <row r="645" s="2" customFormat="1">
      <c r="A645" s="40"/>
      <c r="B645" s="41"/>
      <c r="C645" s="42"/>
      <c r="D645" s="219" t="s">
        <v>167</v>
      </c>
      <c r="E645" s="42"/>
      <c r="F645" s="220" t="s">
        <v>3613</v>
      </c>
      <c r="G645" s="42"/>
      <c r="H645" s="42"/>
      <c r="I645" s="221"/>
      <c r="J645" s="42"/>
      <c r="K645" s="42"/>
      <c r="L645" s="46"/>
      <c r="M645" s="222"/>
      <c r="N645" s="223"/>
      <c r="O645" s="86"/>
      <c r="P645" s="86"/>
      <c r="Q645" s="86"/>
      <c r="R645" s="86"/>
      <c r="S645" s="86"/>
      <c r="T645" s="87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T645" s="19" t="s">
        <v>167</v>
      </c>
      <c r="AU645" s="19" t="s">
        <v>80</v>
      </c>
    </row>
    <row r="646" s="14" customFormat="1">
      <c r="A646" s="14"/>
      <c r="B646" s="235"/>
      <c r="C646" s="236"/>
      <c r="D646" s="226" t="s">
        <v>169</v>
      </c>
      <c r="E646" s="237" t="s">
        <v>19</v>
      </c>
      <c r="F646" s="238" t="s">
        <v>3614</v>
      </c>
      <c r="G646" s="236"/>
      <c r="H646" s="239">
        <v>5.7000000000000002</v>
      </c>
      <c r="I646" s="240"/>
      <c r="J646" s="236"/>
      <c r="K646" s="236"/>
      <c r="L646" s="241"/>
      <c r="M646" s="242"/>
      <c r="N646" s="243"/>
      <c r="O646" s="243"/>
      <c r="P646" s="243"/>
      <c r="Q646" s="243"/>
      <c r="R646" s="243"/>
      <c r="S646" s="243"/>
      <c r="T646" s="24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45" t="s">
        <v>169</v>
      </c>
      <c r="AU646" s="245" t="s">
        <v>80</v>
      </c>
      <c r="AV646" s="14" t="s">
        <v>80</v>
      </c>
      <c r="AW646" s="14" t="s">
        <v>171</v>
      </c>
      <c r="AX646" s="14" t="s">
        <v>70</v>
      </c>
      <c r="AY646" s="245" t="s">
        <v>158</v>
      </c>
    </row>
    <row r="647" s="2" customFormat="1" ht="14.4" customHeight="1">
      <c r="A647" s="40"/>
      <c r="B647" s="41"/>
      <c r="C647" s="206" t="s">
        <v>3142</v>
      </c>
      <c r="D647" s="206" t="s">
        <v>160</v>
      </c>
      <c r="E647" s="207" t="s">
        <v>1792</v>
      </c>
      <c r="F647" s="208" t="s">
        <v>1793</v>
      </c>
      <c r="G647" s="209" t="s">
        <v>181</v>
      </c>
      <c r="H647" s="210">
        <v>12.300000000000001</v>
      </c>
      <c r="I647" s="211"/>
      <c r="J647" s="212">
        <f>ROUND(I647*H647,2)</f>
        <v>0</v>
      </c>
      <c r="K647" s="208" t="s">
        <v>164</v>
      </c>
      <c r="L647" s="46"/>
      <c r="M647" s="213" t="s">
        <v>19</v>
      </c>
      <c r="N647" s="214" t="s">
        <v>41</v>
      </c>
      <c r="O647" s="86"/>
      <c r="P647" s="215">
        <f>O647*H647</f>
        <v>0</v>
      </c>
      <c r="Q647" s="215">
        <v>0</v>
      </c>
      <c r="R647" s="215">
        <f>Q647*H647</f>
        <v>0</v>
      </c>
      <c r="S647" s="215">
        <v>0</v>
      </c>
      <c r="T647" s="216">
        <f>S647*H647</f>
        <v>0</v>
      </c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R647" s="217" t="s">
        <v>285</v>
      </c>
      <c r="AT647" s="217" t="s">
        <v>160</v>
      </c>
      <c r="AU647" s="217" t="s">
        <v>80</v>
      </c>
      <c r="AY647" s="19" t="s">
        <v>158</v>
      </c>
      <c r="BE647" s="218">
        <f>IF(N647="základní",J647,0)</f>
        <v>0</v>
      </c>
      <c r="BF647" s="218">
        <f>IF(N647="snížená",J647,0)</f>
        <v>0</v>
      </c>
      <c r="BG647" s="218">
        <f>IF(N647="zákl. přenesená",J647,0)</f>
        <v>0</v>
      </c>
      <c r="BH647" s="218">
        <f>IF(N647="sníž. přenesená",J647,0)</f>
        <v>0</v>
      </c>
      <c r="BI647" s="218">
        <f>IF(N647="nulová",J647,0)</f>
        <v>0</v>
      </c>
      <c r="BJ647" s="19" t="s">
        <v>78</v>
      </c>
      <c r="BK647" s="218">
        <f>ROUND(I647*H647,2)</f>
        <v>0</v>
      </c>
      <c r="BL647" s="19" t="s">
        <v>285</v>
      </c>
      <c r="BM647" s="217" t="s">
        <v>3615</v>
      </c>
    </row>
    <row r="648" s="2" customFormat="1">
      <c r="A648" s="40"/>
      <c r="B648" s="41"/>
      <c r="C648" s="42"/>
      <c r="D648" s="219" t="s">
        <v>167</v>
      </c>
      <c r="E648" s="42"/>
      <c r="F648" s="220" t="s">
        <v>1795</v>
      </c>
      <c r="G648" s="42"/>
      <c r="H648" s="42"/>
      <c r="I648" s="221"/>
      <c r="J648" s="42"/>
      <c r="K648" s="42"/>
      <c r="L648" s="46"/>
      <c r="M648" s="222"/>
      <c r="N648" s="223"/>
      <c r="O648" s="86"/>
      <c r="P648" s="86"/>
      <c r="Q648" s="86"/>
      <c r="R648" s="86"/>
      <c r="S648" s="86"/>
      <c r="T648" s="87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T648" s="19" t="s">
        <v>167</v>
      </c>
      <c r="AU648" s="19" t="s">
        <v>80</v>
      </c>
    </row>
    <row r="649" s="14" customFormat="1">
      <c r="A649" s="14"/>
      <c r="B649" s="235"/>
      <c r="C649" s="236"/>
      <c r="D649" s="226" t="s">
        <v>169</v>
      </c>
      <c r="E649" s="237" t="s">
        <v>19</v>
      </c>
      <c r="F649" s="238" t="s">
        <v>3616</v>
      </c>
      <c r="G649" s="236"/>
      <c r="H649" s="239">
        <v>3.2999999999999998</v>
      </c>
      <c r="I649" s="240"/>
      <c r="J649" s="236"/>
      <c r="K649" s="236"/>
      <c r="L649" s="241"/>
      <c r="M649" s="242"/>
      <c r="N649" s="243"/>
      <c r="O649" s="243"/>
      <c r="P649" s="243"/>
      <c r="Q649" s="243"/>
      <c r="R649" s="243"/>
      <c r="S649" s="243"/>
      <c r="T649" s="24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45" t="s">
        <v>169</v>
      </c>
      <c r="AU649" s="245" t="s">
        <v>80</v>
      </c>
      <c r="AV649" s="14" t="s">
        <v>80</v>
      </c>
      <c r="AW649" s="14" t="s">
        <v>171</v>
      </c>
      <c r="AX649" s="14" t="s">
        <v>70</v>
      </c>
      <c r="AY649" s="245" t="s">
        <v>158</v>
      </c>
    </row>
    <row r="650" s="14" customFormat="1">
      <c r="A650" s="14"/>
      <c r="B650" s="235"/>
      <c r="C650" s="236"/>
      <c r="D650" s="226" t="s">
        <v>169</v>
      </c>
      <c r="E650" s="237" t="s">
        <v>19</v>
      </c>
      <c r="F650" s="238" t="s">
        <v>3617</v>
      </c>
      <c r="G650" s="236"/>
      <c r="H650" s="239">
        <v>9</v>
      </c>
      <c r="I650" s="240"/>
      <c r="J650" s="236"/>
      <c r="K650" s="236"/>
      <c r="L650" s="241"/>
      <c r="M650" s="242"/>
      <c r="N650" s="243"/>
      <c r="O650" s="243"/>
      <c r="P650" s="243"/>
      <c r="Q650" s="243"/>
      <c r="R650" s="243"/>
      <c r="S650" s="243"/>
      <c r="T650" s="24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45" t="s">
        <v>169</v>
      </c>
      <c r="AU650" s="245" t="s">
        <v>80</v>
      </c>
      <c r="AV650" s="14" t="s">
        <v>80</v>
      </c>
      <c r="AW650" s="14" t="s">
        <v>171</v>
      </c>
      <c r="AX650" s="14" t="s">
        <v>70</v>
      </c>
      <c r="AY650" s="245" t="s">
        <v>158</v>
      </c>
    </row>
    <row r="651" s="2" customFormat="1" ht="14.4" customHeight="1">
      <c r="A651" s="40"/>
      <c r="B651" s="41"/>
      <c r="C651" s="246" t="s">
        <v>3145</v>
      </c>
      <c r="D651" s="246" t="s">
        <v>400</v>
      </c>
      <c r="E651" s="247" t="s">
        <v>1797</v>
      </c>
      <c r="F651" s="248" t="s">
        <v>3618</v>
      </c>
      <c r="G651" s="249" t="s">
        <v>3439</v>
      </c>
      <c r="H651" s="250">
        <v>1</v>
      </c>
      <c r="I651" s="251"/>
      <c r="J651" s="252">
        <f>ROUND(I651*H651,2)</f>
        <v>0</v>
      </c>
      <c r="K651" s="248" t="s">
        <v>19</v>
      </c>
      <c r="L651" s="253"/>
      <c r="M651" s="254" t="s">
        <v>19</v>
      </c>
      <c r="N651" s="255" t="s">
        <v>41</v>
      </c>
      <c r="O651" s="86"/>
      <c r="P651" s="215">
        <f>O651*H651</f>
        <v>0</v>
      </c>
      <c r="Q651" s="215">
        <v>0.019199999999999998</v>
      </c>
      <c r="R651" s="215">
        <f>Q651*H651</f>
        <v>0.019199999999999998</v>
      </c>
      <c r="S651" s="215">
        <v>0</v>
      </c>
      <c r="T651" s="216">
        <f>S651*H651</f>
        <v>0</v>
      </c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R651" s="217" t="s">
        <v>405</v>
      </c>
      <c r="AT651" s="217" t="s">
        <v>400</v>
      </c>
      <c r="AU651" s="217" t="s">
        <v>80</v>
      </c>
      <c r="AY651" s="19" t="s">
        <v>158</v>
      </c>
      <c r="BE651" s="218">
        <f>IF(N651="základní",J651,0)</f>
        <v>0</v>
      </c>
      <c r="BF651" s="218">
        <f>IF(N651="snížená",J651,0)</f>
        <v>0</v>
      </c>
      <c r="BG651" s="218">
        <f>IF(N651="zákl. přenesená",J651,0)</f>
        <v>0</v>
      </c>
      <c r="BH651" s="218">
        <f>IF(N651="sníž. přenesená",J651,0)</f>
        <v>0</v>
      </c>
      <c r="BI651" s="218">
        <f>IF(N651="nulová",J651,0)</f>
        <v>0</v>
      </c>
      <c r="BJ651" s="19" t="s">
        <v>78</v>
      </c>
      <c r="BK651" s="218">
        <f>ROUND(I651*H651,2)</f>
        <v>0</v>
      </c>
      <c r="BL651" s="19" t="s">
        <v>285</v>
      </c>
      <c r="BM651" s="217" t="s">
        <v>3619</v>
      </c>
    </row>
    <row r="652" s="2" customFormat="1" ht="14.4" customHeight="1">
      <c r="A652" s="40"/>
      <c r="B652" s="41"/>
      <c r="C652" s="246" t="s">
        <v>3147</v>
      </c>
      <c r="D652" s="246" t="s">
        <v>400</v>
      </c>
      <c r="E652" s="247" t="s">
        <v>3620</v>
      </c>
      <c r="F652" s="248" t="s">
        <v>3621</v>
      </c>
      <c r="G652" s="249" t="s">
        <v>505</v>
      </c>
      <c r="H652" s="250">
        <v>2</v>
      </c>
      <c r="I652" s="251"/>
      <c r="J652" s="252">
        <f>ROUND(I652*H652,2)</f>
        <v>0</v>
      </c>
      <c r="K652" s="248" t="s">
        <v>19</v>
      </c>
      <c r="L652" s="253"/>
      <c r="M652" s="254" t="s">
        <v>19</v>
      </c>
      <c r="N652" s="255" t="s">
        <v>41</v>
      </c>
      <c r="O652" s="86"/>
      <c r="P652" s="215">
        <f>O652*H652</f>
        <v>0</v>
      </c>
      <c r="Q652" s="215">
        <v>0.019199999999999998</v>
      </c>
      <c r="R652" s="215">
        <f>Q652*H652</f>
        <v>0.038399999999999997</v>
      </c>
      <c r="S652" s="215">
        <v>0</v>
      </c>
      <c r="T652" s="216">
        <f>S652*H652</f>
        <v>0</v>
      </c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R652" s="217" t="s">
        <v>405</v>
      </c>
      <c r="AT652" s="217" t="s">
        <v>400</v>
      </c>
      <c r="AU652" s="217" t="s">
        <v>80</v>
      </c>
      <c r="AY652" s="19" t="s">
        <v>158</v>
      </c>
      <c r="BE652" s="218">
        <f>IF(N652="základní",J652,0)</f>
        <v>0</v>
      </c>
      <c r="BF652" s="218">
        <f>IF(N652="snížená",J652,0)</f>
        <v>0</v>
      </c>
      <c r="BG652" s="218">
        <f>IF(N652="zákl. přenesená",J652,0)</f>
        <v>0</v>
      </c>
      <c r="BH652" s="218">
        <f>IF(N652="sníž. přenesená",J652,0)</f>
        <v>0</v>
      </c>
      <c r="BI652" s="218">
        <f>IF(N652="nulová",J652,0)</f>
        <v>0</v>
      </c>
      <c r="BJ652" s="19" t="s">
        <v>78</v>
      </c>
      <c r="BK652" s="218">
        <f>ROUND(I652*H652,2)</f>
        <v>0</v>
      </c>
      <c r="BL652" s="19" t="s">
        <v>285</v>
      </c>
      <c r="BM652" s="217" t="s">
        <v>3622</v>
      </c>
    </row>
    <row r="653" s="2" customFormat="1" ht="14.4" customHeight="1">
      <c r="A653" s="40"/>
      <c r="B653" s="41"/>
      <c r="C653" s="246" t="s">
        <v>3151</v>
      </c>
      <c r="D653" s="246" t="s">
        <v>400</v>
      </c>
      <c r="E653" s="247" t="s">
        <v>3623</v>
      </c>
      <c r="F653" s="248" t="s">
        <v>3624</v>
      </c>
      <c r="G653" s="249" t="s">
        <v>505</v>
      </c>
      <c r="H653" s="250">
        <v>2</v>
      </c>
      <c r="I653" s="251"/>
      <c r="J653" s="252">
        <f>ROUND(I653*H653,2)</f>
        <v>0</v>
      </c>
      <c r="K653" s="248" t="s">
        <v>19</v>
      </c>
      <c r="L653" s="253"/>
      <c r="M653" s="254" t="s">
        <v>19</v>
      </c>
      <c r="N653" s="255" t="s">
        <v>41</v>
      </c>
      <c r="O653" s="86"/>
      <c r="P653" s="215">
        <f>O653*H653</f>
        <v>0</v>
      </c>
      <c r="Q653" s="215">
        <v>0.0067000000000000002</v>
      </c>
      <c r="R653" s="215">
        <f>Q653*H653</f>
        <v>0.013400000000000001</v>
      </c>
      <c r="S653" s="215">
        <v>0</v>
      </c>
      <c r="T653" s="216">
        <f>S653*H653</f>
        <v>0</v>
      </c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R653" s="217" t="s">
        <v>405</v>
      </c>
      <c r="AT653" s="217" t="s">
        <v>400</v>
      </c>
      <c r="AU653" s="217" t="s">
        <v>80</v>
      </c>
      <c r="AY653" s="19" t="s">
        <v>158</v>
      </c>
      <c r="BE653" s="218">
        <f>IF(N653="základní",J653,0)</f>
        <v>0</v>
      </c>
      <c r="BF653" s="218">
        <f>IF(N653="snížená",J653,0)</f>
        <v>0</v>
      </c>
      <c r="BG653" s="218">
        <f>IF(N653="zákl. přenesená",J653,0)</f>
        <v>0</v>
      </c>
      <c r="BH653" s="218">
        <f>IF(N653="sníž. přenesená",J653,0)</f>
        <v>0</v>
      </c>
      <c r="BI653" s="218">
        <f>IF(N653="nulová",J653,0)</f>
        <v>0</v>
      </c>
      <c r="BJ653" s="19" t="s">
        <v>78</v>
      </c>
      <c r="BK653" s="218">
        <f>ROUND(I653*H653,2)</f>
        <v>0</v>
      </c>
      <c r="BL653" s="19" t="s">
        <v>285</v>
      </c>
      <c r="BM653" s="217" t="s">
        <v>3625</v>
      </c>
    </row>
    <row r="654" s="2" customFormat="1" ht="22.2" customHeight="1">
      <c r="A654" s="40"/>
      <c r="B654" s="41"/>
      <c r="C654" s="206" t="s">
        <v>3157</v>
      </c>
      <c r="D654" s="206" t="s">
        <v>160</v>
      </c>
      <c r="E654" s="207" t="s">
        <v>1800</v>
      </c>
      <c r="F654" s="208" t="s">
        <v>1801</v>
      </c>
      <c r="G654" s="209" t="s">
        <v>356</v>
      </c>
      <c r="H654" s="210">
        <v>0.25</v>
      </c>
      <c r="I654" s="211"/>
      <c r="J654" s="212">
        <f>ROUND(I654*H654,2)</f>
        <v>0</v>
      </c>
      <c r="K654" s="208" t="s">
        <v>164</v>
      </c>
      <c r="L654" s="46"/>
      <c r="M654" s="213" t="s">
        <v>19</v>
      </c>
      <c r="N654" s="214" t="s">
        <v>41</v>
      </c>
      <c r="O654" s="86"/>
      <c r="P654" s="215">
        <f>O654*H654</f>
        <v>0</v>
      </c>
      <c r="Q654" s="215">
        <v>0</v>
      </c>
      <c r="R654" s="215">
        <f>Q654*H654</f>
        <v>0</v>
      </c>
      <c r="S654" s="215">
        <v>0</v>
      </c>
      <c r="T654" s="216">
        <f>S654*H654</f>
        <v>0</v>
      </c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R654" s="217" t="s">
        <v>285</v>
      </c>
      <c r="AT654" s="217" t="s">
        <v>160</v>
      </c>
      <c r="AU654" s="217" t="s">
        <v>80</v>
      </c>
      <c r="AY654" s="19" t="s">
        <v>158</v>
      </c>
      <c r="BE654" s="218">
        <f>IF(N654="základní",J654,0)</f>
        <v>0</v>
      </c>
      <c r="BF654" s="218">
        <f>IF(N654="snížená",J654,0)</f>
        <v>0</v>
      </c>
      <c r="BG654" s="218">
        <f>IF(N654="zákl. přenesená",J654,0)</f>
        <v>0</v>
      </c>
      <c r="BH654" s="218">
        <f>IF(N654="sníž. přenesená",J654,0)</f>
        <v>0</v>
      </c>
      <c r="BI654" s="218">
        <f>IF(N654="nulová",J654,0)</f>
        <v>0</v>
      </c>
      <c r="BJ654" s="19" t="s">
        <v>78</v>
      </c>
      <c r="BK654" s="218">
        <f>ROUND(I654*H654,2)</f>
        <v>0</v>
      </c>
      <c r="BL654" s="19" t="s">
        <v>285</v>
      </c>
      <c r="BM654" s="217" t="s">
        <v>3626</v>
      </c>
    </row>
    <row r="655" s="2" customFormat="1">
      <c r="A655" s="40"/>
      <c r="B655" s="41"/>
      <c r="C655" s="42"/>
      <c r="D655" s="219" t="s">
        <v>167</v>
      </c>
      <c r="E655" s="42"/>
      <c r="F655" s="220" t="s">
        <v>1803</v>
      </c>
      <c r="G655" s="42"/>
      <c r="H655" s="42"/>
      <c r="I655" s="221"/>
      <c r="J655" s="42"/>
      <c r="K655" s="42"/>
      <c r="L655" s="46"/>
      <c r="M655" s="267"/>
      <c r="N655" s="268"/>
      <c r="O655" s="269"/>
      <c r="P655" s="269"/>
      <c r="Q655" s="269"/>
      <c r="R655" s="269"/>
      <c r="S655" s="269"/>
      <c r="T655" s="27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T655" s="19" t="s">
        <v>167</v>
      </c>
      <c r="AU655" s="19" t="s">
        <v>80</v>
      </c>
    </row>
    <row r="656" s="2" customFormat="1" ht="6.96" customHeight="1">
      <c r="A656" s="40"/>
      <c r="B656" s="61"/>
      <c r="C656" s="62"/>
      <c r="D656" s="62"/>
      <c r="E656" s="62"/>
      <c r="F656" s="62"/>
      <c r="G656" s="62"/>
      <c r="H656" s="62"/>
      <c r="I656" s="62"/>
      <c r="J656" s="62"/>
      <c r="K656" s="62"/>
      <c r="L656" s="46"/>
      <c r="M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</row>
  </sheetData>
  <sheetProtection sheet="1" autoFilter="0" formatColumns="0" formatRows="0" objects="1" scenarios="1" spinCount="100000" saltValue="wdAbV60YBiT9i8v5uFgVIaYCfkUaexBTHM4XVGzlc2L0XW32pSoezBKJP98EnOnFA2U6a3DnhZQCA6EQJZbSmw==" hashValue="jOJxXDZ9NaXgYPyMrJTy7su3fjJS8rglixMJIktpcZaSLkOkoVBGtxZCR2s+fSC5o/KbeVeIjcV9mKjFXVHGYA==" algorithmName="SHA-512" password="CC35"/>
  <autoFilter ref="C94:K655"/>
  <mergeCells count="9">
    <mergeCell ref="E7:H7"/>
    <mergeCell ref="E9:H9"/>
    <mergeCell ref="E18:H18"/>
    <mergeCell ref="E27:H27"/>
    <mergeCell ref="E48:H48"/>
    <mergeCell ref="E50:H50"/>
    <mergeCell ref="E85:H85"/>
    <mergeCell ref="E87:H87"/>
    <mergeCell ref="L2:V2"/>
  </mergeCells>
  <hyperlinks>
    <hyperlink ref="F99" r:id="rId1" display="https://podminky.urs.cz/item/CS_URS_2025_01/115101201"/>
    <hyperlink ref="F101" r:id="rId2" display="https://podminky.urs.cz/item/CS_URS_2025_01/115101301"/>
    <hyperlink ref="F103" r:id="rId3" display="https://podminky.urs.cz/item/CS_URS_2025_01/119003131"/>
    <hyperlink ref="F110" r:id="rId4" display="https://podminky.urs.cz/item/CS_URS_2025_01/119003132"/>
    <hyperlink ref="F112" r:id="rId5" display="https://podminky.urs.cz/item/CS_URS_2025_01/119004111"/>
    <hyperlink ref="F115" r:id="rId6" display="https://podminky.urs.cz/item/CS_URS_2025_01/119004112"/>
    <hyperlink ref="F117" r:id="rId7" display="https://podminky.urs.cz/item/CS_URS_2025_01/121151103"/>
    <hyperlink ref="F125" r:id="rId8" display="https://podminky.urs.cz/item/CS_URS_2025_01/132212131"/>
    <hyperlink ref="F128" r:id="rId9" display="https://podminky.urs.cz/item/CS_URS_2025_01/132154102"/>
    <hyperlink ref="F136" r:id="rId10" display="https://podminky.urs.cz/item/CS_URS_2025_01/132254102"/>
    <hyperlink ref="F144" r:id="rId11" display="https://podminky.urs.cz/item/CS_URS_2025_01/132354102"/>
    <hyperlink ref="F152" r:id="rId12" display="https://podminky.urs.cz/item/CS_URS_2025_01/132454102"/>
    <hyperlink ref="F160" r:id="rId13" display="https://podminky.urs.cz/item/CS_URS_2025_01/151101102"/>
    <hyperlink ref="F166" r:id="rId14" display="https://podminky.urs.cz/item/CS_URS_2025_01/151101112"/>
    <hyperlink ref="F168" r:id="rId15" display="https://podminky.urs.cz/item/CS_URS_2025_01/162551108"/>
    <hyperlink ref="F177" r:id="rId16" display="https://podminky.urs.cz/item/CS_URS_2025_01/162551108"/>
    <hyperlink ref="F189" r:id="rId17" display="https://podminky.urs.cz/item/CS_URS_2025_01/162551128"/>
    <hyperlink ref="F197" r:id="rId18" display="https://podminky.urs.cz/item/CS_URS_2025_01/162751137"/>
    <hyperlink ref="F201" r:id="rId19" display="https://podminky.urs.cz/item/CS_URS_2025_01/162751139"/>
    <hyperlink ref="F204" r:id="rId20" display="https://podminky.urs.cz/item/CS_URS_2025_01/171201231"/>
    <hyperlink ref="F207" r:id="rId21" display="https://podminky.urs.cz/item/CS_URS_2025_01/167151111"/>
    <hyperlink ref="F221" r:id="rId22" display="https://podminky.urs.cz/item/CS_URS_2025_01/171251201"/>
    <hyperlink ref="F225" r:id="rId23" display="https://podminky.urs.cz/item/CS_URS_2025_01/174151101"/>
    <hyperlink ref="F231" r:id="rId24" display="https://podminky.urs.cz/item/CS_URS_2025_01/175151101"/>
    <hyperlink ref="F238" r:id="rId25" display="https://podminky.urs.cz/item/CS_URS_2025_01/175151109"/>
    <hyperlink ref="F240" r:id="rId26" display="https://podminky.urs.cz/item/CS_URS_2025_01/181351003"/>
    <hyperlink ref="F248" r:id="rId27" display="https://podminky.urs.cz/item/CS_URS_2025_01/181411131"/>
    <hyperlink ref="F252" r:id="rId28" display="https://podminky.urs.cz/item/CS_URS_2025_01/185803111"/>
    <hyperlink ref="F254" r:id="rId29" display="https://podminky.urs.cz/item/CS_URS_2025_01/181951112"/>
    <hyperlink ref="F259" r:id="rId30" display="https://podminky.urs.cz/item/CS_URS_2025_01/380316243"/>
    <hyperlink ref="F266" r:id="rId31" display="https://podminky.urs.cz/item/CS_URS_2025_01/380326342"/>
    <hyperlink ref="F269" r:id="rId32" display="https://podminky.urs.cz/item/CS_URS_2025_01/380326343"/>
    <hyperlink ref="F275" r:id="rId33" display="https://podminky.urs.cz/item/CS_URS_2025_01/380356231"/>
    <hyperlink ref="F286" r:id="rId34" display="https://podminky.urs.cz/item/CS_URS_2025_01/380356232"/>
    <hyperlink ref="F288" r:id="rId35" display="https://podminky.urs.cz/item/CS_URS_2025_01/380361006"/>
    <hyperlink ref="F299" r:id="rId36" display="https://podminky.urs.cz/item/CS_URS_2025_01/359901211"/>
    <hyperlink ref="F307" r:id="rId37" display="https://podminky.urs.cz/item/CS_URS_2025_01/451595111"/>
    <hyperlink ref="F315" r:id="rId38" display="https://podminky.urs.cz/item/CS_URS_2025_01/631311215"/>
    <hyperlink ref="F320" r:id="rId39" display="https://podminky.urs.cz/item/CS_URS_2025_01/631319021"/>
    <hyperlink ref="F323" r:id="rId40" display="https://podminky.urs.cz/item/CS_URS_2025_01/871251141"/>
    <hyperlink ref="F333" r:id="rId41" display="https://podminky.urs.cz/item/CS_URS_2025_01/871313122"/>
    <hyperlink ref="F343" r:id="rId42" display="https://podminky.urs.cz/item/CS_URS_2025_01/871321141"/>
    <hyperlink ref="F355" r:id="rId43" display="https://podminky.urs.cz/item/CS_URS_2025_01/877310310"/>
    <hyperlink ref="F364" r:id="rId44" display="https://podminky.urs.cz/item/CS_URS_2025_01/892271111"/>
    <hyperlink ref="F369" r:id="rId45" display="https://podminky.urs.cz/item/CS_URS_2025_01/892351111"/>
    <hyperlink ref="F374" r:id="rId46" display="https://podminky.urs.cz/item/CS_URS_2025_01/899721111"/>
    <hyperlink ref="F379" r:id="rId47" display="https://podminky.urs.cz/item/CS_URS_2025_01/899722114"/>
    <hyperlink ref="F384" r:id="rId48" display="https://podminky.urs.cz/item/CS_URS_2025_01/892372111"/>
    <hyperlink ref="F389" r:id="rId49" display="https://podminky.urs.cz/item/CS_URS_2025_01/899911231"/>
    <hyperlink ref="F395" r:id="rId50" display="https://podminky.urs.cz/item/CS_URS_2025_01/899913141"/>
    <hyperlink ref="F401" r:id="rId51" display="https://podminky.urs.cz/item/CS_URS_2025_01/899104112"/>
    <hyperlink ref="F549" r:id="rId52" display="https://podminky.urs.cz/item/CS_URS_2025_01/933901311"/>
    <hyperlink ref="F556" r:id="rId53" display="https://podminky.urs.cz/item/CS_URS_2025_01/938901411"/>
    <hyperlink ref="F560" r:id="rId54" display="https://podminky.urs.cz/item/CS_URS_2025_01/938902123"/>
    <hyperlink ref="F565" r:id="rId55" display="https://podminky.urs.cz/item/CS_URS_2025_01/938902122"/>
    <hyperlink ref="F567" r:id="rId56" display="https://podminky.urs.cz/item/CS_URS_2025_01/953333115"/>
    <hyperlink ref="F572" r:id="rId57" display="https://podminky.urs.cz/item/CS_URS_2025_01/953334212"/>
    <hyperlink ref="F575" r:id="rId58" display="https://podminky.urs.cz/item/CS_URS_2025_01/953731225"/>
    <hyperlink ref="F580" r:id="rId59" display="https://podminky.urs.cz/item/CS_URS_2025_01/953731311"/>
    <hyperlink ref="F584" r:id="rId60" display="https://podminky.urs.cz/item/CS_URS_2025_01/977151123"/>
    <hyperlink ref="F592" r:id="rId61" display="https://podminky.urs.cz/item/CS_URS_2025_01/977151127"/>
    <hyperlink ref="F599" r:id="rId62" display="https://podminky.urs.cz/item/CS_URS_2025_01/962052211"/>
    <hyperlink ref="F602" r:id="rId63" display="https://podminky.urs.cz/item/CS_URS_2025_01/977151124"/>
    <hyperlink ref="F606" r:id="rId64" display="https://podminky.urs.cz/item/CS_URS_2025_01/997013151"/>
    <hyperlink ref="F608" r:id="rId65" display="https://podminky.urs.cz/item/CS_URS_2025_01/997013501"/>
    <hyperlink ref="F610" r:id="rId66" display="https://podminky.urs.cz/item/CS_URS_2025_01/997013509"/>
    <hyperlink ref="F613" r:id="rId67" display="https://podminky.urs.cz/item/CS_URS_2025_01/997013862"/>
    <hyperlink ref="F616" r:id="rId68" display="https://podminky.urs.cz/item/CS_URS_2025_01/998142251"/>
    <hyperlink ref="F625" r:id="rId69" display="https://podminky.urs.cz/item/CS_URS_2025_01/711161212"/>
    <hyperlink ref="F629" r:id="rId70" display="https://podminky.urs.cz/item/CS_URS_2025_01/998711101"/>
    <hyperlink ref="F636" r:id="rId71" display="https://podminky.urs.cz/item/CS_URS_2025_01/998722101"/>
    <hyperlink ref="F639" r:id="rId72" display="https://podminky.urs.cz/item/CS_URS_2025_01/767591011"/>
    <hyperlink ref="F645" r:id="rId73" display="https://podminky.urs.cz/item/CS_URS_2025_01/767591021"/>
    <hyperlink ref="F648" r:id="rId74" display="https://podminky.urs.cz/item/CS_URS_2025_01/767831022"/>
    <hyperlink ref="F655" r:id="rId75" display="https://podminky.urs.cz/item/CS_URS_2025_01/998767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6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113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126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Projektové práce 1. etapy revitalizace volnočasového areálu Svatošské údolí II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127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3627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13. 3. 2025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tr">
        <f>IF('Rekapitulace stavby'!AN16="","",'Rekapitulace stavby'!AN16)</f>
        <v/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tr">
        <f>IF('Rekapitulace stavby'!E17="","",'Rekapitulace stavby'!E17)</f>
        <v xml:space="preserve"> </v>
      </c>
      <c r="F21" s="40"/>
      <c r="G21" s="40"/>
      <c r="H21" s="40"/>
      <c r="I21" s="134" t="s">
        <v>28</v>
      </c>
      <c r="J21" s="138" t="str">
        <f>IF('Rekapitulace stavby'!AN17="","",'Rekapitulace stavby'!AN17)</f>
        <v/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33</v>
      </c>
      <c r="E23" s="40"/>
      <c r="F23" s="40"/>
      <c r="G23" s="40"/>
      <c r="H23" s="40"/>
      <c r="I23" s="134" t="s">
        <v>26</v>
      </c>
      <c r="J23" s="138" t="str">
        <f>IF('Rekapitulace stavby'!AN19="","",'Rekapitulace stavby'!AN19)</f>
        <v/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tr">
        <f>IF('Rekapitulace stavby'!E20="","",'Rekapitulace stavby'!E20)</f>
        <v xml:space="preserve"> </v>
      </c>
      <c r="F24" s="40"/>
      <c r="G24" s="40"/>
      <c r="H24" s="40"/>
      <c r="I24" s="134" t="s">
        <v>28</v>
      </c>
      <c r="J24" s="138" t="str">
        <f>IF('Rekapitulace stavby'!AN20="","",'Rekapitulace stavby'!AN20)</f>
        <v/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34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35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146">
        <f>ROUND(J86,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38</v>
      </c>
      <c r="G32" s="40"/>
      <c r="H32" s="40"/>
      <c r="I32" s="147" t="s">
        <v>37</v>
      </c>
      <c r="J32" s="147" t="s">
        <v>39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40</v>
      </c>
      <c r="E33" s="134" t="s">
        <v>41</v>
      </c>
      <c r="F33" s="149">
        <f>ROUND((SUM(BE86:BE298)),  2)</f>
        <v>0</v>
      </c>
      <c r="G33" s="40"/>
      <c r="H33" s="40"/>
      <c r="I33" s="150">
        <v>0.20999999999999999</v>
      </c>
      <c r="J33" s="149">
        <f>ROUND(((SUM(BE86:BE298))*I33),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42</v>
      </c>
      <c r="F34" s="149">
        <f>ROUND((SUM(BF86:BF298)),  2)</f>
        <v>0</v>
      </c>
      <c r="G34" s="40"/>
      <c r="H34" s="40"/>
      <c r="I34" s="150">
        <v>0.12</v>
      </c>
      <c r="J34" s="149">
        <f>ROUND(((SUM(BF86:BF298))*I34),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43</v>
      </c>
      <c r="F35" s="149">
        <f>ROUND((SUM(BG86:BG298)),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44</v>
      </c>
      <c r="F36" s="149">
        <f>ROUND((SUM(BH86:BH298)),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45</v>
      </c>
      <c r="F37" s="149">
        <f>ROUND((SUM(BI86:BI298)),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46</v>
      </c>
      <c r="E39" s="153"/>
      <c r="F39" s="153"/>
      <c r="G39" s="154" t="s">
        <v>47</v>
      </c>
      <c r="H39" s="155" t="s">
        <v>48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129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Projektové práce 1. etapy revitalizace volnočasového areálu Svatošské údolí II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127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SO 04 - Komunikace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Karlovy Vary - Loket </v>
      </c>
      <c r="G52" s="42"/>
      <c r="H52" s="42"/>
      <c r="I52" s="34" t="s">
        <v>23</v>
      </c>
      <c r="J52" s="74" t="str">
        <f>IF(J12="","",J12)</f>
        <v>13. 3. 2025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 xml:space="preserve">Karlovarský kraj </v>
      </c>
      <c r="G54" s="42"/>
      <c r="H54" s="42"/>
      <c r="I54" s="34" t="s">
        <v>31</v>
      </c>
      <c r="J54" s="38" t="str">
        <f>E21</f>
        <v xml:space="preserve"> 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33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130</v>
      </c>
      <c r="D57" s="164"/>
      <c r="E57" s="164"/>
      <c r="F57" s="164"/>
      <c r="G57" s="164"/>
      <c r="H57" s="164"/>
      <c r="I57" s="164"/>
      <c r="J57" s="165" t="s">
        <v>131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68</v>
      </c>
      <c r="D59" s="42"/>
      <c r="E59" s="42"/>
      <c r="F59" s="42"/>
      <c r="G59" s="42"/>
      <c r="H59" s="42"/>
      <c r="I59" s="42"/>
      <c r="J59" s="104">
        <f>J86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132</v>
      </c>
    </row>
    <row r="60" s="9" customFormat="1" ht="24.96" customHeight="1">
      <c r="A60" s="9"/>
      <c r="B60" s="167"/>
      <c r="C60" s="168"/>
      <c r="D60" s="169" t="s">
        <v>133</v>
      </c>
      <c r="E60" s="170"/>
      <c r="F60" s="170"/>
      <c r="G60" s="170"/>
      <c r="H60" s="170"/>
      <c r="I60" s="170"/>
      <c r="J60" s="171">
        <f>J87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134</v>
      </c>
      <c r="E61" s="176"/>
      <c r="F61" s="176"/>
      <c r="G61" s="176"/>
      <c r="H61" s="176"/>
      <c r="I61" s="176"/>
      <c r="J61" s="177">
        <f>J88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135</v>
      </c>
      <c r="E62" s="176"/>
      <c r="F62" s="176"/>
      <c r="G62" s="176"/>
      <c r="H62" s="176"/>
      <c r="I62" s="176"/>
      <c r="J62" s="177">
        <f>J175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138</v>
      </c>
      <c r="E63" s="176"/>
      <c r="F63" s="176"/>
      <c r="G63" s="176"/>
      <c r="H63" s="176"/>
      <c r="I63" s="176"/>
      <c r="J63" s="177">
        <f>J183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140</v>
      </c>
      <c r="E64" s="176"/>
      <c r="F64" s="176"/>
      <c r="G64" s="176"/>
      <c r="H64" s="176"/>
      <c r="I64" s="176"/>
      <c r="J64" s="177">
        <f>J236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3628</v>
      </c>
      <c r="E65" s="176"/>
      <c r="F65" s="176"/>
      <c r="G65" s="176"/>
      <c r="H65" s="176"/>
      <c r="I65" s="176"/>
      <c r="J65" s="177">
        <f>J281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142</v>
      </c>
      <c r="E66" s="176"/>
      <c r="F66" s="176"/>
      <c r="G66" s="176"/>
      <c r="H66" s="176"/>
      <c r="I66" s="176"/>
      <c r="J66" s="177">
        <f>J296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0"/>
      <c r="B67" s="41"/>
      <c r="C67" s="42"/>
      <c r="D67" s="42"/>
      <c r="E67" s="42"/>
      <c r="F67" s="42"/>
      <c r="G67" s="42"/>
      <c r="H67" s="42"/>
      <c r="I67" s="42"/>
      <c r="J67" s="42"/>
      <c r="K67" s="42"/>
      <c r="L67" s="136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68" s="2" customFormat="1" ht="6.96" customHeight="1">
      <c r="A68" s="40"/>
      <c r="B68" s="61"/>
      <c r="C68" s="62"/>
      <c r="D68" s="62"/>
      <c r="E68" s="62"/>
      <c r="F68" s="62"/>
      <c r="G68" s="62"/>
      <c r="H68" s="62"/>
      <c r="I68" s="62"/>
      <c r="J68" s="62"/>
      <c r="K68" s="62"/>
      <c r="L68" s="13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72" s="2" customFormat="1" ht="6.96" customHeight="1">
      <c r="A72" s="40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24.96" customHeight="1">
      <c r="A73" s="40"/>
      <c r="B73" s="41"/>
      <c r="C73" s="25" t="s">
        <v>143</v>
      </c>
      <c r="D73" s="42"/>
      <c r="E73" s="42"/>
      <c r="F73" s="42"/>
      <c r="G73" s="42"/>
      <c r="H73" s="42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6.96" customHeight="1">
      <c r="A74" s="40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2" customHeight="1">
      <c r="A75" s="40"/>
      <c r="B75" s="41"/>
      <c r="C75" s="34" t="s">
        <v>16</v>
      </c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4.4" customHeight="1">
      <c r="A76" s="40"/>
      <c r="B76" s="41"/>
      <c r="C76" s="42"/>
      <c r="D76" s="42"/>
      <c r="E76" s="162" t="str">
        <f>E7</f>
        <v>Projektové práce 1. etapy revitalizace volnočasového areálu Svatošské údolí II</v>
      </c>
      <c r="F76" s="34"/>
      <c r="G76" s="34"/>
      <c r="H76" s="34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127</v>
      </c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5.6" customHeight="1">
      <c r="A78" s="40"/>
      <c r="B78" s="41"/>
      <c r="C78" s="42"/>
      <c r="D78" s="42"/>
      <c r="E78" s="71" t="str">
        <f>E9</f>
        <v>SO 04 - Komunikace</v>
      </c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21</v>
      </c>
      <c r="D80" s="42"/>
      <c r="E80" s="42"/>
      <c r="F80" s="29" t="str">
        <f>F12</f>
        <v xml:space="preserve">Karlovy Vary - Loket </v>
      </c>
      <c r="G80" s="42"/>
      <c r="H80" s="42"/>
      <c r="I80" s="34" t="s">
        <v>23</v>
      </c>
      <c r="J80" s="74" t="str">
        <f>IF(J12="","",J12)</f>
        <v>13. 3. 2025</v>
      </c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5.6" customHeight="1">
      <c r="A82" s="40"/>
      <c r="B82" s="41"/>
      <c r="C82" s="34" t="s">
        <v>25</v>
      </c>
      <c r="D82" s="42"/>
      <c r="E82" s="42"/>
      <c r="F82" s="29" t="str">
        <f>E15</f>
        <v xml:space="preserve">Karlovarský kraj </v>
      </c>
      <c r="G82" s="42"/>
      <c r="H82" s="42"/>
      <c r="I82" s="34" t="s">
        <v>31</v>
      </c>
      <c r="J82" s="38" t="str">
        <f>E21</f>
        <v xml:space="preserve"> </v>
      </c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5.6" customHeight="1">
      <c r="A83" s="40"/>
      <c r="B83" s="41"/>
      <c r="C83" s="34" t="s">
        <v>29</v>
      </c>
      <c r="D83" s="42"/>
      <c r="E83" s="42"/>
      <c r="F83" s="29" t="str">
        <f>IF(E18="","",E18)</f>
        <v>Vyplň údaj</v>
      </c>
      <c r="G83" s="42"/>
      <c r="H83" s="42"/>
      <c r="I83" s="34" t="s">
        <v>33</v>
      </c>
      <c r="J83" s="38" t="str">
        <f>E24</f>
        <v xml:space="preserve"> </v>
      </c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0.32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11" customFormat="1" ht="29.28" customHeight="1">
      <c r="A85" s="179"/>
      <c r="B85" s="180"/>
      <c r="C85" s="181" t="s">
        <v>144</v>
      </c>
      <c r="D85" s="182" t="s">
        <v>55</v>
      </c>
      <c r="E85" s="182" t="s">
        <v>51</v>
      </c>
      <c r="F85" s="182" t="s">
        <v>52</v>
      </c>
      <c r="G85" s="182" t="s">
        <v>145</v>
      </c>
      <c r="H85" s="182" t="s">
        <v>146</v>
      </c>
      <c r="I85" s="182" t="s">
        <v>147</v>
      </c>
      <c r="J85" s="182" t="s">
        <v>131</v>
      </c>
      <c r="K85" s="183" t="s">
        <v>148</v>
      </c>
      <c r="L85" s="184"/>
      <c r="M85" s="94" t="s">
        <v>19</v>
      </c>
      <c r="N85" s="95" t="s">
        <v>40</v>
      </c>
      <c r="O85" s="95" t="s">
        <v>149</v>
      </c>
      <c r="P85" s="95" t="s">
        <v>150</v>
      </c>
      <c r="Q85" s="95" t="s">
        <v>151</v>
      </c>
      <c r="R85" s="95" t="s">
        <v>152</v>
      </c>
      <c r="S85" s="95" t="s">
        <v>153</v>
      </c>
      <c r="T85" s="96" t="s">
        <v>154</v>
      </c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</row>
    <row r="86" s="2" customFormat="1" ht="22.8" customHeight="1">
      <c r="A86" s="40"/>
      <c r="B86" s="41"/>
      <c r="C86" s="101" t="s">
        <v>155</v>
      </c>
      <c r="D86" s="42"/>
      <c r="E86" s="42"/>
      <c r="F86" s="42"/>
      <c r="G86" s="42"/>
      <c r="H86" s="42"/>
      <c r="I86" s="42"/>
      <c r="J86" s="185">
        <f>BK86</f>
        <v>0</v>
      </c>
      <c r="K86" s="42"/>
      <c r="L86" s="46"/>
      <c r="M86" s="97"/>
      <c r="N86" s="186"/>
      <c r="O86" s="98"/>
      <c r="P86" s="187">
        <f>P87</f>
        <v>0</v>
      </c>
      <c r="Q86" s="98"/>
      <c r="R86" s="187">
        <f>R87</f>
        <v>819.86184609999998</v>
      </c>
      <c r="S86" s="98"/>
      <c r="T86" s="188">
        <f>T87</f>
        <v>895.69000000000005</v>
      </c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T86" s="19" t="s">
        <v>69</v>
      </c>
      <c r="AU86" s="19" t="s">
        <v>132</v>
      </c>
      <c r="BK86" s="189">
        <f>BK87</f>
        <v>0</v>
      </c>
    </row>
    <row r="87" s="12" customFormat="1" ht="25.92" customHeight="1">
      <c r="A87" s="12"/>
      <c r="B87" s="190"/>
      <c r="C87" s="191"/>
      <c r="D87" s="192" t="s">
        <v>69</v>
      </c>
      <c r="E87" s="193" t="s">
        <v>156</v>
      </c>
      <c r="F87" s="193" t="s">
        <v>157</v>
      </c>
      <c r="G87" s="191"/>
      <c r="H87" s="191"/>
      <c r="I87" s="194"/>
      <c r="J87" s="195">
        <f>BK87</f>
        <v>0</v>
      </c>
      <c r="K87" s="191"/>
      <c r="L87" s="196"/>
      <c r="M87" s="197"/>
      <c r="N87" s="198"/>
      <c r="O87" s="198"/>
      <c r="P87" s="199">
        <f>P88+P175+P183+P236+P281+P296</f>
        <v>0</v>
      </c>
      <c r="Q87" s="198"/>
      <c r="R87" s="199">
        <f>R88+R175+R183+R236+R281+R296</f>
        <v>819.86184609999998</v>
      </c>
      <c r="S87" s="198"/>
      <c r="T87" s="200">
        <f>T88+T175+T183+T236+T281+T296</f>
        <v>895.69000000000005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01" t="s">
        <v>78</v>
      </c>
      <c r="AT87" s="202" t="s">
        <v>69</v>
      </c>
      <c r="AU87" s="202" t="s">
        <v>70</v>
      </c>
      <c r="AY87" s="201" t="s">
        <v>158</v>
      </c>
      <c r="BK87" s="203">
        <f>BK88+BK175+BK183+BK236+BK281+BK296</f>
        <v>0</v>
      </c>
    </row>
    <row r="88" s="12" customFormat="1" ht="22.8" customHeight="1">
      <c r="A88" s="12"/>
      <c r="B88" s="190"/>
      <c r="C88" s="191"/>
      <c r="D88" s="192" t="s">
        <v>69</v>
      </c>
      <c r="E88" s="204" t="s">
        <v>78</v>
      </c>
      <c r="F88" s="204" t="s">
        <v>159</v>
      </c>
      <c r="G88" s="191"/>
      <c r="H88" s="191"/>
      <c r="I88" s="194"/>
      <c r="J88" s="205">
        <f>BK88</f>
        <v>0</v>
      </c>
      <c r="K88" s="191"/>
      <c r="L88" s="196"/>
      <c r="M88" s="197"/>
      <c r="N88" s="198"/>
      <c r="O88" s="198"/>
      <c r="P88" s="199">
        <f>SUM(P89:P174)</f>
        <v>0</v>
      </c>
      <c r="Q88" s="198"/>
      <c r="R88" s="199">
        <f>SUM(R89:R174)</f>
        <v>132.011</v>
      </c>
      <c r="S88" s="198"/>
      <c r="T88" s="200">
        <f>SUM(T89:T174)</f>
        <v>895.69000000000005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1" t="s">
        <v>78</v>
      </c>
      <c r="AT88" s="202" t="s">
        <v>69</v>
      </c>
      <c r="AU88" s="202" t="s">
        <v>78</v>
      </c>
      <c r="AY88" s="201" t="s">
        <v>158</v>
      </c>
      <c r="BK88" s="203">
        <f>SUM(BK89:BK174)</f>
        <v>0</v>
      </c>
    </row>
    <row r="89" s="2" customFormat="1" ht="19.8" customHeight="1">
      <c r="A89" s="40"/>
      <c r="B89" s="41"/>
      <c r="C89" s="206" t="s">
        <v>78</v>
      </c>
      <c r="D89" s="206" t="s">
        <v>160</v>
      </c>
      <c r="E89" s="207" t="s">
        <v>3629</v>
      </c>
      <c r="F89" s="208" t="s">
        <v>3630</v>
      </c>
      <c r="G89" s="209" t="s">
        <v>505</v>
      </c>
      <c r="H89" s="210">
        <v>4</v>
      </c>
      <c r="I89" s="211"/>
      <c r="J89" s="212">
        <f>ROUND(I89*H89,2)</f>
        <v>0</v>
      </c>
      <c r="K89" s="208" t="s">
        <v>164</v>
      </c>
      <c r="L89" s="46"/>
      <c r="M89" s="213" t="s">
        <v>19</v>
      </c>
      <c r="N89" s="214" t="s">
        <v>41</v>
      </c>
      <c r="O89" s="86"/>
      <c r="P89" s="215">
        <f>O89*H89</f>
        <v>0</v>
      </c>
      <c r="Q89" s="215">
        <v>0</v>
      </c>
      <c r="R89" s="215">
        <f>Q89*H89</f>
        <v>0</v>
      </c>
      <c r="S89" s="215">
        <v>0</v>
      </c>
      <c r="T89" s="216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17" t="s">
        <v>165</v>
      </c>
      <c r="AT89" s="217" t="s">
        <v>160</v>
      </c>
      <c r="AU89" s="217" t="s">
        <v>80</v>
      </c>
      <c r="AY89" s="19" t="s">
        <v>158</v>
      </c>
      <c r="BE89" s="218">
        <f>IF(N89="základní",J89,0)</f>
        <v>0</v>
      </c>
      <c r="BF89" s="218">
        <f>IF(N89="snížená",J89,0)</f>
        <v>0</v>
      </c>
      <c r="BG89" s="218">
        <f>IF(N89="zákl. přenesená",J89,0)</f>
        <v>0</v>
      </c>
      <c r="BH89" s="218">
        <f>IF(N89="sníž. přenesená",J89,0)</f>
        <v>0</v>
      </c>
      <c r="BI89" s="218">
        <f>IF(N89="nulová",J89,0)</f>
        <v>0</v>
      </c>
      <c r="BJ89" s="19" t="s">
        <v>78</v>
      </c>
      <c r="BK89" s="218">
        <f>ROUND(I89*H89,2)</f>
        <v>0</v>
      </c>
      <c r="BL89" s="19" t="s">
        <v>165</v>
      </c>
      <c r="BM89" s="217" t="s">
        <v>3631</v>
      </c>
    </row>
    <row r="90" s="2" customFormat="1">
      <c r="A90" s="40"/>
      <c r="B90" s="41"/>
      <c r="C90" s="42"/>
      <c r="D90" s="219" t="s">
        <v>167</v>
      </c>
      <c r="E90" s="42"/>
      <c r="F90" s="220" t="s">
        <v>3632</v>
      </c>
      <c r="G90" s="42"/>
      <c r="H90" s="42"/>
      <c r="I90" s="221"/>
      <c r="J90" s="42"/>
      <c r="K90" s="42"/>
      <c r="L90" s="46"/>
      <c r="M90" s="222"/>
      <c r="N90" s="223"/>
      <c r="O90" s="86"/>
      <c r="P90" s="86"/>
      <c r="Q90" s="86"/>
      <c r="R90" s="86"/>
      <c r="S90" s="86"/>
      <c r="T90" s="87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167</v>
      </c>
      <c r="AU90" s="19" t="s">
        <v>80</v>
      </c>
    </row>
    <row r="91" s="2" customFormat="1" ht="14.4" customHeight="1">
      <c r="A91" s="40"/>
      <c r="B91" s="41"/>
      <c r="C91" s="206" t="s">
        <v>80</v>
      </c>
      <c r="D91" s="206" t="s">
        <v>160</v>
      </c>
      <c r="E91" s="207" t="s">
        <v>3633</v>
      </c>
      <c r="F91" s="208" t="s">
        <v>3634</v>
      </c>
      <c r="G91" s="209" t="s">
        <v>505</v>
      </c>
      <c r="H91" s="210">
        <v>4</v>
      </c>
      <c r="I91" s="211"/>
      <c r="J91" s="212">
        <f>ROUND(I91*H91,2)</f>
        <v>0</v>
      </c>
      <c r="K91" s="208" t="s">
        <v>164</v>
      </c>
      <c r="L91" s="46"/>
      <c r="M91" s="213" t="s">
        <v>19</v>
      </c>
      <c r="N91" s="214" t="s">
        <v>41</v>
      </c>
      <c r="O91" s="86"/>
      <c r="P91" s="215">
        <f>O91*H91</f>
        <v>0</v>
      </c>
      <c r="Q91" s="215">
        <v>0</v>
      </c>
      <c r="R91" s="215">
        <f>Q91*H91</f>
        <v>0</v>
      </c>
      <c r="S91" s="215">
        <v>0</v>
      </c>
      <c r="T91" s="216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17" t="s">
        <v>165</v>
      </c>
      <c r="AT91" s="217" t="s">
        <v>160</v>
      </c>
      <c r="AU91" s="217" t="s">
        <v>80</v>
      </c>
      <c r="AY91" s="19" t="s">
        <v>158</v>
      </c>
      <c r="BE91" s="218">
        <f>IF(N91="základní",J91,0)</f>
        <v>0</v>
      </c>
      <c r="BF91" s="218">
        <f>IF(N91="snížená",J91,0)</f>
        <v>0</v>
      </c>
      <c r="BG91" s="218">
        <f>IF(N91="zákl. přenesená",J91,0)</f>
        <v>0</v>
      </c>
      <c r="BH91" s="218">
        <f>IF(N91="sníž. přenesená",J91,0)</f>
        <v>0</v>
      </c>
      <c r="BI91" s="218">
        <f>IF(N91="nulová",J91,0)</f>
        <v>0</v>
      </c>
      <c r="BJ91" s="19" t="s">
        <v>78</v>
      </c>
      <c r="BK91" s="218">
        <f>ROUND(I91*H91,2)</f>
        <v>0</v>
      </c>
      <c r="BL91" s="19" t="s">
        <v>165</v>
      </c>
      <c r="BM91" s="217" t="s">
        <v>3635</v>
      </c>
    </row>
    <row r="92" s="2" customFormat="1">
      <c r="A92" s="40"/>
      <c r="B92" s="41"/>
      <c r="C92" s="42"/>
      <c r="D92" s="219" t="s">
        <v>167</v>
      </c>
      <c r="E92" s="42"/>
      <c r="F92" s="220" t="s">
        <v>3636</v>
      </c>
      <c r="G92" s="42"/>
      <c r="H92" s="42"/>
      <c r="I92" s="221"/>
      <c r="J92" s="42"/>
      <c r="K92" s="42"/>
      <c r="L92" s="46"/>
      <c r="M92" s="222"/>
      <c r="N92" s="223"/>
      <c r="O92" s="86"/>
      <c r="P92" s="86"/>
      <c r="Q92" s="86"/>
      <c r="R92" s="86"/>
      <c r="S92" s="86"/>
      <c r="T92" s="87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167</v>
      </c>
      <c r="AU92" s="19" t="s">
        <v>80</v>
      </c>
    </row>
    <row r="93" s="2" customFormat="1" ht="34.8" customHeight="1">
      <c r="A93" s="40"/>
      <c r="B93" s="41"/>
      <c r="C93" s="206" t="s">
        <v>178</v>
      </c>
      <c r="D93" s="206" t="s">
        <v>160</v>
      </c>
      <c r="E93" s="207" t="s">
        <v>3637</v>
      </c>
      <c r="F93" s="208" t="s">
        <v>3638</v>
      </c>
      <c r="G93" s="209" t="s">
        <v>223</v>
      </c>
      <c r="H93" s="210">
        <v>250</v>
      </c>
      <c r="I93" s="211"/>
      <c r="J93" s="212">
        <f>ROUND(I93*H93,2)</f>
        <v>0</v>
      </c>
      <c r="K93" s="208" t="s">
        <v>164</v>
      </c>
      <c r="L93" s="46"/>
      <c r="M93" s="213" t="s">
        <v>19</v>
      </c>
      <c r="N93" s="214" t="s">
        <v>41</v>
      </c>
      <c r="O93" s="86"/>
      <c r="P93" s="215">
        <f>O93*H93</f>
        <v>0</v>
      </c>
      <c r="Q93" s="215">
        <v>0</v>
      </c>
      <c r="R93" s="215">
        <f>Q93*H93</f>
        <v>0</v>
      </c>
      <c r="S93" s="215">
        <v>0.28999999999999998</v>
      </c>
      <c r="T93" s="216">
        <f>S93*H93</f>
        <v>72.5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17" t="s">
        <v>165</v>
      </c>
      <c r="AT93" s="217" t="s">
        <v>160</v>
      </c>
      <c r="AU93" s="217" t="s">
        <v>80</v>
      </c>
      <c r="AY93" s="19" t="s">
        <v>158</v>
      </c>
      <c r="BE93" s="218">
        <f>IF(N93="základní",J93,0)</f>
        <v>0</v>
      </c>
      <c r="BF93" s="218">
        <f>IF(N93="snížená",J93,0)</f>
        <v>0</v>
      </c>
      <c r="BG93" s="218">
        <f>IF(N93="zákl. přenesená",J93,0)</f>
        <v>0</v>
      </c>
      <c r="BH93" s="218">
        <f>IF(N93="sníž. přenesená",J93,0)</f>
        <v>0</v>
      </c>
      <c r="BI93" s="218">
        <f>IF(N93="nulová",J93,0)</f>
        <v>0</v>
      </c>
      <c r="BJ93" s="19" t="s">
        <v>78</v>
      </c>
      <c r="BK93" s="218">
        <f>ROUND(I93*H93,2)</f>
        <v>0</v>
      </c>
      <c r="BL93" s="19" t="s">
        <v>165</v>
      </c>
      <c r="BM93" s="217" t="s">
        <v>3639</v>
      </c>
    </row>
    <row r="94" s="2" customFormat="1">
      <c r="A94" s="40"/>
      <c r="B94" s="41"/>
      <c r="C94" s="42"/>
      <c r="D94" s="219" t="s">
        <v>167</v>
      </c>
      <c r="E94" s="42"/>
      <c r="F94" s="220" t="s">
        <v>3640</v>
      </c>
      <c r="G94" s="42"/>
      <c r="H94" s="42"/>
      <c r="I94" s="221"/>
      <c r="J94" s="42"/>
      <c r="K94" s="42"/>
      <c r="L94" s="46"/>
      <c r="M94" s="222"/>
      <c r="N94" s="223"/>
      <c r="O94" s="86"/>
      <c r="P94" s="86"/>
      <c r="Q94" s="86"/>
      <c r="R94" s="86"/>
      <c r="S94" s="86"/>
      <c r="T94" s="87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167</v>
      </c>
      <c r="AU94" s="19" t="s">
        <v>80</v>
      </c>
    </row>
    <row r="95" s="13" customFormat="1">
      <c r="A95" s="13"/>
      <c r="B95" s="224"/>
      <c r="C95" s="225"/>
      <c r="D95" s="226" t="s">
        <v>169</v>
      </c>
      <c r="E95" s="227" t="s">
        <v>19</v>
      </c>
      <c r="F95" s="228" t="s">
        <v>3641</v>
      </c>
      <c r="G95" s="225"/>
      <c r="H95" s="227" t="s">
        <v>19</v>
      </c>
      <c r="I95" s="229"/>
      <c r="J95" s="225"/>
      <c r="K95" s="225"/>
      <c r="L95" s="230"/>
      <c r="M95" s="231"/>
      <c r="N95" s="232"/>
      <c r="O95" s="232"/>
      <c r="P95" s="232"/>
      <c r="Q95" s="232"/>
      <c r="R95" s="232"/>
      <c r="S95" s="232"/>
      <c r="T95" s="23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34" t="s">
        <v>169</v>
      </c>
      <c r="AU95" s="234" t="s">
        <v>80</v>
      </c>
      <c r="AV95" s="13" t="s">
        <v>78</v>
      </c>
      <c r="AW95" s="13" t="s">
        <v>171</v>
      </c>
      <c r="AX95" s="13" t="s">
        <v>70</v>
      </c>
      <c r="AY95" s="234" t="s">
        <v>158</v>
      </c>
    </row>
    <row r="96" s="14" customFormat="1">
      <c r="A96" s="14"/>
      <c r="B96" s="235"/>
      <c r="C96" s="236"/>
      <c r="D96" s="226" t="s">
        <v>169</v>
      </c>
      <c r="E96" s="237" t="s">
        <v>19</v>
      </c>
      <c r="F96" s="238" t="s">
        <v>3642</v>
      </c>
      <c r="G96" s="236"/>
      <c r="H96" s="239">
        <v>250</v>
      </c>
      <c r="I96" s="240"/>
      <c r="J96" s="236"/>
      <c r="K96" s="236"/>
      <c r="L96" s="241"/>
      <c r="M96" s="242"/>
      <c r="N96" s="243"/>
      <c r="O96" s="243"/>
      <c r="P96" s="243"/>
      <c r="Q96" s="243"/>
      <c r="R96" s="243"/>
      <c r="S96" s="243"/>
      <c r="T96" s="24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45" t="s">
        <v>169</v>
      </c>
      <c r="AU96" s="245" t="s">
        <v>80</v>
      </c>
      <c r="AV96" s="14" t="s">
        <v>80</v>
      </c>
      <c r="AW96" s="14" t="s">
        <v>171</v>
      </c>
      <c r="AX96" s="14" t="s">
        <v>78</v>
      </c>
      <c r="AY96" s="245" t="s">
        <v>158</v>
      </c>
    </row>
    <row r="97" s="2" customFormat="1" ht="34.8" customHeight="1">
      <c r="A97" s="40"/>
      <c r="B97" s="41"/>
      <c r="C97" s="206" t="s">
        <v>165</v>
      </c>
      <c r="D97" s="206" t="s">
        <v>160</v>
      </c>
      <c r="E97" s="207" t="s">
        <v>3643</v>
      </c>
      <c r="F97" s="208" t="s">
        <v>3644</v>
      </c>
      <c r="G97" s="209" t="s">
        <v>223</v>
      </c>
      <c r="H97" s="210">
        <v>290</v>
      </c>
      <c r="I97" s="211"/>
      <c r="J97" s="212">
        <f>ROUND(I97*H97,2)</f>
        <v>0</v>
      </c>
      <c r="K97" s="208" t="s">
        <v>164</v>
      </c>
      <c r="L97" s="46"/>
      <c r="M97" s="213" t="s">
        <v>19</v>
      </c>
      <c r="N97" s="214" t="s">
        <v>41</v>
      </c>
      <c r="O97" s="86"/>
      <c r="P97" s="215">
        <f>O97*H97</f>
        <v>0</v>
      </c>
      <c r="Q97" s="215">
        <v>0</v>
      </c>
      <c r="R97" s="215">
        <f>Q97*H97</f>
        <v>0</v>
      </c>
      <c r="S97" s="215">
        <v>0.57999999999999996</v>
      </c>
      <c r="T97" s="216">
        <f>S97*H97</f>
        <v>168.19999999999999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17" t="s">
        <v>165</v>
      </c>
      <c r="AT97" s="217" t="s">
        <v>160</v>
      </c>
      <c r="AU97" s="217" t="s">
        <v>80</v>
      </c>
      <c r="AY97" s="19" t="s">
        <v>158</v>
      </c>
      <c r="BE97" s="218">
        <f>IF(N97="základní",J97,0)</f>
        <v>0</v>
      </c>
      <c r="BF97" s="218">
        <f>IF(N97="snížená",J97,0)</f>
        <v>0</v>
      </c>
      <c r="BG97" s="218">
        <f>IF(N97="zákl. přenesená",J97,0)</f>
        <v>0</v>
      </c>
      <c r="BH97" s="218">
        <f>IF(N97="sníž. přenesená",J97,0)</f>
        <v>0</v>
      </c>
      <c r="BI97" s="218">
        <f>IF(N97="nulová",J97,0)</f>
        <v>0</v>
      </c>
      <c r="BJ97" s="19" t="s">
        <v>78</v>
      </c>
      <c r="BK97" s="218">
        <f>ROUND(I97*H97,2)</f>
        <v>0</v>
      </c>
      <c r="BL97" s="19" t="s">
        <v>165</v>
      </c>
      <c r="BM97" s="217" t="s">
        <v>3645</v>
      </c>
    </row>
    <row r="98" s="2" customFormat="1">
      <c r="A98" s="40"/>
      <c r="B98" s="41"/>
      <c r="C98" s="42"/>
      <c r="D98" s="219" t="s">
        <v>167</v>
      </c>
      <c r="E98" s="42"/>
      <c r="F98" s="220" t="s">
        <v>3646</v>
      </c>
      <c r="G98" s="42"/>
      <c r="H98" s="42"/>
      <c r="I98" s="221"/>
      <c r="J98" s="42"/>
      <c r="K98" s="42"/>
      <c r="L98" s="46"/>
      <c r="M98" s="222"/>
      <c r="N98" s="223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167</v>
      </c>
      <c r="AU98" s="19" t="s">
        <v>80</v>
      </c>
    </row>
    <row r="99" s="13" customFormat="1">
      <c r="A99" s="13"/>
      <c r="B99" s="224"/>
      <c r="C99" s="225"/>
      <c r="D99" s="226" t="s">
        <v>169</v>
      </c>
      <c r="E99" s="227" t="s">
        <v>19</v>
      </c>
      <c r="F99" s="228" t="s">
        <v>3647</v>
      </c>
      <c r="G99" s="225"/>
      <c r="H99" s="227" t="s">
        <v>19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34" t="s">
        <v>169</v>
      </c>
      <c r="AU99" s="234" t="s">
        <v>80</v>
      </c>
      <c r="AV99" s="13" t="s">
        <v>78</v>
      </c>
      <c r="AW99" s="13" t="s">
        <v>171</v>
      </c>
      <c r="AX99" s="13" t="s">
        <v>70</v>
      </c>
      <c r="AY99" s="234" t="s">
        <v>158</v>
      </c>
    </row>
    <row r="100" s="14" customFormat="1">
      <c r="A100" s="14"/>
      <c r="B100" s="235"/>
      <c r="C100" s="236"/>
      <c r="D100" s="226" t="s">
        <v>169</v>
      </c>
      <c r="E100" s="237" t="s">
        <v>19</v>
      </c>
      <c r="F100" s="238" t="s">
        <v>3648</v>
      </c>
      <c r="G100" s="236"/>
      <c r="H100" s="239">
        <v>290</v>
      </c>
      <c r="I100" s="240"/>
      <c r="J100" s="236"/>
      <c r="K100" s="236"/>
      <c r="L100" s="241"/>
      <c r="M100" s="242"/>
      <c r="N100" s="243"/>
      <c r="O100" s="243"/>
      <c r="P100" s="243"/>
      <c r="Q100" s="243"/>
      <c r="R100" s="243"/>
      <c r="S100" s="243"/>
      <c r="T100" s="24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45" t="s">
        <v>169</v>
      </c>
      <c r="AU100" s="245" t="s">
        <v>80</v>
      </c>
      <c r="AV100" s="14" t="s">
        <v>80</v>
      </c>
      <c r="AW100" s="14" t="s">
        <v>171</v>
      </c>
      <c r="AX100" s="14" t="s">
        <v>78</v>
      </c>
      <c r="AY100" s="245" t="s">
        <v>158</v>
      </c>
    </row>
    <row r="101" s="2" customFormat="1" ht="30" customHeight="1">
      <c r="A101" s="40"/>
      <c r="B101" s="41"/>
      <c r="C101" s="206" t="s">
        <v>197</v>
      </c>
      <c r="D101" s="206" t="s">
        <v>160</v>
      </c>
      <c r="E101" s="207" t="s">
        <v>3649</v>
      </c>
      <c r="F101" s="208" t="s">
        <v>3650</v>
      </c>
      <c r="G101" s="209" t="s">
        <v>223</v>
      </c>
      <c r="H101" s="210">
        <v>250</v>
      </c>
      <c r="I101" s="211"/>
      <c r="J101" s="212">
        <f>ROUND(I101*H101,2)</f>
        <v>0</v>
      </c>
      <c r="K101" s="208" t="s">
        <v>164</v>
      </c>
      <c r="L101" s="46"/>
      <c r="M101" s="213" t="s">
        <v>19</v>
      </c>
      <c r="N101" s="214" t="s">
        <v>41</v>
      </c>
      <c r="O101" s="86"/>
      <c r="P101" s="215">
        <f>O101*H101</f>
        <v>0</v>
      </c>
      <c r="Q101" s="215">
        <v>0</v>
      </c>
      <c r="R101" s="215">
        <f>Q101*H101</f>
        <v>0</v>
      </c>
      <c r="S101" s="215">
        <v>0.22</v>
      </c>
      <c r="T101" s="216">
        <f>S101*H101</f>
        <v>55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17" t="s">
        <v>165</v>
      </c>
      <c r="AT101" s="217" t="s">
        <v>160</v>
      </c>
      <c r="AU101" s="217" t="s">
        <v>80</v>
      </c>
      <c r="AY101" s="19" t="s">
        <v>158</v>
      </c>
      <c r="BE101" s="218">
        <f>IF(N101="základní",J101,0)</f>
        <v>0</v>
      </c>
      <c r="BF101" s="218">
        <f>IF(N101="snížená",J101,0)</f>
        <v>0</v>
      </c>
      <c r="BG101" s="218">
        <f>IF(N101="zákl. přenesená",J101,0)</f>
        <v>0</v>
      </c>
      <c r="BH101" s="218">
        <f>IF(N101="sníž. přenesená",J101,0)</f>
        <v>0</v>
      </c>
      <c r="BI101" s="218">
        <f>IF(N101="nulová",J101,0)</f>
        <v>0</v>
      </c>
      <c r="BJ101" s="19" t="s">
        <v>78</v>
      </c>
      <c r="BK101" s="218">
        <f>ROUND(I101*H101,2)</f>
        <v>0</v>
      </c>
      <c r="BL101" s="19" t="s">
        <v>165</v>
      </c>
      <c r="BM101" s="217" t="s">
        <v>3651</v>
      </c>
    </row>
    <row r="102" s="2" customFormat="1">
      <c r="A102" s="40"/>
      <c r="B102" s="41"/>
      <c r="C102" s="42"/>
      <c r="D102" s="219" t="s">
        <v>167</v>
      </c>
      <c r="E102" s="42"/>
      <c r="F102" s="220" t="s">
        <v>3652</v>
      </c>
      <c r="G102" s="42"/>
      <c r="H102" s="42"/>
      <c r="I102" s="221"/>
      <c r="J102" s="42"/>
      <c r="K102" s="42"/>
      <c r="L102" s="46"/>
      <c r="M102" s="222"/>
      <c r="N102" s="22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167</v>
      </c>
      <c r="AU102" s="19" t="s">
        <v>80</v>
      </c>
    </row>
    <row r="103" s="13" customFormat="1">
      <c r="A103" s="13"/>
      <c r="B103" s="224"/>
      <c r="C103" s="225"/>
      <c r="D103" s="226" t="s">
        <v>169</v>
      </c>
      <c r="E103" s="227" t="s">
        <v>19</v>
      </c>
      <c r="F103" s="228" t="s">
        <v>3641</v>
      </c>
      <c r="G103" s="225"/>
      <c r="H103" s="227" t="s">
        <v>19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34" t="s">
        <v>169</v>
      </c>
      <c r="AU103" s="234" t="s">
        <v>80</v>
      </c>
      <c r="AV103" s="13" t="s">
        <v>78</v>
      </c>
      <c r="AW103" s="13" t="s">
        <v>171</v>
      </c>
      <c r="AX103" s="13" t="s">
        <v>70</v>
      </c>
      <c r="AY103" s="234" t="s">
        <v>158</v>
      </c>
    </row>
    <row r="104" s="14" customFormat="1">
      <c r="A104" s="14"/>
      <c r="B104" s="235"/>
      <c r="C104" s="236"/>
      <c r="D104" s="226" t="s">
        <v>169</v>
      </c>
      <c r="E104" s="237" t="s">
        <v>19</v>
      </c>
      <c r="F104" s="238" t="s">
        <v>3642</v>
      </c>
      <c r="G104" s="236"/>
      <c r="H104" s="239">
        <v>250</v>
      </c>
      <c r="I104" s="240"/>
      <c r="J104" s="236"/>
      <c r="K104" s="236"/>
      <c r="L104" s="241"/>
      <c r="M104" s="242"/>
      <c r="N104" s="243"/>
      <c r="O104" s="243"/>
      <c r="P104" s="243"/>
      <c r="Q104" s="243"/>
      <c r="R104" s="243"/>
      <c r="S104" s="243"/>
      <c r="T104" s="24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45" t="s">
        <v>169</v>
      </c>
      <c r="AU104" s="245" t="s">
        <v>80</v>
      </c>
      <c r="AV104" s="14" t="s">
        <v>80</v>
      </c>
      <c r="AW104" s="14" t="s">
        <v>171</v>
      </c>
      <c r="AX104" s="14" t="s">
        <v>78</v>
      </c>
      <c r="AY104" s="245" t="s">
        <v>158</v>
      </c>
    </row>
    <row r="105" s="2" customFormat="1" ht="30" customHeight="1">
      <c r="A105" s="40"/>
      <c r="B105" s="41"/>
      <c r="C105" s="206" t="s">
        <v>204</v>
      </c>
      <c r="D105" s="206" t="s">
        <v>160</v>
      </c>
      <c r="E105" s="207" t="s">
        <v>3653</v>
      </c>
      <c r="F105" s="208" t="s">
        <v>3654</v>
      </c>
      <c r="G105" s="209" t="s">
        <v>223</v>
      </c>
      <c r="H105" s="210">
        <v>630</v>
      </c>
      <c r="I105" s="211"/>
      <c r="J105" s="212">
        <f>ROUND(I105*H105,2)</f>
        <v>0</v>
      </c>
      <c r="K105" s="208" t="s">
        <v>164</v>
      </c>
      <c r="L105" s="46"/>
      <c r="M105" s="213" t="s">
        <v>19</v>
      </c>
      <c r="N105" s="214" t="s">
        <v>41</v>
      </c>
      <c r="O105" s="86"/>
      <c r="P105" s="215">
        <f>O105*H105</f>
        <v>0</v>
      </c>
      <c r="Q105" s="215">
        <v>0</v>
      </c>
      <c r="R105" s="215">
        <f>Q105*H105</f>
        <v>0</v>
      </c>
      <c r="S105" s="215">
        <v>0.28999999999999998</v>
      </c>
      <c r="T105" s="216">
        <f>S105*H105</f>
        <v>182.69999999999999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17" t="s">
        <v>165</v>
      </c>
      <c r="AT105" s="217" t="s">
        <v>160</v>
      </c>
      <c r="AU105" s="217" t="s">
        <v>80</v>
      </c>
      <c r="AY105" s="19" t="s">
        <v>158</v>
      </c>
      <c r="BE105" s="218">
        <f>IF(N105="základní",J105,0)</f>
        <v>0</v>
      </c>
      <c r="BF105" s="218">
        <f>IF(N105="snížená",J105,0)</f>
        <v>0</v>
      </c>
      <c r="BG105" s="218">
        <f>IF(N105="zákl. přenesená",J105,0)</f>
        <v>0</v>
      </c>
      <c r="BH105" s="218">
        <f>IF(N105="sníž. přenesená",J105,0)</f>
        <v>0</v>
      </c>
      <c r="BI105" s="218">
        <f>IF(N105="nulová",J105,0)</f>
        <v>0</v>
      </c>
      <c r="BJ105" s="19" t="s">
        <v>78</v>
      </c>
      <c r="BK105" s="218">
        <f>ROUND(I105*H105,2)</f>
        <v>0</v>
      </c>
      <c r="BL105" s="19" t="s">
        <v>165</v>
      </c>
      <c r="BM105" s="217" t="s">
        <v>3655</v>
      </c>
    </row>
    <row r="106" s="2" customFormat="1">
      <c r="A106" s="40"/>
      <c r="B106" s="41"/>
      <c r="C106" s="42"/>
      <c r="D106" s="219" t="s">
        <v>167</v>
      </c>
      <c r="E106" s="42"/>
      <c r="F106" s="220" t="s">
        <v>3656</v>
      </c>
      <c r="G106" s="42"/>
      <c r="H106" s="42"/>
      <c r="I106" s="221"/>
      <c r="J106" s="42"/>
      <c r="K106" s="42"/>
      <c r="L106" s="46"/>
      <c r="M106" s="222"/>
      <c r="N106" s="22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167</v>
      </c>
      <c r="AU106" s="19" t="s">
        <v>80</v>
      </c>
    </row>
    <row r="107" s="13" customFormat="1">
      <c r="A107" s="13"/>
      <c r="B107" s="224"/>
      <c r="C107" s="225"/>
      <c r="D107" s="226" t="s">
        <v>169</v>
      </c>
      <c r="E107" s="227" t="s">
        <v>19</v>
      </c>
      <c r="F107" s="228" t="s">
        <v>3657</v>
      </c>
      <c r="G107" s="225"/>
      <c r="H107" s="227" t="s">
        <v>19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34" t="s">
        <v>169</v>
      </c>
      <c r="AU107" s="234" t="s">
        <v>80</v>
      </c>
      <c r="AV107" s="13" t="s">
        <v>78</v>
      </c>
      <c r="AW107" s="13" t="s">
        <v>171</v>
      </c>
      <c r="AX107" s="13" t="s">
        <v>70</v>
      </c>
      <c r="AY107" s="234" t="s">
        <v>158</v>
      </c>
    </row>
    <row r="108" s="14" customFormat="1">
      <c r="A108" s="14"/>
      <c r="B108" s="235"/>
      <c r="C108" s="236"/>
      <c r="D108" s="226" t="s">
        <v>169</v>
      </c>
      <c r="E108" s="237" t="s">
        <v>19</v>
      </c>
      <c r="F108" s="238" t="s">
        <v>3658</v>
      </c>
      <c r="G108" s="236"/>
      <c r="H108" s="239">
        <v>630</v>
      </c>
      <c r="I108" s="240"/>
      <c r="J108" s="236"/>
      <c r="K108" s="236"/>
      <c r="L108" s="241"/>
      <c r="M108" s="242"/>
      <c r="N108" s="243"/>
      <c r="O108" s="243"/>
      <c r="P108" s="243"/>
      <c r="Q108" s="243"/>
      <c r="R108" s="243"/>
      <c r="S108" s="243"/>
      <c r="T108" s="24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45" t="s">
        <v>169</v>
      </c>
      <c r="AU108" s="245" t="s">
        <v>80</v>
      </c>
      <c r="AV108" s="14" t="s">
        <v>80</v>
      </c>
      <c r="AW108" s="14" t="s">
        <v>171</v>
      </c>
      <c r="AX108" s="14" t="s">
        <v>78</v>
      </c>
      <c r="AY108" s="245" t="s">
        <v>158</v>
      </c>
    </row>
    <row r="109" s="2" customFormat="1" ht="30" customHeight="1">
      <c r="A109" s="40"/>
      <c r="B109" s="41"/>
      <c r="C109" s="206" t="s">
        <v>209</v>
      </c>
      <c r="D109" s="206" t="s">
        <v>160</v>
      </c>
      <c r="E109" s="207" t="s">
        <v>3659</v>
      </c>
      <c r="F109" s="208" t="s">
        <v>3660</v>
      </c>
      <c r="G109" s="209" t="s">
        <v>223</v>
      </c>
      <c r="H109" s="210">
        <v>470</v>
      </c>
      <c r="I109" s="211"/>
      <c r="J109" s="212">
        <f>ROUND(I109*H109,2)</f>
        <v>0</v>
      </c>
      <c r="K109" s="208" t="s">
        <v>164</v>
      </c>
      <c r="L109" s="46"/>
      <c r="M109" s="213" t="s">
        <v>19</v>
      </c>
      <c r="N109" s="214" t="s">
        <v>41</v>
      </c>
      <c r="O109" s="86"/>
      <c r="P109" s="215">
        <f>O109*H109</f>
        <v>0</v>
      </c>
      <c r="Q109" s="215">
        <v>0</v>
      </c>
      <c r="R109" s="215">
        <f>Q109*H109</f>
        <v>0</v>
      </c>
      <c r="S109" s="215">
        <v>0.57999999999999996</v>
      </c>
      <c r="T109" s="216">
        <f>S109*H109</f>
        <v>272.59999999999997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7" t="s">
        <v>165</v>
      </c>
      <c r="AT109" s="217" t="s">
        <v>160</v>
      </c>
      <c r="AU109" s="217" t="s">
        <v>80</v>
      </c>
      <c r="AY109" s="19" t="s">
        <v>158</v>
      </c>
      <c r="BE109" s="218">
        <f>IF(N109="základní",J109,0)</f>
        <v>0</v>
      </c>
      <c r="BF109" s="218">
        <f>IF(N109="snížená",J109,0)</f>
        <v>0</v>
      </c>
      <c r="BG109" s="218">
        <f>IF(N109="zákl. přenesená",J109,0)</f>
        <v>0</v>
      </c>
      <c r="BH109" s="218">
        <f>IF(N109="sníž. přenesená",J109,0)</f>
        <v>0</v>
      </c>
      <c r="BI109" s="218">
        <f>IF(N109="nulová",J109,0)</f>
        <v>0</v>
      </c>
      <c r="BJ109" s="19" t="s">
        <v>78</v>
      </c>
      <c r="BK109" s="218">
        <f>ROUND(I109*H109,2)</f>
        <v>0</v>
      </c>
      <c r="BL109" s="19" t="s">
        <v>165</v>
      </c>
      <c r="BM109" s="217" t="s">
        <v>3661</v>
      </c>
    </row>
    <row r="110" s="2" customFormat="1">
      <c r="A110" s="40"/>
      <c r="B110" s="41"/>
      <c r="C110" s="42"/>
      <c r="D110" s="219" t="s">
        <v>167</v>
      </c>
      <c r="E110" s="42"/>
      <c r="F110" s="220" t="s">
        <v>3662</v>
      </c>
      <c r="G110" s="42"/>
      <c r="H110" s="42"/>
      <c r="I110" s="221"/>
      <c r="J110" s="42"/>
      <c r="K110" s="42"/>
      <c r="L110" s="46"/>
      <c r="M110" s="222"/>
      <c r="N110" s="22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167</v>
      </c>
      <c r="AU110" s="19" t="s">
        <v>80</v>
      </c>
    </row>
    <row r="111" s="13" customFormat="1">
      <c r="A111" s="13"/>
      <c r="B111" s="224"/>
      <c r="C111" s="225"/>
      <c r="D111" s="226" t="s">
        <v>169</v>
      </c>
      <c r="E111" s="227" t="s">
        <v>19</v>
      </c>
      <c r="F111" s="228" t="s">
        <v>3647</v>
      </c>
      <c r="G111" s="225"/>
      <c r="H111" s="227" t="s">
        <v>19</v>
      </c>
      <c r="I111" s="229"/>
      <c r="J111" s="225"/>
      <c r="K111" s="225"/>
      <c r="L111" s="230"/>
      <c r="M111" s="231"/>
      <c r="N111" s="232"/>
      <c r="O111" s="232"/>
      <c r="P111" s="232"/>
      <c r="Q111" s="232"/>
      <c r="R111" s="232"/>
      <c r="S111" s="232"/>
      <c r="T111" s="23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34" t="s">
        <v>169</v>
      </c>
      <c r="AU111" s="234" t="s">
        <v>80</v>
      </c>
      <c r="AV111" s="13" t="s">
        <v>78</v>
      </c>
      <c r="AW111" s="13" t="s">
        <v>171</v>
      </c>
      <c r="AX111" s="13" t="s">
        <v>70</v>
      </c>
      <c r="AY111" s="234" t="s">
        <v>158</v>
      </c>
    </row>
    <row r="112" s="14" customFormat="1">
      <c r="A112" s="14"/>
      <c r="B112" s="235"/>
      <c r="C112" s="236"/>
      <c r="D112" s="226" t="s">
        <v>169</v>
      </c>
      <c r="E112" s="237" t="s">
        <v>19</v>
      </c>
      <c r="F112" s="238" t="s">
        <v>3663</v>
      </c>
      <c r="G112" s="236"/>
      <c r="H112" s="239">
        <v>470</v>
      </c>
      <c r="I112" s="240"/>
      <c r="J112" s="236"/>
      <c r="K112" s="236"/>
      <c r="L112" s="241"/>
      <c r="M112" s="242"/>
      <c r="N112" s="243"/>
      <c r="O112" s="243"/>
      <c r="P112" s="243"/>
      <c r="Q112" s="243"/>
      <c r="R112" s="243"/>
      <c r="S112" s="243"/>
      <c r="T112" s="24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45" t="s">
        <v>169</v>
      </c>
      <c r="AU112" s="245" t="s">
        <v>80</v>
      </c>
      <c r="AV112" s="14" t="s">
        <v>80</v>
      </c>
      <c r="AW112" s="14" t="s">
        <v>171</v>
      </c>
      <c r="AX112" s="14" t="s">
        <v>78</v>
      </c>
      <c r="AY112" s="245" t="s">
        <v>158</v>
      </c>
    </row>
    <row r="113" s="2" customFormat="1" ht="30" customHeight="1">
      <c r="A113" s="40"/>
      <c r="B113" s="41"/>
      <c r="C113" s="206" t="s">
        <v>215</v>
      </c>
      <c r="D113" s="206" t="s">
        <v>160</v>
      </c>
      <c r="E113" s="207" t="s">
        <v>3664</v>
      </c>
      <c r="F113" s="208" t="s">
        <v>3665</v>
      </c>
      <c r="G113" s="209" t="s">
        <v>223</v>
      </c>
      <c r="H113" s="210">
        <v>630</v>
      </c>
      <c r="I113" s="211"/>
      <c r="J113" s="212">
        <f>ROUND(I113*H113,2)</f>
        <v>0</v>
      </c>
      <c r="K113" s="208" t="s">
        <v>164</v>
      </c>
      <c r="L113" s="46"/>
      <c r="M113" s="213" t="s">
        <v>19</v>
      </c>
      <c r="N113" s="214" t="s">
        <v>41</v>
      </c>
      <c r="O113" s="86"/>
      <c r="P113" s="215">
        <f>O113*H113</f>
        <v>0</v>
      </c>
      <c r="Q113" s="215">
        <v>0</v>
      </c>
      <c r="R113" s="215">
        <f>Q113*H113</f>
        <v>0</v>
      </c>
      <c r="S113" s="215">
        <v>0.22</v>
      </c>
      <c r="T113" s="216">
        <f>S113*H113</f>
        <v>138.59999999999999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17" t="s">
        <v>165</v>
      </c>
      <c r="AT113" s="217" t="s">
        <v>160</v>
      </c>
      <c r="AU113" s="217" t="s">
        <v>80</v>
      </c>
      <c r="AY113" s="19" t="s">
        <v>158</v>
      </c>
      <c r="BE113" s="218">
        <f>IF(N113="základní",J113,0)</f>
        <v>0</v>
      </c>
      <c r="BF113" s="218">
        <f>IF(N113="snížená",J113,0)</f>
        <v>0</v>
      </c>
      <c r="BG113" s="218">
        <f>IF(N113="zákl. přenesená",J113,0)</f>
        <v>0</v>
      </c>
      <c r="BH113" s="218">
        <f>IF(N113="sníž. přenesená",J113,0)</f>
        <v>0</v>
      </c>
      <c r="BI113" s="218">
        <f>IF(N113="nulová",J113,0)</f>
        <v>0</v>
      </c>
      <c r="BJ113" s="19" t="s">
        <v>78</v>
      </c>
      <c r="BK113" s="218">
        <f>ROUND(I113*H113,2)</f>
        <v>0</v>
      </c>
      <c r="BL113" s="19" t="s">
        <v>165</v>
      </c>
      <c r="BM113" s="217" t="s">
        <v>3666</v>
      </c>
    </row>
    <row r="114" s="2" customFormat="1">
      <c r="A114" s="40"/>
      <c r="B114" s="41"/>
      <c r="C114" s="42"/>
      <c r="D114" s="219" t="s">
        <v>167</v>
      </c>
      <c r="E114" s="42"/>
      <c r="F114" s="220" t="s">
        <v>3667</v>
      </c>
      <c r="G114" s="42"/>
      <c r="H114" s="42"/>
      <c r="I114" s="221"/>
      <c r="J114" s="42"/>
      <c r="K114" s="42"/>
      <c r="L114" s="46"/>
      <c r="M114" s="222"/>
      <c r="N114" s="22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167</v>
      </c>
      <c r="AU114" s="19" t="s">
        <v>80</v>
      </c>
    </row>
    <row r="115" s="13" customFormat="1">
      <c r="A115" s="13"/>
      <c r="B115" s="224"/>
      <c r="C115" s="225"/>
      <c r="D115" s="226" t="s">
        <v>169</v>
      </c>
      <c r="E115" s="227" t="s">
        <v>19</v>
      </c>
      <c r="F115" s="228" t="s">
        <v>3657</v>
      </c>
      <c r="G115" s="225"/>
      <c r="H115" s="227" t="s">
        <v>19</v>
      </c>
      <c r="I115" s="229"/>
      <c r="J115" s="225"/>
      <c r="K115" s="225"/>
      <c r="L115" s="230"/>
      <c r="M115" s="231"/>
      <c r="N115" s="232"/>
      <c r="O115" s="232"/>
      <c r="P115" s="232"/>
      <c r="Q115" s="232"/>
      <c r="R115" s="232"/>
      <c r="S115" s="232"/>
      <c r="T115" s="23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34" t="s">
        <v>169</v>
      </c>
      <c r="AU115" s="234" t="s">
        <v>80</v>
      </c>
      <c r="AV115" s="13" t="s">
        <v>78</v>
      </c>
      <c r="AW115" s="13" t="s">
        <v>171</v>
      </c>
      <c r="AX115" s="13" t="s">
        <v>70</v>
      </c>
      <c r="AY115" s="234" t="s">
        <v>158</v>
      </c>
    </row>
    <row r="116" s="14" customFormat="1">
      <c r="A116" s="14"/>
      <c r="B116" s="235"/>
      <c r="C116" s="236"/>
      <c r="D116" s="226" t="s">
        <v>169</v>
      </c>
      <c r="E116" s="237" t="s">
        <v>19</v>
      </c>
      <c r="F116" s="238" t="s">
        <v>3658</v>
      </c>
      <c r="G116" s="236"/>
      <c r="H116" s="239">
        <v>630</v>
      </c>
      <c r="I116" s="240"/>
      <c r="J116" s="236"/>
      <c r="K116" s="236"/>
      <c r="L116" s="241"/>
      <c r="M116" s="242"/>
      <c r="N116" s="243"/>
      <c r="O116" s="243"/>
      <c r="P116" s="243"/>
      <c r="Q116" s="243"/>
      <c r="R116" s="243"/>
      <c r="S116" s="243"/>
      <c r="T116" s="24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45" t="s">
        <v>169</v>
      </c>
      <c r="AU116" s="245" t="s">
        <v>80</v>
      </c>
      <c r="AV116" s="14" t="s">
        <v>80</v>
      </c>
      <c r="AW116" s="14" t="s">
        <v>171</v>
      </c>
      <c r="AX116" s="14" t="s">
        <v>78</v>
      </c>
      <c r="AY116" s="245" t="s">
        <v>158</v>
      </c>
    </row>
    <row r="117" s="2" customFormat="1" ht="30" customHeight="1">
      <c r="A117" s="40"/>
      <c r="B117" s="41"/>
      <c r="C117" s="206" t="s">
        <v>220</v>
      </c>
      <c r="D117" s="206" t="s">
        <v>160</v>
      </c>
      <c r="E117" s="207" t="s">
        <v>3668</v>
      </c>
      <c r="F117" s="208" t="s">
        <v>3669</v>
      </c>
      <c r="G117" s="209" t="s">
        <v>223</v>
      </c>
      <c r="H117" s="210">
        <v>21</v>
      </c>
      <c r="I117" s="211"/>
      <c r="J117" s="212">
        <f>ROUND(I117*H117,2)</f>
        <v>0</v>
      </c>
      <c r="K117" s="208" t="s">
        <v>164</v>
      </c>
      <c r="L117" s="46"/>
      <c r="M117" s="213" t="s">
        <v>19</v>
      </c>
      <c r="N117" s="214" t="s">
        <v>41</v>
      </c>
      <c r="O117" s="86"/>
      <c r="P117" s="215">
        <f>O117*H117</f>
        <v>0</v>
      </c>
      <c r="Q117" s="215">
        <v>0</v>
      </c>
      <c r="R117" s="215">
        <f>Q117*H117</f>
        <v>0</v>
      </c>
      <c r="S117" s="215">
        <v>0.28999999999999998</v>
      </c>
      <c r="T117" s="216">
        <f>S117*H117</f>
        <v>6.0899999999999999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7" t="s">
        <v>165</v>
      </c>
      <c r="AT117" s="217" t="s">
        <v>160</v>
      </c>
      <c r="AU117" s="217" t="s">
        <v>80</v>
      </c>
      <c r="AY117" s="19" t="s">
        <v>158</v>
      </c>
      <c r="BE117" s="218">
        <f>IF(N117="základní",J117,0)</f>
        <v>0</v>
      </c>
      <c r="BF117" s="218">
        <f>IF(N117="snížená",J117,0)</f>
        <v>0</v>
      </c>
      <c r="BG117" s="218">
        <f>IF(N117="zákl. přenesená",J117,0)</f>
        <v>0</v>
      </c>
      <c r="BH117" s="218">
        <f>IF(N117="sníž. přenesená",J117,0)</f>
        <v>0</v>
      </c>
      <c r="BI117" s="218">
        <f>IF(N117="nulová",J117,0)</f>
        <v>0</v>
      </c>
      <c r="BJ117" s="19" t="s">
        <v>78</v>
      </c>
      <c r="BK117" s="218">
        <f>ROUND(I117*H117,2)</f>
        <v>0</v>
      </c>
      <c r="BL117" s="19" t="s">
        <v>165</v>
      </c>
      <c r="BM117" s="217" t="s">
        <v>3670</v>
      </c>
    </row>
    <row r="118" s="2" customFormat="1">
      <c r="A118" s="40"/>
      <c r="B118" s="41"/>
      <c r="C118" s="42"/>
      <c r="D118" s="219" t="s">
        <v>167</v>
      </c>
      <c r="E118" s="42"/>
      <c r="F118" s="220" t="s">
        <v>3671</v>
      </c>
      <c r="G118" s="42"/>
      <c r="H118" s="42"/>
      <c r="I118" s="221"/>
      <c r="J118" s="42"/>
      <c r="K118" s="42"/>
      <c r="L118" s="46"/>
      <c r="M118" s="222"/>
      <c r="N118" s="22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167</v>
      </c>
      <c r="AU118" s="19" t="s">
        <v>80</v>
      </c>
    </row>
    <row r="119" s="13" customFormat="1">
      <c r="A119" s="13"/>
      <c r="B119" s="224"/>
      <c r="C119" s="225"/>
      <c r="D119" s="226" t="s">
        <v>169</v>
      </c>
      <c r="E119" s="227" t="s">
        <v>19</v>
      </c>
      <c r="F119" s="228" t="s">
        <v>3647</v>
      </c>
      <c r="G119" s="225"/>
      <c r="H119" s="227" t="s">
        <v>19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34" t="s">
        <v>169</v>
      </c>
      <c r="AU119" s="234" t="s">
        <v>80</v>
      </c>
      <c r="AV119" s="13" t="s">
        <v>78</v>
      </c>
      <c r="AW119" s="13" t="s">
        <v>171</v>
      </c>
      <c r="AX119" s="13" t="s">
        <v>70</v>
      </c>
      <c r="AY119" s="234" t="s">
        <v>158</v>
      </c>
    </row>
    <row r="120" s="14" customFormat="1">
      <c r="A120" s="14"/>
      <c r="B120" s="235"/>
      <c r="C120" s="236"/>
      <c r="D120" s="226" t="s">
        <v>169</v>
      </c>
      <c r="E120" s="237" t="s">
        <v>19</v>
      </c>
      <c r="F120" s="238" t="s">
        <v>7</v>
      </c>
      <c r="G120" s="236"/>
      <c r="H120" s="239">
        <v>21</v>
      </c>
      <c r="I120" s="240"/>
      <c r="J120" s="236"/>
      <c r="K120" s="236"/>
      <c r="L120" s="241"/>
      <c r="M120" s="242"/>
      <c r="N120" s="243"/>
      <c r="O120" s="243"/>
      <c r="P120" s="243"/>
      <c r="Q120" s="243"/>
      <c r="R120" s="243"/>
      <c r="S120" s="243"/>
      <c r="T120" s="24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45" t="s">
        <v>169</v>
      </c>
      <c r="AU120" s="245" t="s">
        <v>80</v>
      </c>
      <c r="AV120" s="14" t="s">
        <v>80</v>
      </c>
      <c r="AW120" s="14" t="s">
        <v>171</v>
      </c>
      <c r="AX120" s="14" t="s">
        <v>78</v>
      </c>
      <c r="AY120" s="245" t="s">
        <v>158</v>
      </c>
    </row>
    <row r="121" s="2" customFormat="1" ht="14.4" customHeight="1">
      <c r="A121" s="40"/>
      <c r="B121" s="41"/>
      <c r="C121" s="206" t="s">
        <v>231</v>
      </c>
      <c r="D121" s="206" t="s">
        <v>160</v>
      </c>
      <c r="E121" s="207" t="s">
        <v>3672</v>
      </c>
      <c r="F121" s="208" t="s">
        <v>3673</v>
      </c>
      <c r="G121" s="209" t="s">
        <v>223</v>
      </c>
      <c r="H121" s="210">
        <v>425</v>
      </c>
      <c r="I121" s="211"/>
      <c r="J121" s="212">
        <f>ROUND(I121*H121,2)</f>
        <v>0</v>
      </c>
      <c r="K121" s="208" t="s">
        <v>164</v>
      </c>
      <c r="L121" s="46"/>
      <c r="M121" s="213" t="s">
        <v>19</v>
      </c>
      <c r="N121" s="214" t="s">
        <v>41</v>
      </c>
      <c r="O121" s="86"/>
      <c r="P121" s="215">
        <f>O121*H121</f>
        <v>0</v>
      </c>
      <c r="Q121" s="215">
        <v>0</v>
      </c>
      <c r="R121" s="215">
        <f>Q121*H121</f>
        <v>0</v>
      </c>
      <c r="S121" s="215">
        <v>0</v>
      </c>
      <c r="T121" s="21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7" t="s">
        <v>165</v>
      </c>
      <c r="AT121" s="217" t="s">
        <v>160</v>
      </c>
      <c r="AU121" s="217" t="s">
        <v>80</v>
      </c>
      <c r="AY121" s="19" t="s">
        <v>158</v>
      </c>
      <c r="BE121" s="218">
        <f>IF(N121="základní",J121,0)</f>
        <v>0</v>
      </c>
      <c r="BF121" s="218">
        <f>IF(N121="snížená",J121,0)</f>
        <v>0</v>
      </c>
      <c r="BG121" s="218">
        <f>IF(N121="zákl. přenesená",J121,0)</f>
        <v>0</v>
      </c>
      <c r="BH121" s="218">
        <f>IF(N121="sníž. přenesená",J121,0)</f>
        <v>0</v>
      </c>
      <c r="BI121" s="218">
        <f>IF(N121="nulová",J121,0)</f>
        <v>0</v>
      </c>
      <c r="BJ121" s="19" t="s">
        <v>78</v>
      </c>
      <c r="BK121" s="218">
        <f>ROUND(I121*H121,2)</f>
        <v>0</v>
      </c>
      <c r="BL121" s="19" t="s">
        <v>165</v>
      </c>
      <c r="BM121" s="217" t="s">
        <v>3674</v>
      </c>
    </row>
    <row r="122" s="2" customFormat="1">
      <c r="A122" s="40"/>
      <c r="B122" s="41"/>
      <c r="C122" s="42"/>
      <c r="D122" s="219" t="s">
        <v>167</v>
      </c>
      <c r="E122" s="42"/>
      <c r="F122" s="220" t="s">
        <v>3675</v>
      </c>
      <c r="G122" s="42"/>
      <c r="H122" s="42"/>
      <c r="I122" s="221"/>
      <c r="J122" s="42"/>
      <c r="K122" s="42"/>
      <c r="L122" s="46"/>
      <c r="M122" s="222"/>
      <c r="N122" s="22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167</v>
      </c>
      <c r="AU122" s="19" t="s">
        <v>80</v>
      </c>
    </row>
    <row r="123" s="13" customFormat="1">
      <c r="A123" s="13"/>
      <c r="B123" s="224"/>
      <c r="C123" s="225"/>
      <c r="D123" s="226" t="s">
        <v>169</v>
      </c>
      <c r="E123" s="227" t="s">
        <v>19</v>
      </c>
      <c r="F123" s="228" t="s">
        <v>3676</v>
      </c>
      <c r="G123" s="225"/>
      <c r="H123" s="227" t="s">
        <v>19</v>
      </c>
      <c r="I123" s="229"/>
      <c r="J123" s="225"/>
      <c r="K123" s="225"/>
      <c r="L123" s="230"/>
      <c r="M123" s="231"/>
      <c r="N123" s="232"/>
      <c r="O123" s="232"/>
      <c r="P123" s="232"/>
      <c r="Q123" s="232"/>
      <c r="R123" s="232"/>
      <c r="S123" s="232"/>
      <c r="T123" s="23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34" t="s">
        <v>169</v>
      </c>
      <c r="AU123" s="234" t="s">
        <v>80</v>
      </c>
      <c r="AV123" s="13" t="s">
        <v>78</v>
      </c>
      <c r="AW123" s="13" t="s">
        <v>171</v>
      </c>
      <c r="AX123" s="13" t="s">
        <v>70</v>
      </c>
      <c r="AY123" s="234" t="s">
        <v>158</v>
      </c>
    </row>
    <row r="124" s="14" customFormat="1">
      <c r="A124" s="14"/>
      <c r="B124" s="235"/>
      <c r="C124" s="236"/>
      <c r="D124" s="226" t="s">
        <v>169</v>
      </c>
      <c r="E124" s="237" t="s">
        <v>19</v>
      </c>
      <c r="F124" s="238" t="s">
        <v>3677</v>
      </c>
      <c r="G124" s="236"/>
      <c r="H124" s="239">
        <v>425</v>
      </c>
      <c r="I124" s="240"/>
      <c r="J124" s="236"/>
      <c r="K124" s="236"/>
      <c r="L124" s="241"/>
      <c r="M124" s="242"/>
      <c r="N124" s="243"/>
      <c r="O124" s="243"/>
      <c r="P124" s="243"/>
      <c r="Q124" s="243"/>
      <c r="R124" s="243"/>
      <c r="S124" s="243"/>
      <c r="T124" s="24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45" t="s">
        <v>169</v>
      </c>
      <c r="AU124" s="245" t="s">
        <v>80</v>
      </c>
      <c r="AV124" s="14" t="s">
        <v>80</v>
      </c>
      <c r="AW124" s="14" t="s">
        <v>171</v>
      </c>
      <c r="AX124" s="14" t="s">
        <v>78</v>
      </c>
      <c r="AY124" s="245" t="s">
        <v>158</v>
      </c>
    </row>
    <row r="125" s="2" customFormat="1" ht="19.8" customHeight="1">
      <c r="A125" s="40"/>
      <c r="B125" s="41"/>
      <c r="C125" s="206" t="s">
        <v>244</v>
      </c>
      <c r="D125" s="206" t="s">
        <v>160</v>
      </c>
      <c r="E125" s="207" t="s">
        <v>1295</v>
      </c>
      <c r="F125" s="208" t="s">
        <v>1296</v>
      </c>
      <c r="G125" s="209" t="s">
        <v>234</v>
      </c>
      <c r="H125" s="210">
        <v>338</v>
      </c>
      <c r="I125" s="211"/>
      <c r="J125" s="212">
        <f>ROUND(I125*H125,2)</f>
        <v>0</v>
      </c>
      <c r="K125" s="208" t="s">
        <v>164</v>
      </c>
      <c r="L125" s="46"/>
      <c r="M125" s="213" t="s">
        <v>19</v>
      </c>
      <c r="N125" s="214" t="s">
        <v>41</v>
      </c>
      <c r="O125" s="86"/>
      <c r="P125" s="215">
        <f>O125*H125</f>
        <v>0</v>
      </c>
      <c r="Q125" s="215">
        <v>0</v>
      </c>
      <c r="R125" s="215">
        <f>Q125*H125</f>
        <v>0</v>
      </c>
      <c r="S125" s="215">
        <v>0</v>
      </c>
      <c r="T125" s="21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17" t="s">
        <v>165</v>
      </c>
      <c r="AT125" s="217" t="s">
        <v>160</v>
      </c>
      <c r="AU125" s="217" t="s">
        <v>80</v>
      </c>
      <c r="AY125" s="19" t="s">
        <v>158</v>
      </c>
      <c r="BE125" s="218">
        <f>IF(N125="základní",J125,0)</f>
        <v>0</v>
      </c>
      <c r="BF125" s="218">
        <f>IF(N125="snížená",J125,0)</f>
        <v>0</v>
      </c>
      <c r="BG125" s="218">
        <f>IF(N125="zákl. přenesená",J125,0)</f>
        <v>0</v>
      </c>
      <c r="BH125" s="218">
        <f>IF(N125="sníž. přenesená",J125,0)</f>
        <v>0</v>
      </c>
      <c r="BI125" s="218">
        <f>IF(N125="nulová",J125,0)</f>
        <v>0</v>
      </c>
      <c r="BJ125" s="19" t="s">
        <v>78</v>
      </c>
      <c r="BK125" s="218">
        <f>ROUND(I125*H125,2)</f>
        <v>0</v>
      </c>
      <c r="BL125" s="19" t="s">
        <v>165</v>
      </c>
      <c r="BM125" s="217" t="s">
        <v>3678</v>
      </c>
    </row>
    <row r="126" s="2" customFormat="1">
      <c r="A126" s="40"/>
      <c r="B126" s="41"/>
      <c r="C126" s="42"/>
      <c r="D126" s="219" t="s">
        <v>167</v>
      </c>
      <c r="E126" s="42"/>
      <c r="F126" s="220" t="s">
        <v>1298</v>
      </c>
      <c r="G126" s="42"/>
      <c r="H126" s="42"/>
      <c r="I126" s="221"/>
      <c r="J126" s="42"/>
      <c r="K126" s="42"/>
      <c r="L126" s="46"/>
      <c r="M126" s="222"/>
      <c r="N126" s="223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167</v>
      </c>
      <c r="AU126" s="19" t="s">
        <v>80</v>
      </c>
    </row>
    <row r="127" s="13" customFormat="1">
      <c r="A127" s="13"/>
      <c r="B127" s="224"/>
      <c r="C127" s="225"/>
      <c r="D127" s="226" t="s">
        <v>169</v>
      </c>
      <c r="E127" s="227" t="s">
        <v>19</v>
      </c>
      <c r="F127" s="228" t="s">
        <v>3679</v>
      </c>
      <c r="G127" s="225"/>
      <c r="H127" s="227" t="s">
        <v>19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34" t="s">
        <v>169</v>
      </c>
      <c r="AU127" s="234" t="s">
        <v>80</v>
      </c>
      <c r="AV127" s="13" t="s">
        <v>78</v>
      </c>
      <c r="AW127" s="13" t="s">
        <v>171</v>
      </c>
      <c r="AX127" s="13" t="s">
        <v>70</v>
      </c>
      <c r="AY127" s="234" t="s">
        <v>158</v>
      </c>
    </row>
    <row r="128" s="14" customFormat="1">
      <c r="A128" s="14"/>
      <c r="B128" s="235"/>
      <c r="C128" s="236"/>
      <c r="D128" s="226" t="s">
        <v>169</v>
      </c>
      <c r="E128" s="237" t="s">
        <v>19</v>
      </c>
      <c r="F128" s="238" t="s">
        <v>3680</v>
      </c>
      <c r="G128" s="236"/>
      <c r="H128" s="239">
        <v>102.5</v>
      </c>
      <c r="I128" s="240"/>
      <c r="J128" s="236"/>
      <c r="K128" s="236"/>
      <c r="L128" s="241"/>
      <c r="M128" s="242"/>
      <c r="N128" s="243"/>
      <c r="O128" s="243"/>
      <c r="P128" s="243"/>
      <c r="Q128" s="243"/>
      <c r="R128" s="243"/>
      <c r="S128" s="243"/>
      <c r="T128" s="24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45" t="s">
        <v>169</v>
      </c>
      <c r="AU128" s="245" t="s">
        <v>80</v>
      </c>
      <c r="AV128" s="14" t="s">
        <v>80</v>
      </c>
      <c r="AW128" s="14" t="s">
        <v>171</v>
      </c>
      <c r="AX128" s="14" t="s">
        <v>70</v>
      </c>
      <c r="AY128" s="245" t="s">
        <v>158</v>
      </c>
    </row>
    <row r="129" s="13" customFormat="1">
      <c r="A129" s="13"/>
      <c r="B129" s="224"/>
      <c r="C129" s="225"/>
      <c r="D129" s="226" t="s">
        <v>169</v>
      </c>
      <c r="E129" s="227" t="s">
        <v>19</v>
      </c>
      <c r="F129" s="228" t="s">
        <v>3681</v>
      </c>
      <c r="G129" s="225"/>
      <c r="H129" s="227" t="s">
        <v>19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34" t="s">
        <v>169</v>
      </c>
      <c r="AU129" s="234" t="s">
        <v>80</v>
      </c>
      <c r="AV129" s="13" t="s">
        <v>78</v>
      </c>
      <c r="AW129" s="13" t="s">
        <v>171</v>
      </c>
      <c r="AX129" s="13" t="s">
        <v>70</v>
      </c>
      <c r="AY129" s="234" t="s">
        <v>158</v>
      </c>
    </row>
    <row r="130" s="14" customFormat="1">
      <c r="A130" s="14"/>
      <c r="B130" s="235"/>
      <c r="C130" s="236"/>
      <c r="D130" s="226" t="s">
        <v>169</v>
      </c>
      <c r="E130" s="237" t="s">
        <v>19</v>
      </c>
      <c r="F130" s="238" t="s">
        <v>3682</v>
      </c>
      <c r="G130" s="236"/>
      <c r="H130" s="239">
        <v>31.5</v>
      </c>
      <c r="I130" s="240"/>
      <c r="J130" s="236"/>
      <c r="K130" s="236"/>
      <c r="L130" s="241"/>
      <c r="M130" s="242"/>
      <c r="N130" s="243"/>
      <c r="O130" s="243"/>
      <c r="P130" s="243"/>
      <c r="Q130" s="243"/>
      <c r="R130" s="243"/>
      <c r="S130" s="243"/>
      <c r="T130" s="24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45" t="s">
        <v>169</v>
      </c>
      <c r="AU130" s="245" t="s">
        <v>80</v>
      </c>
      <c r="AV130" s="14" t="s">
        <v>80</v>
      </c>
      <c r="AW130" s="14" t="s">
        <v>171</v>
      </c>
      <c r="AX130" s="14" t="s">
        <v>70</v>
      </c>
      <c r="AY130" s="245" t="s">
        <v>158</v>
      </c>
    </row>
    <row r="131" s="13" customFormat="1">
      <c r="A131" s="13"/>
      <c r="B131" s="224"/>
      <c r="C131" s="225"/>
      <c r="D131" s="226" t="s">
        <v>169</v>
      </c>
      <c r="E131" s="227" t="s">
        <v>19</v>
      </c>
      <c r="F131" s="228" t="s">
        <v>3683</v>
      </c>
      <c r="G131" s="225"/>
      <c r="H131" s="227" t="s">
        <v>19</v>
      </c>
      <c r="I131" s="229"/>
      <c r="J131" s="225"/>
      <c r="K131" s="225"/>
      <c r="L131" s="230"/>
      <c r="M131" s="231"/>
      <c r="N131" s="232"/>
      <c r="O131" s="232"/>
      <c r="P131" s="232"/>
      <c r="Q131" s="232"/>
      <c r="R131" s="232"/>
      <c r="S131" s="232"/>
      <c r="T131" s="23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34" t="s">
        <v>169</v>
      </c>
      <c r="AU131" s="234" t="s">
        <v>80</v>
      </c>
      <c r="AV131" s="13" t="s">
        <v>78</v>
      </c>
      <c r="AW131" s="13" t="s">
        <v>171</v>
      </c>
      <c r="AX131" s="13" t="s">
        <v>70</v>
      </c>
      <c r="AY131" s="234" t="s">
        <v>158</v>
      </c>
    </row>
    <row r="132" s="14" customFormat="1">
      <c r="A132" s="14"/>
      <c r="B132" s="235"/>
      <c r="C132" s="236"/>
      <c r="D132" s="226" t="s">
        <v>169</v>
      </c>
      <c r="E132" s="237" t="s">
        <v>19</v>
      </c>
      <c r="F132" s="238" t="s">
        <v>3684</v>
      </c>
      <c r="G132" s="236"/>
      <c r="H132" s="239">
        <v>204</v>
      </c>
      <c r="I132" s="240"/>
      <c r="J132" s="236"/>
      <c r="K132" s="236"/>
      <c r="L132" s="241"/>
      <c r="M132" s="242"/>
      <c r="N132" s="243"/>
      <c r="O132" s="243"/>
      <c r="P132" s="243"/>
      <c r="Q132" s="243"/>
      <c r="R132" s="243"/>
      <c r="S132" s="243"/>
      <c r="T132" s="24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45" t="s">
        <v>169</v>
      </c>
      <c r="AU132" s="245" t="s">
        <v>80</v>
      </c>
      <c r="AV132" s="14" t="s">
        <v>80</v>
      </c>
      <c r="AW132" s="14" t="s">
        <v>171</v>
      </c>
      <c r="AX132" s="14" t="s">
        <v>70</v>
      </c>
      <c r="AY132" s="245" t="s">
        <v>158</v>
      </c>
    </row>
    <row r="133" s="15" customFormat="1">
      <c r="A133" s="15"/>
      <c r="B133" s="256"/>
      <c r="C133" s="257"/>
      <c r="D133" s="226" t="s">
        <v>169</v>
      </c>
      <c r="E133" s="258" t="s">
        <v>19</v>
      </c>
      <c r="F133" s="259" t="s">
        <v>470</v>
      </c>
      <c r="G133" s="257"/>
      <c r="H133" s="260">
        <v>338</v>
      </c>
      <c r="I133" s="261"/>
      <c r="J133" s="257"/>
      <c r="K133" s="257"/>
      <c r="L133" s="262"/>
      <c r="M133" s="263"/>
      <c r="N133" s="264"/>
      <c r="O133" s="264"/>
      <c r="P133" s="264"/>
      <c r="Q133" s="264"/>
      <c r="R133" s="264"/>
      <c r="S133" s="264"/>
      <c r="T133" s="26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6" t="s">
        <v>169</v>
      </c>
      <c r="AU133" s="266" t="s">
        <v>80</v>
      </c>
      <c r="AV133" s="15" t="s">
        <v>165</v>
      </c>
      <c r="AW133" s="15" t="s">
        <v>171</v>
      </c>
      <c r="AX133" s="15" t="s">
        <v>78</v>
      </c>
      <c r="AY133" s="266" t="s">
        <v>158</v>
      </c>
    </row>
    <row r="134" s="2" customFormat="1" ht="22.2" customHeight="1">
      <c r="A134" s="40"/>
      <c r="B134" s="41"/>
      <c r="C134" s="206" t="s">
        <v>8</v>
      </c>
      <c r="D134" s="206" t="s">
        <v>160</v>
      </c>
      <c r="E134" s="207" t="s">
        <v>3685</v>
      </c>
      <c r="F134" s="208" t="s">
        <v>3686</v>
      </c>
      <c r="G134" s="209" t="s">
        <v>234</v>
      </c>
      <c r="H134" s="210">
        <v>0.56299999999999994</v>
      </c>
      <c r="I134" s="211"/>
      <c r="J134" s="212">
        <f>ROUND(I134*H134,2)</f>
        <v>0</v>
      </c>
      <c r="K134" s="208" t="s">
        <v>164</v>
      </c>
      <c r="L134" s="46"/>
      <c r="M134" s="213" t="s">
        <v>19</v>
      </c>
      <c r="N134" s="214" t="s">
        <v>41</v>
      </c>
      <c r="O134" s="86"/>
      <c r="P134" s="215">
        <f>O134*H134</f>
        <v>0</v>
      </c>
      <c r="Q134" s="215">
        <v>0</v>
      </c>
      <c r="R134" s="215">
        <f>Q134*H134</f>
        <v>0</v>
      </c>
      <c r="S134" s="215">
        <v>0</v>
      </c>
      <c r="T134" s="216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17" t="s">
        <v>165</v>
      </c>
      <c r="AT134" s="217" t="s">
        <v>160</v>
      </c>
      <c r="AU134" s="217" t="s">
        <v>80</v>
      </c>
      <c r="AY134" s="19" t="s">
        <v>158</v>
      </c>
      <c r="BE134" s="218">
        <f>IF(N134="základní",J134,0)</f>
        <v>0</v>
      </c>
      <c r="BF134" s="218">
        <f>IF(N134="snížená",J134,0)</f>
        <v>0</v>
      </c>
      <c r="BG134" s="218">
        <f>IF(N134="zákl. přenesená",J134,0)</f>
        <v>0</v>
      </c>
      <c r="BH134" s="218">
        <f>IF(N134="sníž. přenesená",J134,0)</f>
        <v>0</v>
      </c>
      <c r="BI134" s="218">
        <f>IF(N134="nulová",J134,0)</f>
        <v>0</v>
      </c>
      <c r="BJ134" s="19" t="s">
        <v>78</v>
      </c>
      <c r="BK134" s="218">
        <f>ROUND(I134*H134,2)</f>
        <v>0</v>
      </c>
      <c r="BL134" s="19" t="s">
        <v>165</v>
      </c>
      <c r="BM134" s="217" t="s">
        <v>3687</v>
      </c>
    </row>
    <row r="135" s="2" customFormat="1">
      <c r="A135" s="40"/>
      <c r="B135" s="41"/>
      <c r="C135" s="42"/>
      <c r="D135" s="219" t="s">
        <v>167</v>
      </c>
      <c r="E135" s="42"/>
      <c r="F135" s="220" t="s">
        <v>3688</v>
      </c>
      <c r="G135" s="42"/>
      <c r="H135" s="42"/>
      <c r="I135" s="221"/>
      <c r="J135" s="42"/>
      <c r="K135" s="42"/>
      <c r="L135" s="46"/>
      <c r="M135" s="222"/>
      <c r="N135" s="22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167</v>
      </c>
      <c r="AU135" s="19" t="s">
        <v>80</v>
      </c>
    </row>
    <row r="136" s="13" customFormat="1">
      <c r="A136" s="13"/>
      <c r="B136" s="224"/>
      <c r="C136" s="225"/>
      <c r="D136" s="226" t="s">
        <v>169</v>
      </c>
      <c r="E136" s="227" t="s">
        <v>19</v>
      </c>
      <c r="F136" s="228" t="s">
        <v>3689</v>
      </c>
      <c r="G136" s="225"/>
      <c r="H136" s="227" t="s">
        <v>19</v>
      </c>
      <c r="I136" s="229"/>
      <c r="J136" s="225"/>
      <c r="K136" s="225"/>
      <c r="L136" s="230"/>
      <c r="M136" s="231"/>
      <c r="N136" s="232"/>
      <c r="O136" s="232"/>
      <c r="P136" s="232"/>
      <c r="Q136" s="232"/>
      <c r="R136" s="232"/>
      <c r="S136" s="232"/>
      <c r="T136" s="23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34" t="s">
        <v>169</v>
      </c>
      <c r="AU136" s="234" t="s">
        <v>80</v>
      </c>
      <c r="AV136" s="13" t="s">
        <v>78</v>
      </c>
      <c r="AW136" s="13" t="s">
        <v>171</v>
      </c>
      <c r="AX136" s="13" t="s">
        <v>70</v>
      </c>
      <c r="AY136" s="234" t="s">
        <v>158</v>
      </c>
    </row>
    <row r="137" s="14" customFormat="1">
      <c r="A137" s="14"/>
      <c r="B137" s="235"/>
      <c r="C137" s="236"/>
      <c r="D137" s="226" t="s">
        <v>169</v>
      </c>
      <c r="E137" s="237" t="s">
        <v>19</v>
      </c>
      <c r="F137" s="238" t="s">
        <v>3690</v>
      </c>
      <c r="G137" s="236"/>
      <c r="H137" s="239">
        <v>0.56299999999999994</v>
      </c>
      <c r="I137" s="240"/>
      <c r="J137" s="236"/>
      <c r="K137" s="236"/>
      <c r="L137" s="241"/>
      <c r="M137" s="242"/>
      <c r="N137" s="243"/>
      <c r="O137" s="243"/>
      <c r="P137" s="243"/>
      <c r="Q137" s="243"/>
      <c r="R137" s="243"/>
      <c r="S137" s="243"/>
      <c r="T137" s="24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45" t="s">
        <v>169</v>
      </c>
      <c r="AU137" s="245" t="s">
        <v>80</v>
      </c>
      <c r="AV137" s="14" t="s">
        <v>80</v>
      </c>
      <c r="AW137" s="14" t="s">
        <v>171</v>
      </c>
      <c r="AX137" s="14" t="s">
        <v>78</v>
      </c>
      <c r="AY137" s="245" t="s">
        <v>158</v>
      </c>
    </row>
    <row r="138" s="2" customFormat="1" ht="22.2" customHeight="1">
      <c r="A138" s="40"/>
      <c r="B138" s="41"/>
      <c r="C138" s="206" t="s">
        <v>257</v>
      </c>
      <c r="D138" s="206" t="s">
        <v>160</v>
      </c>
      <c r="E138" s="207" t="s">
        <v>3691</v>
      </c>
      <c r="F138" s="208" t="s">
        <v>3692</v>
      </c>
      <c r="G138" s="209" t="s">
        <v>234</v>
      </c>
      <c r="H138" s="210">
        <v>17.625</v>
      </c>
      <c r="I138" s="211"/>
      <c r="J138" s="212">
        <f>ROUND(I138*H138,2)</f>
        <v>0</v>
      </c>
      <c r="K138" s="208" t="s">
        <v>164</v>
      </c>
      <c r="L138" s="46"/>
      <c r="M138" s="213" t="s">
        <v>19</v>
      </c>
      <c r="N138" s="214" t="s">
        <v>41</v>
      </c>
      <c r="O138" s="86"/>
      <c r="P138" s="215">
        <f>O138*H138</f>
        <v>0</v>
      </c>
      <c r="Q138" s="215">
        <v>0</v>
      </c>
      <c r="R138" s="215">
        <f>Q138*H138</f>
        <v>0</v>
      </c>
      <c r="S138" s="215">
        <v>0</v>
      </c>
      <c r="T138" s="21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17" t="s">
        <v>165</v>
      </c>
      <c r="AT138" s="217" t="s">
        <v>160</v>
      </c>
      <c r="AU138" s="217" t="s">
        <v>80</v>
      </c>
      <c r="AY138" s="19" t="s">
        <v>158</v>
      </c>
      <c r="BE138" s="218">
        <f>IF(N138="základní",J138,0)</f>
        <v>0</v>
      </c>
      <c r="BF138" s="218">
        <f>IF(N138="snížená",J138,0)</f>
        <v>0</v>
      </c>
      <c r="BG138" s="218">
        <f>IF(N138="zákl. přenesená",J138,0)</f>
        <v>0</v>
      </c>
      <c r="BH138" s="218">
        <f>IF(N138="sníž. přenesená",J138,0)</f>
        <v>0</v>
      </c>
      <c r="BI138" s="218">
        <f>IF(N138="nulová",J138,0)</f>
        <v>0</v>
      </c>
      <c r="BJ138" s="19" t="s">
        <v>78</v>
      </c>
      <c r="BK138" s="218">
        <f>ROUND(I138*H138,2)</f>
        <v>0</v>
      </c>
      <c r="BL138" s="19" t="s">
        <v>165</v>
      </c>
      <c r="BM138" s="217" t="s">
        <v>3693</v>
      </c>
    </row>
    <row r="139" s="2" customFormat="1">
      <c r="A139" s="40"/>
      <c r="B139" s="41"/>
      <c r="C139" s="42"/>
      <c r="D139" s="219" t="s">
        <v>167</v>
      </c>
      <c r="E139" s="42"/>
      <c r="F139" s="220" t="s">
        <v>3694</v>
      </c>
      <c r="G139" s="42"/>
      <c r="H139" s="42"/>
      <c r="I139" s="221"/>
      <c r="J139" s="42"/>
      <c r="K139" s="42"/>
      <c r="L139" s="46"/>
      <c r="M139" s="222"/>
      <c r="N139" s="223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167</v>
      </c>
      <c r="AU139" s="19" t="s">
        <v>80</v>
      </c>
    </row>
    <row r="140" s="13" customFormat="1">
      <c r="A140" s="13"/>
      <c r="B140" s="224"/>
      <c r="C140" s="225"/>
      <c r="D140" s="226" t="s">
        <v>169</v>
      </c>
      <c r="E140" s="227" t="s">
        <v>19</v>
      </c>
      <c r="F140" s="228" t="s">
        <v>3695</v>
      </c>
      <c r="G140" s="225"/>
      <c r="H140" s="227" t="s">
        <v>19</v>
      </c>
      <c r="I140" s="229"/>
      <c r="J140" s="225"/>
      <c r="K140" s="225"/>
      <c r="L140" s="230"/>
      <c r="M140" s="231"/>
      <c r="N140" s="232"/>
      <c r="O140" s="232"/>
      <c r="P140" s="232"/>
      <c r="Q140" s="232"/>
      <c r="R140" s="232"/>
      <c r="S140" s="232"/>
      <c r="T140" s="23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34" t="s">
        <v>169</v>
      </c>
      <c r="AU140" s="234" t="s">
        <v>80</v>
      </c>
      <c r="AV140" s="13" t="s">
        <v>78</v>
      </c>
      <c r="AW140" s="13" t="s">
        <v>171</v>
      </c>
      <c r="AX140" s="13" t="s">
        <v>70</v>
      </c>
      <c r="AY140" s="234" t="s">
        <v>158</v>
      </c>
    </row>
    <row r="141" s="14" customFormat="1">
      <c r="A141" s="14"/>
      <c r="B141" s="235"/>
      <c r="C141" s="236"/>
      <c r="D141" s="226" t="s">
        <v>169</v>
      </c>
      <c r="E141" s="237" t="s">
        <v>19</v>
      </c>
      <c r="F141" s="238" t="s">
        <v>3696</v>
      </c>
      <c r="G141" s="236"/>
      <c r="H141" s="239">
        <v>17.625</v>
      </c>
      <c r="I141" s="240"/>
      <c r="J141" s="236"/>
      <c r="K141" s="236"/>
      <c r="L141" s="241"/>
      <c r="M141" s="242"/>
      <c r="N141" s="243"/>
      <c r="O141" s="243"/>
      <c r="P141" s="243"/>
      <c r="Q141" s="243"/>
      <c r="R141" s="243"/>
      <c r="S141" s="243"/>
      <c r="T141" s="24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45" t="s">
        <v>169</v>
      </c>
      <c r="AU141" s="245" t="s">
        <v>80</v>
      </c>
      <c r="AV141" s="14" t="s">
        <v>80</v>
      </c>
      <c r="AW141" s="14" t="s">
        <v>171</v>
      </c>
      <c r="AX141" s="14" t="s">
        <v>78</v>
      </c>
      <c r="AY141" s="245" t="s">
        <v>158</v>
      </c>
    </row>
    <row r="142" s="2" customFormat="1" ht="30" customHeight="1">
      <c r="A142" s="40"/>
      <c r="B142" s="41"/>
      <c r="C142" s="206" t="s">
        <v>269</v>
      </c>
      <c r="D142" s="206" t="s">
        <v>160</v>
      </c>
      <c r="E142" s="207" t="s">
        <v>3697</v>
      </c>
      <c r="F142" s="208" t="s">
        <v>3698</v>
      </c>
      <c r="G142" s="209" t="s">
        <v>234</v>
      </c>
      <c r="H142" s="210">
        <v>419.911</v>
      </c>
      <c r="I142" s="211"/>
      <c r="J142" s="212">
        <f>ROUND(I142*H142,2)</f>
        <v>0</v>
      </c>
      <c r="K142" s="208" t="s">
        <v>164</v>
      </c>
      <c r="L142" s="46"/>
      <c r="M142" s="213" t="s">
        <v>19</v>
      </c>
      <c r="N142" s="214" t="s">
        <v>41</v>
      </c>
      <c r="O142" s="86"/>
      <c r="P142" s="215">
        <f>O142*H142</f>
        <v>0</v>
      </c>
      <c r="Q142" s="215">
        <v>0</v>
      </c>
      <c r="R142" s="215">
        <f>Q142*H142</f>
        <v>0</v>
      </c>
      <c r="S142" s="215">
        <v>0</v>
      </c>
      <c r="T142" s="216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17" t="s">
        <v>165</v>
      </c>
      <c r="AT142" s="217" t="s">
        <v>160</v>
      </c>
      <c r="AU142" s="217" t="s">
        <v>80</v>
      </c>
      <c r="AY142" s="19" t="s">
        <v>158</v>
      </c>
      <c r="BE142" s="218">
        <f>IF(N142="základní",J142,0)</f>
        <v>0</v>
      </c>
      <c r="BF142" s="218">
        <f>IF(N142="snížená",J142,0)</f>
        <v>0</v>
      </c>
      <c r="BG142" s="218">
        <f>IF(N142="zákl. přenesená",J142,0)</f>
        <v>0</v>
      </c>
      <c r="BH142" s="218">
        <f>IF(N142="sníž. přenesená",J142,0)</f>
        <v>0</v>
      </c>
      <c r="BI142" s="218">
        <f>IF(N142="nulová",J142,0)</f>
        <v>0</v>
      </c>
      <c r="BJ142" s="19" t="s">
        <v>78</v>
      </c>
      <c r="BK142" s="218">
        <f>ROUND(I142*H142,2)</f>
        <v>0</v>
      </c>
      <c r="BL142" s="19" t="s">
        <v>165</v>
      </c>
      <c r="BM142" s="217" t="s">
        <v>3699</v>
      </c>
    </row>
    <row r="143" s="2" customFormat="1">
      <c r="A143" s="40"/>
      <c r="B143" s="41"/>
      <c r="C143" s="42"/>
      <c r="D143" s="219" t="s">
        <v>167</v>
      </c>
      <c r="E143" s="42"/>
      <c r="F143" s="220" t="s">
        <v>3700</v>
      </c>
      <c r="G143" s="42"/>
      <c r="H143" s="42"/>
      <c r="I143" s="221"/>
      <c r="J143" s="42"/>
      <c r="K143" s="42"/>
      <c r="L143" s="46"/>
      <c r="M143" s="222"/>
      <c r="N143" s="223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167</v>
      </c>
      <c r="AU143" s="19" t="s">
        <v>80</v>
      </c>
    </row>
    <row r="144" s="14" customFormat="1">
      <c r="A144" s="14"/>
      <c r="B144" s="235"/>
      <c r="C144" s="236"/>
      <c r="D144" s="226" t="s">
        <v>169</v>
      </c>
      <c r="E144" s="237" t="s">
        <v>19</v>
      </c>
      <c r="F144" s="238" t="s">
        <v>3701</v>
      </c>
      <c r="G144" s="236"/>
      <c r="H144" s="239">
        <v>63.75</v>
      </c>
      <c r="I144" s="240"/>
      <c r="J144" s="236"/>
      <c r="K144" s="236"/>
      <c r="L144" s="241"/>
      <c r="M144" s="242"/>
      <c r="N144" s="243"/>
      <c r="O144" s="243"/>
      <c r="P144" s="243"/>
      <c r="Q144" s="243"/>
      <c r="R144" s="243"/>
      <c r="S144" s="243"/>
      <c r="T144" s="24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45" t="s">
        <v>169</v>
      </c>
      <c r="AU144" s="245" t="s">
        <v>80</v>
      </c>
      <c r="AV144" s="14" t="s">
        <v>80</v>
      </c>
      <c r="AW144" s="14" t="s">
        <v>171</v>
      </c>
      <c r="AX144" s="14" t="s">
        <v>70</v>
      </c>
      <c r="AY144" s="245" t="s">
        <v>158</v>
      </c>
    </row>
    <row r="145" s="14" customFormat="1">
      <c r="A145" s="14"/>
      <c r="B145" s="235"/>
      <c r="C145" s="236"/>
      <c r="D145" s="226" t="s">
        <v>169</v>
      </c>
      <c r="E145" s="237" t="s">
        <v>19</v>
      </c>
      <c r="F145" s="238" t="s">
        <v>3702</v>
      </c>
      <c r="G145" s="236"/>
      <c r="H145" s="239">
        <v>338</v>
      </c>
      <c r="I145" s="240"/>
      <c r="J145" s="236"/>
      <c r="K145" s="236"/>
      <c r="L145" s="241"/>
      <c r="M145" s="242"/>
      <c r="N145" s="243"/>
      <c r="O145" s="243"/>
      <c r="P145" s="243"/>
      <c r="Q145" s="243"/>
      <c r="R145" s="243"/>
      <c r="S145" s="243"/>
      <c r="T145" s="24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45" t="s">
        <v>169</v>
      </c>
      <c r="AU145" s="245" t="s">
        <v>80</v>
      </c>
      <c r="AV145" s="14" t="s">
        <v>80</v>
      </c>
      <c r="AW145" s="14" t="s">
        <v>171</v>
      </c>
      <c r="AX145" s="14" t="s">
        <v>70</v>
      </c>
      <c r="AY145" s="245" t="s">
        <v>158</v>
      </c>
    </row>
    <row r="146" s="14" customFormat="1">
      <c r="A146" s="14"/>
      <c r="B146" s="235"/>
      <c r="C146" s="236"/>
      <c r="D146" s="226" t="s">
        <v>169</v>
      </c>
      <c r="E146" s="237" t="s">
        <v>19</v>
      </c>
      <c r="F146" s="238" t="s">
        <v>3703</v>
      </c>
      <c r="G146" s="236"/>
      <c r="H146" s="239">
        <v>0.53600000000000003</v>
      </c>
      <c r="I146" s="240"/>
      <c r="J146" s="236"/>
      <c r="K146" s="236"/>
      <c r="L146" s="241"/>
      <c r="M146" s="242"/>
      <c r="N146" s="243"/>
      <c r="O146" s="243"/>
      <c r="P146" s="243"/>
      <c r="Q146" s="243"/>
      <c r="R146" s="243"/>
      <c r="S146" s="243"/>
      <c r="T146" s="24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45" t="s">
        <v>169</v>
      </c>
      <c r="AU146" s="245" t="s">
        <v>80</v>
      </c>
      <c r="AV146" s="14" t="s">
        <v>80</v>
      </c>
      <c r="AW146" s="14" t="s">
        <v>171</v>
      </c>
      <c r="AX146" s="14" t="s">
        <v>70</v>
      </c>
      <c r="AY146" s="245" t="s">
        <v>158</v>
      </c>
    </row>
    <row r="147" s="14" customFormat="1">
      <c r="A147" s="14"/>
      <c r="B147" s="235"/>
      <c r="C147" s="236"/>
      <c r="D147" s="226" t="s">
        <v>169</v>
      </c>
      <c r="E147" s="237" t="s">
        <v>19</v>
      </c>
      <c r="F147" s="238" t="s">
        <v>3704</v>
      </c>
      <c r="G147" s="236"/>
      <c r="H147" s="239">
        <v>17.625</v>
      </c>
      <c r="I147" s="240"/>
      <c r="J147" s="236"/>
      <c r="K147" s="236"/>
      <c r="L147" s="241"/>
      <c r="M147" s="242"/>
      <c r="N147" s="243"/>
      <c r="O147" s="243"/>
      <c r="P147" s="243"/>
      <c r="Q147" s="243"/>
      <c r="R147" s="243"/>
      <c r="S147" s="243"/>
      <c r="T147" s="24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45" t="s">
        <v>169</v>
      </c>
      <c r="AU147" s="245" t="s">
        <v>80</v>
      </c>
      <c r="AV147" s="14" t="s">
        <v>80</v>
      </c>
      <c r="AW147" s="14" t="s">
        <v>171</v>
      </c>
      <c r="AX147" s="14" t="s">
        <v>70</v>
      </c>
      <c r="AY147" s="245" t="s">
        <v>158</v>
      </c>
    </row>
    <row r="148" s="15" customFormat="1">
      <c r="A148" s="15"/>
      <c r="B148" s="256"/>
      <c r="C148" s="257"/>
      <c r="D148" s="226" t="s">
        <v>169</v>
      </c>
      <c r="E148" s="258" t="s">
        <v>19</v>
      </c>
      <c r="F148" s="259" t="s">
        <v>470</v>
      </c>
      <c r="G148" s="257"/>
      <c r="H148" s="260">
        <v>419.911</v>
      </c>
      <c r="I148" s="261"/>
      <c r="J148" s="257"/>
      <c r="K148" s="257"/>
      <c r="L148" s="262"/>
      <c r="M148" s="263"/>
      <c r="N148" s="264"/>
      <c r="O148" s="264"/>
      <c r="P148" s="264"/>
      <c r="Q148" s="264"/>
      <c r="R148" s="264"/>
      <c r="S148" s="264"/>
      <c r="T148" s="26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6" t="s">
        <v>169</v>
      </c>
      <c r="AU148" s="266" t="s">
        <v>80</v>
      </c>
      <c r="AV148" s="15" t="s">
        <v>165</v>
      </c>
      <c r="AW148" s="15" t="s">
        <v>171</v>
      </c>
      <c r="AX148" s="15" t="s">
        <v>78</v>
      </c>
      <c r="AY148" s="266" t="s">
        <v>158</v>
      </c>
    </row>
    <row r="149" s="2" customFormat="1" ht="34.8" customHeight="1">
      <c r="A149" s="40"/>
      <c r="B149" s="41"/>
      <c r="C149" s="206" t="s">
        <v>279</v>
      </c>
      <c r="D149" s="206" t="s">
        <v>160</v>
      </c>
      <c r="E149" s="207" t="s">
        <v>3705</v>
      </c>
      <c r="F149" s="208" t="s">
        <v>3706</v>
      </c>
      <c r="G149" s="209" t="s">
        <v>234</v>
      </c>
      <c r="H149" s="210">
        <v>4199.1099999999997</v>
      </c>
      <c r="I149" s="211"/>
      <c r="J149" s="212">
        <f>ROUND(I149*H149,2)</f>
        <v>0</v>
      </c>
      <c r="K149" s="208" t="s">
        <v>164</v>
      </c>
      <c r="L149" s="46"/>
      <c r="M149" s="213" t="s">
        <v>19</v>
      </c>
      <c r="N149" s="214" t="s">
        <v>41</v>
      </c>
      <c r="O149" s="86"/>
      <c r="P149" s="215">
        <f>O149*H149</f>
        <v>0</v>
      </c>
      <c r="Q149" s="215">
        <v>0</v>
      </c>
      <c r="R149" s="215">
        <f>Q149*H149</f>
        <v>0</v>
      </c>
      <c r="S149" s="215">
        <v>0</v>
      </c>
      <c r="T149" s="21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7" t="s">
        <v>165</v>
      </c>
      <c r="AT149" s="217" t="s">
        <v>160</v>
      </c>
      <c r="AU149" s="217" t="s">
        <v>80</v>
      </c>
      <c r="AY149" s="19" t="s">
        <v>158</v>
      </c>
      <c r="BE149" s="218">
        <f>IF(N149="základní",J149,0)</f>
        <v>0</v>
      </c>
      <c r="BF149" s="218">
        <f>IF(N149="snížená",J149,0)</f>
        <v>0</v>
      </c>
      <c r="BG149" s="218">
        <f>IF(N149="zákl. přenesená",J149,0)</f>
        <v>0</v>
      </c>
      <c r="BH149" s="218">
        <f>IF(N149="sníž. přenesená",J149,0)</f>
        <v>0</v>
      </c>
      <c r="BI149" s="218">
        <f>IF(N149="nulová",J149,0)</f>
        <v>0</v>
      </c>
      <c r="BJ149" s="19" t="s">
        <v>78</v>
      </c>
      <c r="BK149" s="218">
        <f>ROUND(I149*H149,2)</f>
        <v>0</v>
      </c>
      <c r="BL149" s="19" t="s">
        <v>165</v>
      </c>
      <c r="BM149" s="217" t="s">
        <v>3707</v>
      </c>
    </row>
    <row r="150" s="2" customFormat="1">
      <c r="A150" s="40"/>
      <c r="B150" s="41"/>
      <c r="C150" s="42"/>
      <c r="D150" s="219" t="s">
        <v>167</v>
      </c>
      <c r="E150" s="42"/>
      <c r="F150" s="220" t="s">
        <v>3708</v>
      </c>
      <c r="G150" s="42"/>
      <c r="H150" s="42"/>
      <c r="I150" s="221"/>
      <c r="J150" s="42"/>
      <c r="K150" s="42"/>
      <c r="L150" s="46"/>
      <c r="M150" s="222"/>
      <c r="N150" s="22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167</v>
      </c>
      <c r="AU150" s="19" t="s">
        <v>80</v>
      </c>
    </row>
    <row r="151" s="14" customFormat="1">
      <c r="A151" s="14"/>
      <c r="B151" s="235"/>
      <c r="C151" s="236"/>
      <c r="D151" s="226" t="s">
        <v>169</v>
      </c>
      <c r="E151" s="237" t="s">
        <v>19</v>
      </c>
      <c r="F151" s="238" t="s">
        <v>3709</v>
      </c>
      <c r="G151" s="236"/>
      <c r="H151" s="239">
        <v>4199.1099999999997</v>
      </c>
      <c r="I151" s="240"/>
      <c r="J151" s="236"/>
      <c r="K151" s="236"/>
      <c r="L151" s="241"/>
      <c r="M151" s="242"/>
      <c r="N151" s="243"/>
      <c r="O151" s="243"/>
      <c r="P151" s="243"/>
      <c r="Q151" s="243"/>
      <c r="R151" s="243"/>
      <c r="S151" s="243"/>
      <c r="T151" s="24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45" t="s">
        <v>169</v>
      </c>
      <c r="AU151" s="245" t="s">
        <v>80</v>
      </c>
      <c r="AV151" s="14" t="s">
        <v>80</v>
      </c>
      <c r="AW151" s="14" t="s">
        <v>171</v>
      </c>
      <c r="AX151" s="14" t="s">
        <v>78</v>
      </c>
      <c r="AY151" s="245" t="s">
        <v>158</v>
      </c>
    </row>
    <row r="152" s="2" customFormat="1" ht="22.2" customHeight="1">
      <c r="A152" s="40"/>
      <c r="B152" s="41"/>
      <c r="C152" s="206" t="s">
        <v>285</v>
      </c>
      <c r="D152" s="206" t="s">
        <v>160</v>
      </c>
      <c r="E152" s="207" t="s">
        <v>361</v>
      </c>
      <c r="F152" s="208" t="s">
        <v>362</v>
      </c>
      <c r="G152" s="209" t="s">
        <v>234</v>
      </c>
      <c r="H152" s="210">
        <v>419.911</v>
      </c>
      <c r="I152" s="211"/>
      <c r="J152" s="212">
        <f>ROUND(I152*H152,2)</f>
        <v>0</v>
      </c>
      <c r="K152" s="208" t="s">
        <v>164</v>
      </c>
      <c r="L152" s="46"/>
      <c r="M152" s="213" t="s">
        <v>19</v>
      </c>
      <c r="N152" s="214" t="s">
        <v>41</v>
      </c>
      <c r="O152" s="86"/>
      <c r="P152" s="215">
        <f>O152*H152</f>
        <v>0</v>
      </c>
      <c r="Q152" s="215">
        <v>0</v>
      </c>
      <c r="R152" s="215">
        <f>Q152*H152</f>
        <v>0</v>
      </c>
      <c r="S152" s="215">
        <v>0</v>
      </c>
      <c r="T152" s="216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17" t="s">
        <v>165</v>
      </c>
      <c r="AT152" s="217" t="s">
        <v>160</v>
      </c>
      <c r="AU152" s="217" t="s">
        <v>80</v>
      </c>
      <c r="AY152" s="19" t="s">
        <v>158</v>
      </c>
      <c r="BE152" s="218">
        <f>IF(N152="základní",J152,0)</f>
        <v>0</v>
      </c>
      <c r="BF152" s="218">
        <f>IF(N152="snížená",J152,0)</f>
        <v>0</v>
      </c>
      <c r="BG152" s="218">
        <f>IF(N152="zákl. přenesená",J152,0)</f>
        <v>0</v>
      </c>
      <c r="BH152" s="218">
        <f>IF(N152="sníž. přenesená",J152,0)</f>
        <v>0</v>
      </c>
      <c r="BI152" s="218">
        <f>IF(N152="nulová",J152,0)</f>
        <v>0</v>
      </c>
      <c r="BJ152" s="19" t="s">
        <v>78</v>
      </c>
      <c r="BK152" s="218">
        <f>ROUND(I152*H152,2)</f>
        <v>0</v>
      </c>
      <c r="BL152" s="19" t="s">
        <v>165</v>
      </c>
      <c r="BM152" s="217" t="s">
        <v>3710</v>
      </c>
    </row>
    <row r="153" s="2" customFormat="1">
      <c r="A153" s="40"/>
      <c r="B153" s="41"/>
      <c r="C153" s="42"/>
      <c r="D153" s="219" t="s">
        <v>167</v>
      </c>
      <c r="E153" s="42"/>
      <c r="F153" s="220" t="s">
        <v>364</v>
      </c>
      <c r="G153" s="42"/>
      <c r="H153" s="42"/>
      <c r="I153" s="221"/>
      <c r="J153" s="42"/>
      <c r="K153" s="42"/>
      <c r="L153" s="46"/>
      <c r="M153" s="222"/>
      <c r="N153" s="223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167</v>
      </c>
      <c r="AU153" s="19" t="s">
        <v>80</v>
      </c>
    </row>
    <row r="154" s="2" customFormat="1" ht="22.2" customHeight="1">
      <c r="A154" s="40"/>
      <c r="B154" s="41"/>
      <c r="C154" s="206" t="s">
        <v>290</v>
      </c>
      <c r="D154" s="206" t="s">
        <v>160</v>
      </c>
      <c r="E154" s="207" t="s">
        <v>354</v>
      </c>
      <c r="F154" s="208" t="s">
        <v>355</v>
      </c>
      <c r="G154" s="209" t="s">
        <v>356</v>
      </c>
      <c r="H154" s="210">
        <v>755.84000000000003</v>
      </c>
      <c r="I154" s="211"/>
      <c r="J154" s="212">
        <f>ROUND(I154*H154,2)</f>
        <v>0</v>
      </c>
      <c r="K154" s="208" t="s">
        <v>164</v>
      </c>
      <c r="L154" s="46"/>
      <c r="M154" s="213" t="s">
        <v>19</v>
      </c>
      <c r="N154" s="214" t="s">
        <v>41</v>
      </c>
      <c r="O154" s="86"/>
      <c r="P154" s="215">
        <f>O154*H154</f>
        <v>0</v>
      </c>
      <c r="Q154" s="215">
        <v>0</v>
      </c>
      <c r="R154" s="215">
        <f>Q154*H154</f>
        <v>0</v>
      </c>
      <c r="S154" s="215">
        <v>0</v>
      </c>
      <c r="T154" s="216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17" t="s">
        <v>165</v>
      </c>
      <c r="AT154" s="217" t="s">
        <v>160</v>
      </c>
      <c r="AU154" s="217" t="s">
        <v>80</v>
      </c>
      <c r="AY154" s="19" t="s">
        <v>158</v>
      </c>
      <c r="BE154" s="218">
        <f>IF(N154="základní",J154,0)</f>
        <v>0</v>
      </c>
      <c r="BF154" s="218">
        <f>IF(N154="snížená",J154,0)</f>
        <v>0</v>
      </c>
      <c r="BG154" s="218">
        <f>IF(N154="zákl. přenesená",J154,0)</f>
        <v>0</v>
      </c>
      <c r="BH154" s="218">
        <f>IF(N154="sníž. přenesená",J154,0)</f>
        <v>0</v>
      </c>
      <c r="BI154" s="218">
        <f>IF(N154="nulová",J154,0)</f>
        <v>0</v>
      </c>
      <c r="BJ154" s="19" t="s">
        <v>78</v>
      </c>
      <c r="BK154" s="218">
        <f>ROUND(I154*H154,2)</f>
        <v>0</v>
      </c>
      <c r="BL154" s="19" t="s">
        <v>165</v>
      </c>
      <c r="BM154" s="217" t="s">
        <v>3711</v>
      </c>
    </row>
    <row r="155" s="2" customFormat="1">
      <c r="A155" s="40"/>
      <c r="B155" s="41"/>
      <c r="C155" s="42"/>
      <c r="D155" s="219" t="s">
        <v>167</v>
      </c>
      <c r="E155" s="42"/>
      <c r="F155" s="220" t="s">
        <v>358</v>
      </c>
      <c r="G155" s="42"/>
      <c r="H155" s="42"/>
      <c r="I155" s="221"/>
      <c r="J155" s="42"/>
      <c r="K155" s="42"/>
      <c r="L155" s="46"/>
      <c r="M155" s="222"/>
      <c r="N155" s="22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167</v>
      </c>
      <c r="AU155" s="19" t="s">
        <v>80</v>
      </c>
    </row>
    <row r="156" s="14" customFormat="1">
      <c r="A156" s="14"/>
      <c r="B156" s="235"/>
      <c r="C156" s="236"/>
      <c r="D156" s="226" t="s">
        <v>169</v>
      </c>
      <c r="E156" s="237" t="s">
        <v>19</v>
      </c>
      <c r="F156" s="238" t="s">
        <v>3712</v>
      </c>
      <c r="G156" s="236"/>
      <c r="H156" s="239">
        <v>755.84000000000003</v>
      </c>
      <c r="I156" s="240"/>
      <c r="J156" s="236"/>
      <c r="K156" s="236"/>
      <c r="L156" s="241"/>
      <c r="M156" s="242"/>
      <c r="N156" s="243"/>
      <c r="O156" s="243"/>
      <c r="P156" s="243"/>
      <c r="Q156" s="243"/>
      <c r="R156" s="243"/>
      <c r="S156" s="243"/>
      <c r="T156" s="24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45" t="s">
        <v>169</v>
      </c>
      <c r="AU156" s="245" t="s">
        <v>80</v>
      </c>
      <c r="AV156" s="14" t="s">
        <v>80</v>
      </c>
      <c r="AW156" s="14" t="s">
        <v>171</v>
      </c>
      <c r="AX156" s="14" t="s">
        <v>78</v>
      </c>
      <c r="AY156" s="245" t="s">
        <v>158</v>
      </c>
    </row>
    <row r="157" s="2" customFormat="1" ht="19.8" customHeight="1">
      <c r="A157" s="40"/>
      <c r="B157" s="41"/>
      <c r="C157" s="206" t="s">
        <v>299</v>
      </c>
      <c r="D157" s="206" t="s">
        <v>160</v>
      </c>
      <c r="E157" s="207" t="s">
        <v>371</v>
      </c>
      <c r="F157" s="208" t="s">
        <v>372</v>
      </c>
      <c r="G157" s="209" t="s">
        <v>234</v>
      </c>
      <c r="H157" s="210">
        <v>419.911</v>
      </c>
      <c r="I157" s="211"/>
      <c r="J157" s="212">
        <f>ROUND(I157*H157,2)</f>
        <v>0</v>
      </c>
      <c r="K157" s="208" t="s">
        <v>164</v>
      </c>
      <c r="L157" s="46"/>
      <c r="M157" s="213" t="s">
        <v>19</v>
      </c>
      <c r="N157" s="214" t="s">
        <v>41</v>
      </c>
      <c r="O157" s="86"/>
      <c r="P157" s="215">
        <f>O157*H157</f>
        <v>0</v>
      </c>
      <c r="Q157" s="215">
        <v>0</v>
      </c>
      <c r="R157" s="215">
        <f>Q157*H157</f>
        <v>0</v>
      </c>
      <c r="S157" s="215">
        <v>0</v>
      </c>
      <c r="T157" s="216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17" t="s">
        <v>165</v>
      </c>
      <c r="AT157" s="217" t="s">
        <v>160</v>
      </c>
      <c r="AU157" s="217" t="s">
        <v>80</v>
      </c>
      <c r="AY157" s="19" t="s">
        <v>158</v>
      </c>
      <c r="BE157" s="218">
        <f>IF(N157="základní",J157,0)</f>
        <v>0</v>
      </c>
      <c r="BF157" s="218">
        <f>IF(N157="snížená",J157,0)</f>
        <v>0</v>
      </c>
      <c r="BG157" s="218">
        <f>IF(N157="zákl. přenesená",J157,0)</f>
        <v>0</v>
      </c>
      <c r="BH157" s="218">
        <f>IF(N157="sníž. přenesená",J157,0)</f>
        <v>0</v>
      </c>
      <c r="BI157" s="218">
        <f>IF(N157="nulová",J157,0)</f>
        <v>0</v>
      </c>
      <c r="BJ157" s="19" t="s">
        <v>78</v>
      </c>
      <c r="BK157" s="218">
        <f>ROUND(I157*H157,2)</f>
        <v>0</v>
      </c>
      <c r="BL157" s="19" t="s">
        <v>165</v>
      </c>
      <c r="BM157" s="217" t="s">
        <v>3713</v>
      </c>
    </row>
    <row r="158" s="2" customFormat="1">
      <c r="A158" s="40"/>
      <c r="B158" s="41"/>
      <c r="C158" s="42"/>
      <c r="D158" s="219" t="s">
        <v>167</v>
      </c>
      <c r="E158" s="42"/>
      <c r="F158" s="220" t="s">
        <v>374</v>
      </c>
      <c r="G158" s="42"/>
      <c r="H158" s="42"/>
      <c r="I158" s="221"/>
      <c r="J158" s="42"/>
      <c r="K158" s="42"/>
      <c r="L158" s="46"/>
      <c r="M158" s="222"/>
      <c r="N158" s="223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167</v>
      </c>
      <c r="AU158" s="19" t="s">
        <v>80</v>
      </c>
    </row>
    <row r="159" s="14" customFormat="1">
      <c r="A159" s="14"/>
      <c r="B159" s="235"/>
      <c r="C159" s="236"/>
      <c r="D159" s="226" t="s">
        <v>169</v>
      </c>
      <c r="E159" s="237" t="s">
        <v>19</v>
      </c>
      <c r="F159" s="238" t="s">
        <v>3714</v>
      </c>
      <c r="G159" s="236"/>
      <c r="H159" s="239">
        <v>419.911</v>
      </c>
      <c r="I159" s="240"/>
      <c r="J159" s="236"/>
      <c r="K159" s="236"/>
      <c r="L159" s="241"/>
      <c r="M159" s="242"/>
      <c r="N159" s="243"/>
      <c r="O159" s="243"/>
      <c r="P159" s="243"/>
      <c r="Q159" s="243"/>
      <c r="R159" s="243"/>
      <c r="S159" s="243"/>
      <c r="T159" s="24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45" t="s">
        <v>169</v>
      </c>
      <c r="AU159" s="245" t="s">
        <v>80</v>
      </c>
      <c r="AV159" s="14" t="s">
        <v>80</v>
      </c>
      <c r="AW159" s="14" t="s">
        <v>171</v>
      </c>
      <c r="AX159" s="14" t="s">
        <v>78</v>
      </c>
      <c r="AY159" s="245" t="s">
        <v>158</v>
      </c>
    </row>
    <row r="160" s="2" customFormat="1" ht="22.2" customHeight="1">
      <c r="A160" s="40"/>
      <c r="B160" s="41"/>
      <c r="C160" s="206" t="s">
        <v>304</v>
      </c>
      <c r="D160" s="206" t="s">
        <v>160</v>
      </c>
      <c r="E160" s="207" t="s">
        <v>417</v>
      </c>
      <c r="F160" s="208" t="s">
        <v>418</v>
      </c>
      <c r="G160" s="209" t="s">
        <v>223</v>
      </c>
      <c r="H160" s="210">
        <v>550</v>
      </c>
      <c r="I160" s="211"/>
      <c r="J160" s="212">
        <f>ROUND(I160*H160,2)</f>
        <v>0</v>
      </c>
      <c r="K160" s="208" t="s">
        <v>164</v>
      </c>
      <c r="L160" s="46"/>
      <c r="M160" s="213" t="s">
        <v>19</v>
      </c>
      <c r="N160" s="214" t="s">
        <v>41</v>
      </c>
      <c r="O160" s="86"/>
      <c r="P160" s="215">
        <f>O160*H160</f>
        <v>0</v>
      </c>
      <c r="Q160" s="215">
        <v>0</v>
      </c>
      <c r="R160" s="215">
        <f>Q160*H160</f>
        <v>0</v>
      </c>
      <c r="S160" s="215">
        <v>0</v>
      </c>
      <c r="T160" s="216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17" t="s">
        <v>165</v>
      </c>
      <c r="AT160" s="217" t="s">
        <v>160</v>
      </c>
      <c r="AU160" s="217" t="s">
        <v>80</v>
      </c>
      <c r="AY160" s="19" t="s">
        <v>158</v>
      </c>
      <c r="BE160" s="218">
        <f>IF(N160="základní",J160,0)</f>
        <v>0</v>
      </c>
      <c r="BF160" s="218">
        <f>IF(N160="snížená",J160,0)</f>
        <v>0</v>
      </c>
      <c r="BG160" s="218">
        <f>IF(N160="zákl. přenesená",J160,0)</f>
        <v>0</v>
      </c>
      <c r="BH160" s="218">
        <f>IF(N160="sníž. přenesená",J160,0)</f>
        <v>0</v>
      </c>
      <c r="BI160" s="218">
        <f>IF(N160="nulová",J160,0)</f>
        <v>0</v>
      </c>
      <c r="BJ160" s="19" t="s">
        <v>78</v>
      </c>
      <c r="BK160" s="218">
        <f>ROUND(I160*H160,2)</f>
        <v>0</v>
      </c>
      <c r="BL160" s="19" t="s">
        <v>165</v>
      </c>
      <c r="BM160" s="217" t="s">
        <v>3715</v>
      </c>
    </row>
    <row r="161" s="2" customFormat="1">
      <c r="A161" s="40"/>
      <c r="B161" s="41"/>
      <c r="C161" s="42"/>
      <c r="D161" s="219" t="s">
        <v>167</v>
      </c>
      <c r="E161" s="42"/>
      <c r="F161" s="220" t="s">
        <v>420</v>
      </c>
      <c r="G161" s="42"/>
      <c r="H161" s="42"/>
      <c r="I161" s="221"/>
      <c r="J161" s="42"/>
      <c r="K161" s="42"/>
      <c r="L161" s="46"/>
      <c r="M161" s="222"/>
      <c r="N161" s="223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167</v>
      </c>
      <c r="AU161" s="19" t="s">
        <v>80</v>
      </c>
    </row>
    <row r="162" s="14" customFormat="1">
      <c r="A162" s="14"/>
      <c r="B162" s="235"/>
      <c r="C162" s="236"/>
      <c r="D162" s="226" t="s">
        <v>169</v>
      </c>
      <c r="E162" s="237" t="s">
        <v>19</v>
      </c>
      <c r="F162" s="238" t="s">
        <v>3716</v>
      </c>
      <c r="G162" s="236"/>
      <c r="H162" s="239">
        <v>550</v>
      </c>
      <c r="I162" s="240"/>
      <c r="J162" s="236"/>
      <c r="K162" s="236"/>
      <c r="L162" s="241"/>
      <c r="M162" s="242"/>
      <c r="N162" s="243"/>
      <c r="O162" s="243"/>
      <c r="P162" s="243"/>
      <c r="Q162" s="243"/>
      <c r="R162" s="243"/>
      <c r="S162" s="243"/>
      <c r="T162" s="24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45" t="s">
        <v>169</v>
      </c>
      <c r="AU162" s="245" t="s">
        <v>80</v>
      </c>
      <c r="AV162" s="14" t="s">
        <v>80</v>
      </c>
      <c r="AW162" s="14" t="s">
        <v>171</v>
      </c>
      <c r="AX162" s="14" t="s">
        <v>78</v>
      </c>
      <c r="AY162" s="245" t="s">
        <v>158</v>
      </c>
    </row>
    <row r="163" s="2" customFormat="1" ht="14.4" customHeight="1">
      <c r="A163" s="40"/>
      <c r="B163" s="41"/>
      <c r="C163" s="246" t="s">
        <v>311</v>
      </c>
      <c r="D163" s="246" t="s">
        <v>400</v>
      </c>
      <c r="E163" s="247" t="s">
        <v>422</v>
      </c>
      <c r="F163" s="248" t="s">
        <v>423</v>
      </c>
      <c r="G163" s="249" t="s">
        <v>424</v>
      </c>
      <c r="H163" s="250">
        <v>11</v>
      </c>
      <c r="I163" s="251"/>
      <c r="J163" s="252">
        <f>ROUND(I163*H163,2)</f>
        <v>0</v>
      </c>
      <c r="K163" s="248" t="s">
        <v>164</v>
      </c>
      <c r="L163" s="253"/>
      <c r="M163" s="254" t="s">
        <v>19</v>
      </c>
      <c r="N163" s="255" t="s">
        <v>41</v>
      </c>
      <c r="O163" s="86"/>
      <c r="P163" s="215">
        <f>O163*H163</f>
        <v>0</v>
      </c>
      <c r="Q163" s="215">
        <v>0.001</v>
      </c>
      <c r="R163" s="215">
        <f>Q163*H163</f>
        <v>0.010999999999999999</v>
      </c>
      <c r="S163" s="215">
        <v>0</v>
      </c>
      <c r="T163" s="21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17" t="s">
        <v>215</v>
      </c>
      <c r="AT163" s="217" t="s">
        <v>400</v>
      </c>
      <c r="AU163" s="217" t="s">
        <v>80</v>
      </c>
      <c r="AY163" s="19" t="s">
        <v>158</v>
      </c>
      <c r="BE163" s="218">
        <f>IF(N163="základní",J163,0)</f>
        <v>0</v>
      </c>
      <c r="BF163" s="218">
        <f>IF(N163="snížená",J163,0)</f>
        <v>0</v>
      </c>
      <c r="BG163" s="218">
        <f>IF(N163="zákl. přenesená",J163,0)</f>
        <v>0</v>
      </c>
      <c r="BH163" s="218">
        <f>IF(N163="sníž. přenesená",J163,0)</f>
        <v>0</v>
      </c>
      <c r="BI163" s="218">
        <f>IF(N163="nulová",J163,0)</f>
        <v>0</v>
      </c>
      <c r="BJ163" s="19" t="s">
        <v>78</v>
      </c>
      <c r="BK163" s="218">
        <f>ROUND(I163*H163,2)</f>
        <v>0</v>
      </c>
      <c r="BL163" s="19" t="s">
        <v>165</v>
      </c>
      <c r="BM163" s="217" t="s">
        <v>3717</v>
      </c>
    </row>
    <row r="164" s="14" customFormat="1">
      <c r="A164" s="14"/>
      <c r="B164" s="235"/>
      <c r="C164" s="236"/>
      <c r="D164" s="226" t="s">
        <v>169</v>
      </c>
      <c r="E164" s="236"/>
      <c r="F164" s="238" t="s">
        <v>3718</v>
      </c>
      <c r="G164" s="236"/>
      <c r="H164" s="239">
        <v>11</v>
      </c>
      <c r="I164" s="240"/>
      <c r="J164" s="236"/>
      <c r="K164" s="236"/>
      <c r="L164" s="241"/>
      <c r="M164" s="242"/>
      <c r="N164" s="243"/>
      <c r="O164" s="243"/>
      <c r="P164" s="243"/>
      <c r="Q164" s="243"/>
      <c r="R164" s="243"/>
      <c r="S164" s="243"/>
      <c r="T164" s="24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45" t="s">
        <v>169</v>
      </c>
      <c r="AU164" s="245" t="s">
        <v>80</v>
      </c>
      <c r="AV164" s="14" t="s">
        <v>80</v>
      </c>
      <c r="AW164" s="14" t="s">
        <v>4</v>
      </c>
      <c r="AX164" s="14" t="s">
        <v>78</v>
      </c>
      <c r="AY164" s="245" t="s">
        <v>158</v>
      </c>
    </row>
    <row r="165" s="2" customFormat="1" ht="19.8" customHeight="1">
      <c r="A165" s="40"/>
      <c r="B165" s="41"/>
      <c r="C165" s="206" t="s">
        <v>7</v>
      </c>
      <c r="D165" s="206" t="s">
        <v>160</v>
      </c>
      <c r="E165" s="207" t="s">
        <v>406</v>
      </c>
      <c r="F165" s="208" t="s">
        <v>407</v>
      </c>
      <c r="G165" s="209" t="s">
        <v>223</v>
      </c>
      <c r="H165" s="210">
        <v>2270</v>
      </c>
      <c r="I165" s="211"/>
      <c r="J165" s="212">
        <f>ROUND(I165*H165,2)</f>
        <v>0</v>
      </c>
      <c r="K165" s="208" t="s">
        <v>164</v>
      </c>
      <c r="L165" s="46"/>
      <c r="M165" s="213" t="s">
        <v>19</v>
      </c>
      <c r="N165" s="214" t="s">
        <v>41</v>
      </c>
      <c r="O165" s="86"/>
      <c r="P165" s="215">
        <f>O165*H165</f>
        <v>0</v>
      </c>
      <c r="Q165" s="215">
        <v>0</v>
      </c>
      <c r="R165" s="215">
        <f>Q165*H165</f>
        <v>0</v>
      </c>
      <c r="S165" s="215">
        <v>0</v>
      </c>
      <c r="T165" s="216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17" t="s">
        <v>165</v>
      </c>
      <c r="AT165" s="217" t="s">
        <v>160</v>
      </c>
      <c r="AU165" s="217" t="s">
        <v>80</v>
      </c>
      <c r="AY165" s="19" t="s">
        <v>158</v>
      </c>
      <c r="BE165" s="218">
        <f>IF(N165="základní",J165,0)</f>
        <v>0</v>
      </c>
      <c r="BF165" s="218">
        <f>IF(N165="snížená",J165,0)</f>
        <v>0</v>
      </c>
      <c r="BG165" s="218">
        <f>IF(N165="zákl. přenesená",J165,0)</f>
        <v>0</v>
      </c>
      <c r="BH165" s="218">
        <f>IF(N165="sníž. přenesená",J165,0)</f>
        <v>0</v>
      </c>
      <c r="BI165" s="218">
        <f>IF(N165="nulová",J165,0)</f>
        <v>0</v>
      </c>
      <c r="BJ165" s="19" t="s">
        <v>78</v>
      </c>
      <c r="BK165" s="218">
        <f>ROUND(I165*H165,2)</f>
        <v>0</v>
      </c>
      <c r="BL165" s="19" t="s">
        <v>165</v>
      </c>
      <c r="BM165" s="217" t="s">
        <v>3719</v>
      </c>
    </row>
    <row r="166" s="2" customFormat="1">
      <c r="A166" s="40"/>
      <c r="B166" s="41"/>
      <c r="C166" s="42"/>
      <c r="D166" s="219" t="s">
        <v>167</v>
      </c>
      <c r="E166" s="42"/>
      <c r="F166" s="220" t="s">
        <v>409</v>
      </c>
      <c r="G166" s="42"/>
      <c r="H166" s="42"/>
      <c r="I166" s="221"/>
      <c r="J166" s="42"/>
      <c r="K166" s="42"/>
      <c r="L166" s="46"/>
      <c r="M166" s="222"/>
      <c r="N166" s="223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167</v>
      </c>
      <c r="AU166" s="19" t="s">
        <v>80</v>
      </c>
    </row>
    <row r="167" s="13" customFormat="1">
      <c r="A167" s="13"/>
      <c r="B167" s="224"/>
      <c r="C167" s="225"/>
      <c r="D167" s="226" t="s">
        <v>169</v>
      </c>
      <c r="E167" s="227" t="s">
        <v>19</v>
      </c>
      <c r="F167" s="228" t="s">
        <v>3720</v>
      </c>
      <c r="G167" s="225"/>
      <c r="H167" s="227" t="s">
        <v>19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34" t="s">
        <v>169</v>
      </c>
      <c r="AU167" s="234" t="s">
        <v>80</v>
      </c>
      <c r="AV167" s="13" t="s">
        <v>78</v>
      </c>
      <c r="AW167" s="13" t="s">
        <v>171</v>
      </c>
      <c r="AX167" s="13" t="s">
        <v>70</v>
      </c>
      <c r="AY167" s="234" t="s">
        <v>158</v>
      </c>
    </row>
    <row r="168" s="14" customFormat="1">
      <c r="A168" s="14"/>
      <c r="B168" s="235"/>
      <c r="C168" s="236"/>
      <c r="D168" s="226" t="s">
        <v>169</v>
      </c>
      <c r="E168" s="237" t="s">
        <v>19</v>
      </c>
      <c r="F168" s="238" t="s">
        <v>3721</v>
      </c>
      <c r="G168" s="236"/>
      <c r="H168" s="239">
        <v>2270</v>
      </c>
      <c r="I168" s="240"/>
      <c r="J168" s="236"/>
      <c r="K168" s="236"/>
      <c r="L168" s="241"/>
      <c r="M168" s="242"/>
      <c r="N168" s="243"/>
      <c r="O168" s="243"/>
      <c r="P168" s="243"/>
      <c r="Q168" s="243"/>
      <c r="R168" s="243"/>
      <c r="S168" s="243"/>
      <c r="T168" s="24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45" t="s">
        <v>169</v>
      </c>
      <c r="AU168" s="245" t="s">
        <v>80</v>
      </c>
      <c r="AV168" s="14" t="s">
        <v>80</v>
      </c>
      <c r="AW168" s="14" t="s">
        <v>171</v>
      </c>
      <c r="AX168" s="14" t="s">
        <v>78</v>
      </c>
      <c r="AY168" s="245" t="s">
        <v>158</v>
      </c>
    </row>
    <row r="169" s="2" customFormat="1" ht="19.8" customHeight="1">
      <c r="A169" s="40"/>
      <c r="B169" s="41"/>
      <c r="C169" s="206" t="s">
        <v>322</v>
      </c>
      <c r="D169" s="206" t="s">
        <v>160</v>
      </c>
      <c r="E169" s="207" t="s">
        <v>3722</v>
      </c>
      <c r="F169" s="208" t="s">
        <v>3723</v>
      </c>
      <c r="G169" s="209" t="s">
        <v>223</v>
      </c>
      <c r="H169" s="210">
        <v>1650</v>
      </c>
      <c r="I169" s="211"/>
      <c r="J169" s="212">
        <f>ROUND(I169*H169,2)</f>
        <v>0</v>
      </c>
      <c r="K169" s="208" t="s">
        <v>164</v>
      </c>
      <c r="L169" s="46"/>
      <c r="M169" s="213" t="s">
        <v>19</v>
      </c>
      <c r="N169" s="214" t="s">
        <v>41</v>
      </c>
      <c r="O169" s="86"/>
      <c r="P169" s="215">
        <f>O169*H169</f>
        <v>0</v>
      </c>
      <c r="Q169" s="215">
        <v>0</v>
      </c>
      <c r="R169" s="215">
        <f>Q169*H169</f>
        <v>0</v>
      </c>
      <c r="S169" s="215">
        <v>0</v>
      </c>
      <c r="T169" s="216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17" t="s">
        <v>165</v>
      </c>
      <c r="AT169" s="217" t="s">
        <v>160</v>
      </c>
      <c r="AU169" s="217" t="s">
        <v>80</v>
      </c>
      <c r="AY169" s="19" t="s">
        <v>158</v>
      </c>
      <c r="BE169" s="218">
        <f>IF(N169="základní",J169,0)</f>
        <v>0</v>
      </c>
      <c r="BF169" s="218">
        <f>IF(N169="snížená",J169,0)</f>
        <v>0</v>
      </c>
      <c r="BG169" s="218">
        <f>IF(N169="zákl. přenesená",J169,0)</f>
        <v>0</v>
      </c>
      <c r="BH169" s="218">
        <f>IF(N169="sníž. přenesená",J169,0)</f>
        <v>0</v>
      </c>
      <c r="BI169" s="218">
        <f>IF(N169="nulová",J169,0)</f>
        <v>0</v>
      </c>
      <c r="BJ169" s="19" t="s">
        <v>78</v>
      </c>
      <c r="BK169" s="218">
        <f>ROUND(I169*H169,2)</f>
        <v>0</v>
      </c>
      <c r="BL169" s="19" t="s">
        <v>165</v>
      </c>
      <c r="BM169" s="217" t="s">
        <v>3724</v>
      </c>
    </row>
    <row r="170" s="2" customFormat="1">
      <c r="A170" s="40"/>
      <c r="B170" s="41"/>
      <c r="C170" s="42"/>
      <c r="D170" s="219" t="s">
        <v>167</v>
      </c>
      <c r="E170" s="42"/>
      <c r="F170" s="220" t="s">
        <v>3725</v>
      </c>
      <c r="G170" s="42"/>
      <c r="H170" s="42"/>
      <c r="I170" s="221"/>
      <c r="J170" s="42"/>
      <c r="K170" s="42"/>
      <c r="L170" s="46"/>
      <c r="M170" s="222"/>
      <c r="N170" s="223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167</v>
      </c>
      <c r="AU170" s="19" t="s">
        <v>80</v>
      </c>
    </row>
    <row r="171" s="13" customFormat="1">
      <c r="A171" s="13"/>
      <c r="B171" s="224"/>
      <c r="C171" s="225"/>
      <c r="D171" s="226" t="s">
        <v>169</v>
      </c>
      <c r="E171" s="227" t="s">
        <v>19</v>
      </c>
      <c r="F171" s="228" t="s">
        <v>3726</v>
      </c>
      <c r="G171" s="225"/>
      <c r="H171" s="227" t="s">
        <v>19</v>
      </c>
      <c r="I171" s="229"/>
      <c r="J171" s="225"/>
      <c r="K171" s="225"/>
      <c r="L171" s="230"/>
      <c r="M171" s="231"/>
      <c r="N171" s="232"/>
      <c r="O171" s="232"/>
      <c r="P171" s="232"/>
      <c r="Q171" s="232"/>
      <c r="R171" s="232"/>
      <c r="S171" s="232"/>
      <c r="T171" s="23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34" t="s">
        <v>169</v>
      </c>
      <c r="AU171" s="234" t="s">
        <v>80</v>
      </c>
      <c r="AV171" s="13" t="s">
        <v>78</v>
      </c>
      <c r="AW171" s="13" t="s">
        <v>171</v>
      </c>
      <c r="AX171" s="13" t="s">
        <v>70</v>
      </c>
      <c r="AY171" s="234" t="s">
        <v>158</v>
      </c>
    </row>
    <row r="172" s="14" customFormat="1">
      <c r="A172" s="14"/>
      <c r="B172" s="235"/>
      <c r="C172" s="236"/>
      <c r="D172" s="226" t="s">
        <v>169</v>
      </c>
      <c r="E172" s="237" t="s">
        <v>19</v>
      </c>
      <c r="F172" s="238" t="s">
        <v>3727</v>
      </c>
      <c r="G172" s="236"/>
      <c r="H172" s="239">
        <v>1650</v>
      </c>
      <c r="I172" s="240"/>
      <c r="J172" s="236"/>
      <c r="K172" s="236"/>
      <c r="L172" s="241"/>
      <c r="M172" s="242"/>
      <c r="N172" s="243"/>
      <c r="O172" s="243"/>
      <c r="P172" s="243"/>
      <c r="Q172" s="243"/>
      <c r="R172" s="243"/>
      <c r="S172" s="243"/>
      <c r="T172" s="24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45" t="s">
        <v>169</v>
      </c>
      <c r="AU172" s="245" t="s">
        <v>80</v>
      </c>
      <c r="AV172" s="14" t="s">
        <v>80</v>
      </c>
      <c r="AW172" s="14" t="s">
        <v>171</v>
      </c>
      <c r="AX172" s="14" t="s">
        <v>78</v>
      </c>
      <c r="AY172" s="245" t="s">
        <v>158</v>
      </c>
    </row>
    <row r="173" s="2" customFormat="1" ht="14.4" customHeight="1">
      <c r="A173" s="40"/>
      <c r="B173" s="41"/>
      <c r="C173" s="246" t="s">
        <v>328</v>
      </c>
      <c r="D173" s="246" t="s">
        <v>400</v>
      </c>
      <c r="E173" s="247" t="s">
        <v>3728</v>
      </c>
      <c r="F173" s="248" t="s">
        <v>3729</v>
      </c>
      <c r="G173" s="249" t="s">
        <v>356</v>
      </c>
      <c r="H173" s="250">
        <v>132</v>
      </c>
      <c r="I173" s="251"/>
      <c r="J173" s="252">
        <f>ROUND(I173*H173,2)</f>
        <v>0</v>
      </c>
      <c r="K173" s="248" t="s">
        <v>164</v>
      </c>
      <c r="L173" s="253"/>
      <c r="M173" s="254" t="s">
        <v>19</v>
      </c>
      <c r="N173" s="255" t="s">
        <v>41</v>
      </c>
      <c r="O173" s="86"/>
      <c r="P173" s="215">
        <f>O173*H173</f>
        <v>0</v>
      </c>
      <c r="Q173" s="215">
        <v>1</v>
      </c>
      <c r="R173" s="215">
        <f>Q173*H173</f>
        <v>132</v>
      </c>
      <c r="S173" s="215">
        <v>0</v>
      </c>
      <c r="T173" s="21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17" t="s">
        <v>215</v>
      </c>
      <c r="AT173" s="217" t="s">
        <v>400</v>
      </c>
      <c r="AU173" s="217" t="s">
        <v>80</v>
      </c>
      <c r="AY173" s="19" t="s">
        <v>158</v>
      </c>
      <c r="BE173" s="218">
        <f>IF(N173="základní",J173,0)</f>
        <v>0</v>
      </c>
      <c r="BF173" s="218">
        <f>IF(N173="snížená",J173,0)</f>
        <v>0</v>
      </c>
      <c r="BG173" s="218">
        <f>IF(N173="zákl. přenesená",J173,0)</f>
        <v>0</v>
      </c>
      <c r="BH173" s="218">
        <f>IF(N173="sníž. přenesená",J173,0)</f>
        <v>0</v>
      </c>
      <c r="BI173" s="218">
        <f>IF(N173="nulová",J173,0)</f>
        <v>0</v>
      </c>
      <c r="BJ173" s="19" t="s">
        <v>78</v>
      </c>
      <c r="BK173" s="218">
        <f>ROUND(I173*H173,2)</f>
        <v>0</v>
      </c>
      <c r="BL173" s="19" t="s">
        <v>165</v>
      </c>
      <c r="BM173" s="217" t="s">
        <v>3730</v>
      </c>
    </row>
    <row r="174" s="14" customFormat="1">
      <c r="A174" s="14"/>
      <c r="B174" s="235"/>
      <c r="C174" s="236"/>
      <c r="D174" s="226" t="s">
        <v>169</v>
      </c>
      <c r="E174" s="237" t="s">
        <v>19</v>
      </c>
      <c r="F174" s="238" t="s">
        <v>3731</v>
      </c>
      <c r="G174" s="236"/>
      <c r="H174" s="239">
        <v>132</v>
      </c>
      <c r="I174" s="240"/>
      <c r="J174" s="236"/>
      <c r="K174" s="236"/>
      <c r="L174" s="241"/>
      <c r="M174" s="242"/>
      <c r="N174" s="243"/>
      <c r="O174" s="243"/>
      <c r="P174" s="243"/>
      <c r="Q174" s="243"/>
      <c r="R174" s="243"/>
      <c r="S174" s="243"/>
      <c r="T174" s="24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45" t="s">
        <v>169</v>
      </c>
      <c r="AU174" s="245" t="s">
        <v>80</v>
      </c>
      <c r="AV174" s="14" t="s">
        <v>80</v>
      </c>
      <c r="AW174" s="14" t="s">
        <v>171</v>
      </c>
      <c r="AX174" s="14" t="s">
        <v>78</v>
      </c>
      <c r="AY174" s="245" t="s">
        <v>158</v>
      </c>
    </row>
    <row r="175" s="12" customFormat="1" ht="22.8" customHeight="1">
      <c r="A175" s="12"/>
      <c r="B175" s="190"/>
      <c r="C175" s="191"/>
      <c r="D175" s="192" t="s">
        <v>69</v>
      </c>
      <c r="E175" s="204" t="s">
        <v>80</v>
      </c>
      <c r="F175" s="204" t="s">
        <v>432</v>
      </c>
      <c r="G175" s="191"/>
      <c r="H175" s="191"/>
      <c r="I175" s="194"/>
      <c r="J175" s="205">
        <f>BK175</f>
        <v>0</v>
      </c>
      <c r="K175" s="191"/>
      <c r="L175" s="196"/>
      <c r="M175" s="197"/>
      <c r="N175" s="198"/>
      <c r="O175" s="198"/>
      <c r="P175" s="199">
        <f>SUM(P176:P182)</f>
        <v>0</v>
      </c>
      <c r="Q175" s="198"/>
      <c r="R175" s="199">
        <f>SUM(R176:R182)</f>
        <v>9.6821587000000005</v>
      </c>
      <c r="S175" s="198"/>
      <c r="T175" s="200">
        <f>SUM(T176:T182)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01" t="s">
        <v>78</v>
      </c>
      <c r="AT175" s="202" t="s">
        <v>69</v>
      </c>
      <c r="AU175" s="202" t="s">
        <v>78</v>
      </c>
      <c r="AY175" s="201" t="s">
        <v>158</v>
      </c>
      <c r="BK175" s="203">
        <f>SUM(BK176:BK182)</f>
        <v>0</v>
      </c>
    </row>
    <row r="176" s="2" customFormat="1" ht="22.2" customHeight="1">
      <c r="A176" s="40"/>
      <c r="B176" s="41"/>
      <c r="C176" s="206" t="s">
        <v>339</v>
      </c>
      <c r="D176" s="206" t="s">
        <v>160</v>
      </c>
      <c r="E176" s="207" t="s">
        <v>3732</v>
      </c>
      <c r="F176" s="208" t="s">
        <v>3733</v>
      </c>
      <c r="G176" s="209" t="s">
        <v>223</v>
      </c>
      <c r="H176" s="210">
        <v>117.5</v>
      </c>
      <c r="I176" s="211"/>
      <c r="J176" s="212">
        <f>ROUND(I176*H176,2)</f>
        <v>0</v>
      </c>
      <c r="K176" s="208" t="s">
        <v>164</v>
      </c>
      <c r="L176" s="46"/>
      <c r="M176" s="213" t="s">
        <v>19</v>
      </c>
      <c r="N176" s="214" t="s">
        <v>41</v>
      </c>
      <c r="O176" s="86"/>
      <c r="P176" s="215">
        <f>O176*H176</f>
        <v>0</v>
      </c>
      <c r="Q176" s="215">
        <v>0.00017000000000000001</v>
      </c>
      <c r="R176" s="215">
        <f>Q176*H176</f>
        <v>0.019975</v>
      </c>
      <c r="S176" s="215">
        <v>0</v>
      </c>
      <c r="T176" s="216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17" t="s">
        <v>165</v>
      </c>
      <c r="AT176" s="217" t="s">
        <v>160</v>
      </c>
      <c r="AU176" s="217" t="s">
        <v>80</v>
      </c>
      <c r="AY176" s="19" t="s">
        <v>158</v>
      </c>
      <c r="BE176" s="218">
        <f>IF(N176="základní",J176,0)</f>
        <v>0</v>
      </c>
      <c r="BF176" s="218">
        <f>IF(N176="snížená",J176,0)</f>
        <v>0</v>
      </c>
      <c r="BG176" s="218">
        <f>IF(N176="zákl. přenesená",J176,0)</f>
        <v>0</v>
      </c>
      <c r="BH176" s="218">
        <f>IF(N176="sníž. přenesená",J176,0)</f>
        <v>0</v>
      </c>
      <c r="BI176" s="218">
        <f>IF(N176="nulová",J176,0)</f>
        <v>0</v>
      </c>
      <c r="BJ176" s="19" t="s">
        <v>78</v>
      </c>
      <c r="BK176" s="218">
        <f>ROUND(I176*H176,2)</f>
        <v>0</v>
      </c>
      <c r="BL176" s="19" t="s">
        <v>165</v>
      </c>
      <c r="BM176" s="217" t="s">
        <v>3734</v>
      </c>
    </row>
    <row r="177" s="2" customFormat="1">
      <c r="A177" s="40"/>
      <c r="B177" s="41"/>
      <c r="C177" s="42"/>
      <c r="D177" s="219" t="s">
        <v>167</v>
      </c>
      <c r="E177" s="42"/>
      <c r="F177" s="220" t="s">
        <v>3735</v>
      </c>
      <c r="G177" s="42"/>
      <c r="H177" s="42"/>
      <c r="I177" s="221"/>
      <c r="J177" s="42"/>
      <c r="K177" s="42"/>
      <c r="L177" s="46"/>
      <c r="M177" s="222"/>
      <c r="N177" s="223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167</v>
      </c>
      <c r="AU177" s="19" t="s">
        <v>80</v>
      </c>
    </row>
    <row r="178" s="14" customFormat="1">
      <c r="A178" s="14"/>
      <c r="B178" s="235"/>
      <c r="C178" s="236"/>
      <c r="D178" s="226" t="s">
        <v>169</v>
      </c>
      <c r="E178" s="237" t="s">
        <v>19</v>
      </c>
      <c r="F178" s="238" t="s">
        <v>3736</v>
      </c>
      <c r="G178" s="236"/>
      <c r="H178" s="239">
        <v>117.5</v>
      </c>
      <c r="I178" s="240"/>
      <c r="J178" s="236"/>
      <c r="K178" s="236"/>
      <c r="L178" s="241"/>
      <c r="M178" s="242"/>
      <c r="N178" s="243"/>
      <c r="O178" s="243"/>
      <c r="P178" s="243"/>
      <c r="Q178" s="243"/>
      <c r="R178" s="243"/>
      <c r="S178" s="243"/>
      <c r="T178" s="24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45" t="s">
        <v>169</v>
      </c>
      <c r="AU178" s="245" t="s">
        <v>80</v>
      </c>
      <c r="AV178" s="14" t="s">
        <v>80</v>
      </c>
      <c r="AW178" s="14" t="s">
        <v>171</v>
      </c>
      <c r="AX178" s="14" t="s">
        <v>78</v>
      </c>
      <c r="AY178" s="245" t="s">
        <v>158</v>
      </c>
    </row>
    <row r="179" s="2" customFormat="1" ht="14.4" customHeight="1">
      <c r="A179" s="40"/>
      <c r="B179" s="41"/>
      <c r="C179" s="246" t="s">
        <v>347</v>
      </c>
      <c r="D179" s="246" t="s">
        <v>400</v>
      </c>
      <c r="E179" s="247" t="s">
        <v>3737</v>
      </c>
      <c r="F179" s="248" t="s">
        <v>3738</v>
      </c>
      <c r="G179" s="249" t="s">
        <v>223</v>
      </c>
      <c r="H179" s="250">
        <v>139.179</v>
      </c>
      <c r="I179" s="251"/>
      <c r="J179" s="252">
        <f>ROUND(I179*H179,2)</f>
        <v>0</v>
      </c>
      <c r="K179" s="248" t="s">
        <v>164</v>
      </c>
      <c r="L179" s="253"/>
      <c r="M179" s="254" t="s">
        <v>19</v>
      </c>
      <c r="N179" s="255" t="s">
        <v>41</v>
      </c>
      <c r="O179" s="86"/>
      <c r="P179" s="215">
        <f>O179*H179</f>
        <v>0</v>
      </c>
      <c r="Q179" s="215">
        <v>0.00029999999999999997</v>
      </c>
      <c r="R179" s="215">
        <f>Q179*H179</f>
        <v>0.041753699999999998</v>
      </c>
      <c r="S179" s="215">
        <v>0</v>
      </c>
      <c r="T179" s="21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17" t="s">
        <v>215</v>
      </c>
      <c r="AT179" s="217" t="s">
        <v>400</v>
      </c>
      <c r="AU179" s="217" t="s">
        <v>80</v>
      </c>
      <c r="AY179" s="19" t="s">
        <v>158</v>
      </c>
      <c r="BE179" s="218">
        <f>IF(N179="základní",J179,0)</f>
        <v>0</v>
      </c>
      <c r="BF179" s="218">
        <f>IF(N179="snížená",J179,0)</f>
        <v>0</v>
      </c>
      <c r="BG179" s="218">
        <f>IF(N179="zákl. přenesená",J179,0)</f>
        <v>0</v>
      </c>
      <c r="BH179" s="218">
        <f>IF(N179="sníž. přenesená",J179,0)</f>
        <v>0</v>
      </c>
      <c r="BI179" s="218">
        <f>IF(N179="nulová",J179,0)</f>
        <v>0</v>
      </c>
      <c r="BJ179" s="19" t="s">
        <v>78</v>
      </c>
      <c r="BK179" s="218">
        <f>ROUND(I179*H179,2)</f>
        <v>0</v>
      </c>
      <c r="BL179" s="19" t="s">
        <v>165</v>
      </c>
      <c r="BM179" s="217" t="s">
        <v>3739</v>
      </c>
    </row>
    <row r="180" s="14" customFormat="1">
      <c r="A180" s="14"/>
      <c r="B180" s="235"/>
      <c r="C180" s="236"/>
      <c r="D180" s="226" t="s">
        <v>169</v>
      </c>
      <c r="E180" s="236"/>
      <c r="F180" s="238" t="s">
        <v>3740</v>
      </c>
      <c r="G180" s="236"/>
      <c r="H180" s="239">
        <v>139.179</v>
      </c>
      <c r="I180" s="240"/>
      <c r="J180" s="236"/>
      <c r="K180" s="236"/>
      <c r="L180" s="241"/>
      <c r="M180" s="242"/>
      <c r="N180" s="243"/>
      <c r="O180" s="243"/>
      <c r="P180" s="243"/>
      <c r="Q180" s="243"/>
      <c r="R180" s="243"/>
      <c r="S180" s="243"/>
      <c r="T180" s="24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45" t="s">
        <v>169</v>
      </c>
      <c r="AU180" s="245" t="s">
        <v>80</v>
      </c>
      <c r="AV180" s="14" t="s">
        <v>80</v>
      </c>
      <c r="AW180" s="14" t="s">
        <v>4</v>
      </c>
      <c r="AX180" s="14" t="s">
        <v>78</v>
      </c>
      <c r="AY180" s="245" t="s">
        <v>158</v>
      </c>
    </row>
    <row r="181" s="2" customFormat="1" ht="30" customHeight="1">
      <c r="A181" s="40"/>
      <c r="B181" s="41"/>
      <c r="C181" s="206" t="s">
        <v>353</v>
      </c>
      <c r="D181" s="206" t="s">
        <v>160</v>
      </c>
      <c r="E181" s="207" t="s">
        <v>3741</v>
      </c>
      <c r="F181" s="208" t="s">
        <v>3742</v>
      </c>
      <c r="G181" s="209" t="s">
        <v>181</v>
      </c>
      <c r="H181" s="210">
        <v>47</v>
      </c>
      <c r="I181" s="211"/>
      <c r="J181" s="212">
        <f>ROUND(I181*H181,2)</f>
        <v>0</v>
      </c>
      <c r="K181" s="208" t="s">
        <v>164</v>
      </c>
      <c r="L181" s="46"/>
      <c r="M181" s="213" t="s">
        <v>19</v>
      </c>
      <c r="N181" s="214" t="s">
        <v>41</v>
      </c>
      <c r="O181" s="86"/>
      <c r="P181" s="215">
        <f>O181*H181</f>
        <v>0</v>
      </c>
      <c r="Q181" s="215">
        <v>0.20469000000000001</v>
      </c>
      <c r="R181" s="215">
        <f>Q181*H181</f>
        <v>9.6204300000000007</v>
      </c>
      <c r="S181" s="215">
        <v>0</v>
      </c>
      <c r="T181" s="216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7" t="s">
        <v>165</v>
      </c>
      <c r="AT181" s="217" t="s">
        <v>160</v>
      </c>
      <c r="AU181" s="217" t="s">
        <v>80</v>
      </c>
      <c r="AY181" s="19" t="s">
        <v>158</v>
      </c>
      <c r="BE181" s="218">
        <f>IF(N181="základní",J181,0)</f>
        <v>0</v>
      </c>
      <c r="BF181" s="218">
        <f>IF(N181="snížená",J181,0)</f>
        <v>0</v>
      </c>
      <c r="BG181" s="218">
        <f>IF(N181="zákl. přenesená",J181,0)</f>
        <v>0</v>
      </c>
      <c r="BH181" s="218">
        <f>IF(N181="sníž. přenesená",J181,0)</f>
        <v>0</v>
      </c>
      <c r="BI181" s="218">
        <f>IF(N181="nulová",J181,0)</f>
        <v>0</v>
      </c>
      <c r="BJ181" s="19" t="s">
        <v>78</v>
      </c>
      <c r="BK181" s="218">
        <f>ROUND(I181*H181,2)</f>
        <v>0</v>
      </c>
      <c r="BL181" s="19" t="s">
        <v>165</v>
      </c>
      <c r="BM181" s="217" t="s">
        <v>3743</v>
      </c>
    </row>
    <row r="182" s="2" customFormat="1">
      <c r="A182" s="40"/>
      <c r="B182" s="41"/>
      <c r="C182" s="42"/>
      <c r="D182" s="219" t="s">
        <v>167</v>
      </c>
      <c r="E182" s="42"/>
      <c r="F182" s="220" t="s">
        <v>3744</v>
      </c>
      <c r="G182" s="42"/>
      <c r="H182" s="42"/>
      <c r="I182" s="221"/>
      <c r="J182" s="42"/>
      <c r="K182" s="42"/>
      <c r="L182" s="46"/>
      <c r="M182" s="222"/>
      <c r="N182" s="223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167</v>
      </c>
      <c r="AU182" s="19" t="s">
        <v>80</v>
      </c>
    </row>
    <row r="183" s="12" customFormat="1" ht="22.8" customHeight="1">
      <c r="A183" s="12"/>
      <c r="B183" s="190"/>
      <c r="C183" s="191"/>
      <c r="D183" s="192" t="s">
        <v>69</v>
      </c>
      <c r="E183" s="204" t="s">
        <v>197</v>
      </c>
      <c r="F183" s="204" t="s">
        <v>482</v>
      </c>
      <c r="G183" s="191"/>
      <c r="H183" s="191"/>
      <c r="I183" s="194"/>
      <c r="J183" s="205">
        <f>BK183</f>
        <v>0</v>
      </c>
      <c r="K183" s="191"/>
      <c r="L183" s="196"/>
      <c r="M183" s="197"/>
      <c r="N183" s="198"/>
      <c r="O183" s="198"/>
      <c r="P183" s="199">
        <f>SUM(P184:P235)</f>
        <v>0</v>
      </c>
      <c r="Q183" s="198"/>
      <c r="R183" s="199">
        <f>SUM(R184:R235)</f>
        <v>357.16274000000004</v>
      </c>
      <c r="S183" s="198"/>
      <c r="T183" s="200">
        <f>SUM(T184:T235)</f>
        <v>0</v>
      </c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R183" s="201" t="s">
        <v>78</v>
      </c>
      <c r="AT183" s="202" t="s">
        <v>69</v>
      </c>
      <c r="AU183" s="202" t="s">
        <v>78</v>
      </c>
      <c r="AY183" s="201" t="s">
        <v>158</v>
      </c>
      <c r="BK183" s="203">
        <f>SUM(BK184:BK235)</f>
        <v>0</v>
      </c>
    </row>
    <row r="184" s="2" customFormat="1" ht="30" customHeight="1">
      <c r="A184" s="40"/>
      <c r="B184" s="41"/>
      <c r="C184" s="206" t="s">
        <v>360</v>
      </c>
      <c r="D184" s="206" t="s">
        <v>160</v>
      </c>
      <c r="E184" s="207" t="s">
        <v>3745</v>
      </c>
      <c r="F184" s="208" t="s">
        <v>3746</v>
      </c>
      <c r="G184" s="209" t="s">
        <v>223</v>
      </c>
      <c r="H184" s="210">
        <v>1520</v>
      </c>
      <c r="I184" s="211"/>
      <c r="J184" s="212">
        <f>ROUND(I184*H184,2)</f>
        <v>0</v>
      </c>
      <c r="K184" s="208" t="s">
        <v>164</v>
      </c>
      <c r="L184" s="46"/>
      <c r="M184" s="213" t="s">
        <v>19</v>
      </c>
      <c r="N184" s="214" t="s">
        <v>41</v>
      </c>
      <c r="O184" s="86"/>
      <c r="P184" s="215">
        <f>O184*H184</f>
        <v>0</v>
      </c>
      <c r="Q184" s="215">
        <v>0</v>
      </c>
      <c r="R184" s="215">
        <f>Q184*H184</f>
        <v>0</v>
      </c>
      <c r="S184" s="215">
        <v>0</v>
      </c>
      <c r="T184" s="216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17" t="s">
        <v>165</v>
      </c>
      <c r="AT184" s="217" t="s">
        <v>160</v>
      </c>
      <c r="AU184" s="217" t="s">
        <v>80</v>
      </c>
      <c r="AY184" s="19" t="s">
        <v>158</v>
      </c>
      <c r="BE184" s="218">
        <f>IF(N184="základní",J184,0)</f>
        <v>0</v>
      </c>
      <c r="BF184" s="218">
        <f>IF(N184="snížená",J184,0)</f>
        <v>0</v>
      </c>
      <c r="BG184" s="218">
        <f>IF(N184="zákl. přenesená",J184,0)</f>
        <v>0</v>
      </c>
      <c r="BH184" s="218">
        <f>IF(N184="sníž. přenesená",J184,0)</f>
        <v>0</v>
      </c>
      <c r="BI184" s="218">
        <f>IF(N184="nulová",J184,0)</f>
        <v>0</v>
      </c>
      <c r="BJ184" s="19" t="s">
        <v>78</v>
      </c>
      <c r="BK184" s="218">
        <f>ROUND(I184*H184,2)</f>
        <v>0</v>
      </c>
      <c r="BL184" s="19" t="s">
        <v>165</v>
      </c>
      <c r="BM184" s="217" t="s">
        <v>3747</v>
      </c>
    </row>
    <row r="185" s="2" customFormat="1">
      <c r="A185" s="40"/>
      <c r="B185" s="41"/>
      <c r="C185" s="42"/>
      <c r="D185" s="219" t="s">
        <v>167</v>
      </c>
      <c r="E185" s="42"/>
      <c r="F185" s="220" t="s">
        <v>3748</v>
      </c>
      <c r="G185" s="42"/>
      <c r="H185" s="42"/>
      <c r="I185" s="221"/>
      <c r="J185" s="42"/>
      <c r="K185" s="42"/>
      <c r="L185" s="46"/>
      <c r="M185" s="222"/>
      <c r="N185" s="223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167</v>
      </c>
      <c r="AU185" s="19" t="s">
        <v>80</v>
      </c>
    </row>
    <row r="186" s="13" customFormat="1">
      <c r="A186" s="13"/>
      <c r="B186" s="224"/>
      <c r="C186" s="225"/>
      <c r="D186" s="226" t="s">
        <v>169</v>
      </c>
      <c r="E186" s="227" t="s">
        <v>19</v>
      </c>
      <c r="F186" s="228" t="s">
        <v>3749</v>
      </c>
      <c r="G186" s="225"/>
      <c r="H186" s="227" t="s">
        <v>19</v>
      </c>
      <c r="I186" s="229"/>
      <c r="J186" s="225"/>
      <c r="K186" s="225"/>
      <c r="L186" s="230"/>
      <c r="M186" s="231"/>
      <c r="N186" s="232"/>
      <c r="O186" s="232"/>
      <c r="P186" s="232"/>
      <c r="Q186" s="232"/>
      <c r="R186" s="232"/>
      <c r="S186" s="232"/>
      <c r="T186" s="23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34" t="s">
        <v>169</v>
      </c>
      <c r="AU186" s="234" t="s">
        <v>80</v>
      </c>
      <c r="AV186" s="13" t="s">
        <v>78</v>
      </c>
      <c r="AW186" s="13" t="s">
        <v>171</v>
      </c>
      <c r="AX186" s="13" t="s">
        <v>70</v>
      </c>
      <c r="AY186" s="234" t="s">
        <v>158</v>
      </c>
    </row>
    <row r="187" s="14" customFormat="1">
      <c r="A187" s="14"/>
      <c r="B187" s="235"/>
      <c r="C187" s="236"/>
      <c r="D187" s="226" t="s">
        <v>169</v>
      </c>
      <c r="E187" s="237" t="s">
        <v>19</v>
      </c>
      <c r="F187" s="238" t="s">
        <v>3750</v>
      </c>
      <c r="G187" s="236"/>
      <c r="H187" s="239">
        <v>1520</v>
      </c>
      <c r="I187" s="240"/>
      <c r="J187" s="236"/>
      <c r="K187" s="236"/>
      <c r="L187" s="241"/>
      <c r="M187" s="242"/>
      <c r="N187" s="243"/>
      <c r="O187" s="243"/>
      <c r="P187" s="243"/>
      <c r="Q187" s="243"/>
      <c r="R187" s="243"/>
      <c r="S187" s="243"/>
      <c r="T187" s="24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45" t="s">
        <v>169</v>
      </c>
      <c r="AU187" s="245" t="s">
        <v>80</v>
      </c>
      <c r="AV187" s="14" t="s">
        <v>80</v>
      </c>
      <c r="AW187" s="14" t="s">
        <v>171</v>
      </c>
      <c r="AX187" s="14" t="s">
        <v>78</v>
      </c>
      <c r="AY187" s="245" t="s">
        <v>158</v>
      </c>
    </row>
    <row r="188" s="2" customFormat="1" ht="14.4" customHeight="1">
      <c r="A188" s="40"/>
      <c r="B188" s="41"/>
      <c r="C188" s="246" t="s">
        <v>370</v>
      </c>
      <c r="D188" s="246" t="s">
        <v>400</v>
      </c>
      <c r="E188" s="247" t="s">
        <v>3751</v>
      </c>
      <c r="F188" s="248" t="s">
        <v>3752</v>
      </c>
      <c r="G188" s="249" t="s">
        <v>356</v>
      </c>
      <c r="H188" s="250">
        <v>182.40000000000001</v>
      </c>
      <c r="I188" s="251"/>
      <c r="J188" s="252">
        <f>ROUND(I188*H188,2)</f>
        <v>0</v>
      </c>
      <c r="K188" s="248" t="s">
        <v>3753</v>
      </c>
      <c r="L188" s="253"/>
      <c r="M188" s="254" t="s">
        <v>19</v>
      </c>
      <c r="N188" s="255" t="s">
        <v>41</v>
      </c>
      <c r="O188" s="86"/>
      <c r="P188" s="215">
        <f>O188*H188</f>
        <v>0</v>
      </c>
      <c r="Q188" s="215">
        <v>1</v>
      </c>
      <c r="R188" s="215">
        <f>Q188*H188</f>
        <v>182.40000000000001</v>
      </c>
      <c r="S188" s="215">
        <v>0</v>
      </c>
      <c r="T188" s="216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17" t="s">
        <v>215</v>
      </c>
      <c r="AT188" s="217" t="s">
        <v>400</v>
      </c>
      <c r="AU188" s="217" t="s">
        <v>80</v>
      </c>
      <c r="AY188" s="19" t="s">
        <v>158</v>
      </c>
      <c r="BE188" s="218">
        <f>IF(N188="základní",J188,0)</f>
        <v>0</v>
      </c>
      <c r="BF188" s="218">
        <f>IF(N188="snížená",J188,0)</f>
        <v>0</v>
      </c>
      <c r="BG188" s="218">
        <f>IF(N188="zákl. přenesená",J188,0)</f>
        <v>0</v>
      </c>
      <c r="BH188" s="218">
        <f>IF(N188="sníž. přenesená",J188,0)</f>
        <v>0</v>
      </c>
      <c r="BI188" s="218">
        <f>IF(N188="nulová",J188,0)</f>
        <v>0</v>
      </c>
      <c r="BJ188" s="19" t="s">
        <v>78</v>
      </c>
      <c r="BK188" s="218">
        <f>ROUND(I188*H188,2)</f>
        <v>0</v>
      </c>
      <c r="BL188" s="19" t="s">
        <v>165</v>
      </c>
      <c r="BM188" s="217" t="s">
        <v>3754</v>
      </c>
    </row>
    <row r="189" s="13" customFormat="1">
      <c r="A189" s="13"/>
      <c r="B189" s="224"/>
      <c r="C189" s="225"/>
      <c r="D189" s="226" t="s">
        <v>169</v>
      </c>
      <c r="E189" s="227" t="s">
        <v>19</v>
      </c>
      <c r="F189" s="228" t="s">
        <v>3749</v>
      </c>
      <c r="G189" s="225"/>
      <c r="H189" s="227" t="s">
        <v>19</v>
      </c>
      <c r="I189" s="229"/>
      <c r="J189" s="225"/>
      <c r="K189" s="225"/>
      <c r="L189" s="230"/>
      <c r="M189" s="231"/>
      <c r="N189" s="232"/>
      <c r="O189" s="232"/>
      <c r="P189" s="232"/>
      <c r="Q189" s="232"/>
      <c r="R189" s="232"/>
      <c r="S189" s="232"/>
      <c r="T189" s="23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34" t="s">
        <v>169</v>
      </c>
      <c r="AU189" s="234" t="s">
        <v>80</v>
      </c>
      <c r="AV189" s="13" t="s">
        <v>78</v>
      </c>
      <c r="AW189" s="13" t="s">
        <v>171</v>
      </c>
      <c r="AX189" s="13" t="s">
        <v>70</v>
      </c>
      <c r="AY189" s="234" t="s">
        <v>158</v>
      </c>
    </row>
    <row r="190" s="14" customFormat="1">
      <c r="A190" s="14"/>
      <c r="B190" s="235"/>
      <c r="C190" s="236"/>
      <c r="D190" s="226" t="s">
        <v>169</v>
      </c>
      <c r="E190" s="237" t="s">
        <v>19</v>
      </c>
      <c r="F190" s="238" t="s">
        <v>3755</v>
      </c>
      <c r="G190" s="236"/>
      <c r="H190" s="239">
        <v>182.40000000000001</v>
      </c>
      <c r="I190" s="240"/>
      <c r="J190" s="236"/>
      <c r="K190" s="236"/>
      <c r="L190" s="241"/>
      <c r="M190" s="242"/>
      <c r="N190" s="243"/>
      <c r="O190" s="243"/>
      <c r="P190" s="243"/>
      <c r="Q190" s="243"/>
      <c r="R190" s="243"/>
      <c r="S190" s="243"/>
      <c r="T190" s="24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45" t="s">
        <v>169</v>
      </c>
      <c r="AU190" s="245" t="s">
        <v>80</v>
      </c>
      <c r="AV190" s="14" t="s">
        <v>80</v>
      </c>
      <c r="AW190" s="14" t="s">
        <v>171</v>
      </c>
      <c r="AX190" s="14" t="s">
        <v>78</v>
      </c>
      <c r="AY190" s="245" t="s">
        <v>158</v>
      </c>
    </row>
    <row r="191" s="2" customFormat="1" ht="14.4" customHeight="1">
      <c r="A191" s="40"/>
      <c r="B191" s="41"/>
      <c r="C191" s="246" t="s">
        <v>378</v>
      </c>
      <c r="D191" s="246" t="s">
        <v>400</v>
      </c>
      <c r="E191" s="247" t="s">
        <v>3756</v>
      </c>
      <c r="F191" s="248" t="s">
        <v>3757</v>
      </c>
      <c r="G191" s="249" t="s">
        <v>356</v>
      </c>
      <c r="H191" s="250">
        <v>121.59999999999999</v>
      </c>
      <c r="I191" s="251"/>
      <c r="J191" s="252">
        <f>ROUND(I191*H191,2)</f>
        <v>0</v>
      </c>
      <c r="K191" s="248" t="s">
        <v>19</v>
      </c>
      <c r="L191" s="253"/>
      <c r="M191" s="254" t="s">
        <v>19</v>
      </c>
      <c r="N191" s="255" t="s">
        <v>41</v>
      </c>
      <c r="O191" s="86"/>
      <c r="P191" s="215">
        <f>O191*H191</f>
        <v>0</v>
      </c>
      <c r="Q191" s="215">
        <v>1</v>
      </c>
      <c r="R191" s="215">
        <f>Q191*H191</f>
        <v>121.59999999999999</v>
      </c>
      <c r="S191" s="215">
        <v>0</v>
      </c>
      <c r="T191" s="216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17" t="s">
        <v>215</v>
      </c>
      <c r="AT191" s="217" t="s">
        <v>400</v>
      </c>
      <c r="AU191" s="217" t="s">
        <v>80</v>
      </c>
      <c r="AY191" s="19" t="s">
        <v>158</v>
      </c>
      <c r="BE191" s="218">
        <f>IF(N191="základní",J191,0)</f>
        <v>0</v>
      </c>
      <c r="BF191" s="218">
        <f>IF(N191="snížená",J191,0)</f>
        <v>0</v>
      </c>
      <c r="BG191" s="218">
        <f>IF(N191="zákl. přenesená",J191,0)</f>
        <v>0</v>
      </c>
      <c r="BH191" s="218">
        <f>IF(N191="sníž. přenesená",J191,0)</f>
        <v>0</v>
      </c>
      <c r="BI191" s="218">
        <f>IF(N191="nulová",J191,0)</f>
        <v>0</v>
      </c>
      <c r="BJ191" s="19" t="s">
        <v>78</v>
      </c>
      <c r="BK191" s="218">
        <f>ROUND(I191*H191,2)</f>
        <v>0</v>
      </c>
      <c r="BL191" s="19" t="s">
        <v>165</v>
      </c>
      <c r="BM191" s="217" t="s">
        <v>3758</v>
      </c>
    </row>
    <row r="192" s="13" customFormat="1">
      <c r="A192" s="13"/>
      <c r="B192" s="224"/>
      <c r="C192" s="225"/>
      <c r="D192" s="226" t="s">
        <v>169</v>
      </c>
      <c r="E192" s="227" t="s">
        <v>19</v>
      </c>
      <c r="F192" s="228" t="s">
        <v>3749</v>
      </c>
      <c r="G192" s="225"/>
      <c r="H192" s="227" t="s">
        <v>19</v>
      </c>
      <c r="I192" s="229"/>
      <c r="J192" s="225"/>
      <c r="K192" s="225"/>
      <c r="L192" s="230"/>
      <c r="M192" s="231"/>
      <c r="N192" s="232"/>
      <c r="O192" s="232"/>
      <c r="P192" s="232"/>
      <c r="Q192" s="232"/>
      <c r="R192" s="232"/>
      <c r="S192" s="232"/>
      <c r="T192" s="23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34" t="s">
        <v>169</v>
      </c>
      <c r="AU192" s="234" t="s">
        <v>80</v>
      </c>
      <c r="AV192" s="13" t="s">
        <v>78</v>
      </c>
      <c r="AW192" s="13" t="s">
        <v>171</v>
      </c>
      <c r="AX192" s="13" t="s">
        <v>70</v>
      </c>
      <c r="AY192" s="234" t="s">
        <v>158</v>
      </c>
    </row>
    <row r="193" s="14" customFormat="1">
      <c r="A193" s="14"/>
      <c r="B193" s="235"/>
      <c r="C193" s="236"/>
      <c r="D193" s="226" t="s">
        <v>169</v>
      </c>
      <c r="E193" s="237" t="s">
        <v>19</v>
      </c>
      <c r="F193" s="238" t="s">
        <v>3759</v>
      </c>
      <c r="G193" s="236"/>
      <c r="H193" s="239">
        <v>121.59999999999999</v>
      </c>
      <c r="I193" s="240"/>
      <c r="J193" s="236"/>
      <c r="K193" s="236"/>
      <c r="L193" s="241"/>
      <c r="M193" s="242"/>
      <c r="N193" s="243"/>
      <c r="O193" s="243"/>
      <c r="P193" s="243"/>
      <c r="Q193" s="243"/>
      <c r="R193" s="243"/>
      <c r="S193" s="243"/>
      <c r="T193" s="24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45" t="s">
        <v>169</v>
      </c>
      <c r="AU193" s="245" t="s">
        <v>80</v>
      </c>
      <c r="AV193" s="14" t="s">
        <v>80</v>
      </c>
      <c r="AW193" s="14" t="s">
        <v>171</v>
      </c>
      <c r="AX193" s="14" t="s">
        <v>78</v>
      </c>
      <c r="AY193" s="245" t="s">
        <v>158</v>
      </c>
    </row>
    <row r="194" s="2" customFormat="1" ht="19.8" customHeight="1">
      <c r="A194" s="40"/>
      <c r="B194" s="41"/>
      <c r="C194" s="206" t="s">
        <v>388</v>
      </c>
      <c r="D194" s="206" t="s">
        <v>160</v>
      </c>
      <c r="E194" s="207" t="s">
        <v>3760</v>
      </c>
      <c r="F194" s="208" t="s">
        <v>3761</v>
      </c>
      <c r="G194" s="209" t="s">
        <v>223</v>
      </c>
      <c r="H194" s="210">
        <v>4544</v>
      </c>
      <c r="I194" s="211"/>
      <c r="J194" s="212">
        <f>ROUND(I194*H194,2)</f>
        <v>0</v>
      </c>
      <c r="K194" s="208" t="s">
        <v>164</v>
      </c>
      <c r="L194" s="46"/>
      <c r="M194" s="213" t="s">
        <v>19</v>
      </c>
      <c r="N194" s="214" t="s">
        <v>41</v>
      </c>
      <c r="O194" s="86"/>
      <c r="P194" s="215">
        <f>O194*H194</f>
        <v>0</v>
      </c>
      <c r="Q194" s="215">
        <v>0</v>
      </c>
      <c r="R194" s="215">
        <f>Q194*H194</f>
        <v>0</v>
      </c>
      <c r="S194" s="215">
        <v>0</v>
      </c>
      <c r="T194" s="216">
        <f>S194*H194</f>
        <v>0</v>
      </c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R194" s="217" t="s">
        <v>165</v>
      </c>
      <c r="AT194" s="217" t="s">
        <v>160</v>
      </c>
      <c r="AU194" s="217" t="s">
        <v>80</v>
      </c>
      <c r="AY194" s="19" t="s">
        <v>158</v>
      </c>
      <c r="BE194" s="218">
        <f>IF(N194="základní",J194,0)</f>
        <v>0</v>
      </c>
      <c r="BF194" s="218">
        <f>IF(N194="snížená",J194,0)</f>
        <v>0</v>
      </c>
      <c r="BG194" s="218">
        <f>IF(N194="zákl. přenesená",J194,0)</f>
        <v>0</v>
      </c>
      <c r="BH194" s="218">
        <f>IF(N194="sníž. přenesená",J194,0)</f>
        <v>0</v>
      </c>
      <c r="BI194" s="218">
        <f>IF(N194="nulová",J194,0)</f>
        <v>0</v>
      </c>
      <c r="BJ194" s="19" t="s">
        <v>78</v>
      </c>
      <c r="BK194" s="218">
        <f>ROUND(I194*H194,2)</f>
        <v>0</v>
      </c>
      <c r="BL194" s="19" t="s">
        <v>165</v>
      </c>
      <c r="BM194" s="217" t="s">
        <v>3762</v>
      </c>
    </row>
    <row r="195" s="2" customFormat="1">
      <c r="A195" s="40"/>
      <c r="B195" s="41"/>
      <c r="C195" s="42"/>
      <c r="D195" s="219" t="s">
        <v>167</v>
      </c>
      <c r="E195" s="42"/>
      <c r="F195" s="220" t="s">
        <v>3763</v>
      </c>
      <c r="G195" s="42"/>
      <c r="H195" s="42"/>
      <c r="I195" s="221"/>
      <c r="J195" s="42"/>
      <c r="K195" s="42"/>
      <c r="L195" s="46"/>
      <c r="M195" s="222"/>
      <c r="N195" s="223"/>
      <c r="O195" s="86"/>
      <c r="P195" s="86"/>
      <c r="Q195" s="86"/>
      <c r="R195" s="86"/>
      <c r="S195" s="86"/>
      <c r="T195" s="87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T195" s="19" t="s">
        <v>167</v>
      </c>
      <c r="AU195" s="19" t="s">
        <v>80</v>
      </c>
    </row>
    <row r="196" s="13" customFormat="1">
      <c r="A196" s="13"/>
      <c r="B196" s="224"/>
      <c r="C196" s="225"/>
      <c r="D196" s="226" t="s">
        <v>169</v>
      </c>
      <c r="E196" s="227" t="s">
        <v>19</v>
      </c>
      <c r="F196" s="228" t="s">
        <v>3764</v>
      </c>
      <c r="G196" s="225"/>
      <c r="H196" s="227" t="s">
        <v>19</v>
      </c>
      <c r="I196" s="229"/>
      <c r="J196" s="225"/>
      <c r="K196" s="225"/>
      <c r="L196" s="230"/>
      <c r="M196" s="231"/>
      <c r="N196" s="232"/>
      <c r="O196" s="232"/>
      <c r="P196" s="232"/>
      <c r="Q196" s="232"/>
      <c r="R196" s="232"/>
      <c r="S196" s="232"/>
      <c r="T196" s="23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34" t="s">
        <v>169</v>
      </c>
      <c r="AU196" s="234" t="s">
        <v>80</v>
      </c>
      <c r="AV196" s="13" t="s">
        <v>78</v>
      </c>
      <c r="AW196" s="13" t="s">
        <v>171</v>
      </c>
      <c r="AX196" s="13" t="s">
        <v>70</v>
      </c>
      <c r="AY196" s="234" t="s">
        <v>158</v>
      </c>
    </row>
    <row r="197" s="14" customFormat="1">
      <c r="A197" s="14"/>
      <c r="B197" s="235"/>
      <c r="C197" s="236"/>
      <c r="D197" s="226" t="s">
        <v>169</v>
      </c>
      <c r="E197" s="237" t="s">
        <v>19</v>
      </c>
      <c r="F197" s="238" t="s">
        <v>3765</v>
      </c>
      <c r="G197" s="236"/>
      <c r="H197" s="239">
        <v>540</v>
      </c>
      <c r="I197" s="240"/>
      <c r="J197" s="236"/>
      <c r="K197" s="236"/>
      <c r="L197" s="241"/>
      <c r="M197" s="242"/>
      <c r="N197" s="243"/>
      <c r="O197" s="243"/>
      <c r="P197" s="243"/>
      <c r="Q197" s="243"/>
      <c r="R197" s="243"/>
      <c r="S197" s="243"/>
      <c r="T197" s="24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45" t="s">
        <v>169</v>
      </c>
      <c r="AU197" s="245" t="s">
        <v>80</v>
      </c>
      <c r="AV197" s="14" t="s">
        <v>80</v>
      </c>
      <c r="AW197" s="14" t="s">
        <v>171</v>
      </c>
      <c r="AX197" s="14" t="s">
        <v>70</v>
      </c>
      <c r="AY197" s="245" t="s">
        <v>158</v>
      </c>
    </row>
    <row r="198" s="14" customFormat="1">
      <c r="A198" s="14"/>
      <c r="B198" s="235"/>
      <c r="C198" s="236"/>
      <c r="D198" s="226" t="s">
        <v>169</v>
      </c>
      <c r="E198" s="237" t="s">
        <v>19</v>
      </c>
      <c r="F198" s="238" t="s">
        <v>3765</v>
      </c>
      <c r="G198" s="236"/>
      <c r="H198" s="239">
        <v>540</v>
      </c>
      <c r="I198" s="240"/>
      <c r="J198" s="236"/>
      <c r="K198" s="236"/>
      <c r="L198" s="241"/>
      <c r="M198" s="242"/>
      <c r="N198" s="243"/>
      <c r="O198" s="243"/>
      <c r="P198" s="243"/>
      <c r="Q198" s="243"/>
      <c r="R198" s="243"/>
      <c r="S198" s="243"/>
      <c r="T198" s="24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45" t="s">
        <v>169</v>
      </c>
      <c r="AU198" s="245" t="s">
        <v>80</v>
      </c>
      <c r="AV198" s="14" t="s">
        <v>80</v>
      </c>
      <c r="AW198" s="14" t="s">
        <v>171</v>
      </c>
      <c r="AX198" s="14" t="s">
        <v>70</v>
      </c>
      <c r="AY198" s="245" t="s">
        <v>158</v>
      </c>
    </row>
    <row r="199" s="13" customFormat="1">
      <c r="A199" s="13"/>
      <c r="B199" s="224"/>
      <c r="C199" s="225"/>
      <c r="D199" s="226" t="s">
        <v>169</v>
      </c>
      <c r="E199" s="227" t="s">
        <v>19</v>
      </c>
      <c r="F199" s="228" t="s">
        <v>3749</v>
      </c>
      <c r="G199" s="225"/>
      <c r="H199" s="227" t="s">
        <v>19</v>
      </c>
      <c r="I199" s="229"/>
      <c r="J199" s="225"/>
      <c r="K199" s="225"/>
      <c r="L199" s="230"/>
      <c r="M199" s="231"/>
      <c r="N199" s="232"/>
      <c r="O199" s="232"/>
      <c r="P199" s="232"/>
      <c r="Q199" s="232"/>
      <c r="R199" s="232"/>
      <c r="S199" s="232"/>
      <c r="T199" s="23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34" t="s">
        <v>169</v>
      </c>
      <c r="AU199" s="234" t="s">
        <v>80</v>
      </c>
      <c r="AV199" s="13" t="s">
        <v>78</v>
      </c>
      <c r="AW199" s="13" t="s">
        <v>171</v>
      </c>
      <c r="AX199" s="13" t="s">
        <v>70</v>
      </c>
      <c r="AY199" s="234" t="s">
        <v>158</v>
      </c>
    </row>
    <row r="200" s="14" customFormat="1">
      <c r="A200" s="14"/>
      <c r="B200" s="235"/>
      <c r="C200" s="236"/>
      <c r="D200" s="226" t="s">
        <v>169</v>
      </c>
      <c r="E200" s="237" t="s">
        <v>19</v>
      </c>
      <c r="F200" s="238" t="s">
        <v>3750</v>
      </c>
      <c r="G200" s="236"/>
      <c r="H200" s="239">
        <v>1520</v>
      </c>
      <c r="I200" s="240"/>
      <c r="J200" s="236"/>
      <c r="K200" s="236"/>
      <c r="L200" s="241"/>
      <c r="M200" s="242"/>
      <c r="N200" s="243"/>
      <c r="O200" s="243"/>
      <c r="P200" s="243"/>
      <c r="Q200" s="243"/>
      <c r="R200" s="243"/>
      <c r="S200" s="243"/>
      <c r="T200" s="24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45" t="s">
        <v>169</v>
      </c>
      <c r="AU200" s="245" t="s">
        <v>80</v>
      </c>
      <c r="AV200" s="14" t="s">
        <v>80</v>
      </c>
      <c r="AW200" s="14" t="s">
        <v>171</v>
      </c>
      <c r="AX200" s="14" t="s">
        <v>70</v>
      </c>
      <c r="AY200" s="245" t="s">
        <v>158</v>
      </c>
    </row>
    <row r="201" s="14" customFormat="1">
      <c r="A201" s="14"/>
      <c r="B201" s="235"/>
      <c r="C201" s="236"/>
      <c r="D201" s="226" t="s">
        <v>169</v>
      </c>
      <c r="E201" s="237" t="s">
        <v>19</v>
      </c>
      <c r="F201" s="238" t="s">
        <v>3750</v>
      </c>
      <c r="G201" s="236"/>
      <c r="H201" s="239">
        <v>1520</v>
      </c>
      <c r="I201" s="240"/>
      <c r="J201" s="236"/>
      <c r="K201" s="236"/>
      <c r="L201" s="241"/>
      <c r="M201" s="242"/>
      <c r="N201" s="243"/>
      <c r="O201" s="243"/>
      <c r="P201" s="243"/>
      <c r="Q201" s="243"/>
      <c r="R201" s="243"/>
      <c r="S201" s="243"/>
      <c r="T201" s="24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45" t="s">
        <v>169</v>
      </c>
      <c r="AU201" s="245" t="s">
        <v>80</v>
      </c>
      <c r="AV201" s="14" t="s">
        <v>80</v>
      </c>
      <c r="AW201" s="14" t="s">
        <v>171</v>
      </c>
      <c r="AX201" s="14" t="s">
        <v>70</v>
      </c>
      <c r="AY201" s="245" t="s">
        <v>158</v>
      </c>
    </row>
    <row r="202" s="13" customFormat="1">
      <c r="A202" s="13"/>
      <c r="B202" s="224"/>
      <c r="C202" s="225"/>
      <c r="D202" s="226" t="s">
        <v>169</v>
      </c>
      <c r="E202" s="227" t="s">
        <v>19</v>
      </c>
      <c r="F202" s="228" t="s">
        <v>3766</v>
      </c>
      <c r="G202" s="225"/>
      <c r="H202" s="227" t="s">
        <v>19</v>
      </c>
      <c r="I202" s="229"/>
      <c r="J202" s="225"/>
      <c r="K202" s="225"/>
      <c r="L202" s="230"/>
      <c r="M202" s="231"/>
      <c r="N202" s="232"/>
      <c r="O202" s="232"/>
      <c r="P202" s="232"/>
      <c r="Q202" s="232"/>
      <c r="R202" s="232"/>
      <c r="S202" s="232"/>
      <c r="T202" s="23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34" t="s">
        <v>169</v>
      </c>
      <c r="AU202" s="234" t="s">
        <v>80</v>
      </c>
      <c r="AV202" s="13" t="s">
        <v>78</v>
      </c>
      <c r="AW202" s="13" t="s">
        <v>171</v>
      </c>
      <c r="AX202" s="13" t="s">
        <v>70</v>
      </c>
      <c r="AY202" s="234" t="s">
        <v>158</v>
      </c>
    </row>
    <row r="203" s="14" customFormat="1">
      <c r="A203" s="14"/>
      <c r="B203" s="235"/>
      <c r="C203" s="236"/>
      <c r="D203" s="226" t="s">
        <v>169</v>
      </c>
      <c r="E203" s="237" t="s">
        <v>19</v>
      </c>
      <c r="F203" s="238" t="s">
        <v>3767</v>
      </c>
      <c r="G203" s="236"/>
      <c r="H203" s="239">
        <v>212</v>
      </c>
      <c r="I203" s="240"/>
      <c r="J203" s="236"/>
      <c r="K203" s="236"/>
      <c r="L203" s="241"/>
      <c r="M203" s="242"/>
      <c r="N203" s="243"/>
      <c r="O203" s="243"/>
      <c r="P203" s="243"/>
      <c r="Q203" s="243"/>
      <c r="R203" s="243"/>
      <c r="S203" s="243"/>
      <c r="T203" s="24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45" t="s">
        <v>169</v>
      </c>
      <c r="AU203" s="245" t="s">
        <v>80</v>
      </c>
      <c r="AV203" s="14" t="s">
        <v>80</v>
      </c>
      <c r="AW203" s="14" t="s">
        <v>171</v>
      </c>
      <c r="AX203" s="14" t="s">
        <v>70</v>
      </c>
      <c r="AY203" s="245" t="s">
        <v>158</v>
      </c>
    </row>
    <row r="204" s="14" customFormat="1">
      <c r="A204" s="14"/>
      <c r="B204" s="235"/>
      <c r="C204" s="236"/>
      <c r="D204" s="226" t="s">
        <v>169</v>
      </c>
      <c r="E204" s="237" t="s">
        <v>19</v>
      </c>
      <c r="F204" s="238" t="s">
        <v>3767</v>
      </c>
      <c r="G204" s="236"/>
      <c r="H204" s="239">
        <v>212</v>
      </c>
      <c r="I204" s="240"/>
      <c r="J204" s="236"/>
      <c r="K204" s="236"/>
      <c r="L204" s="241"/>
      <c r="M204" s="242"/>
      <c r="N204" s="243"/>
      <c r="O204" s="243"/>
      <c r="P204" s="243"/>
      <c r="Q204" s="243"/>
      <c r="R204" s="243"/>
      <c r="S204" s="243"/>
      <c r="T204" s="24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45" t="s">
        <v>169</v>
      </c>
      <c r="AU204" s="245" t="s">
        <v>80</v>
      </c>
      <c r="AV204" s="14" t="s">
        <v>80</v>
      </c>
      <c r="AW204" s="14" t="s">
        <v>171</v>
      </c>
      <c r="AX204" s="14" t="s">
        <v>70</v>
      </c>
      <c r="AY204" s="245" t="s">
        <v>158</v>
      </c>
    </row>
    <row r="205" s="15" customFormat="1">
      <c r="A205" s="15"/>
      <c r="B205" s="256"/>
      <c r="C205" s="257"/>
      <c r="D205" s="226" t="s">
        <v>169</v>
      </c>
      <c r="E205" s="258" t="s">
        <v>19</v>
      </c>
      <c r="F205" s="259" t="s">
        <v>470</v>
      </c>
      <c r="G205" s="257"/>
      <c r="H205" s="260">
        <v>4544</v>
      </c>
      <c r="I205" s="261"/>
      <c r="J205" s="257"/>
      <c r="K205" s="257"/>
      <c r="L205" s="262"/>
      <c r="M205" s="263"/>
      <c r="N205" s="264"/>
      <c r="O205" s="264"/>
      <c r="P205" s="264"/>
      <c r="Q205" s="264"/>
      <c r="R205" s="264"/>
      <c r="S205" s="264"/>
      <c r="T205" s="26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6" t="s">
        <v>169</v>
      </c>
      <c r="AU205" s="266" t="s">
        <v>80</v>
      </c>
      <c r="AV205" s="15" t="s">
        <v>165</v>
      </c>
      <c r="AW205" s="15" t="s">
        <v>171</v>
      </c>
      <c r="AX205" s="15" t="s">
        <v>78</v>
      </c>
      <c r="AY205" s="266" t="s">
        <v>158</v>
      </c>
    </row>
    <row r="206" s="2" customFormat="1" ht="22.2" customHeight="1">
      <c r="A206" s="40"/>
      <c r="B206" s="41"/>
      <c r="C206" s="206" t="s">
        <v>399</v>
      </c>
      <c r="D206" s="206" t="s">
        <v>160</v>
      </c>
      <c r="E206" s="207" t="s">
        <v>3768</v>
      </c>
      <c r="F206" s="208" t="s">
        <v>3769</v>
      </c>
      <c r="G206" s="209" t="s">
        <v>223</v>
      </c>
      <c r="H206" s="210">
        <v>540</v>
      </c>
      <c r="I206" s="211"/>
      <c r="J206" s="212">
        <f>ROUND(I206*H206,2)</f>
        <v>0</v>
      </c>
      <c r="K206" s="208" t="s">
        <v>164</v>
      </c>
      <c r="L206" s="46"/>
      <c r="M206" s="213" t="s">
        <v>19</v>
      </c>
      <c r="N206" s="214" t="s">
        <v>41</v>
      </c>
      <c r="O206" s="86"/>
      <c r="P206" s="215">
        <f>O206*H206</f>
        <v>0</v>
      </c>
      <c r="Q206" s="215">
        <v>0</v>
      </c>
      <c r="R206" s="215">
        <f>Q206*H206</f>
        <v>0</v>
      </c>
      <c r="S206" s="215">
        <v>0</v>
      </c>
      <c r="T206" s="216">
        <f>S206*H206</f>
        <v>0</v>
      </c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R206" s="217" t="s">
        <v>165</v>
      </c>
      <c r="AT206" s="217" t="s">
        <v>160</v>
      </c>
      <c r="AU206" s="217" t="s">
        <v>80</v>
      </c>
      <c r="AY206" s="19" t="s">
        <v>158</v>
      </c>
      <c r="BE206" s="218">
        <f>IF(N206="základní",J206,0)</f>
        <v>0</v>
      </c>
      <c r="BF206" s="218">
        <f>IF(N206="snížená",J206,0)</f>
        <v>0</v>
      </c>
      <c r="BG206" s="218">
        <f>IF(N206="zákl. přenesená",J206,0)</f>
        <v>0</v>
      </c>
      <c r="BH206" s="218">
        <f>IF(N206="sníž. přenesená",J206,0)</f>
        <v>0</v>
      </c>
      <c r="BI206" s="218">
        <f>IF(N206="nulová",J206,0)</f>
        <v>0</v>
      </c>
      <c r="BJ206" s="19" t="s">
        <v>78</v>
      </c>
      <c r="BK206" s="218">
        <f>ROUND(I206*H206,2)</f>
        <v>0</v>
      </c>
      <c r="BL206" s="19" t="s">
        <v>165</v>
      </c>
      <c r="BM206" s="217" t="s">
        <v>3770</v>
      </c>
    </row>
    <row r="207" s="2" customFormat="1">
      <c r="A207" s="40"/>
      <c r="B207" s="41"/>
      <c r="C207" s="42"/>
      <c r="D207" s="219" t="s">
        <v>167</v>
      </c>
      <c r="E207" s="42"/>
      <c r="F207" s="220" t="s">
        <v>3771</v>
      </c>
      <c r="G207" s="42"/>
      <c r="H207" s="42"/>
      <c r="I207" s="221"/>
      <c r="J207" s="42"/>
      <c r="K207" s="42"/>
      <c r="L207" s="46"/>
      <c r="M207" s="222"/>
      <c r="N207" s="223"/>
      <c r="O207" s="86"/>
      <c r="P207" s="86"/>
      <c r="Q207" s="86"/>
      <c r="R207" s="86"/>
      <c r="S207" s="86"/>
      <c r="T207" s="87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T207" s="19" t="s">
        <v>167</v>
      </c>
      <c r="AU207" s="19" t="s">
        <v>80</v>
      </c>
    </row>
    <row r="208" s="13" customFormat="1">
      <c r="A208" s="13"/>
      <c r="B208" s="224"/>
      <c r="C208" s="225"/>
      <c r="D208" s="226" t="s">
        <v>169</v>
      </c>
      <c r="E208" s="227" t="s">
        <v>19</v>
      </c>
      <c r="F208" s="228" t="s">
        <v>3764</v>
      </c>
      <c r="G208" s="225"/>
      <c r="H208" s="227" t="s">
        <v>19</v>
      </c>
      <c r="I208" s="229"/>
      <c r="J208" s="225"/>
      <c r="K208" s="225"/>
      <c r="L208" s="230"/>
      <c r="M208" s="231"/>
      <c r="N208" s="232"/>
      <c r="O208" s="232"/>
      <c r="P208" s="232"/>
      <c r="Q208" s="232"/>
      <c r="R208" s="232"/>
      <c r="S208" s="232"/>
      <c r="T208" s="23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34" t="s">
        <v>169</v>
      </c>
      <c r="AU208" s="234" t="s">
        <v>80</v>
      </c>
      <c r="AV208" s="13" t="s">
        <v>78</v>
      </c>
      <c r="AW208" s="13" t="s">
        <v>171</v>
      </c>
      <c r="AX208" s="13" t="s">
        <v>70</v>
      </c>
      <c r="AY208" s="234" t="s">
        <v>158</v>
      </c>
    </row>
    <row r="209" s="14" customFormat="1">
      <c r="A209" s="14"/>
      <c r="B209" s="235"/>
      <c r="C209" s="236"/>
      <c r="D209" s="226" t="s">
        <v>169</v>
      </c>
      <c r="E209" s="237" t="s">
        <v>19</v>
      </c>
      <c r="F209" s="238" t="s">
        <v>3765</v>
      </c>
      <c r="G209" s="236"/>
      <c r="H209" s="239">
        <v>540</v>
      </c>
      <c r="I209" s="240"/>
      <c r="J209" s="236"/>
      <c r="K209" s="236"/>
      <c r="L209" s="241"/>
      <c r="M209" s="242"/>
      <c r="N209" s="243"/>
      <c r="O209" s="243"/>
      <c r="P209" s="243"/>
      <c r="Q209" s="243"/>
      <c r="R209" s="243"/>
      <c r="S209" s="243"/>
      <c r="T209" s="24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45" t="s">
        <v>169</v>
      </c>
      <c r="AU209" s="245" t="s">
        <v>80</v>
      </c>
      <c r="AV209" s="14" t="s">
        <v>80</v>
      </c>
      <c r="AW209" s="14" t="s">
        <v>171</v>
      </c>
      <c r="AX209" s="14" t="s">
        <v>78</v>
      </c>
      <c r="AY209" s="245" t="s">
        <v>158</v>
      </c>
    </row>
    <row r="210" s="2" customFormat="1" ht="14.4" customHeight="1">
      <c r="A210" s="40"/>
      <c r="B210" s="41"/>
      <c r="C210" s="206" t="s">
        <v>405</v>
      </c>
      <c r="D210" s="206" t="s">
        <v>160</v>
      </c>
      <c r="E210" s="207" t="s">
        <v>809</v>
      </c>
      <c r="F210" s="208" t="s">
        <v>810</v>
      </c>
      <c r="G210" s="209" t="s">
        <v>223</v>
      </c>
      <c r="H210" s="210">
        <v>540</v>
      </c>
      <c r="I210" s="211"/>
      <c r="J210" s="212">
        <f>ROUND(I210*H210,2)</f>
        <v>0</v>
      </c>
      <c r="K210" s="208" t="s">
        <v>164</v>
      </c>
      <c r="L210" s="46"/>
      <c r="M210" s="213" t="s">
        <v>19</v>
      </c>
      <c r="N210" s="214" t="s">
        <v>41</v>
      </c>
      <c r="O210" s="86"/>
      <c r="P210" s="215">
        <f>O210*H210</f>
        <v>0</v>
      </c>
      <c r="Q210" s="215">
        <v>0</v>
      </c>
      <c r="R210" s="215">
        <f>Q210*H210</f>
        <v>0</v>
      </c>
      <c r="S210" s="215">
        <v>0</v>
      </c>
      <c r="T210" s="216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17" t="s">
        <v>165</v>
      </c>
      <c r="AT210" s="217" t="s">
        <v>160</v>
      </c>
      <c r="AU210" s="217" t="s">
        <v>80</v>
      </c>
      <c r="AY210" s="19" t="s">
        <v>158</v>
      </c>
      <c r="BE210" s="218">
        <f>IF(N210="základní",J210,0)</f>
        <v>0</v>
      </c>
      <c r="BF210" s="218">
        <f>IF(N210="snížená",J210,0)</f>
        <v>0</v>
      </c>
      <c r="BG210" s="218">
        <f>IF(N210="zákl. přenesená",J210,0)</f>
        <v>0</v>
      </c>
      <c r="BH210" s="218">
        <f>IF(N210="sníž. přenesená",J210,0)</f>
        <v>0</v>
      </c>
      <c r="BI210" s="218">
        <f>IF(N210="nulová",J210,0)</f>
        <v>0</v>
      </c>
      <c r="BJ210" s="19" t="s">
        <v>78</v>
      </c>
      <c r="BK210" s="218">
        <f>ROUND(I210*H210,2)</f>
        <v>0</v>
      </c>
      <c r="BL210" s="19" t="s">
        <v>165</v>
      </c>
      <c r="BM210" s="217" t="s">
        <v>3772</v>
      </c>
    </row>
    <row r="211" s="2" customFormat="1">
      <c r="A211" s="40"/>
      <c r="B211" s="41"/>
      <c r="C211" s="42"/>
      <c r="D211" s="219" t="s">
        <v>167</v>
      </c>
      <c r="E211" s="42"/>
      <c r="F211" s="220" t="s">
        <v>812</v>
      </c>
      <c r="G211" s="42"/>
      <c r="H211" s="42"/>
      <c r="I211" s="221"/>
      <c r="J211" s="42"/>
      <c r="K211" s="42"/>
      <c r="L211" s="46"/>
      <c r="M211" s="222"/>
      <c r="N211" s="223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167</v>
      </c>
      <c r="AU211" s="19" t="s">
        <v>80</v>
      </c>
    </row>
    <row r="212" s="13" customFormat="1">
      <c r="A212" s="13"/>
      <c r="B212" s="224"/>
      <c r="C212" s="225"/>
      <c r="D212" s="226" t="s">
        <v>169</v>
      </c>
      <c r="E212" s="227" t="s">
        <v>19</v>
      </c>
      <c r="F212" s="228" t="s">
        <v>3764</v>
      </c>
      <c r="G212" s="225"/>
      <c r="H212" s="227" t="s">
        <v>19</v>
      </c>
      <c r="I212" s="229"/>
      <c r="J212" s="225"/>
      <c r="K212" s="225"/>
      <c r="L212" s="230"/>
      <c r="M212" s="231"/>
      <c r="N212" s="232"/>
      <c r="O212" s="232"/>
      <c r="P212" s="232"/>
      <c r="Q212" s="232"/>
      <c r="R212" s="232"/>
      <c r="S212" s="232"/>
      <c r="T212" s="23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34" t="s">
        <v>169</v>
      </c>
      <c r="AU212" s="234" t="s">
        <v>80</v>
      </c>
      <c r="AV212" s="13" t="s">
        <v>78</v>
      </c>
      <c r="AW212" s="13" t="s">
        <v>171</v>
      </c>
      <c r="AX212" s="13" t="s">
        <v>70</v>
      </c>
      <c r="AY212" s="234" t="s">
        <v>158</v>
      </c>
    </row>
    <row r="213" s="14" customFormat="1">
      <c r="A213" s="14"/>
      <c r="B213" s="235"/>
      <c r="C213" s="236"/>
      <c r="D213" s="226" t="s">
        <v>169</v>
      </c>
      <c r="E213" s="237" t="s">
        <v>19</v>
      </c>
      <c r="F213" s="238" t="s">
        <v>3765</v>
      </c>
      <c r="G213" s="236"/>
      <c r="H213" s="239">
        <v>540</v>
      </c>
      <c r="I213" s="240"/>
      <c r="J213" s="236"/>
      <c r="K213" s="236"/>
      <c r="L213" s="241"/>
      <c r="M213" s="242"/>
      <c r="N213" s="243"/>
      <c r="O213" s="243"/>
      <c r="P213" s="243"/>
      <c r="Q213" s="243"/>
      <c r="R213" s="243"/>
      <c r="S213" s="243"/>
      <c r="T213" s="24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45" t="s">
        <v>169</v>
      </c>
      <c r="AU213" s="245" t="s">
        <v>80</v>
      </c>
      <c r="AV213" s="14" t="s">
        <v>80</v>
      </c>
      <c r="AW213" s="14" t="s">
        <v>171</v>
      </c>
      <c r="AX213" s="14" t="s">
        <v>78</v>
      </c>
      <c r="AY213" s="245" t="s">
        <v>158</v>
      </c>
    </row>
    <row r="214" s="2" customFormat="1" ht="14.4" customHeight="1">
      <c r="A214" s="40"/>
      <c r="B214" s="41"/>
      <c r="C214" s="206" t="s">
        <v>410</v>
      </c>
      <c r="D214" s="206" t="s">
        <v>160</v>
      </c>
      <c r="E214" s="207" t="s">
        <v>813</v>
      </c>
      <c r="F214" s="208" t="s">
        <v>814</v>
      </c>
      <c r="G214" s="209" t="s">
        <v>223</v>
      </c>
      <c r="H214" s="210">
        <v>540</v>
      </c>
      <c r="I214" s="211"/>
      <c r="J214" s="212">
        <f>ROUND(I214*H214,2)</f>
        <v>0</v>
      </c>
      <c r="K214" s="208" t="s">
        <v>164</v>
      </c>
      <c r="L214" s="46"/>
      <c r="M214" s="213" t="s">
        <v>19</v>
      </c>
      <c r="N214" s="214" t="s">
        <v>41</v>
      </c>
      <c r="O214" s="86"/>
      <c r="P214" s="215">
        <f>O214*H214</f>
        <v>0</v>
      </c>
      <c r="Q214" s="215">
        <v>0</v>
      </c>
      <c r="R214" s="215">
        <f>Q214*H214</f>
        <v>0</v>
      </c>
      <c r="S214" s="215">
        <v>0</v>
      </c>
      <c r="T214" s="216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17" t="s">
        <v>165</v>
      </c>
      <c r="AT214" s="217" t="s">
        <v>160</v>
      </c>
      <c r="AU214" s="217" t="s">
        <v>80</v>
      </c>
      <c r="AY214" s="19" t="s">
        <v>158</v>
      </c>
      <c r="BE214" s="218">
        <f>IF(N214="základní",J214,0)</f>
        <v>0</v>
      </c>
      <c r="BF214" s="218">
        <f>IF(N214="snížená",J214,0)</f>
        <v>0</v>
      </c>
      <c r="BG214" s="218">
        <f>IF(N214="zákl. přenesená",J214,0)</f>
        <v>0</v>
      </c>
      <c r="BH214" s="218">
        <f>IF(N214="sníž. přenesená",J214,0)</f>
        <v>0</v>
      </c>
      <c r="BI214" s="218">
        <f>IF(N214="nulová",J214,0)</f>
        <v>0</v>
      </c>
      <c r="BJ214" s="19" t="s">
        <v>78</v>
      </c>
      <c r="BK214" s="218">
        <f>ROUND(I214*H214,2)</f>
        <v>0</v>
      </c>
      <c r="BL214" s="19" t="s">
        <v>165</v>
      </c>
      <c r="BM214" s="217" t="s">
        <v>3773</v>
      </c>
    </row>
    <row r="215" s="2" customFormat="1">
      <c r="A215" s="40"/>
      <c r="B215" s="41"/>
      <c r="C215" s="42"/>
      <c r="D215" s="219" t="s">
        <v>167</v>
      </c>
      <c r="E215" s="42"/>
      <c r="F215" s="220" t="s">
        <v>816</v>
      </c>
      <c r="G215" s="42"/>
      <c r="H215" s="42"/>
      <c r="I215" s="221"/>
      <c r="J215" s="42"/>
      <c r="K215" s="42"/>
      <c r="L215" s="46"/>
      <c r="M215" s="222"/>
      <c r="N215" s="223"/>
      <c r="O215" s="86"/>
      <c r="P215" s="86"/>
      <c r="Q215" s="86"/>
      <c r="R215" s="86"/>
      <c r="S215" s="86"/>
      <c r="T215" s="87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167</v>
      </c>
      <c r="AU215" s="19" t="s">
        <v>80</v>
      </c>
    </row>
    <row r="216" s="13" customFormat="1">
      <c r="A216" s="13"/>
      <c r="B216" s="224"/>
      <c r="C216" s="225"/>
      <c r="D216" s="226" t="s">
        <v>169</v>
      </c>
      <c r="E216" s="227" t="s">
        <v>19</v>
      </c>
      <c r="F216" s="228" t="s">
        <v>3764</v>
      </c>
      <c r="G216" s="225"/>
      <c r="H216" s="227" t="s">
        <v>19</v>
      </c>
      <c r="I216" s="229"/>
      <c r="J216" s="225"/>
      <c r="K216" s="225"/>
      <c r="L216" s="230"/>
      <c r="M216" s="231"/>
      <c r="N216" s="232"/>
      <c r="O216" s="232"/>
      <c r="P216" s="232"/>
      <c r="Q216" s="232"/>
      <c r="R216" s="232"/>
      <c r="S216" s="232"/>
      <c r="T216" s="23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34" t="s">
        <v>169</v>
      </c>
      <c r="AU216" s="234" t="s">
        <v>80</v>
      </c>
      <c r="AV216" s="13" t="s">
        <v>78</v>
      </c>
      <c r="AW216" s="13" t="s">
        <v>171</v>
      </c>
      <c r="AX216" s="13" t="s">
        <v>70</v>
      </c>
      <c r="AY216" s="234" t="s">
        <v>158</v>
      </c>
    </row>
    <row r="217" s="14" customFormat="1">
      <c r="A217" s="14"/>
      <c r="B217" s="235"/>
      <c r="C217" s="236"/>
      <c r="D217" s="226" t="s">
        <v>169</v>
      </c>
      <c r="E217" s="237" t="s">
        <v>19</v>
      </c>
      <c r="F217" s="238" t="s">
        <v>3765</v>
      </c>
      <c r="G217" s="236"/>
      <c r="H217" s="239">
        <v>540</v>
      </c>
      <c r="I217" s="240"/>
      <c r="J217" s="236"/>
      <c r="K217" s="236"/>
      <c r="L217" s="241"/>
      <c r="M217" s="242"/>
      <c r="N217" s="243"/>
      <c r="O217" s="243"/>
      <c r="P217" s="243"/>
      <c r="Q217" s="243"/>
      <c r="R217" s="243"/>
      <c r="S217" s="243"/>
      <c r="T217" s="24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45" t="s">
        <v>169</v>
      </c>
      <c r="AU217" s="245" t="s">
        <v>80</v>
      </c>
      <c r="AV217" s="14" t="s">
        <v>80</v>
      </c>
      <c r="AW217" s="14" t="s">
        <v>171</v>
      </c>
      <c r="AX217" s="14" t="s">
        <v>78</v>
      </c>
      <c r="AY217" s="245" t="s">
        <v>158</v>
      </c>
    </row>
    <row r="218" s="2" customFormat="1" ht="22.2" customHeight="1">
      <c r="A218" s="40"/>
      <c r="B218" s="41"/>
      <c r="C218" s="206" t="s">
        <v>416</v>
      </c>
      <c r="D218" s="206" t="s">
        <v>160</v>
      </c>
      <c r="E218" s="207" t="s">
        <v>3774</v>
      </c>
      <c r="F218" s="208" t="s">
        <v>3775</v>
      </c>
      <c r="G218" s="209" t="s">
        <v>223</v>
      </c>
      <c r="H218" s="210">
        <v>540</v>
      </c>
      <c r="I218" s="211"/>
      <c r="J218" s="212">
        <f>ROUND(I218*H218,2)</f>
        <v>0</v>
      </c>
      <c r="K218" s="208" t="s">
        <v>164</v>
      </c>
      <c r="L218" s="46"/>
      <c r="M218" s="213" t="s">
        <v>19</v>
      </c>
      <c r="N218" s="214" t="s">
        <v>41</v>
      </c>
      <c r="O218" s="86"/>
      <c r="P218" s="215">
        <f>O218*H218</f>
        <v>0</v>
      </c>
      <c r="Q218" s="215">
        <v>0</v>
      </c>
      <c r="R218" s="215">
        <f>Q218*H218</f>
        <v>0</v>
      </c>
      <c r="S218" s="215">
        <v>0</v>
      </c>
      <c r="T218" s="216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17" t="s">
        <v>165</v>
      </c>
      <c r="AT218" s="217" t="s">
        <v>160</v>
      </c>
      <c r="AU218" s="217" t="s">
        <v>80</v>
      </c>
      <c r="AY218" s="19" t="s">
        <v>158</v>
      </c>
      <c r="BE218" s="218">
        <f>IF(N218="základní",J218,0)</f>
        <v>0</v>
      </c>
      <c r="BF218" s="218">
        <f>IF(N218="snížená",J218,0)</f>
        <v>0</v>
      </c>
      <c r="BG218" s="218">
        <f>IF(N218="zákl. přenesená",J218,0)</f>
        <v>0</v>
      </c>
      <c r="BH218" s="218">
        <f>IF(N218="sníž. přenesená",J218,0)</f>
        <v>0</v>
      </c>
      <c r="BI218" s="218">
        <f>IF(N218="nulová",J218,0)</f>
        <v>0</v>
      </c>
      <c r="BJ218" s="19" t="s">
        <v>78</v>
      </c>
      <c r="BK218" s="218">
        <f>ROUND(I218*H218,2)</f>
        <v>0</v>
      </c>
      <c r="BL218" s="19" t="s">
        <v>165</v>
      </c>
      <c r="BM218" s="217" t="s">
        <v>3776</v>
      </c>
    </row>
    <row r="219" s="2" customFormat="1">
      <c r="A219" s="40"/>
      <c r="B219" s="41"/>
      <c r="C219" s="42"/>
      <c r="D219" s="219" t="s">
        <v>167</v>
      </c>
      <c r="E219" s="42"/>
      <c r="F219" s="220" t="s">
        <v>3777</v>
      </c>
      <c r="G219" s="42"/>
      <c r="H219" s="42"/>
      <c r="I219" s="221"/>
      <c r="J219" s="42"/>
      <c r="K219" s="42"/>
      <c r="L219" s="46"/>
      <c r="M219" s="222"/>
      <c r="N219" s="223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167</v>
      </c>
      <c r="AU219" s="19" t="s">
        <v>80</v>
      </c>
    </row>
    <row r="220" s="13" customFormat="1">
      <c r="A220" s="13"/>
      <c r="B220" s="224"/>
      <c r="C220" s="225"/>
      <c r="D220" s="226" t="s">
        <v>169</v>
      </c>
      <c r="E220" s="227" t="s">
        <v>19</v>
      </c>
      <c r="F220" s="228" t="s">
        <v>3764</v>
      </c>
      <c r="G220" s="225"/>
      <c r="H220" s="227" t="s">
        <v>19</v>
      </c>
      <c r="I220" s="229"/>
      <c r="J220" s="225"/>
      <c r="K220" s="225"/>
      <c r="L220" s="230"/>
      <c r="M220" s="231"/>
      <c r="N220" s="232"/>
      <c r="O220" s="232"/>
      <c r="P220" s="232"/>
      <c r="Q220" s="232"/>
      <c r="R220" s="232"/>
      <c r="S220" s="232"/>
      <c r="T220" s="23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34" t="s">
        <v>169</v>
      </c>
      <c r="AU220" s="234" t="s">
        <v>80</v>
      </c>
      <c r="AV220" s="13" t="s">
        <v>78</v>
      </c>
      <c r="AW220" s="13" t="s">
        <v>171</v>
      </c>
      <c r="AX220" s="13" t="s">
        <v>70</v>
      </c>
      <c r="AY220" s="234" t="s">
        <v>158</v>
      </c>
    </row>
    <row r="221" s="14" customFormat="1">
      <c r="A221" s="14"/>
      <c r="B221" s="235"/>
      <c r="C221" s="236"/>
      <c r="D221" s="226" t="s">
        <v>169</v>
      </c>
      <c r="E221" s="237" t="s">
        <v>19</v>
      </c>
      <c r="F221" s="238" t="s">
        <v>3765</v>
      </c>
      <c r="G221" s="236"/>
      <c r="H221" s="239">
        <v>540</v>
      </c>
      <c r="I221" s="240"/>
      <c r="J221" s="236"/>
      <c r="K221" s="236"/>
      <c r="L221" s="241"/>
      <c r="M221" s="242"/>
      <c r="N221" s="243"/>
      <c r="O221" s="243"/>
      <c r="P221" s="243"/>
      <c r="Q221" s="243"/>
      <c r="R221" s="243"/>
      <c r="S221" s="243"/>
      <c r="T221" s="24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45" t="s">
        <v>169</v>
      </c>
      <c r="AU221" s="245" t="s">
        <v>80</v>
      </c>
      <c r="AV221" s="14" t="s">
        <v>80</v>
      </c>
      <c r="AW221" s="14" t="s">
        <v>171</v>
      </c>
      <c r="AX221" s="14" t="s">
        <v>78</v>
      </c>
      <c r="AY221" s="245" t="s">
        <v>158</v>
      </c>
    </row>
    <row r="222" s="2" customFormat="1" ht="34.8" customHeight="1">
      <c r="A222" s="40"/>
      <c r="B222" s="41"/>
      <c r="C222" s="206" t="s">
        <v>421</v>
      </c>
      <c r="D222" s="206" t="s">
        <v>160</v>
      </c>
      <c r="E222" s="207" t="s">
        <v>3778</v>
      </c>
      <c r="F222" s="208" t="s">
        <v>3779</v>
      </c>
      <c r="G222" s="209" t="s">
        <v>223</v>
      </c>
      <c r="H222" s="210">
        <v>22</v>
      </c>
      <c r="I222" s="211"/>
      <c r="J222" s="212">
        <f>ROUND(I222*H222,2)</f>
        <v>0</v>
      </c>
      <c r="K222" s="208" t="s">
        <v>164</v>
      </c>
      <c r="L222" s="46"/>
      <c r="M222" s="213" t="s">
        <v>19</v>
      </c>
      <c r="N222" s="214" t="s">
        <v>41</v>
      </c>
      <c r="O222" s="86"/>
      <c r="P222" s="215">
        <f>O222*H222</f>
        <v>0</v>
      </c>
      <c r="Q222" s="215">
        <v>0.11162</v>
      </c>
      <c r="R222" s="215">
        <f>Q222*H222</f>
        <v>2.4556399999999998</v>
      </c>
      <c r="S222" s="215">
        <v>0</v>
      </c>
      <c r="T222" s="216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17" t="s">
        <v>165</v>
      </c>
      <c r="AT222" s="217" t="s">
        <v>160</v>
      </c>
      <c r="AU222" s="217" t="s">
        <v>80</v>
      </c>
      <c r="AY222" s="19" t="s">
        <v>158</v>
      </c>
      <c r="BE222" s="218">
        <f>IF(N222="základní",J222,0)</f>
        <v>0</v>
      </c>
      <c r="BF222" s="218">
        <f>IF(N222="snížená",J222,0)</f>
        <v>0</v>
      </c>
      <c r="BG222" s="218">
        <f>IF(N222="zákl. přenesená",J222,0)</f>
        <v>0</v>
      </c>
      <c r="BH222" s="218">
        <f>IF(N222="sníž. přenesená",J222,0)</f>
        <v>0</v>
      </c>
      <c r="BI222" s="218">
        <f>IF(N222="nulová",J222,0)</f>
        <v>0</v>
      </c>
      <c r="BJ222" s="19" t="s">
        <v>78</v>
      </c>
      <c r="BK222" s="218">
        <f>ROUND(I222*H222,2)</f>
        <v>0</v>
      </c>
      <c r="BL222" s="19" t="s">
        <v>165</v>
      </c>
      <c r="BM222" s="217" t="s">
        <v>3780</v>
      </c>
    </row>
    <row r="223" s="2" customFormat="1">
      <c r="A223" s="40"/>
      <c r="B223" s="41"/>
      <c r="C223" s="42"/>
      <c r="D223" s="219" t="s">
        <v>167</v>
      </c>
      <c r="E223" s="42"/>
      <c r="F223" s="220" t="s">
        <v>3781</v>
      </c>
      <c r="G223" s="42"/>
      <c r="H223" s="42"/>
      <c r="I223" s="221"/>
      <c r="J223" s="42"/>
      <c r="K223" s="42"/>
      <c r="L223" s="46"/>
      <c r="M223" s="222"/>
      <c r="N223" s="223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167</v>
      </c>
      <c r="AU223" s="19" t="s">
        <v>80</v>
      </c>
    </row>
    <row r="224" s="13" customFormat="1">
      <c r="A224" s="13"/>
      <c r="B224" s="224"/>
      <c r="C224" s="225"/>
      <c r="D224" s="226" t="s">
        <v>169</v>
      </c>
      <c r="E224" s="227" t="s">
        <v>19</v>
      </c>
      <c r="F224" s="228" t="s">
        <v>3766</v>
      </c>
      <c r="G224" s="225"/>
      <c r="H224" s="227" t="s">
        <v>19</v>
      </c>
      <c r="I224" s="229"/>
      <c r="J224" s="225"/>
      <c r="K224" s="225"/>
      <c r="L224" s="230"/>
      <c r="M224" s="231"/>
      <c r="N224" s="232"/>
      <c r="O224" s="232"/>
      <c r="P224" s="232"/>
      <c r="Q224" s="232"/>
      <c r="R224" s="232"/>
      <c r="S224" s="232"/>
      <c r="T224" s="23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34" t="s">
        <v>169</v>
      </c>
      <c r="AU224" s="234" t="s">
        <v>80</v>
      </c>
      <c r="AV224" s="13" t="s">
        <v>78</v>
      </c>
      <c r="AW224" s="13" t="s">
        <v>171</v>
      </c>
      <c r="AX224" s="13" t="s">
        <v>70</v>
      </c>
      <c r="AY224" s="234" t="s">
        <v>158</v>
      </c>
    </row>
    <row r="225" s="14" customFormat="1">
      <c r="A225" s="14"/>
      <c r="B225" s="235"/>
      <c r="C225" s="236"/>
      <c r="D225" s="226" t="s">
        <v>169</v>
      </c>
      <c r="E225" s="237" t="s">
        <v>19</v>
      </c>
      <c r="F225" s="238" t="s">
        <v>3782</v>
      </c>
      <c r="G225" s="236"/>
      <c r="H225" s="239">
        <v>22</v>
      </c>
      <c r="I225" s="240"/>
      <c r="J225" s="236"/>
      <c r="K225" s="236"/>
      <c r="L225" s="241"/>
      <c r="M225" s="242"/>
      <c r="N225" s="243"/>
      <c r="O225" s="243"/>
      <c r="P225" s="243"/>
      <c r="Q225" s="243"/>
      <c r="R225" s="243"/>
      <c r="S225" s="243"/>
      <c r="T225" s="24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45" t="s">
        <v>169</v>
      </c>
      <c r="AU225" s="245" t="s">
        <v>80</v>
      </c>
      <c r="AV225" s="14" t="s">
        <v>80</v>
      </c>
      <c r="AW225" s="14" t="s">
        <v>171</v>
      </c>
      <c r="AX225" s="14" t="s">
        <v>78</v>
      </c>
      <c r="AY225" s="245" t="s">
        <v>158</v>
      </c>
    </row>
    <row r="226" s="2" customFormat="1" ht="14.4" customHeight="1">
      <c r="A226" s="40"/>
      <c r="B226" s="41"/>
      <c r="C226" s="246" t="s">
        <v>427</v>
      </c>
      <c r="D226" s="246" t="s">
        <v>400</v>
      </c>
      <c r="E226" s="247" t="s">
        <v>3783</v>
      </c>
      <c r="F226" s="248" t="s">
        <v>3784</v>
      </c>
      <c r="G226" s="249" t="s">
        <v>223</v>
      </c>
      <c r="H226" s="250">
        <v>20.600000000000001</v>
      </c>
      <c r="I226" s="251"/>
      <c r="J226" s="252">
        <f>ROUND(I226*H226,2)</f>
        <v>0</v>
      </c>
      <c r="K226" s="248" t="s">
        <v>164</v>
      </c>
      <c r="L226" s="253"/>
      <c r="M226" s="254" t="s">
        <v>19</v>
      </c>
      <c r="N226" s="255" t="s">
        <v>41</v>
      </c>
      <c r="O226" s="86"/>
      <c r="P226" s="215">
        <f>O226*H226</f>
        <v>0</v>
      </c>
      <c r="Q226" s="215">
        <v>0.17599999999999999</v>
      </c>
      <c r="R226" s="215">
        <f>Q226*H226</f>
        <v>3.6255999999999999</v>
      </c>
      <c r="S226" s="215">
        <v>0</v>
      </c>
      <c r="T226" s="216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17" t="s">
        <v>215</v>
      </c>
      <c r="AT226" s="217" t="s">
        <v>400</v>
      </c>
      <c r="AU226" s="217" t="s">
        <v>80</v>
      </c>
      <c r="AY226" s="19" t="s">
        <v>158</v>
      </c>
      <c r="BE226" s="218">
        <f>IF(N226="základní",J226,0)</f>
        <v>0</v>
      </c>
      <c r="BF226" s="218">
        <f>IF(N226="snížená",J226,0)</f>
        <v>0</v>
      </c>
      <c r="BG226" s="218">
        <f>IF(N226="zákl. přenesená",J226,0)</f>
        <v>0</v>
      </c>
      <c r="BH226" s="218">
        <f>IF(N226="sníž. přenesená",J226,0)</f>
        <v>0</v>
      </c>
      <c r="BI226" s="218">
        <f>IF(N226="nulová",J226,0)</f>
        <v>0</v>
      </c>
      <c r="BJ226" s="19" t="s">
        <v>78</v>
      </c>
      <c r="BK226" s="218">
        <f>ROUND(I226*H226,2)</f>
        <v>0</v>
      </c>
      <c r="BL226" s="19" t="s">
        <v>165</v>
      </c>
      <c r="BM226" s="217" t="s">
        <v>3785</v>
      </c>
    </row>
    <row r="227" s="14" customFormat="1">
      <c r="A227" s="14"/>
      <c r="B227" s="235"/>
      <c r="C227" s="236"/>
      <c r="D227" s="226" t="s">
        <v>169</v>
      </c>
      <c r="E227" s="236"/>
      <c r="F227" s="238" t="s">
        <v>3786</v>
      </c>
      <c r="G227" s="236"/>
      <c r="H227" s="239">
        <v>20.600000000000001</v>
      </c>
      <c r="I227" s="240"/>
      <c r="J227" s="236"/>
      <c r="K227" s="236"/>
      <c r="L227" s="241"/>
      <c r="M227" s="242"/>
      <c r="N227" s="243"/>
      <c r="O227" s="243"/>
      <c r="P227" s="243"/>
      <c r="Q227" s="243"/>
      <c r="R227" s="243"/>
      <c r="S227" s="243"/>
      <c r="T227" s="24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45" t="s">
        <v>169</v>
      </c>
      <c r="AU227" s="245" t="s">
        <v>80</v>
      </c>
      <c r="AV227" s="14" t="s">
        <v>80</v>
      </c>
      <c r="AW227" s="14" t="s">
        <v>4</v>
      </c>
      <c r="AX227" s="14" t="s">
        <v>78</v>
      </c>
      <c r="AY227" s="245" t="s">
        <v>158</v>
      </c>
    </row>
    <row r="228" s="2" customFormat="1" ht="14.4" customHeight="1">
      <c r="A228" s="40"/>
      <c r="B228" s="41"/>
      <c r="C228" s="246" t="s">
        <v>433</v>
      </c>
      <c r="D228" s="246" t="s">
        <v>400</v>
      </c>
      <c r="E228" s="247" t="s">
        <v>3787</v>
      </c>
      <c r="F228" s="248" t="s">
        <v>3788</v>
      </c>
      <c r="G228" s="249" t="s">
        <v>223</v>
      </c>
      <c r="H228" s="250">
        <v>2.0600000000000001</v>
      </c>
      <c r="I228" s="251"/>
      <c r="J228" s="252">
        <f>ROUND(I228*H228,2)</f>
        <v>0</v>
      </c>
      <c r="K228" s="248" t="s">
        <v>164</v>
      </c>
      <c r="L228" s="253"/>
      <c r="M228" s="254" t="s">
        <v>19</v>
      </c>
      <c r="N228" s="255" t="s">
        <v>41</v>
      </c>
      <c r="O228" s="86"/>
      <c r="P228" s="215">
        <f>O228*H228</f>
        <v>0</v>
      </c>
      <c r="Q228" s="215">
        <v>0.17499999999999999</v>
      </c>
      <c r="R228" s="215">
        <f>Q228*H228</f>
        <v>0.36049999999999999</v>
      </c>
      <c r="S228" s="215">
        <v>0</v>
      </c>
      <c r="T228" s="216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17" t="s">
        <v>215</v>
      </c>
      <c r="AT228" s="217" t="s">
        <v>400</v>
      </c>
      <c r="AU228" s="217" t="s">
        <v>80</v>
      </c>
      <c r="AY228" s="19" t="s">
        <v>158</v>
      </c>
      <c r="BE228" s="218">
        <f>IF(N228="základní",J228,0)</f>
        <v>0</v>
      </c>
      <c r="BF228" s="218">
        <f>IF(N228="snížená",J228,0)</f>
        <v>0</v>
      </c>
      <c r="BG228" s="218">
        <f>IF(N228="zákl. přenesená",J228,0)</f>
        <v>0</v>
      </c>
      <c r="BH228" s="218">
        <f>IF(N228="sníž. přenesená",J228,0)</f>
        <v>0</v>
      </c>
      <c r="BI228" s="218">
        <f>IF(N228="nulová",J228,0)</f>
        <v>0</v>
      </c>
      <c r="BJ228" s="19" t="s">
        <v>78</v>
      </c>
      <c r="BK228" s="218">
        <f>ROUND(I228*H228,2)</f>
        <v>0</v>
      </c>
      <c r="BL228" s="19" t="s">
        <v>165</v>
      </c>
      <c r="BM228" s="217" t="s">
        <v>3789</v>
      </c>
    </row>
    <row r="229" s="14" customFormat="1">
      <c r="A229" s="14"/>
      <c r="B229" s="235"/>
      <c r="C229" s="236"/>
      <c r="D229" s="226" t="s">
        <v>169</v>
      </c>
      <c r="E229" s="236"/>
      <c r="F229" s="238" t="s">
        <v>3790</v>
      </c>
      <c r="G229" s="236"/>
      <c r="H229" s="239">
        <v>2.0600000000000001</v>
      </c>
      <c r="I229" s="240"/>
      <c r="J229" s="236"/>
      <c r="K229" s="236"/>
      <c r="L229" s="241"/>
      <c r="M229" s="242"/>
      <c r="N229" s="243"/>
      <c r="O229" s="243"/>
      <c r="P229" s="243"/>
      <c r="Q229" s="243"/>
      <c r="R229" s="243"/>
      <c r="S229" s="243"/>
      <c r="T229" s="24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45" t="s">
        <v>169</v>
      </c>
      <c r="AU229" s="245" t="s">
        <v>80</v>
      </c>
      <c r="AV229" s="14" t="s">
        <v>80</v>
      </c>
      <c r="AW229" s="14" t="s">
        <v>4</v>
      </c>
      <c r="AX229" s="14" t="s">
        <v>78</v>
      </c>
      <c r="AY229" s="245" t="s">
        <v>158</v>
      </c>
    </row>
    <row r="230" s="2" customFormat="1" ht="34.8" customHeight="1">
      <c r="A230" s="40"/>
      <c r="B230" s="41"/>
      <c r="C230" s="206" t="s">
        <v>439</v>
      </c>
      <c r="D230" s="206" t="s">
        <v>160</v>
      </c>
      <c r="E230" s="207" t="s">
        <v>3791</v>
      </c>
      <c r="F230" s="208" t="s">
        <v>3792</v>
      </c>
      <c r="G230" s="209" t="s">
        <v>223</v>
      </c>
      <c r="H230" s="210">
        <v>190</v>
      </c>
      <c r="I230" s="211"/>
      <c r="J230" s="212">
        <f>ROUND(I230*H230,2)</f>
        <v>0</v>
      </c>
      <c r="K230" s="208" t="s">
        <v>164</v>
      </c>
      <c r="L230" s="46"/>
      <c r="M230" s="213" t="s">
        <v>19</v>
      </c>
      <c r="N230" s="214" t="s">
        <v>41</v>
      </c>
      <c r="O230" s="86"/>
      <c r="P230" s="215">
        <f>O230*H230</f>
        <v>0</v>
      </c>
      <c r="Q230" s="215">
        <v>0.098000000000000004</v>
      </c>
      <c r="R230" s="215">
        <f>Q230*H230</f>
        <v>18.620000000000001</v>
      </c>
      <c r="S230" s="215">
        <v>0</v>
      </c>
      <c r="T230" s="216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17" t="s">
        <v>165</v>
      </c>
      <c r="AT230" s="217" t="s">
        <v>160</v>
      </c>
      <c r="AU230" s="217" t="s">
        <v>80</v>
      </c>
      <c r="AY230" s="19" t="s">
        <v>158</v>
      </c>
      <c r="BE230" s="218">
        <f>IF(N230="základní",J230,0)</f>
        <v>0</v>
      </c>
      <c r="BF230" s="218">
        <f>IF(N230="snížená",J230,0)</f>
        <v>0</v>
      </c>
      <c r="BG230" s="218">
        <f>IF(N230="zákl. přenesená",J230,0)</f>
        <v>0</v>
      </c>
      <c r="BH230" s="218">
        <f>IF(N230="sníž. přenesená",J230,0)</f>
        <v>0</v>
      </c>
      <c r="BI230" s="218">
        <f>IF(N230="nulová",J230,0)</f>
        <v>0</v>
      </c>
      <c r="BJ230" s="19" t="s">
        <v>78</v>
      </c>
      <c r="BK230" s="218">
        <f>ROUND(I230*H230,2)</f>
        <v>0</v>
      </c>
      <c r="BL230" s="19" t="s">
        <v>165</v>
      </c>
      <c r="BM230" s="217" t="s">
        <v>3793</v>
      </c>
    </row>
    <row r="231" s="2" customFormat="1">
      <c r="A231" s="40"/>
      <c r="B231" s="41"/>
      <c r="C231" s="42"/>
      <c r="D231" s="219" t="s">
        <v>167</v>
      </c>
      <c r="E231" s="42"/>
      <c r="F231" s="220" t="s">
        <v>3794</v>
      </c>
      <c r="G231" s="42"/>
      <c r="H231" s="42"/>
      <c r="I231" s="221"/>
      <c r="J231" s="42"/>
      <c r="K231" s="42"/>
      <c r="L231" s="46"/>
      <c r="M231" s="222"/>
      <c r="N231" s="223"/>
      <c r="O231" s="86"/>
      <c r="P231" s="86"/>
      <c r="Q231" s="86"/>
      <c r="R231" s="86"/>
      <c r="S231" s="86"/>
      <c r="T231" s="87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167</v>
      </c>
      <c r="AU231" s="19" t="s">
        <v>80</v>
      </c>
    </row>
    <row r="232" s="13" customFormat="1">
      <c r="A232" s="13"/>
      <c r="B232" s="224"/>
      <c r="C232" s="225"/>
      <c r="D232" s="226" t="s">
        <v>169</v>
      </c>
      <c r="E232" s="227" t="s">
        <v>19</v>
      </c>
      <c r="F232" s="228" t="s">
        <v>3766</v>
      </c>
      <c r="G232" s="225"/>
      <c r="H232" s="227" t="s">
        <v>19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34" t="s">
        <v>169</v>
      </c>
      <c r="AU232" s="234" t="s">
        <v>80</v>
      </c>
      <c r="AV232" s="13" t="s">
        <v>78</v>
      </c>
      <c r="AW232" s="13" t="s">
        <v>171</v>
      </c>
      <c r="AX232" s="13" t="s">
        <v>70</v>
      </c>
      <c r="AY232" s="234" t="s">
        <v>158</v>
      </c>
    </row>
    <row r="233" s="14" customFormat="1">
      <c r="A233" s="14"/>
      <c r="B233" s="235"/>
      <c r="C233" s="236"/>
      <c r="D233" s="226" t="s">
        <v>169</v>
      </c>
      <c r="E233" s="237" t="s">
        <v>19</v>
      </c>
      <c r="F233" s="238" t="s">
        <v>3795</v>
      </c>
      <c r="G233" s="236"/>
      <c r="H233" s="239">
        <v>190</v>
      </c>
      <c r="I233" s="240"/>
      <c r="J233" s="236"/>
      <c r="K233" s="236"/>
      <c r="L233" s="241"/>
      <c r="M233" s="242"/>
      <c r="N233" s="243"/>
      <c r="O233" s="243"/>
      <c r="P233" s="243"/>
      <c r="Q233" s="243"/>
      <c r="R233" s="243"/>
      <c r="S233" s="243"/>
      <c r="T233" s="24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45" t="s">
        <v>169</v>
      </c>
      <c r="AU233" s="245" t="s">
        <v>80</v>
      </c>
      <c r="AV233" s="14" t="s">
        <v>80</v>
      </c>
      <c r="AW233" s="14" t="s">
        <v>171</v>
      </c>
      <c r="AX233" s="14" t="s">
        <v>78</v>
      </c>
      <c r="AY233" s="245" t="s">
        <v>158</v>
      </c>
    </row>
    <row r="234" s="2" customFormat="1" ht="14.4" customHeight="1">
      <c r="A234" s="40"/>
      <c r="B234" s="41"/>
      <c r="C234" s="246" t="s">
        <v>445</v>
      </c>
      <c r="D234" s="246" t="s">
        <v>400</v>
      </c>
      <c r="E234" s="247" t="s">
        <v>3796</v>
      </c>
      <c r="F234" s="248" t="s">
        <v>3797</v>
      </c>
      <c r="G234" s="249" t="s">
        <v>223</v>
      </c>
      <c r="H234" s="250">
        <v>193.80000000000001</v>
      </c>
      <c r="I234" s="251"/>
      <c r="J234" s="252">
        <f>ROUND(I234*H234,2)</f>
        <v>0</v>
      </c>
      <c r="K234" s="248" t="s">
        <v>164</v>
      </c>
      <c r="L234" s="253"/>
      <c r="M234" s="254" t="s">
        <v>19</v>
      </c>
      <c r="N234" s="255" t="s">
        <v>41</v>
      </c>
      <c r="O234" s="86"/>
      <c r="P234" s="215">
        <f>O234*H234</f>
        <v>0</v>
      </c>
      <c r="Q234" s="215">
        <v>0.14499999999999999</v>
      </c>
      <c r="R234" s="215">
        <f>Q234*H234</f>
        <v>28.100999999999999</v>
      </c>
      <c r="S234" s="215">
        <v>0</v>
      </c>
      <c r="T234" s="216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17" t="s">
        <v>215</v>
      </c>
      <c r="AT234" s="217" t="s">
        <v>400</v>
      </c>
      <c r="AU234" s="217" t="s">
        <v>80</v>
      </c>
      <c r="AY234" s="19" t="s">
        <v>158</v>
      </c>
      <c r="BE234" s="218">
        <f>IF(N234="základní",J234,0)</f>
        <v>0</v>
      </c>
      <c r="BF234" s="218">
        <f>IF(N234="snížená",J234,0)</f>
        <v>0</v>
      </c>
      <c r="BG234" s="218">
        <f>IF(N234="zákl. přenesená",J234,0)</f>
        <v>0</v>
      </c>
      <c r="BH234" s="218">
        <f>IF(N234="sníž. přenesená",J234,0)</f>
        <v>0</v>
      </c>
      <c r="BI234" s="218">
        <f>IF(N234="nulová",J234,0)</f>
        <v>0</v>
      </c>
      <c r="BJ234" s="19" t="s">
        <v>78</v>
      </c>
      <c r="BK234" s="218">
        <f>ROUND(I234*H234,2)</f>
        <v>0</v>
      </c>
      <c r="BL234" s="19" t="s">
        <v>165</v>
      </c>
      <c r="BM234" s="217" t="s">
        <v>3798</v>
      </c>
    </row>
    <row r="235" s="14" customFormat="1">
      <c r="A235" s="14"/>
      <c r="B235" s="235"/>
      <c r="C235" s="236"/>
      <c r="D235" s="226" t="s">
        <v>169</v>
      </c>
      <c r="E235" s="236"/>
      <c r="F235" s="238" t="s">
        <v>3799</v>
      </c>
      <c r="G235" s="236"/>
      <c r="H235" s="239">
        <v>193.80000000000001</v>
      </c>
      <c r="I235" s="240"/>
      <c r="J235" s="236"/>
      <c r="K235" s="236"/>
      <c r="L235" s="241"/>
      <c r="M235" s="242"/>
      <c r="N235" s="243"/>
      <c r="O235" s="243"/>
      <c r="P235" s="243"/>
      <c r="Q235" s="243"/>
      <c r="R235" s="243"/>
      <c r="S235" s="243"/>
      <c r="T235" s="24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45" t="s">
        <v>169</v>
      </c>
      <c r="AU235" s="245" t="s">
        <v>80</v>
      </c>
      <c r="AV235" s="14" t="s">
        <v>80</v>
      </c>
      <c r="AW235" s="14" t="s">
        <v>4</v>
      </c>
      <c r="AX235" s="14" t="s">
        <v>78</v>
      </c>
      <c r="AY235" s="245" t="s">
        <v>158</v>
      </c>
    </row>
    <row r="236" s="12" customFormat="1" ht="22.8" customHeight="1">
      <c r="A236" s="12"/>
      <c r="B236" s="190"/>
      <c r="C236" s="191"/>
      <c r="D236" s="192" t="s">
        <v>69</v>
      </c>
      <c r="E236" s="204" t="s">
        <v>220</v>
      </c>
      <c r="F236" s="204" t="s">
        <v>596</v>
      </c>
      <c r="G236" s="191"/>
      <c r="H236" s="191"/>
      <c r="I236" s="194"/>
      <c r="J236" s="205">
        <f>BK236</f>
        <v>0</v>
      </c>
      <c r="K236" s="191"/>
      <c r="L236" s="196"/>
      <c r="M236" s="197"/>
      <c r="N236" s="198"/>
      <c r="O236" s="198"/>
      <c r="P236" s="199">
        <f>SUM(P237:P280)</f>
        <v>0</v>
      </c>
      <c r="Q236" s="198"/>
      <c r="R236" s="199">
        <f>SUM(R237:R280)</f>
        <v>321.00594739999997</v>
      </c>
      <c r="S236" s="198"/>
      <c r="T236" s="200">
        <f>SUM(T237:T280)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01" t="s">
        <v>78</v>
      </c>
      <c r="AT236" s="202" t="s">
        <v>69</v>
      </c>
      <c r="AU236" s="202" t="s">
        <v>78</v>
      </c>
      <c r="AY236" s="201" t="s">
        <v>158</v>
      </c>
      <c r="BK236" s="203">
        <f>SUM(BK237:BK280)</f>
        <v>0</v>
      </c>
    </row>
    <row r="237" s="2" customFormat="1" ht="14.4" customHeight="1">
      <c r="A237" s="40"/>
      <c r="B237" s="41"/>
      <c r="C237" s="206" t="s">
        <v>452</v>
      </c>
      <c r="D237" s="206" t="s">
        <v>160</v>
      </c>
      <c r="E237" s="207" t="s">
        <v>3800</v>
      </c>
      <c r="F237" s="208" t="s">
        <v>3801</v>
      </c>
      <c r="G237" s="209" t="s">
        <v>505</v>
      </c>
      <c r="H237" s="210">
        <v>3</v>
      </c>
      <c r="I237" s="211"/>
      <c r="J237" s="212">
        <f>ROUND(I237*H237,2)</f>
        <v>0</v>
      </c>
      <c r="K237" s="208" t="s">
        <v>164</v>
      </c>
      <c r="L237" s="46"/>
      <c r="M237" s="213" t="s">
        <v>19</v>
      </c>
      <c r="N237" s="214" t="s">
        <v>41</v>
      </c>
      <c r="O237" s="86"/>
      <c r="P237" s="215">
        <f>O237*H237</f>
        <v>0</v>
      </c>
      <c r="Q237" s="215">
        <v>0.00069999999999999999</v>
      </c>
      <c r="R237" s="215">
        <f>Q237*H237</f>
        <v>0.0020999999999999999</v>
      </c>
      <c r="S237" s="215">
        <v>0</v>
      </c>
      <c r="T237" s="216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17" t="s">
        <v>165</v>
      </c>
      <c r="AT237" s="217" t="s">
        <v>160</v>
      </c>
      <c r="AU237" s="217" t="s">
        <v>80</v>
      </c>
      <c r="AY237" s="19" t="s">
        <v>158</v>
      </c>
      <c r="BE237" s="218">
        <f>IF(N237="základní",J237,0)</f>
        <v>0</v>
      </c>
      <c r="BF237" s="218">
        <f>IF(N237="snížená",J237,0)</f>
        <v>0</v>
      </c>
      <c r="BG237" s="218">
        <f>IF(N237="zákl. přenesená",J237,0)</f>
        <v>0</v>
      </c>
      <c r="BH237" s="218">
        <f>IF(N237="sníž. přenesená",J237,0)</f>
        <v>0</v>
      </c>
      <c r="BI237" s="218">
        <f>IF(N237="nulová",J237,0)</f>
        <v>0</v>
      </c>
      <c r="BJ237" s="19" t="s">
        <v>78</v>
      </c>
      <c r="BK237" s="218">
        <f>ROUND(I237*H237,2)</f>
        <v>0</v>
      </c>
      <c r="BL237" s="19" t="s">
        <v>165</v>
      </c>
      <c r="BM237" s="217" t="s">
        <v>3802</v>
      </c>
    </row>
    <row r="238" s="2" customFormat="1">
      <c r="A238" s="40"/>
      <c r="B238" s="41"/>
      <c r="C238" s="42"/>
      <c r="D238" s="219" t="s">
        <v>167</v>
      </c>
      <c r="E238" s="42"/>
      <c r="F238" s="220" t="s">
        <v>3803</v>
      </c>
      <c r="G238" s="42"/>
      <c r="H238" s="42"/>
      <c r="I238" s="221"/>
      <c r="J238" s="42"/>
      <c r="K238" s="42"/>
      <c r="L238" s="46"/>
      <c r="M238" s="222"/>
      <c r="N238" s="223"/>
      <c r="O238" s="86"/>
      <c r="P238" s="86"/>
      <c r="Q238" s="86"/>
      <c r="R238" s="86"/>
      <c r="S238" s="86"/>
      <c r="T238" s="87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167</v>
      </c>
      <c r="AU238" s="19" t="s">
        <v>80</v>
      </c>
    </row>
    <row r="239" s="2" customFormat="1" ht="14.4" customHeight="1">
      <c r="A239" s="40"/>
      <c r="B239" s="41"/>
      <c r="C239" s="246" t="s">
        <v>458</v>
      </c>
      <c r="D239" s="246" t="s">
        <v>400</v>
      </c>
      <c r="E239" s="247" t="s">
        <v>3804</v>
      </c>
      <c r="F239" s="248" t="s">
        <v>3805</v>
      </c>
      <c r="G239" s="249" t="s">
        <v>505</v>
      </c>
      <c r="H239" s="250">
        <v>1</v>
      </c>
      <c r="I239" s="251"/>
      <c r="J239" s="252">
        <f>ROUND(I239*H239,2)</f>
        <v>0</v>
      </c>
      <c r="K239" s="248" t="s">
        <v>164</v>
      </c>
      <c r="L239" s="253"/>
      <c r="M239" s="254" t="s">
        <v>19</v>
      </c>
      <c r="N239" s="255" t="s">
        <v>41</v>
      </c>
      <c r="O239" s="86"/>
      <c r="P239" s="215">
        <f>O239*H239</f>
        <v>0</v>
      </c>
      <c r="Q239" s="215">
        <v>0.0077000000000000002</v>
      </c>
      <c r="R239" s="215">
        <f>Q239*H239</f>
        <v>0.0077000000000000002</v>
      </c>
      <c r="S239" s="215">
        <v>0</v>
      </c>
      <c r="T239" s="216">
        <f>S239*H239</f>
        <v>0</v>
      </c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R239" s="217" t="s">
        <v>215</v>
      </c>
      <c r="AT239" s="217" t="s">
        <v>400</v>
      </c>
      <c r="AU239" s="217" t="s">
        <v>80</v>
      </c>
      <c r="AY239" s="19" t="s">
        <v>158</v>
      </c>
      <c r="BE239" s="218">
        <f>IF(N239="základní",J239,0)</f>
        <v>0</v>
      </c>
      <c r="BF239" s="218">
        <f>IF(N239="snížená",J239,0)</f>
        <v>0</v>
      </c>
      <c r="BG239" s="218">
        <f>IF(N239="zákl. přenesená",J239,0)</f>
        <v>0</v>
      </c>
      <c r="BH239" s="218">
        <f>IF(N239="sníž. přenesená",J239,0)</f>
        <v>0</v>
      </c>
      <c r="BI239" s="218">
        <f>IF(N239="nulová",J239,0)</f>
        <v>0</v>
      </c>
      <c r="BJ239" s="19" t="s">
        <v>78</v>
      </c>
      <c r="BK239" s="218">
        <f>ROUND(I239*H239,2)</f>
        <v>0</v>
      </c>
      <c r="BL239" s="19" t="s">
        <v>165</v>
      </c>
      <c r="BM239" s="217" t="s">
        <v>3806</v>
      </c>
    </row>
    <row r="240" s="2" customFormat="1" ht="14.4" customHeight="1">
      <c r="A240" s="40"/>
      <c r="B240" s="41"/>
      <c r="C240" s="246" t="s">
        <v>472</v>
      </c>
      <c r="D240" s="246" t="s">
        <v>400</v>
      </c>
      <c r="E240" s="247" t="s">
        <v>3807</v>
      </c>
      <c r="F240" s="248" t="s">
        <v>3808</v>
      </c>
      <c r="G240" s="249" t="s">
        <v>505</v>
      </c>
      <c r="H240" s="250">
        <v>2</v>
      </c>
      <c r="I240" s="251"/>
      <c r="J240" s="252">
        <f>ROUND(I240*H240,2)</f>
        <v>0</v>
      </c>
      <c r="K240" s="248" t="s">
        <v>164</v>
      </c>
      <c r="L240" s="253"/>
      <c r="M240" s="254" t="s">
        <v>19</v>
      </c>
      <c r="N240" s="255" t="s">
        <v>41</v>
      </c>
      <c r="O240" s="86"/>
      <c r="P240" s="215">
        <f>O240*H240</f>
        <v>0</v>
      </c>
      <c r="Q240" s="215">
        <v>0.0035000000000000001</v>
      </c>
      <c r="R240" s="215">
        <f>Q240*H240</f>
        <v>0.0070000000000000001</v>
      </c>
      <c r="S240" s="215">
        <v>0</v>
      </c>
      <c r="T240" s="216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17" t="s">
        <v>215</v>
      </c>
      <c r="AT240" s="217" t="s">
        <v>400</v>
      </c>
      <c r="AU240" s="217" t="s">
        <v>80</v>
      </c>
      <c r="AY240" s="19" t="s">
        <v>158</v>
      </c>
      <c r="BE240" s="218">
        <f>IF(N240="základní",J240,0)</f>
        <v>0</v>
      </c>
      <c r="BF240" s="218">
        <f>IF(N240="snížená",J240,0)</f>
        <v>0</v>
      </c>
      <c r="BG240" s="218">
        <f>IF(N240="zákl. přenesená",J240,0)</f>
        <v>0</v>
      </c>
      <c r="BH240" s="218">
        <f>IF(N240="sníž. přenesená",J240,0)</f>
        <v>0</v>
      </c>
      <c r="BI240" s="218">
        <f>IF(N240="nulová",J240,0)</f>
        <v>0</v>
      </c>
      <c r="BJ240" s="19" t="s">
        <v>78</v>
      </c>
      <c r="BK240" s="218">
        <f>ROUND(I240*H240,2)</f>
        <v>0</v>
      </c>
      <c r="BL240" s="19" t="s">
        <v>165</v>
      </c>
      <c r="BM240" s="217" t="s">
        <v>3809</v>
      </c>
    </row>
    <row r="241" s="2" customFormat="1" ht="14.4" customHeight="1">
      <c r="A241" s="40"/>
      <c r="B241" s="41"/>
      <c r="C241" s="206" t="s">
        <v>483</v>
      </c>
      <c r="D241" s="206" t="s">
        <v>160</v>
      </c>
      <c r="E241" s="207" t="s">
        <v>3810</v>
      </c>
      <c r="F241" s="208" t="s">
        <v>3811</v>
      </c>
      <c r="G241" s="209" t="s">
        <v>505</v>
      </c>
      <c r="H241" s="210">
        <v>3</v>
      </c>
      <c r="I241" s="211"/>
      <c r="J241" s="212">
        <f>ROUND(I241*H241,2)</f>
        <v>0</v>
      </c>
      <c r="K241" s="208" t="s">
        <v>164</v>
      </c>
      <c r="L241" s="46"/>
      <c r="M241" s="213" t="s">
        <v>19</v>
      </c>
      <c r="N241" s="214" t="s">
        <v>41</v>
      </c>
      <c r="O241" s="86"/>
      <c r="P241" s="215">
        <f>O241*H241</f>
        <v>0</v>
      </c>
      <c r="Q241" s="215">
        <v>0.10940999999999999</v>
      </c>
      <c r="R241" s="215">
        <f>Q241*H241</f>
        <v>0.32822999999999997</v>
      </c>
      <c r="S241" s="215">
        <v>0</v>
      </c>
      <c r="T241" s="216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17" t="s">
        <v>165</v>
      </c>
      <c r="AT241" s="217" t="s">
        <v>160</v>
      </c>
      <c r="AU241" s="217" t="s">
        <v>80</v>
      </c>
      <c r="AY241" s="19" t="s">
        <v>158</v>
      </c>
      <c r="BE241" s="218">
        <f>IF(N241="základní",J241,0)</f>
        <v>0</v>
      </c>
      <c r="BF241" s="218">
        <f>IF(N241="snížená",J241,0)</f>
        <v>0</v>
      </c>
      <c r="BG241" s="218">
        <f>IF(N241="zákl. přenesená",J241,0)</f>
        <v>0</v>
      </c>
      <c r="BH241" s="218">
        <f>IF(N241="sníž. přenesená",J241,0)</f>
        <v>0</v>
      </c>
      <c r="BI241" s="218">
        <f>IF(N241="nulová",J241,0)</f>
        <v>0</v>
      </c>
      <c r="BJ241" s="19" t="s">
        <v>78</v>
      </c>
      <c r="BK241" s="218">
        <f>ROUND(I241*H241,2)</f>
        <v>0</v>
      </c>
      <c r="BL241" s="19" t="s">
        <v>165</v>
      </c>
      <c r="BM241" s="217" t="s">
        <v>3812</v>
      </c>
    </row>
    <row r="242" s="2" customFormat="1">
      <c r="A242" s="40"/>
      <c r="B242" s="41"/>
      <c r="C242" s="42"/>
      <c r="D242" s="219" t="s">
        <v>167</v>
      </c>
      <c r="E242" s="42"/>
      <c r="F242" s="220" t="s">
        <v>3813</v>
      </c>
      <c r="G242" s="42"/>
      <c r="H242" s="42"/>
      <c r="I242" s="221"/>
      <c r="J242" s="42"/>
      <c r="K242" s="42"/>
      <c r="L242" s="46"/>
      <c r="M242" s="222"/>
      <c r="N242" s="223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167</v>
      </c>
      <c r="AU242" s="19" t="s">
        <v>80</v>
      </c>
    </row>
    <row r="243" s="2" customFormat="1" ht="14.4" customHeight="1">
      <c r="A243" s="40"/>
      <c r="B243" s="41"/>
      <c r="C243" s="246" t="s">
        <v>492</v>
      </c>
      <c r="D243" s="246" t="s">
        <v>400</v>
      </c>
      <c r="E243" s="247" t="s">
        <v>3814</v>
      </c>
      <c r="F243" s="248" t="s">
        <v>3815</v>
      </c>
      <c r="G243" s="249" t="s">
        <v>505</v>
      </c>
      <c r="H243" s="250">
        <v>3</v>
      </c>
      <c r="I243" s="251"/>
      <c r="J243" s="252">
        <f>ROUND(I243*H243,2)</f>
        <v>0</v>
      </c>
      <c r="K243" s="248" t="s">
        <v>164</v>
      </c>
      <c r="L243" s="253"/>
      <c r="M243" s="254" t="s">
        <v>19</v>
      </c>
      <c r="N243" s="255" t="s">
        <v>41</v>
      </c>
      <c r="O243" s="86"/>
      <c r="P243" s="215">
        <f>O243*H243</f>
        <v>0</v>
      </c>
      <c r="Q243" s="215">
        <v>0.0061000000000000004</v>
      </c>
      <c r="R243" s="215">
        <f>Q243*H243</f>
        <v>0.0183</v>
      </c>
      <c r="S243" s="215">
        <v>0</v>
      </c>
      <c r="T243" s="216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17" t="s">
        <v>215</v>
      </c>
      <c r="AT243" s="217" t="s">
        <v>400</v>
      </c>
      <c r="AU243" s="217" t="s">
        <v>80</v>
      </c>
      <c r="AY243" s="19" t="s">
        <v>158</v>
      </c>
      <c r="BE243" s="218">
        <f>IF(N243="základní",J243,0)</f>
        <v>0</v>
      </c>
      <c r="BF243" s="218">
        <f>IF(N243="snížená",J243,0)</f>
        <v>0</v>
      </c>
      <c r="BG243" s="218">
        <f>IF(N243="zákl. přenesená",J243,0)</f>
        <v>0</v>
      </c>
      <c r="BH243" s="218">
        <f>IF(N243="sníž. přenesená",J243,0)</f>
        <v>0</v>
      </c>
      <c r="BI243" s="218">
        <f>IF(N243="nulová",J243,0)</f>
        <v>0</v>
      </c>
      <c r="BJ243" s="19" t="s">
        <v>78</v>
      </c>
      <c r="BK243" s="218">
        <f>ROUND(I243*H243,2)</f>
        <v>0</v>
      </c>
      <c r="BL243" s="19" t="s">
        <v>165</v>
      </c>
      <c r="BM243" s="217" t="s">
        <v>3816</v>
      </c>
    </row>
    <row r="244" s="2" customFormat="1" ht="22.2" customHeight="1">
      <c r="A244" s="40"/>
      <c r="B244" s="41"/>
      <c r="C244" s="206" t="s">
        <v>497</v>
      </c>
      <c r="D244" s="206" t="s">
        <v>160</v>
      </c>
      <c r="E244" s="207" t="s">
        <v>3817</v>
      </c>
      <c r="F244" s="208" t="s">
        <v>3818</v>
      </c>
      <c r="G244" s="209" t="s">
        <v>181</v>
      </c>
      <c r="H244" s="210">
        <v>1012</v>
      </c>
      <c r="I244" s="211"/>
      <c r="J244" s="212">
        <f>ROUND(I244*H244,2)</f>
        <v>0</v>
      </c>
      <c r="K244" s="208" t="s">
        <v>164</v>
      </c>
      <c r="L244" s="46"/>
      <c r="M244" s="213" t="s">
        <v>19</v>
      </c>
      <c r="N244" s="214" t="s">
        <v>41</v>
      </c>
      <c r="O244" s="86"/>
      <c r="P244" s="215">
        <f>O244*H244</f>
        <v>0</v>
      </c>
      <c r="Q244" s="215">
        <v>0.16850000000000001</v>
      </c>
      <c r="R244" s="215">
        <f>Q244*H244</f>
        <v>170.52200000000002</v>
      </c>
      <c r="S244" s="215">
        <v>0</v>
      </c>
      <c r="T244" s="216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17" t="s">
        <v>165</v>
      </c>
      <c r="AT244" s="217" t="s">
        <v>160</v>
      </c>
      <c r="AU244" s="217" t="s">
        <v>80</v>
      </c>
      <c r="AY244" s="19" t="s">
        <v>158</v>
      </c>
      <c r="BE244" s="218">
        <f>IF(N244="základní",J244,0)</f>
        <v>0</v>
      </c>
      <c r="BF244" s="218">
        <f>IF(N244="snížená",J244,0)</f>
        <v>0</v>
      </c>
      <c r="BG244" s="218">
        <f>IF(N244="zákl. přenesená",J244,0)</f>
        <v>0</v>
      </c>
      <c r="BH244" s="218">
        <f>IF(N244="sníž. přenesená",J244,0)</f>
        <v>0</v>
      </c>
      <c r="BI244" s="218">
        <f>IF(N244="nulová",J244,0)</f>
        <v>0</v>
      </c>
      <c r="BJ244" s="19" t="s">
        <v>78</v>
      </c>
      <c r="BK244" s="218">
        <f>ROUND(I244*H244,2)</f>
        <v>0</v>
      </c>
      <c r="BL244" s="19" t="s">
        <v>165</v>
      </c>
      <c r="BM244" s="217" t="s">
        <v>3819</v>
      </c>
    </row>
    <row r="245" s="2" customFormat="1">
      <c r="A245" s="40"/>
      <c r="B245" s="41"/>
      <c r="C245" s="42"/>
      <c r="D245" s="219" t="s">
        <v>167</v>
      </c>
      <c r="E245" s="42"/>
      <c r="F245" s="220" t="s">
        <v>3820</v>
      </c>
      <c r="G245" s="42"/>
      <c r="H245" s="42"/>
      <c r="I245" s="221"/>
      <c r="J245" s="42"/>
      <c r="K245" s="42"/>
      <c r="L245" s="46"/>
      <c r="M245" s="222"/>
      <c r="N245" s="223"/>
      <c r="O245" s="86"/>
      <c r="P245" s="86"/>
      <c r="Q245" s="86"/>
      <c r="R245" s="86"/>
      <c r="S245" s="86"/>
      <c r="T245" s="87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167</v>
      </c>
      <c r="AU245" s="19" t="s">
        <v>80</v>
      </c>
    </row>
    <row r="246" s="13" customFormat="1">
      <c r="A246" s="13"/>
      <c r="B246" s="224"/>
      <c r="C246" s="225"/>
      <c r="D246" s="226" t="s">
        <v>169</v>
      </c>
      <c r="E246" s="227" t="s">
        <v>19</v>
      </c>
      <c r="F246" s="228" t="s">
        <v>3821</v>
      </c>
      <c r="G246" s="225"/>
      <c r="H246" s="227" t="s">
        <v>19</v>
      </c>
      <c r="I246" s="229"/>
      <c r="J246" s="225"/>
      <c r="K246" s="225"/>
      <c r="L246" s="230"/>
      <c r="M246" s="231"/>
      <c r="N246" s="232"/>
      <c r="O246" s="232"/>
      <c r="P246" s="232"/>
      <c r="Q246" s="232"/>
      <c r="R246" s="232"/>
      <c r="S246" s="232"/>
      <c r="T246" s="23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34" t="s">
        <v>169</v>
      </c>
      <c r="AU246" s="234" t="s">
        <v>80</v>
      </c>
      <c r="AV246" s="13" t="s">
        <v>78</v>
      </c>
      <c r="AW246" s="13" t="s">
        <v>171</v>
      </c>
      <c r="AX246" s="13" t="s">
        <v>70</v>
      </c>
      <c r="AY246" s="234" t="s">
        <v>158</v>
      </c>
    </row>
    <row r="247" s="14" customFormat="1">
      <c r="A247" s="14"/>
      <c r="B247" s="235"/>
      <c r="C247" s="236"/>
      <c r="D247" s="226" t="s">
        <v>169</v>
      </c>
      <c r="E247" s="237" t="s">
        <v>19</v>
      </c>
      <c r="F247" s="238" t="s">
        <v>3822</v>
      </c>
      <c r="G247" s="236"/>
      <c r="H247" s="239">
        <v>870</v>
      </c>
      <c r="I247" s="240"/>
      <c r="J247" s="236"/>
      <c r="K247" s="236"/>
      <c r="L247" s="241"/>
      <c r="M247" s="242"/>
      <c r="N247" s="243"/>
      <c r="O247" s="243"/>
      <c r="P247" s="243"/>
      <c r="Q247" s="243"/>
      <c r="R247" s="243"/>
      <c r="S247" s="243"/>
      <c r="T247" s="24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45" t="s">
        <v>169</v>
      </c>
      <c r="AU247" s="245" t="s">
        <v>80</v>
      </c>
      <c r="AV247" s="14" t="s">
        <v>80</v>
      </c>
      <c r="AW247" s="14" t="s">
        <v>171</v>
      </c>
      <c r="AX247" s="14" t="s">
        <v>70</v>
      </c>
      <c r="AY247" s="245" t="s">
        <v>158</v>
      </c>
    </row>
    <row r="248" s="13" customFormat="1">
      <c r="A248" s="13"/>
      <c r="B248" s="224"/>
      <c r="C248" s="225"/>
      <c r="D248" s="226" t="s">
        <v>169</v>
      </c>
      <c r="E248" s="227" t="s">
        <v>19</v>
      </c>
      <c r="F248" s="228" t="s">
        <v>3823</v>
      </c>
      <c r="G248" s="225"/>
      <c r="H248" s="227" t="s">
        <v>19</v>
      </c>
      <c r="I248" s="229"/>
      <c r="J248" s="225"/>
      <c r="K248" s="225"/>
      <c r="L248" s="230"/>
      <c r="M248" s="231"/>
      <c r="N248" s="232"/>
      <c r="O248" s="232"/>
      <c r="P248" s="232"/>
      <c r="Q248" s="232"/>
      <c r="R248" s="232"/>
      <c r="S248" s="232"/>
      <c r="T248" s="23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34" t="s">
        <v>169</v>
      </c>
      <c r="AU248" s="234" t="s">
        <v>80</v>
      </c>
      <c r="AV248" s="13" t="s">
        <v>78</v>
      </c>
      <c r="AW248" s="13" t="s">
        <v>171</v>
      </c>
      <c r="AX248" s="13" t="s">
        <v>70</v>
      </c>
      <c r="AY248" s="234" t="s">
        <v>158</v>
      </c>
    </row>
    <row r="249" s="14" customFormat="1">
      <c r="A249" s="14"/>
      <c r="B249" s="235"/>
      <c r="C249" s="236"/>
      <c r="D249" s="226" t="s">
        <v>169</v>
      </c>
      <c r="E249" s="237" t="s">
        <v>19</v>
      </c>
      <c r="F249" s="238" t="s">
        <v>269</v>
      </c>
      <c r="G249" s="236"/>
      <c r="H249" s="239">
        <v>14</v>
      </c>
      <c r="I249" s="240"/>
      <c r="J249" s="236"/>
      <c r="K249" s="236"/>
      <c r="L249" s="241"/>
      <c r="M249" s="242"/>
      <c r="N249" s="243"/>
      <c r="O249" s="243"/>
      <c r="P249" s="243"/>
      <c r="Q249" s="243"/>
      <c r="R249" s="243"/>
      <c r="S249" s="243"/>
      <c r="T249" s="24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45" t="s">
        <v>169</v>
      </c>
      <c r="AU249" s="245" t="s">
        <v>80</v>
      </c>
      <c r="AV249" s="14" t="s">
        <v>80</v>
      </c>
      <c r="AW249" s="14" t="s">
        <v>171</v>
      </c>
      <c r="AX249" s="14" t="s">
        <v>70</v>
      </c>
      <c r="AY249" s="245" t="s">
        <v>158</v>
      </c>
    </row>
    <row r="250" s="13" customFormat="1">
      <c r="A250" s="13"/>
      <c r="B250" s="224"/>
      <c r="C250" s="225"/>
      <c r="D250" s="226" t="s">
        <v>169</v>
      </c>
      <c r="E250" s="227" t="s">
        <v>19</v>
      </c>
      <c r="F250" s="228" t="s">
        <v>3824</v>
      </c>
      <c r="G250" s="225"/>
      <c r="H250" s="227" t="s">
        <v>19</v>
      </c>
      <c r="I250" s="229"/>
      <c r="J250" s="225"/>
      <c r="K250" s="225"/>
      <c r="L250" s="230"/>
      <c r="M250" s="231"/>
      <c r="N250" s="232"/>
      <c r="O250" s="232"/>
      <c r="P250" s="232"/>
      <c r="Q250" s="232"/>
      <c r="R250" s="232"/>
      <c r="S250" s="232"/>
      <c r="T250" s="23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34" t="s">
        <v>169</v>
      </c>
      <c r="AU250" s="234" t="s">
        <v>80</v>
      </c>
      <c r="AV250" s="13" t="s">
        <v>78</v>
      </c>
      <c r="AW250" s="13" t="s">
        <v>171</v>
      </c>
      <c r="AX250" s="13" t="s">
        <v>70</v>
      </c>
      <c r="AY250" s="234" t="s">
        <v>158</v>
      </c>
    </row>
    <row r="251" s="14" customFormat="1">
      <c r="A251" s="14"/>
      <c r="B251" s="235"/>
      <c r="C251" s="236"/>
      <c r="D251" s="226" t="s">
        <v>169</v>
      </c>
      <c r="E251" s="237" t="s">
        <v>19</v>
      </c>
      <c r="F251" s="238" t="s">
        <v>209</v>
      </c>
      <c r="G251" s="236"/>
      <c r="H251" s="239">
        <v>7</v>
      </c>
      <c r="I251" s="240"/>
      <c r="J251" s="236"/>
      <c r="K251" s="236"/>
      <c r="L251" s="241"/>
      <c r="M251" s="242"/>
      <c r="N251" s="243"/>
      <c r="O251" s="243"/>
      <c r="P251" s="243"/>
      <c r="Q251" s="243"/>
      <c r="R251" s="243"/>
      <c r="S251" s="243"/>
      <c r="T251" s="24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45" t="s">
        <v>169</v>
      </c>
      <c r="AU251" s="245" t="s">
        <v>80</v>
      </c>
      <c r="AV251" s="14" t="s">
        <v>80</v>
      </c>
      <c r="AW251" s="14" t="s">
        <v>171</v>
      </c>
      <c r="AX251" s="14" t="s">
        <v>70</v>
      </c>
      <c r="AY251" s="245" t="s">
        <v>158</v>
      </c>
    </row>
    <row r="252" s="13" customFormat="1">
      <c r="A252" s="13"/>
      <c r="B252" s="224"/>
      <c r="C252" s="225"/>
      <c r="D252" s="226" t="s">
        <v>169</v>
      </c>
      <c r="E252" s="227" t="s">
        <v>19</v>
      </c>
      <c r="F252" s="228" t="s">
        <v>3825</v>
      </c>
      <c r="G252" s="225"/>
      <c r="H252" s="227" t="s">
        <v>19</v>
      </c>
      <c r="I252" s="229"/>
      <c r="J252" s="225"/>
      <c r="K252" s="225"/>
      <c r="L252" s="230"/>
      <c r="M252" s="231"/>
      <c r="N252" s="232"/>
      <c r="O252" s="232"/>
      <c r="P252" s="232"/>
      <c r="Q252" s="232"/>
      <c r="R252" s="232"/>
      <c r="S252" s="232"/>
      <c r="T252" s="23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34" t="s">
        <v>169</v>
      </c>
      <c r="AU252" s="234" t="s">
        <v>80</v>
      </c>
      <c r="AV252" s="13" t="s">
        <v>78</v>
      </c>
      <c r="AW252" s="13" t="s">
        <v>171</v>
      </c>
      <c r="AX252" s="13" t="s">
        <v>70</v>
      </c>
      <c r="AY252" s="234" t="s">
        <v>158</v>
      </c>
    </row>
    <row r="253" s="14" customFormat="1">
      <c r="A253" s="14"/>
      <c r="B253" s="235"/>
      <c r="C253" s="236"/>
      <c r="D253" s="226" t="s">
        <v>169</v>
      </c>
      <c r="E253" s="237" t="s">
        <v>19</v>
      </c>
      <c r="F253" s="238" t="s">
        <v>497</v>
      </c>
      <c r="G253" s="236"/>
      <c r="H253" s="239">
        <v>45</v>
      </c>
      <c r="I253" s="240"/>
      <c r="J253" s="236"/>
      <c r="K253" s="236"/>
      <c r="L253" s="241"/>
      <c r="M253" s="242"/>
      <c r="N253" s="243"/>
      <c r="O253" s="243"/>
      <c r="P253" s="243"/>
      <c r="Q253" s="243"/>
      <c r="R253" s="243"/>
      <c r="S253" s="243"/>
      <c r="T253" s="24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45" t="s">
        <v>169</v>
      </c>
      <c r="AU253" s="245" t="s">
        <v>80</v>
      </c>
      <c r="AV253" s="14" t="s">
        <v>80</v>
      </c>
      <c r="AW253" s="14" t="s">
        <v>171</v>
      </c>
      <c r="AX253" s="14" t="s">
        <v>70</v>
      </c>
      <c r="AY253" s="245" t="s">
        <v>158</v>
      </c>
    </row>
    <row r="254" s="13" customFormat="1">
      <c r="A254" s="13"/>
      <c r="B254" s="224"/>
      <c r="C254" s="225"/>
      <c r="D254" s="226" t="s">
        <v>169</v>
      </c>
      <c r="E254" s="227" t="s">
        <v>19</v>
      </c>
      <c r="F254" s="228" t="s">
        <v>3826</v>
      </c>
      <c r="G254" s="225"/>
      <c r="H254" s="227" t="s">
        <v>19</v>
      </c>
      <c r="I254" s="229"/>
      <c r="J254" s="225"/>
      <c r="K254" s="225"/>
      <c r="L254" s="230"/>
      <c r="M254" s="231"/>
      <c r="N254" s="232"/>
      <c r="O254" s="232"/>
      <c r="P254" s="232"/>
      <c r="Q254" s="232"/>
      <c r="R254" s="232"/>
      <c r="S254" s="232"/>
      <c r="T254" s="23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34" t="s">
        <v>169</v>
      </c>
      <c r="AU254" s="234" t="s">
        <v>80</v>
      </c>
      <c r="AV254" s="13" t="s">
        <v>78</v>
      </c>
      <c r="AW254" s="13" t="s">
        <v>171</v>
      </c>
      <c r="AX254" s="13" t="s">
        <v>70</v>
      </c>
      <c r="AY254" s="234" t="s">
        <v>158</v>
      </c>
    </row>
    <row r="255" s="14" customFormat="1">
      <c r="A255" s="14"/>
      <c r="B255" s="235"/>
      <c r="C255" s="236"/>
      <c r="D255" s="226" t="s">
        <v>169</v>
      </c>
      <c r="E255" s="237" t="s">
        <v>19</v>
      </c>
      <c r="F255" s="238" t="s">
        <v>204</v>
      </c>
      <c r="G255" s="236"/>
      <c r="H255" s="239">
        <v>6</v>
      </c>
      <c r="I255" s="240"/>
      <c r="J255" s="236"/>
      <c r="K255" s="236"/>
      <c r="L255" s="241"/>
      <c r="M255" s="242"/>
      <c r="N255" s="243"/>
      <c r="O255" s="243"/>
      <c r="P255" s="243"/>
      <c r="Q255" s="243"/>
      <c r="R255" s="243"/>
      <c r="S255" s="243"/>
      <c r="T255" s="24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45" t="s">
        <v>169</v>
      </c>
      <c r="AU255" s="245" t="s">
        <v>80</v>
      </c>
      <c r="AV255" s="14" t="s">
        <v>80</v>
      </c>
      <c r="AW255" s="14" t="s">
        <v>171</v>
      </c>
      <c r="AX255" s="14" t="s">
        <v>70</v>
      </c>
      <c r="AY255" s="245" t="s">
        <v>158</v>
      </c>
    </row>
    <row r="256" s="13" customFormat="1">
      <c r="A256" s="13"/>
      <c r="B256" s="224"/>
      <c r="C256" s="225"/>
      <c r="D256" s="226" t="s">
        <v>169</v>
      </c>
      <c r="E256" s="227" t="s">
        <v>19</v>
      </c>
      <c r="F256" s="228" t="s">
        <v>3827</v>
      </c>
      <c r="G256" s="225"/>
      <c r="H256" s="227" t="s">
        <v>19</v>
      </c>
      <c r="I256" s="229"/>
      <c r="J256" s="225"/>
      <c r="K256" s="225"/>
      <c r="L256" s="230"/>
      <c r="M256" s="231"/>
      <c r="N256" s="232"/>
      <c r="O256" s="232"/>
      <c r="P256" s="232"/>
      <c r="Q256" s="232"/>
      <c r="R256" s="232"/>
      <c r="S256" s="232"/>
      <c r="T256" s="23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34" t="s">
        <v>169</v>
      </c>
      <c r="AU256" s="234" t="s">
        <v>80</v>
      </c>
      <c r="AV256" s="13" t="s">
        <v>78</v>
      </c>
      <c r="AW256" s="13" t="s">
        <v>171</v>
      </c>
      <c r="AX256" s="13" t="s">
        <v>70</v>
      </c>
      <c r="AY256" s="234" t="s">
        <v>158</v>
      </c>
    </row>
    <row r="257" s="14" customFormat="1">
      <c r="A257" s="14"/>
      <c r="B257" s="235"/>
      <c r="C257" s="236"/>
      <c r="D257" s="226" t="s">
        <v>169</v>
      </c>
      <c r="E257" s="237" t="s">
        <v>19</v>
      </c>
      <c r="F257" s="238" t="s">
        <v>1011</v>
      </c>
      <c r="G257" s="236"/>
      <c r="H257" s="239">
        <v>70</v>
      </c>
      <c r="I257" s="240"/>
      <c r="J257" s="236"/>
      <c r="K257" s="236"/>
      <c r="L257" s="241"/>
      <c r="M257" s="242"/>
      <c r="N257" s="243"/>
      <c r="O257" s="243"/>
      <c r="P257" s="243"/>
      <c r="Q257" s="243"/>
      <c r="R257" s="243"/>
      <c r="S257" s="243"/>
      <c r="T257" s="24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45" t="s">
        <v>169</v>
      </c>
      <c r="AU257" s="245" t="s">
        <v>80</v>
      </c>
      <c r="AV257" s="14" t="s">
        <v>80</v>
      </c>
      <c r="AW257" s="14" t="s">
        <v>171</v>
      </c>
      <c r="AX257" s="14" t="s">
        <v>70</v>
      </c>
      <c r="AY257" s="245" t="s">
        <v>158</v>
      </c>
    </row>
    <row r="258" s="15" customFormat="1">
      <c r="A258" s="15"/>
      <c r="B258" s="256"/>
      <c r="C258" s="257"/>
      <c r="D258" s="226" t="s">
        <v>169</v>
      </c>
      <c r="E258" s="258" t="s">
        <v>19</v>
      </c>
      <c r="F258" s="259" t="s">
        <v>470</v>
      </c>
      <c r="G258" s="257"/>
      <c r="H258" s="260">
        <v>1012</v>
      </c>
      <c r="I258" s="261"/>
      <c r="J258" s="257"/>
      <c r="K258" s="257"/>
      <c r="L258" s="262"/>
      <c r="M258" s="263"/>
      <c r="N258" s="264"/>
      <c r="O258" s="264"/>
      <c r="P258" s="264"/>
      <c r="Q258" s="264"/>
      <c r="R258" s="264"/>
      <c r="S258" s="264"/>
      <c r="T258" s="265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66" t="s">
        <v>169</v>
      </c>
      <c r="AU258" s="266" t="s">
        <v>80</v>
      </c>
      <c r="AV258" s="15" t="s">
        <v>165</v>
      </c>
      <c r="AW258" s="15" t="s">
        <v>171</v>
      </c>
      <c r="AX258" s="15" t="s">
        <v>78</v>
      </c>
      <c r="AY258" s="266" t="s">
        <v>158</v>
      </c>
    </row>
    <row r="259" s="2" customFormat="1" ht="14.4" customHeight="1">
      <c r="A259" s="40"/>
      <c r="B259" s="41"/>
      <c r="C259" s="246" t="s">
        <v>502</v>
      </c>
      <c r="D259" s="246" t="s">
        <v>400</v>
      </c>
      <c r="E259" s="247" t="s">
        <v>3828</v>
      </c>
      <c r="F259" s="248" t="s">
        <v>3829</v>
      </c>
      <c r="G259" s="249" t="s">
        <v>181</v>
      </c>
      <c r="H259" s="250">
        <v>904.79999999999995</v>
      </c>
      <c r="I259" s="251"/>
      <c r="J259" s="252">
        <f>ROUND(I259*H259,2)</f>
        <v>0</v>
      </c>
      <c r="K259" s="248" t="s">
        <v>164</v>
      </c>
      <c r="L259" s="253"/>
      <c r="M259" s="254" t="s">
        <v>19</v>
      </c>
      <c r="N259" s="255" t="s">
        <v>41</v>
      </c>
      <c r="O259" s="86"/>
      <c r="P259" s="215">
        <f>O259*H259</f>
        <v>0</v>
      </c>
      <c r="Q259" s="215">
        <v>0.080000000000000002</v>
      </c>
      <c r="R259" s="215">
        <f>Q259*H259</f>
        <v>72.384</v>
      </c>
      <c r="S259" s="215">
        <v>0</v>
      </c>
      <c r="T259" s="216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17" t="s">
        <v>215</v>
      </c>
      <c r="AT259" s="217" t="s">
        <v>400</v>
      </c>
      <c r="AU259" s="217" t="s">
        <v>80</v>
      </c>
      <c r="AY259" s="19" t="s">
        <v>158</v>
      </c>
      <c r="BE259" s="218">
        <f>IF(N259="základní",J259,0)</f>
        <v>0</v>
      </c>
      <c r="BF259" s="218">
        <f>IF(N259="snížená",J259,0)</f>
        <v>0</v>
      </c>
      <c r="BG259" s="218">
        <f>IF(N259="zákl. přenesená",J259,0)</f>
        <v>0</v>
      </c>
      <c r="BH259" s="218">
        <f>IF(N259="sníž. přenesená",J259,0)</f>
        <v>0</v>
      </c>
      <c r="BI259" s="218">
        <f>IF(N259="nulová",J259,0)</f>
        <v>0</v>
      </c>
      <c r="BJ259" s="19" t="s">
        <v>78</v>
      </c>
      <c r="BK259" s="218">
        <f>ROUND(I259*H259,2)</f>
        <v>0</v>
      </c>
      <c r="BL259" s="19" t="s">
        <v>165</v>
      </c>
      <c r="BM259" s="217" t="s">
        <v>3830</v>
      </c>
    </row>
    <row r="260" s="14" customFormat="1">
      <c r="A260" s="14"/>
      <c r="B260" s="235"/>
      <c r="C260" s="236"/>
      <c r="D260" s="226" t="s">
        <v>169</v>
      </c>
      <c r="E260" s="236"/>
      <c r="F260" s="238" t="s">
        <v>3831</v>
      </c>
      <c r="G260" s="236"/>
      <c r="H260" s="239">
        <v>904.79999999999995</v>
      </c>
      <c r="I260" s="240"/>
      <c r="J260" s="236"/>
      <c r="K260" s="236"/>
      <c r="L260" s="241"/>
      <c r="M260" s="242"/>
      <c r="N260" s="243"/>
      <c r="O260" s="243"/>
      <c r="P260" s="243"/>
      <c r="Q260" s="243"/>
      <c r="R260" s="243"/>
      <c r="S260" s="243"/>
      <c r="T260" s="24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45" t="s">
        <v>169</v>
      </c>
      <c r="AU260" s="245" t="s">
        <v>80</v>
      </c>
      <c r="AV260" s="14" t="s">
        <v>80</v>
      </c>
      <c r="AW260" s="14" t="s">
        <v>4</v>
      </c>
      <c r="AX260" s="14" t="s">
        <v>78</v>
      </c>
      <c r="AY260" s="245" t="s">
        <v>158</v>
      </c>
    </row>
    <row r="261" s="2" customFormat="1" ht="14.4" customHeight="1">
      <c r="A261" s="40"/>
      <c r="B261" s="41"/>
      <c r="C261" s="246" t="s">
        <v>467</v>
      </c>
      <c r="D261" s="246" t="s">
        <v>400</v>
      </c>
      <c r="E261" s="247" t="s">
        <v>3832</v>
      </c>
      <c r="F261" s="248" t="s">
        <v>3833</v>
      </c>
      <c r="G261" s="249" t="s">
        <v>181</v>
      </c>
      <c r="H261" s="250">
        <v>14.699999999999999</v>
      </c>
      <c r="I261" s="251"/>
      <c r="J261" s="252">
        <f>ROUND(I261*H261,2)</f>
        <v>0</v>
      </c>
      <c r="K261" s="248" t="s">
        <v>164</v>
      </c>
      <c r="L261" s="253"/>
      <c r="M261" s="254" t="s">
        <v>19</v>
      </c>
      <c r="N261" s="255" t="s">
        <v>41</v>
      </c>
      <c r="O261" s="86"/>
      <c r="P261" s="215">
        <f>O261*H261</f>
        <v>0</v>
      </c>
      <c r="Q261" s="215">
        <v>0.12</v>
      </c>
      <c r="R261" s="215">
        <f>Q261*H261</f>
        <v>1.7639999999999998</v>
      </c>
      <c r="S261" s="215">
        <v>0</v>
      </c>
      <c r="T261" s="216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17" t="s">
        <v>215</v>
      </c>
      <c r="AT261" s="217" t="s">
        <v>400</v>
      </c>
      <c r="AU261" s="217" t="s">
        <v>80</v>
      </c>
      <c r="AY261" s="19" t="s">
        <v>158</v>
      </c>
      <c r="BE261" s="218">
        <f>IF(N261="základní",J261,0)</f>
        <v>0</v>
      </c>
      <c r="BF261" s="218">
        <f>IF(N261="snížená",J261,0)</f>
        <v>0</v>
      </c>
      <c r="BG261" s="218">
        <f>IF(N261="zákl. přenesená",J261,0)</f>
        <v>0</v>
      </c>
      <c r="BH261" s="218">
        <f>IF(N261="sníž. přenesená",J261,0)</f>
        <v>0</v>
      </c>
      <c r="BI261" s="218">
        <f>IF(N261="nulová",J261,0)</f>
        <v>0</v>
      </c>
      <c r="BJ261" s="19" t="s">
        <v>78</v>
      </c>
      <c r="BK261" s="218">
        <f>ROUND(I261*H261,2)</f>
        <v>0</v>
      </c>
      <c r="BL261" s="19" t="s">
        <v>165</v>
      </c>
      <c r="BM261" s="217" t="s">
        <v>3834</v>
      </c>
    </row>
    <row r="262" s="14" customFormat="1">
      <c r="A262" s="14"/>
      <c r="B262" s="235"/>
      <c r="C262" s="236"/>
      <c r="D262" s="226" t="s">
        <v>169</v>
      </c>
      <c r="E262" s="236"/>
      <c r="F262" s="238" t="s">
        <v>3835</v>
      </c>
      <c r="G262" s="236"/>
      <c r="H262" s="239">
        <v>14.699999999999999</v>
      </c>
      <c r="I262" s="240"/>
      <c r="J262" s="236"/>
      <c r="K262" s="236"/>
      <c r="L262" s="241"/>
      <c r="M262" s="242"/>
      <c r="N262" s="243"/>
      <c r="O262" s="243"/>
      <c r="P262" s="243"/>
      <c r="Q262" s="243"/>
      <c r="R262" s="243"/>
      <c r="S262" s="243"/>
      <c r="T262" s="24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45" t="s">
        <v>169</v>
      </c>
      <c r="AU262" s="245" t="s">
        <v>80</v>
      </c>
      <c r="AV262" s="14" t="s">
        <v>80</v>
      </c>
      <c r="AW262" s="14" t="s">
        <v>4</v>
      </c>
      <c r="AX262" s="14" t="s">
        <v>78</v>
      </c>
      <c r="AY262" s="245" t="s">
        <v>158</v>
      </c>
    </row>
    <row r="263" s="2" customFormat="1" ht="14.4" customHeight="1">
      <c r="A263" s="40"/>
      <c r="B263" s="41"/>
      <c r="C263" s="246" t="s">
        <v>513</v>
      </c>
      <c r="D263" s="246" t="s">
        <v>400</v>
      </c>
      <c r="E263" s="247" t="s">
        <v>3836</v>
      </c>
      <c r="F263" s="248" t="s">
        <v>3837</v>
      </c>
      <c r="G263" s="249" t="s">
        <v>181</v>
      </c>
      <c r="H263" s="250">
        <v>7.3499999999999996</v>
      </c>
      <c r="I263" s="251"/>
      <c r="J263" s="252">
        <f>ROUND(I263*H263,2)</f>
        <v>0</v>
      </c>
      <c r="K263" s="248" t="s">
        <v>19</v>
      </c>
      <c r="L263" s="253"/>
      <c r="M263" s="254" t="s">
        <v>19</v>
      </c>
      <c r="N263" s="255" t="s">
        <v>41</v>
      </c>
      <c r="O263" s="86"/>
      <c r="P263" s="215">
        <f>O263*H263</f>
        <v>0</v>
      </c>
      <c r="Q263" s="215">
        <v>0.12</v>
      </c>
      <c r="R263" s="215">
        <f>Q263*H263</f>
        <v>0.8819999999999999</v>
      </c>
      <c r="S263" s="215">
        <v>0</v>
      </c>
      <c r="T263" s="216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17" t="s">
        <v>215</v>
      </c>
      <c r="AT263" s="217" t="s">
        <v>400</v>
      </c>
      <c r="AU263" s="217" t="s">
        <v>80</v>
      </c>
      <c r="AY263" s="19" t="s">
        <v>158</v>
      </c>
      <c r="BE263" s="218">
        <f>IF(N263="základní",J263,0)</f>
        <v>0</v>
      </c>
      <c r="BF263" s="218">
        <f>IF(N263="snížená",J263,0)</f>
        <v>0</v>
      </c>
      <c r="BG263" s="218">
        <f>IF(N263="zákl. přenesená",J263,0)</f>
        <v>0</v>
      </c>
      <c r="BH263" s="218">
        <f>IF(N263="sníž. přenesená",J263,0)</f>
        <v>0</v>
      </c>
      <c r="BI263" s="218">
        <f>IF(N263="nulová",J263,0)</f>
        <v>0</v>
      </c>
      <c r="BJ263" s="19" t="s">
        <v>78</v>
      </c>
      <c r="BK263" s="218">
        <f>ROUND(I263*H263,2)</f>
        <v>0</v>
      </c>
      <c r="BL263" s="19" t="s">
        <v>165</v>
      </c>
      <c r="BM263" s="217" t="s">
        <v>3838</v>
      </c>
    </row>
    <row r="264" s="14" customFormat="1">
      <c r="A264" s="14"/>
      <c r="B264" s="235"/>
      <c r="C264" s="236"/>
      <c r="D264" s="226" t="s">
        <v>169</v>
      </c>
      <c r="E264" s="236"/>
      <c r="F264" s="238" t="s">
        <v>3839</v>
      </c>
      <c r="G264" s="236"/>
      <c r="H264" s="239">
        <v>7.3499999999999996</v>
      </c>
      <c r="I264" s="240"/>
      <c r="J264" s="236"/>
      <c r="K264" s="236"/>
      <c r="L264" s="241"/>
      <c r="M264" s="242"/>
      <c r="N264" s="243"/>
      <c r="O264" s="243"/>
      <c r="P264" s="243"/>
      <c r="Q264" s="243"/>
      <c r="R264" s="243"/>
      <c r="S264" s="243"/>
      <c r="T264" s="24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45" t="s">
        <v>169</v>
      </c>
      <c r="AU264" s="245" t="s">
        <v>80</v>
      </c>
      <c r="AV264" s="14" t="s">
        <v>80</v>
      </c>
      <c r="AW264" s="14" t="s">
        <v>4</v>
      </c>
      <c r="AX264" s="14" t="s">
        <v>78</v>
      </c>
      <c r="AY264" s="245" t="s">
        <v>158</v>
      </c>
    </row>
    <row r="265" s="2" customFormat="1" ht="14.4" customHeight="1">
      <c r="A265" s="40"/>
      <c r="B265" s="41"/>
      <c r="C265" s="246" t="s">
        <v>520</v>
      </c>
      <c r="D265" s="246" t="s">
        <v>400</v>
      </c>
      <c r="E265" s="247" t="s">
        <v>3840</v>
      </c>
      <c r="F265" s="248" t="s">
        <v>3841</v>
      </c>
      <c r="G265" s="249" t="s">
        <v>181</v>
      </c>
      <c r="H265" s="250">
        <v>7.3499999999999996</v>
      </c>
      <c r="I265" s="251"/>
      <c r="J265" s="252">
        <f>ROUND(I265*H265,2)</f>
        <v>0</v>
      </c>
      <c r="K265" s="248" t="s">
        <v>19</v>
      </c>
      <c r="L265" s="253"/>
      <c r="M265" s="254" t="s">
        <v>19</v>
      </c>
      <c r="N265" s="255" t="s">
        <v>41</v>
      </c>
      <c r="O265" s="86"/>
      <c r="P265" s="215">
        <f>O265*H265</f>
        <v>0</v>
      </c>
      <c r="Q265" s="215">
        <v>0.12</v>
      </c>
      <c r="R265" s="215">
        <f>Q265*H265</f>
        <v>0.8819999999999999</v>
      </c>
      <c r="S265" s="215">
        <v>0</v>
      </c>
      <c r="T265" s="216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17" t="s">
        <v>215</v>
      </c>
      <c r="AT265" s="217" t="s">
        <v>400</v>
      </c>
      <c r="AU265" s="217" t="s">
        <v>80</v>
      </c>
      <c r="AY265" s="19" t="s">
        <v>158</v>
      </c>
      <c r="BE265" s="218">
        <f>IF(N265="základní",J265,0)</f>
        <v>0</v>
      </c>
      <c r="BF265" s="218">
        <f>IF(N265="snížená",J265,0)</f>
        <v>0</v>
      </c>
      <c r="BG265" s="218">
        <f>IF(N265="zákl. přenesená",J265,0)</f>
        <v>0</v>
      </c>
      <c r="BH265" s="218">
        <f>IF(N265="sníž. přenesená",J265,0)</f>
        <v>0</v>
      </c>
      <c r="BI265" s="218">
        <f>IF(N265="nulová",J265,0)</f>
        <v>0</v>
      </c>
      <c r="BJ265" s="19" t="s">
        <v>78</v>
      </c>
      <c r="BK265" s="218">
        <f>ROUND(I265*H265,2)</f>
        <v>0</v>
      </c>
      <c r="BL265" s="19" t="s">
        <v>165</v>
      </c>
      <c r="BM265" s="217" t="s">
        <v>3842</v>
      </c>
    </row>
    <row r="266" s="14" customFormat="1">
      <c r="A266" s="14"/>
      <c r="B266" s="235"/>
      <c r="C266" s="236"/>
      <c r="D266" s="226" t="s">
        <v>169</v>
      </c>
      <c r="E266" s="236"/>
      <c r="F266" s="238" t="s">
        <v>3839</v>
      </c>
      <c r="G266" s="236"/>
      <c r="H266" s="239">
        <v>7.3499999999999996</v>
      </c>
      <c r="I266" s="240"/>
      <c r="J266" s="236"/>
      <c r="K266" s="236"/>
      <c r="L266" s="241"/>
      <c r="M266" s="242"/>
      <c r="N266" s="243"/>
      <c r="O266" s="243"/>
      <c r="P266" s="243"/>
      <c r="Q266" s="243"/>
      <c r="R266" s="243"/>
      <c r="S266" s="243"/>
      <c r="T266" s="24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45" t="s">
        <v>169</v>
      </c>
      <c r="AU266" s="245" t="s">
        <v>80</v>
      </c>
      <c r="AV266" s="14" t="s">
        <v>80</v>
      </c>
      <c r="AW266" s="14" t="s">
        <v>4</v>
      </c>
      <c r="AX266" s="14" t="s">
        <v>78</v>
      </c>
      <c r="AY266" s="245" t="s">
        <v>158</v>
      </c>
    </row>
    <row r="267" s="2" customFormat="1" ht="14.4" customHeight="1">
      <c r="A267" s="40"/>
      <c r="B267" s="41"/>
      <c r="C267" s="246" t="s">
        <v>524</v>
      </c>
      <c r="D267" s="246" t="s">
        <v>400</v>
      </c>
      <c r="E267" s="247" t="s">
        <v>3843</v>
      </c>
      <c r="F267" s="248" t="s">
        <v>3844</v>
      </c>
      <c r="G267" s="249" t="s">
        <v>181</v>
      </c>
      <c r="H267" s="250">
        <v>6.2999999999999998</v>
      </c>
      <c r="I267" s="251"/>
      <c r="J267" s="252">
        <f>ROUND(I267*H267,2)</f>
        <v>0</v>
      </c>
      <c r="K267" s="248" t="s">
        <v>19</v>
      </c>
      <c r="L267" s="253"/>
      <c r="M267" s="254" t="s">
        <v>19</v>
      </c>
      <c r="N267" s="255" t="s">
        <v>41</v>
      </c>
      <c r="O267" s="86"/>
      <c r="P267" s="215">
        <f>O267*H267</f>
        <v>0</v>
      </c>
      <c r="Q267" s="215">
        <v>0.12</v>
      </c>
      <c r="R267" s="215">
        <f>Q267*H267</f>
        <v>0.75600000000000001</v>
      </c>
      <c r="S267" s="215">
        <v>0</v>
      </c>
      <c r="T267" s="216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17" t="s">
        <v>215</v>
      </c>
      <c r="AT267" s="217" t="s">
        <v>400</v>
      </c>
      <c r="AU267" s="217" t="s">
        <v>80</v>
      </c>
      <c r="AY267" s="19" t="s">
        <v>158</v>
      </c>
      <c r="BE267" s="218">
        <f>IF(N267="základní",J267,0)</f>
        <v>0</v>
      </c>
      <c r="BF267" s="218">
        <f>IF(N267="snížená",J267,0)</f>
        <v>0</v>
      </c>
      <c r="BG267" s="218">
        <f>IF(N267="zákl. přenesená",J267,0)</f>
        <v>0</v>
      </c>
      <c r="BH267" s="218">
        <f>IF(N267="sníž. přenesená",J267,0)</f>
        <v>0</v>
      </c>
      <c r="BI267" s="218">
        <f>IF(N267="nulová",J267,0)</f>
        <v>0</v>
      </c>
      <c r="BJ267" s="19" t="s">
        <v>78</v>
      </c>
      <c r="BK267" s="218">
        <f>ROUND(I267*H267,2)</f>
        <v>0</v>
      </c>
      <c r="BL267" s="19" t="s">
        <v>165</v>
      </c>
      <c r="BM267" s="217" t="s">
        <v>3845</v>
      </c>
    </row>
    <row r="268" s="14" customFormat="1">
      <c r="A268" s="14"/>
      <c r="B268" s="235"/>
      <c r="C268" s="236"/>
      <c r="D268" s="226" t="s">
        <v>169</v>
      </c>
      <c r="E268" s="236"/>
      <c r="F268" s="238" t="s">
        <v>3846</v>
      </c>
      <c r="G268" s="236"/>
      <c r="H268" s="239">
        <v>6.2999999999999998</v>
      </c>
      <c r="I268" s="240"/>
      <c r="J268" s="236"/>
      <c r="K268" s="236"/>
      <c r="L268" s="241"/>
      <c r="M268" s="242"/>
      <c r="N268" s="243"/>
      <c r="O268" s="243"/>
      <c r="P268" s="243"/>
      <c r="Q268" s="243"/>
      <c r="R268" s="243"/>
      <c r="S268" s="243"/>
      <c r="T268" s="24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45" t="s">
        <v>169</v>
      </c>
      <c r="AU268" s="245" t="s">
        <v>80</v>
      </c>
      <c r="AV268" s="14" t="s">
        <v>80</v>
      </c>
      <c r="AW268" s="14" t="s">
        <v>4</v>
      </c>
      <c r="AX268" s="14" t="s">
        <v>78</v>
      </c>
      <c r="AY268" s="245" t="s">
        <v>158</v>
      </c>
    </row>
    <row r="269" s="2" customFormat="1" ht="14.4" customHeight="1">
      <c r="A269" s="40"/>
      <c r="B269" s="41"/>
      <c r="C269" s="246" t="s">
        <v>528</v>
      </c>
      <c r="D269" s="246" t="s">
        <v>400</v>
      </c>
      <c r="E269" s="247" t="s">
        <v>3847</v>
      </c>
      <c r="F269" s="248" t="s">
        <v>3848</v>
      </c>
      <c r="G269" s="249" t="s">
        <v>181</v>
      </c>
      <c r="H269" s="250">
        <v>73.5</v>
      </c>
      <c r="I269" s="251"/>
      <c r="J269" s="252">
        <f>ROUND(I269*H269,2)</f>
        <v>0</v>
      </c>
      <c r="K269" s="248" t="s">
        <v>164</v>
      </c>
      <c r="L269" s="253"/>
      <c r="M269" s="254" t="s">
        <v>19</v>
      </c>
      <c r="N269" s="255" t="s">
        <v>41</v>
      </c>
      <c r="O269" s="86"/>
      <c r="P269" s="215">
        <f>O269*H269</f>
        <v>0</v>
      </c>
      <c r="Q269" s="215">
        <v>0.056000000000000001</v>
      </c>
      <c r="R269" s="215">
        <f>Q269*H269</f>
        <v>4.1159999999999997</v>
      </c>
      <c r="S269" s="215">
        <v>0</v>
      </c>
      <c r="T269" s="216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17" t="s">
        <v>215</v>
      </c>
      <c r="AT269" s="217" t="s">
        <v>400</v>
      </c>
      <c r="AU269" s="217" t="s">
        <v>80</v>
      </c>
      <c r="AY269" s="19" t="s">
        <v>158</v>
      </c>
      <c r="BE269" s="218">
        <f>IF(N269="základní",J269,0)</f>
        <v>0</v>
      </c>
      <c r="BF269" s="218">
        <f>IF(N269="snížená",J269,0)</f>
        <v>0</v>
      </c>
      <c r="BG269" s="218">
        <f>IF(N269="zákl. přenesená",J269,0)</f>
        <v>0</v>
      </c>
      <c r="BH269" s="218">
        <f>IF(N269="sníž. přenesená",J269,0)</f>
        <v>0</v>
      </c>
      <c r="BI269" s="218">
        <f>IF(N269="nulová",J269,0)</f>
        <v>0</v>
      </c>
      <c r="BJ269" s="19" t="s">
        <v>78</v>
      </c>
      <c r="BK269" s="218">
        <f>ROUND(I269*H269,2)</f>
        <v>0</v>
      </c>
      <c r="BL269" s="19" t="s">
        <v>165</v>
      </c>
      <c r="BM269" s="217" t="s">
        <v>3849</v>
      </c>
    </row>
    <row r="270" s="14" customFormat="1">
      <c r="A270" s="14"/>
      <c r="B270" s="235"/>
      <c r="C270" s="236"/>
      <c r="D270" s="226" t="s">
        <v>169</v>
      </c>
      <c r="E270" s="236"/>
      <c r="F270" s="238" t="s">
        <v>3850</v>
      </c>
      <c r="G270" s="236"/>
      <c r="H270" s="239">
        <v>73.5</v>
      </c>
      <c r="I270" s="240"/>
      <c r="J270" s="236"/>
      <c r="K270" s="236"/>
      <c r="L270" s="241"/>
      <c r="M270" s="242"/>
      <c r="N270" s="243"/>
      <c r="O270" s="243"/>
      <c r="P270" s="243"/>
      <c r="Q270" s="243"/>
      <c r="R270" s="243"/>
      <c r="S270" s="243"/>
      <c r="T270" s="24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45" t="s">
        <v>169</v>
      </c>
      <c r="AU270" s="245" t="s">
        <v>80</v>
      </c>
      <c r="AV270" s="14" t="s">
        <v>80</v>
      </c>
      <c r="AW270" s="14" t="s">
        <v>4</v>
      </c>
      <c r="AX270" s="14" t="s">
        <v>78</v>
      </c>
      <c r="AY270" s="245" t="s">
        <v>158</v>
      </c>
    </row>
    <row r="271" s="2" customFormat="1" ht="14.4" customHeight="1">
      <c r="A271" s="40"/>
      <c r="B271" s="41"/>
      <c r="C271" s="206" t="s">
        <v>532</v>
      </c>
      <c r="D271" s="206" t="s">
        <v>160</v>
      </c>
      <c r="E271" s="207" t="s">
        <v>3851</v>
      </c>
      <c r="F271" s="208" t="s">
        <v>3852</v>
      </c>
      <c r="G271" s="209" t="s">
        <v>181</v>
      </c>
      <c r="H271" s="210">
        <v>13.5</v>
      </c>
      <c r="I271" s="211"/>
      <c r="J271" s="212">
        <f>ROUND(I271*H271,2)</f>
        <v>0</v>
      </c>
      <c r="K271" s="208" t="s">
        <v>164</v>
      </c>
      <c r="L271" s="46"/>
      <c r="M271" s="213" t="s">
        <v>19</v>
      </c>
      <c r="N271" s="214" t="s">
        <v>41</v>
      </c>
      <c r="O271" s="86"/>
      <c r="P271" s="215">
        <f>O271*H271</f>
        <v>0</v>
      </c>
      <c r="Q271" s="215">
        <v>0.035409999999999997</v>
      </c>
      <c r="R271" s="215">
        <f>Q271*H271</f>
        <v>0.47803499999999999</v>
      </c>
      <c r="S271" s="215">
        <v>0</v>
      </c>
      <c r="T271" s="216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17" t="s">
        <v>165</v>
      </c>
      <c r="AT271" s="217" t="s">
        <v>160</v>
      </c>
      <c r="AU271" s="217" t="s">
        <v>80</v>
      </c>
      <c r="AY271" s="19" t="s">
        <v>158</v>
      </c>
      <c r="BE271" s="218">
        <f>IF(N271="základní",J271,0)</f>
        <v>0</v>
      </c>
      <c r="BF271" s="218">
        <f>IF(N271="snížená",J271,0)</f>
        <v>0</v>
      </c>
      <c r="BG271" s="218">
        <f>IF(N271="zákl. přenesená",J271,0)</f>
        <v>0</v>
      </c>
      <c r="BH271" s="218">
        <f>IF(N271="sníž. přenesená",J271,0)</f>
        <v>0</v>
      </c>
      <c r="BI271" s="218">
        <f>IF(N271="nulová",J271,0)</f>
        <v>0</v>
      </c>
      <c r="BJ271" s="19" t="s">
        <v>78</v>
      </c>
      <c r="BK271" s="218">
        <f>ROUND(I271*H271,2)</f>
        <v>0</v>
      </c>
      <c r="BL271" s="19" t="s">
        <v>165</v>
      </c>
      <c r="BM271" s="217" t="s">
        <v>3853</v>
      </c>
    </row>
    <row r="272" s="2" customFormat="1">
      <c r="A272" s="40"/>
      <c r="B272" s="41"/>
      <c r="C272" s="42"/>
      <c r="D272" s="219" t="s">
        <v>167</v>
      </c>
      <c r="E272" s="42"/>
      <c r="F272" s="220" t="s">
        <v>3854</v>
      </c>
      <c r="G272" s="42"/>
      <c r="H272" s="42"/>
      <c r="I272" s="221"/>
      <c r="J272" s="42"/>
      <c r="K272" s="42"/>
      <c r="L272" s="46"/>
      <c r="M272" s="222"/>
      <c r="N272" s="223"/>
      <c r="O272" s="86"/>
      <c r="P272" s="86"/>
      <c r="Q272" s="86"/>
      <c r="R272" s="86"/>
      <c r="S272" s="86"/>
      <c r="T272" s="87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T272" s="19" t="s">
        <v>167</v>
      </c>
      <c r="AU272" s="19" t="s">
        <v>80</v>
      </c>
    </row>
    <row r="273" s="14" customFormat="1">
      <c r="A273" s="14"/>
      <c r="B273" s="235"/>
      <c r="C273" s="236"/>
      <c r="D273" s="226" t="s">
        <v>169</v>
      </c>
      <c r="E273" s="237" t="s">
        <v>19</v>
      </c>
      <c r="F273" s="238" t="s">
        <v>3855</v>
      </c>
      <c r="G273" s="236"/>
      <c r="H273" s="239">
        <v>13.5</v>
      </c>
      <c r="I273" s="240"/>
      <c r="J273" s="236"/>
      <c r="K273" s="236"/>
      <c r="L273" s="241"/>
      <c r="M273" s="242"/>
      <c r="N273" s="243"/>
      <c r="O273" s="243"/>
      <c r="P273" s="243"/>
      <c r="Q273" s="243"/>
      <c r="R273" s="243"/>
      <c r="S273" s="243"/>
      <c r="T273" s="24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45" t="s">
        <v>169</v>
      </c>
      <c r="AU273" s="245" t="s">
        <v>80</v>
      </c>
      <c r="AV273" s="14" t="s">
        <v>80</v>
      </c>
      <c r="AW273" s="14" t="s">
        <v>171</v>
      </c>
      <c r="AX273" s="14" t="s">
        <v>78</v>
      </c>
      <c r="AY273" s="245" t="s">
        <v>158</v>
      </c>
    </row>
    <row r="274" s="2" customFormat="1" ht="14.4" customHeight="1">
      <c r="A274" s="40"/>
      <c r="B274" s="41"/>
      <c r="C274" s="206" t="s">
        <v>536</v>
      </c>
      <c r="D274" s="206" t="s">
        <v>160</v>
      </c>
      <c r="E274" s="207" t="s">
        <v>916</v>
      </c>
      <c r="F274" s="208" t="s">
        <v>917</v>
      </c>
      <c r="G274" s="209" t="s">
        <v>234</v>
      </c>
      <c r="H274" s="210">
        <v>30.359999999999999</v>
      </c>
      <c r="I274" s="211"/>
      <c r="J274" s="212">
        <f>ROUND(I274*H274,2)</f>
        <v>0</v>
      </c>
      <c r="K274" s="208" t="s">
        <v>164</v>
      </c>
      <c r="L274" s="46"/>
      <c r="M274" s="213" t="s">
        <v>19</v>
      </c>
      <c r="N274" s="214" t="s">
        <v>41</v>
      </c>
      <c r="O274" s="86"/>
      <c r="P274" s="215">
        <f>O274*H274</f>
        <v>0</v>
      </c>
      <c r="Q274" s="215">
        <v>2.2563399999999998</v>
      </c>
      <c r="R274" s="215">
        <f>Q274*H274</f>
        <v>68.502482399999991</v>
      </c>
      <c r="S274" s="215">
        <v>0</v>
      </c>
      <c r="T274" s="216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17" t="s">
        <v>165</v>
      </c>
      <c r="AT274" s="217" t="s">
        <v>160</v>
      </c>
      <c r="AU274" s="217" t="s">
        <v>80</v>
      </c>
      <c r="AY274" s="19" t="s">
        <v>158</v>
      </c>
      <c r="BE274" s="218">
        <f>IF(N274="základní",J274,0)</f>
        <v>0</v>
      </c>
      <c r="BF274" s="218">
        <f>IF(N274="snížená",J274,0)</f>
        <v>0</v>
      </c>
      <c r="BG274" s="218">
        <f>IF(N274="zákl. přenesená",J274,0)</f>
        <v>0</v>
      </c>
      <c r="BH274" s="218">
        <f>IF(N274="sníž. přenesená",J274,0)</f>
        <v>0</v>
      </c>
      <c r="BI274" s="218">
        <f>IF(N274="nulová",J274,0)</f>
        <v>0</v>
      </c>
      <c r="BJ274" s="19" t="s">
        <v>78</v>
      </c>
      <c r="BK274" s="218">
        <f>ROUND(I274*H274,2)</f>
        <v>0</v>
      </c>
      <c r="BL274" s="19" t="s">
        <v>165</v>
      </c>
      <c r="BM274" s="217" t="s">
        <v>3856</v>
      </c>
    </row>
    <row r="275" s="2" customFormat="1">
      <c r="A275" s="40"/>
      <c r="B275" s="41"/>
      <c r="C275" s="42"/>
      <c r="D275" s="219" t="s">
        <v>167</v>
      </c>
      <c r="E275" s="42"/>
      <c r="F275" s="220" t="s">
        <v>919</v>
      </c>
      <c r="G275" s="42"/>
      <c r="H275" s="42"/>
      <c r="I275" s="221"/>
      <c r="J275" s="42"/>
      <c r="K275" s="42"/>
      <c r="L275" s="46"/>
      <c r="M275" s="222"/>
      <c r="N275" s="223"/>
      <c r="O275" s="86"/>
      <c r="P275" s="86"/>
      <c r="Q275" s="86"/>
      <c r="R275" s="86"/>
      <c r="S275" s="86"/>
      <c r="T275" s="87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167</v>
      </c>
      <c r="AU275" s="19" t="s">
        <v>80</v>
      </c>
    </row>
    <row r="276" s="14" customFormat="1">
      <c r="A276" s="14"/>
      <c r="B276" s="235"/>
      <c r="C276" s="236"/>
      <c r="D276" s="226" t="s">
        <v>169</v>
      </c>
      <c r="E276" s="237" t="s">
        <v>19</v>
      </c>
      <c r="F276" s="238" t="s">
        <v>3857</v>
      </c>
      <c r="G276" s="236"/>
      <c r="H276" s="239">
        <v>30.359999999999999</v>
      </c>
      <c r="I276" s="240"/>
      <c r="J276" s="236"/>
      <c r="K276" s="236"/>
      <c r="L276" s="241"/>
      <c r="M276" s="242"/>
      <c r="N276" s="243"/>
      <c r="O276" s="243"/>
      <c r="P276" s="243"/>
      <c r="Q276" s="243"/>
      <c r="R276" s="243"/>
      <c r="S276" s="243"/>
      <c r="T276" s="24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45" t="s">
        <v>169</v>
      </c>
      <c r="AU276" s="245" t="s">
        <v>80</v>
      </c>
      <c r="AV276" s="14" t="s">
        <v>80</v>
      </c>
      <c r="AW276" s="14" t="s">
        <v>171</v>
      </c>
      <c r="AX276" s="14" t="s">
        <v>78</v>
      </c>
      <c r="AY276" s="245" t="s">
        <v>158</v>
      </c>
    </row>
    <row r="277" s="2" customFormat="1" ht="14.4" customHeight="1">
      <c r="A277" s="40"/>
      <c r="B277" s="41"/>
      <c r="C277" s="206" t="s">
        <v>540</v>
      </c>
      <c r="D277" s="206" t="s">
        <v>160</v>
      </c>
      <c r="E277" s="207" t="s">
        <v>3858</v>
      </c>
      <c r="F277" s="208" t="s">
        <v>3859</v>
      </c>
      <c r="G277" s="209" t="s">
        <v>223</v>
      </c>
      <c r="H277" s="210">
        <v>420</v>
      </c>
      <c r="I277" s="211"/>
      <c r="J277" s="212">
        <f>ROUND(I277*H277,2)</f>
        <v>0</v>
      </c>
      <c r="K277" s="208" t="s">
        <v>164</v>
      </c>
      <c r="L277" s="46"/>
      <c r="M277" s="213" t="s">
        <v>19</v>
      </c>
      <c r="N277" s="214" t="s">
        <v>41</v>
      </c>
      <c r="O277" s="86"/>
      <c r="P277" s="215">
        <f>O277*H277</f>
        <v>0</v>
      </c>
      <c r="Q277" s="215">
        <v>0.00046999999999999999</v>
      </c>
      <c r="R277" s="215">
        <f>Q277*H277</f>
        <v>0.19739999999999999</v>
      </c>
      <c r="S277" s="215">
        <v>0</v>
      </c>
      <c r="T277" s="216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17" t="s">
        <v>165</v>
      </c>
      <c r="AT277" s="217" t="s">
        <v>160</v>
      </c>
      <c r="AU277" s="217" t="s">
        <v>80</v>
      </c>
      <c r="AY277" s="19" t="s">
        <v>158</v>
      </c>
      <c r="BE277" s="218">
        <f>IF(N277="základní",J277,0)</f>
        <v>0</v>
      </c>
      <c r="BF277" s="218">
        <f>IF(N277="snížená",J277,0)</f>
        <v>0</v>
      </c>
      <c r="BG277" s="218">
        <f>IF(N277="zákl. přenesená",J277,0)</f>
        <v>0</v>
      </c>
      <c r="BH277" s="218">
        <f>IF(N277="sníž. přenesená",J277,0)</f>
        <v>0</v>
      </c>
      <c r="BI277" s="218">
        <f>IF(N277="nulová",J277,0)</f>
        <v>0</v>
      </c>
      <c r="BJ277" s="19" t="s">
        <v>78</v>
      </c>
      <c r="BK277" s="218">
        <f>ROUND(I277*H277,2)</f>
        <v>0</v>
      </c>
      <c r="BL277" s="19" t="s">
        <v>165</v>
      </c>
      <c r="BM277" s="217" t="s">
        <v>3860</v>
      </c>
    </row>
    <row r="278" s="2" customFormat="1">
      <c r="A278" s="40"/>
      <c r="B278" s="41"/>
      <c r="C278" s="42"/>
      <c r="D278" s="219" t="s">
        <v>167</v>
      </c>
      <c r="E278" s="42"/>
      <c r="F278" s="220" t="s">
        <v>3861</v>
      </c>
      <c r="G278" s="42"/>
      <c r="H278" s="42"/>
      <c r="I278" s="221"/>
      <c r="J278" s="42"/>
      <c r="K278" s="42"/>
      <c r="L278" s="46"/>
      <c r="M278" s="222"/>
      <c r="N278" s="223"/>
      <c r="O278" s="86"/>
      <c r="P278" s="86"/>
      <c r="Q278" s="86"/>
      <c r="R278" s="86"/>
      <c r="S278" s="86"/>
      <c r="T278" s="87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167</v>
      </c>
      <c r="AU278" s="19" t="s">
        <v>80</v>
      </c>
    </row>
    <row r="279" s="2" customFormat="1" ht="14.4" customHeight="1">
      <c r="A279" s="40"/>
      <c r="B279" s="41"/>
      <c r="C279" s="206" t="s">
        <v>544</v>
      </c>
      <c r="D279" s="206" t="s">
        <v>160</v>
      </c>
      <c r="E279" s="207" t="s">
        <v>3862</v>
      </c>
      <c r="F279" s="208" t="s">
        <v>3863</v>
      </c>
      <c r="G279" s="209" t="s">
        <v>223</v>
      </c>
      <c r="H279" s="210">
        <v>230</v>
      </c>
      <c r="I279" s="211"/>
      <c r="J279" s="212">
        <f>ROUND(I279*H279,2)</f>
        <v>0</v>
      </c>
      <c r="K279" s="208" t="s">
        <v>164</v>
      </c>
      <c r="L279" s="46"/>
      <c r="M279" s="213" t="s">
        <v>19</v>
      </c>
      <c r="N279" s="214" t="s">
        <v>41</v>
      </c>
      <c r="O279" s="86"/>
      <c r="P279" s="215">
        <f>O279*H279</f>
        <v>0</v>
      </c>
      <c r="Q279" s="215">
        <v>0.00068999999999999997</v>
      </c>
      <c r="R279" s="215">
        <f>Q279*H279</f>
        <v>0.15869999999999998</v>
      </c>
      <c r="S279" s="215">
        <v>0</v>
      </c>
      <c r="T279" s="216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17" t="s">
        <v>165</v>
      </c>
      <c r="AT279" s="217" t="s">
        <v>160</v>
      </c>
      <c r="AU279" s="217" t="s">
        <v>80</v>
      </c>
      <c r="AY279" s="19" t="s">
        <v>158</v>
      </c>
      <c r="BE279" s="218">
        <f>IF(N279="základní",J279,0)</f>
        <v>0</v>
      </c>
      <c r="BF279" s="218">
        <f>IF(N279="snížená",J279,0)</f>
        <v>0</v>
      </c>
      <c r="BG279" s="218">
        <f>IF(N279="zákl. přenesená",J279,0)</f>
        <v>0</v>
      </c>
      <c r="BH279" s="218">
        <f>IF(N279="sníž. přenesená",J279,0)</f>
        <v>0</v>
      </c>
      <c r="BI279" s="218">
        <f>IF(N279="nulová",J279,0)</f>
        <v>0</v>
      </c>
      <c r="BJ279" s="19" t="s">
        <v>78</v>
      </c>
      <c r="BK279" s="218">
        <f>ROUND(I279*H279,2)</f>
        <v>0</v>
      </c>
      <c r="BL279" s="19" t="s">
        <v>165</v>
      </c>
      <c r="BM279" s="217" t="s">
        <v>3864</v>
      </c>
    </row>
    <row r="280" s="2" customFormat="1">
      <c r="A280" s="40"/>
      <c r="B280" s="41"/>
      <c r="C280" s="42"/>
      <c r="D280" s="219" t="s">
        <v>167</v>
      </c>
      <c r="E280" s="42"/>
      <c r="F280" s="220" t="s">
        <v>3865</v>
      </c>
      <c r="G280" s="42"/>
      <c r="H280" s="42"/>
      <c r="I280" s="221"/>
      <c r="J280" s="42"/>
      <c r="K280" s="42"/>
      <c r="L280" s="46"/>
      <c r="M280" s="222"/>
      <c r="N280" s="223"/>
      <c r="O280" s="86"/>
      <c r="P280" s="86"/>
      <c r="Q280" s="86"/>
      <c r="R280" s="86"/>
      <c r="S280" s="86"/>
      <c r="T280" s="87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167</v>
      </c>
      <c r="AU280" s="19" t="s">
        <v>80</v>
      </c>
    </row>
    <row r="281" s="12" customFormat="1" ht="22.8" customHeight="1">
      <c r="A281" s="12"/>
      <c r="B281" s="190"/>
      <c r="C281" s="191"/>
      <c r="D281" s="192" t="s">
        <v>69</v>
      </c>
      <c r="E281" s="204" t="s">
        <v>597</v>
      </c>
      <c r="F281" s="204" t="s">
        <v>3866</v>
      </c>
      <c r="G281" s="191"/>
      <c r="H281" s="191"/>
      <c r="I281" s="194"/>
      <c r="J281" s="205">
        <f>BK281</f>
        <v>0</v>
      </c>
      <c r="K281" s="191"/>
      <c r="L281" s="196"/>
      <c r="M281" s="197"/>
      <c r="N281" s="198"/>
      <c r="O281" s="198"/>
      <c r="P281" s="199">
        <f>SUM(P282:P295)</f>
        <v>0</v>
      </c>
      <c r="Q281" s="198"/>
      <c r="R281" s="199">
        <f>SUM(R282:R295)</f>
        <v>0</v>
      </c>
      <c r="S281" s="198"/>
      <c r="T281" s="200">
        <f>SUM(T282:T295)</f>
        <v>0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201" t="s">
        <v>78</v>
      </c>
      <c r="AT281" s="202" t="s">
        <v>69</v>
      </c>
      <c r="AU281" s="202" t="s">
        <v>78</v>
      </c>
      <c r="AY281" s="201" t="s">
        <v>158</v>
      </c>
      <c r="BK281" s="203">
        <f>SUM(BK282:BK295)</f>
        <v>0</v>
      </c>
    </row>
    <row r="282" s="2" customFormat="1" ht="19.8" customHeight="1">
      <c r="A282" s="40"/>
      <c r="B282" s="41"/>
      <c r="C282" s="206" t="s">
        <v>548</v>
      </c>
      <c r="D282" s="206" t="s">
        <v>160</v>
      </c>
      <c r="E282" s="207" t="s">
        <v>999</v>
      </c>
      <c r="F282" s="208" t="s">
        <v>1000</v>
      </c>
      <c r="G282" s="209" t="s">
        <v>356</v>
      </c>
      <c r="H282" s="210">
        <v>895.69000000000005</v>
      </c>
      <c r="I282" s="211"/>
      <c r="J282" s="212">
        <f>ROUND(I282*H282,2)</f>
        <v>0</v>
      </c>
      <c r="K282" s="208" t="s">
        <v>164</v>
      </c>
      <c r="L282" s="46"/>
      <c r="M282" s="213" t="s">
        <v>19</v>
      </c>
      <c r="N282" s="214" t="s">
        <v>41</v>
      </c>
      <c r="O282" s="86"/>
      <c r="P282" s="215">
        <f>O282*H282</f>
        <v>0</v>
      </c>
      <c r="Q282" s="215">
        <v>0</v>
      </c>
      <c r="R282" s="215">
        <f>Q282*H282</f>
        <v>0</v>
      </c>
      <c r="S282" s="215">
        <v>0</v>
      </c>
      <c r="T282" s="216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17" t="s">
        <v>165</v>
      </c>
      <c r="AT282" s="217" t="s">
        <v>160</v>
      </c>
      <c r="AU282" s="217" t="s">
        <v>80</v>
      </c>
      <c r="AY282" s="19" t="s">
        <v>158</v>
      </c>
      <c r="BE282" s="218">
        <f>IF(N282="základní",J282,0)</f>
        <v>0</v>
      </c>
      <c r="BF282" s="218">
        <f>IF(N282="snížená",J282,0)</f>
        <v>0</v>
      </c>
      <c r="BG282" s="218">
        <f>IF(N282="zákl. přenesená",J282,0)</f>
        <v>0</v>
      </c>
      <c r="BH282" s="218">
        <f>IF(N282="sníž. přenesená",J282,0)</f>
        <v>0</v>
      </c>
      <c r="BI282" s="218">
        <f>IF(N282="nulová",J282,0)</f>
        <v>0</v>
      </c>
      <c r="BJ282" s="19" t="s">
        <v>78</v>
      </c>
      <c r="BK282" s="218">
        <f>ROUND(I282*H282,2)</f>
        <v>0</v>
      </c>
      <c r="BL282" s="19" t="s">
        <v>165</v>
      </c>
      <c r="BM282" s="217" t="s">
        <v>3867</v>
      </c>
    </row>
    <row r="283" s="2" customFormat="1">
      <c r="A283" s="40"/>
      <c r="B283" s="41"/>
      <c r="C283" s="42"/>
      <c r="D283" s="219" t="s">
        <v>167</v>
      </c>
      <c r="E283" s="42"/>
      <c r="F283" s="220" t="s">
        <v>1002</v>
      </c>
      <c r="G283" s="42"/>
      <c r="H283" s="42"/>
      <c r="I283" s="221"/>
      <c r="J283" s="42"/>
      <c r="K283" s="42"/>
      <c r="L283" s="46"/>
      <c r="M283" s="222"/>
      <c r="N283" s="223"/>
      <c r="O283" s="86"/>
      <c r="P283" s="86"/>
      <c r="Q283" s="86"/>
      <c r="R283" s="86"/>
      <c r="S283" s="86"/>
      <c r="T283" s="87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167</v>
      </c>
      <c r="AU283" s="19" t="s">
        <v>80</v>
      </c>
    </row>
    <row r="284" s="2" customFormat="1" ht="22.2" customHeight="1">
      <c r="A284" s="40"/>
      <c r="B284" s="41"/>
      <c r="C284" s="206" t="s">
        <v>552</v>
      </c>
      <c r="D284" s="206" t="s">
        <v>160</v>
      </c>
      <c r="E284" s="207" t="s">
        <v>1006</v>
      </c>
      <c r="F284" s="208" t="s">
        <v>1007</v>
      </c>
      <c r="G284" s="209" t="s">
        <v>356</v>
      </c>
      <c r="H284" s="210">
        <v>17018.110000000001</v>
      </c>
      <c r="I284" s="211"/>
      <c r="J284" s="212">
        <f>ROUND(I284*H284,2)</f>
        <v>0</v>
      </c>
      <c r="K284" s="208" t="s">
        <v>164</v>
      </c>
      <c r="L284" s="46"/>
      <c r="M284" s="213" t="s">
        <v>19</v>
      </c>
      <c r="N284" s="214" t="s">
        <v>41</v>
      </c>
      <c r="O284" s="86"/>
      <c r="P284" s="215">
        <f>O284*H284</f>
        <v>0</v>
      </c>
      <c r="Q284" s="215">
        <v>0</v>
      </c>
      <c r="R284" s="215">
        <f>Q284*H284</f>
        <v>0</v>
      </c>
      <c r="S284" s="215">
        <v>0</v>
      </c>
      <c r="T284" s="216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17" t="s">
        <v>165</v>
      </c>
      <c r="AT284" s="217" t="s">
        <v>160</v>
      </c>
      <c r="AU284" s="217" t="s">
        <v>80</v>
      </c>
      <c r="AY284" s="19" t="s">
        <v>158</v>
      </c>
      <c r="BE284" s="218">
        <f>IF(N284="základní",J284,0)</f>
        <v>0</v>
      </c>
      <c r="BF284" s="218">
        <f>IF(N284="snížená",J284,0)</f>
        <v>0</v>
      </c>
      <c r="BG284" s="218">
        <f>IF(N284="zákl. přenesená",J284,0)</f>
        <v>0</v>
      </c>
      <c r="BH284" s="218">
        <f>IF(N284="sníž. přenesená",J284,0)</f>
        <v>0</v>
      </c>
      <c r="BI284" s="218">
        <f>IF(N284="nulová",J284,0)</f>
        <v>0</v>
      </c>
      <c r="BJ284" s="19" t="s">
        <v>78</v>
      </c>
      <c r="BK284" s="218">
        <f>ROUND(I284*H284,2)</f>
        <v>0</v>
      </c>
      <c r="BL284" s="19" t="s">
        <v>165</v>
      </c>
      <c r="BM284" s="217" t="s">
        <v>3868</v>
      </c>
    </row>
    <row r="285" s="2" customFormat="1">
      <c r="A285" s="40"/>
      <c r="B285" s="41"/>
      <c r="C285" s="42"/>
      <c r="D285" s="219" t="s">
        <v>167</v>
      </c>
      <c r="E285" s="42"/>
      <c r="F285" s="220" t="s">
        <v>1009</v>
      </c>
      <c r="G285" s="42"/>
      <c r="H285" s="42"/>
      <c r="I285" s="221"/>
      <c r="J285" s="42"/>
      <c r="K285" s="42"/>
      <c r="L285" s="46"/>
      <c r="M285" s="222"/>
      <c r="N285" s="223"/>
      <c r="O285" s="86"/>
      <c r="P285" s="86"/>
      <c r="Q285" s="86"/>
      <c r="R285" s="86"/>
      <c r="S285" s="86"/>
      <c r="T285" s="87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T285" s="19" t="s">
        <v>167</v>
      </c>
      <c r="AU285" s="19" t="s">
        <v>80</v>
      </c>
    </row>
    <row r="286" s="14" customFormat="1">
      <c r="A286" s="14"/>
      <c r="B286" s="235"/>
      <c r="C286" s="236"/>
      <c r="D286" s="226" t="s">
        <v>169</v>
      </c>
      <c r="E286" s="237" t="s">
        <v>19</v>
      </c>
      <c r="F286" s="238" t="s">
        <v>3869</v>
      </c>
      <c r="G286" s="236"/>
      <c r="H286" s="239">
        <v>17018.110000000001</v>
      </c>
      <c r="I286" s="240"/>
      <c r="J286" s="236"/>
      <c r="K286" s="236"/>
      <c r="L286" s="241"/>
      <c r="M286" s="242"/>
      <c r="N286" s="243"/>
      <c r="O286" s="243"/>
      <c r="P286" s="243"/>
      <c r="Q286" s="243"/>
      <c r="R286" s="243"/>
      <c r="S286" s="243"/>
      <c r="T286" s="24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45" t="s">
        <v>169</v>
      </c>
      <c r="AU286" s="245" t="s">
        <v>80</v>
      </c>
      <c r="AV286" s="14" t="s">
        <v>80</v>
      </c>
      <c r="AW286" s="14" t="s">
        <v>171</v>
      </c>
      <c r="AX286" s="14" t="s">
        <v>78</v>
      </c>
      <c r="AY286" s="245" t="s">
        <v>158</v>
      </c>
    </row>
    <row r="287" s="2" customFormat="1" ht="14.4" customHeight="1">
      <c r="A287" s="40"/>
      <c r="B287" s="41"/>
      <c r="C287" s="206" t="s">
        <v>556</v>
      </c>
      <c r="D287" s="206" t="s">
        <v>160</v>
      </c>
      <c r="E287" s="207" t="s">
        <v>3870</v>
      </c>
      <c r="F287" s="208" t="s">
        <v>3871</v>
      </c>
      <c r="G287" s="209" t="s">
        <v>356</v>
      </c>
      <c r="H287" s="210">
        <v>895.69000000000005</v>
      </c>
      <c r="I287" s="211"/>
      <c r="J287" s="212">
        <f>ROUND(I287*H287,2)</f>
        <v>0</v>
      </c>
      <c r="K287" s="208" t="s">
        <v>164</v>
      </c>
      <c r="L287" s="46"/>
      <c r="M287" s="213" t="s">
        <v>19</v>
      </c>
      <c r="N287" s="214" t="s">
        <v>41</v>
      </c>
      <c r="O287" s="86"/>
      <c r="P287" s="215">
        <f>O287*H287</f>
        <v>0</v>
      </c>
      <c r="Q287" s="215">
        <v>0</v>
      </c>
      <c r="R287" s="215">
        <f>Q287*H287</f>
        <v>0</v>
      </c>
      <c r="S287" s="215">
        <v>0</v>
      </c>
      <c r="T287" s="216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17" t="s">
        <v>165</v>
      </c>
      <c r="AT287" s="217" t="s">
        <v>160</v>
      </c>
      <c r="AU287" s="217" t="s">
        <v>80</v>
      </c>
      <c r="AY287" s="19" t="s">
        <v>158</v>
      </c>
      <c r="BE287" s="218">
        <f>IF(N287="základní",J287,0)</f>
        <v>0</v>
      </c>
      <c r="BF287" s="218">
        <f>IF(N287="snížená",J287,0)</f>
        <v>0</v>
      </c>
      <c r="BG287" s="218">
        <f>IF(N287="zákl. přenesená",J287,0)</f>
        <v>0</v>
      </c>
      <c r="BH287" s="218">
        <f>IF(N287="sníž. přenesená",J287,0)</f>
        <v>0</v>
      </c>
      <c r="BI287" s="218">
        <f>IF(N287="nulová",J287,0)</f>
        <v>0</v>
      </c>
      <c r="BJ287" s="19" t="s">
        <v>78</v>
      </c>
      <c r="BK287" s="218">
        <f>ROUND(I287*H287,2)</f>
        <v>0</v>
      </c>
      <c r="BL287" s="19" t="s">
        <v>165</v>
      </c>
      <c r="BM287" s="217" t="s">
        <v>3872</v>
      </c>
    </row>
    <row r="288" s="2" customFormat="1">
      <c r="A288" s="40"/>
      <c r="B288" s="41"/>
      <c r="C288" s="42"/>
      <c r="D288" s="219" t="s">
        <v>167</v>
      </c>
      <c r="E288" s="42"/>
      <c r="F288" s="220" t="s">
        <v>3873</v>
      </c>
      <c r="G288" s="42"/>
      <c r="H288" s="42"/>
      <c r="I288" s="221"/>
      <c r="J288" s="42"/>
      <c r="K288" s="42"/>
      <c r="L288" s="46"/>
      <c r="M288" s="222"/>
      <c r="N288" s="223"/>
      <c r="O288" s="86"/>
      <c r="P288" s="86"/>
      <c r="Q288" s="86"/>
      <c r="R288" s="86"/>
      <c r="S288" s="86"/>
      <c r="T288" s="87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167</v>
      </c>
      <c r="AU288" s="19" t="s">
        <v>80</v>
      </c>
    </row>
    <row r="289" s="14" customFormat="1">
      <c r="A289" s="14"/>
      <c r="B289" s="235"/>
      <c r="C289" s="236"/>
      <c r="D289" s="226" t="s">
        <v>169</v>
      </c>
      <c r="E289" s="237" t="s">
        <v>19</v>
      </c>
      <c r="F289" s="238" t="s">
        <v>3874</v>
      </c>
      <c r="G289" s="236"/>
      <c r="H289" s="239">
        <v>895.69000000000005</v>
      </c>
      <c r="I289" s="240"/>
      <c r="J289" s="236"/>
      <c r="K289" s="236"/>
      <c r="L289" s="241"/>
      <c r="M289" s="242"/>
      <c r="N289" s="243"/>
      <c r="O289" s="243"/>
      <c r="P289" s="243"/>
      <c r="Q289" s="243"/>
      <c r="R289" s="243"/>
      <c r="S289" s="243"/>
      <c r="T289" s="24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45" t="s">
        <v>169</v>
      </c>
      <c r="AU289" s="245" t="s">
        <v>80</v>
      </c>
      <c r="AV289" s="14" t="s">
        <v>80</v>
      </c>
      <c r="AW289" s="14" t="s">
        <v>171</v>
      </c>
      <c r="AX289" s="14" t="s">
        <v>78</v>
      </c>
      <c r="AY289" s="245" t="s">
        <v>158</v>
      </c>
    </row>
    <row r="290" s="2" customFormat="1" ht="22.2" customHeight="1">
      <c r="A290" s="40"/>
      <c r="B290" s="41"/>
      <c r="C290" s="206" t="s">
        <v>560</v>
      </c>
      <c r="D290" s="206" t="s">
        <v>160</v>
      </c>
      <c r="E290" s="207" t="s">
        <v>3875</v>
      </c>
      <c r="F290" s="208" t="s">
        <v>355</v>
      </c>
      <c r="G290" s="209" t="s">
        <v>356</v>
      </c>
      <c r="H290" s="210">
        <v>702.09000000000003</v>
      </c>
      <c r="I290" s="211"/>
      <c r="J290" s="212">
        <f>ROUND(I290*H290,2)</f>
        <v>0</v>
      </c>
      <c r="K290" s="208" t="s">
        <v>164</v>
      </c>
      <c r="L290" s="46"/>
      <c r="M290" s="213" t="s">
        <v>19</v>
      </c>
      <c r="N290" s="214" t="s">
        <v>41</v>
      </c>
      <c r="O290" s="86"/>
      <c r="P290" s="215">
        <f>O290*H290</f>
        <v>0</v>
      </c>
      <c r="Q290" s="215">
        <v>0</v>
      </c>
      <c r="R290" s="215">
        <f>Q290*H290</f>
        <v>0</v>
      </c>
      <c r="S290" s="215">
        <v>0</v>
      </c>
      <c r="T290" s="216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17" t="s">
        <v>165</v>
      </c>
      <c r="AT290" s="217" t="s">
        <v>160</v>
      </c>
      <c r="AU290" s="217" t="s">
        <v>80</v>
      </c>
      <c r="AY290" s="19" t="s">
        <v>158</v>
      </c>
      <c r="BE290" s="218">
        <f>IF(N290="základní",J290,0)</f>
        <v>0</v>
      </c>
      <c r="BF290" s="218">
        <f>IF(N290="snížená",J290,0)</f>
        <v>0</v>
      </c>
      <c r="BG290" s="218">
        <f>IF(N290="zákl. přenesená",J290,0)</f>
        <v>0</v>
      </c>
      <c r="BH290" s="218">
        <f>IF(N290="sníž. přenesená",J290,0)</f>
        <v>0</v>
      </c>
      <c r="BI290" s="218">
        <f>IF(N290="nulová",J290,0)</f>
        <v>0</v>
      </c>
      <c r="BJ290" s="19" t="s">
        <v>78</v>
      </c>
      <c r="BK290" s="218">
        <f>ROUND(I290*H290,2)</f>
        <v>0</v>
      </c>
      <c r="BL290" s="19" t="s">
        <v>165</v>
      </c>
      <c r="BM290" s="217" t="s">
        <v>3876</v>
      </c>
    </row>
    <row r="291" s="2" customFormat="1">
      <c r="A291" s="40"/>
      <c r="B291" s="41"/>
      <c r="C291" s="42"/>
      <c r="D291" s="219" t="s">
        <v>167</v>
      </c>
      <c r="E291" s="42"/>
      <c r="F291" s="220" t="s">
        <v>3877</v>
      </c>
      <c r="G291" s="42"/>
      <c r="H291" s="42"/>
      <c r="I291" s="221"/>
      <c r="J291" s="42"/>
      <c r="K291" s="42"/>
      <c r="L291" s="46"/>
      <c r="M291" s="222"/>
      <c r="N291" s="223"/>
      <c r="O291" s="86"/>
      <c r="P291" s="86"/>
      <c r="Q291" s="86"/>
      <c r="R291" s="86"/>
      <c r="S291" s="86"/>
      <c r="T291" s="87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T291" s="19" t="s">
        <v>167</v>
      </c>
      <c r="AU291" s="19" t="s">
        <v>80</v>
      </c>
    </row>
    <row r="292" s="14" customFormat="1">
      <c r="A292" s="14"/>
      <c r="B292" s="235"/>
      <c r="C292" s="236"/>
      <c r="D292" s="226" t="s">
        <v>169</v>
      </c>
      <c r="E292" s="237" t="s">
        <v>19</v>
      </c>
      <c r="F292" s="238" t="s">
        <v>3878</v>
      </c>
      <c r="G292" s="236"/>
      <c r="H292" s="239">
        <v>702.09000000000003</v>
      </c>
      <c r="I292" s="240"/>
      <c r="J292" s="236"/>
      <c r="K292" s="236"/>
      <c r="L292" s="241"/>
      <c r="M292" s="242"/>
      <c r="N292" s="243"/>
      <c r="O292" s="243"/>
      <c r="P292" s="243"/>
      <c r="Q292" s="243"/>
      <c r="R292" s="243"/>
      <c r="S292" s="243"/>
      <c r="T292" s="24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45" t="s">
        <v>169</v>
      </c>
      <c r="AU292" s="245" t="s">
        <v>80</v>
      </c>
      <c r="AV292" s="14" t="s">
        <v>80</v>
      </c>
      <c r="AW292" s="14" t="s">
        <v>171</v>
      </c>
      <c r="AX292" s="14" t="s">
        <v>78</v>
      </c>
      <c r="AY292" s="245" t="s">
        <v>158</v>
      </c>
    </row>
    <row r="293" s="2" customFormat="1" ht="22.2" customHeight="1">
      <c r="A293" s="40"/>
      <c r="B293" s="41"/>
      <c r="C293" s="206" t="s">
        <v>564</v>
      </c>
      <c r="D293" s="206" t="s">
        <v>160</v>
      </c>
      <c r="E293" s="207" t="s">
        <v>1017</v>
      </c>
      <c r="F293" s="208" t="s">
        <v>1018</v>
      </c>
      <c r="G293" s="209" t="s">
        <v>356</v>
      </c>
      <c r="H293" s="210">
        <v>193.59999999999999</v>
      </c>
      <c r="I293" s="211"/>
      <c r="J293" s="212">
        <f>ROUND(I293*H293,2)</f>
        <v>0</v>
      </c>
      <c r="K293" s="208" t="s">
        <v>164</v>
      </c>
      <c r="L293" s="46"/>
      <c r="M293" s="213" t="s">
        <v>19</v>
      </c>
      <c r="N293" s="214" t="s">
        <v>41</v>
      </c>
      <c r="O293" s="86"/>
      <c r="P293" s="215">
        <f>O293*H293</f>
        <v>0</v>
      </c>
      <c r="Q293" s="215">
        <v>0</v>
      </c>
      <c r="R293" s="215">
        <f>Q293*H293</f>
        <v>0</v>
      </c>
      <c r="S293" s="215">
        <v>0</v>
      </c>
      <c r="T293" s="216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17" t="s">
        <v>165</v>
      </c>
      <c r="AT293" s="217" t="s">
        <v>160</v>
      </c>
      <c r="AU293" s="217" t="s">
        <v>80</v>
      </c>
      <c r="AY293" s="19" t="s">
        <v>158</v>
      </c>
      <c r="BE293" s="218">
        <f>IF(N293="základní",J293,0)</f>
        <v>0</v>
      </c>
      <c r="BF293" s="218">
        <f>IF(N293="snížená",J293,0)</f>
        <v>0</v>
      </c>
      <c r="BG293" s="218">
        <f>IF(N293="zákl. přenesená",J293,0)</f>
        <v>0</v>
      </c>
      <c r="BH293" s="218">
        <f>IF(N293="sníž. přenesená",J293,0)</f>
        <v>0</v>
      </c>
      <c r="BI293" s="218">
        <f>IF(N293="nulová",J293,0)</f>
        <v>0</v>
      </c>
      <c r="BJ293" s="19" t="s">
        <v>78</v>
      </c>
      <c r="BK293" s="218">
        <f>ROUND(I293*H293,2)</f>
        <v>0</v>
      </c>
      <c r="BL293" s="19" t="s">
        <v>165</v>
      </c>
      <c r="BM293" s="217" t="s">
        <v>3879</v>
      </c>
    </row>
    <row r="294" s="2" customFormat="1">
      <c r="A294" s="40"/>
      <c r="B294" s="41"/>
      <c r="C294" s="42"/>
      <c r="D294" s="219" t="s">
        <v>167</v>
      </c>
      <c r="E294" s="42"/>
      <c r="F294" s="220" t="s">
        <v>1020</v>
      </c>
      <c r="G294" s="42"/>
      <c r="H294" s="42"/>
      <c r="I294" s="221"/>
      <c r="J294" s="42"/>
      <c r="K294" s="42"/>
      <c r="L294" s="46"/>
      <c r="M294" s="222"/>
      <c r="N294" s="223"/>
      <c r="O294" s="86"/>
      <c r="P294" s="86"/>
      <c r="Q294" s="86"/>
      <c r="R294" s="86"/>
      <c r="S294" s="86"/>
      <c r="T294" s="87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167</v>
      </c>
      <c r="AU294" s="19" t="s">
        <v>80</v>
      </c>
    </row>
    <row r="295" s="14" customFormat="1">
      <c r="A295" s="14"/>
      <c r="B295" s="235"/>
      <c r="C295" s="236"/>
      <c r="D295" s="226" t="s">
        <v>169</v>
      </c>
      <c r="E295" s="237" t="s">
        <v>19</v>
      </c>
      <c r="F295" s="238" t="s">
        <v>3880</v>
      </c>
      <c r="G295" s="236"/>
      <c r="H295" s="239">
        <v>193.59999999999999</v>
      </c>
      <c r="I295" s="240"/>
      <c r="J295" s="236"/>
      <c r="K295" s="236"/>
      <c r="L295" s="241"/>
      <c r="M295" s="242"/>
      <c r="N295" s="243"/>
      <c r="O295" s="243"/>
      <c r="P295" s="243"/>
      <c r="Q295" s="243"/>
      <c r="R295" s="243"/>
      <c r="S295" s="243"/>
      <c r="T295" s="24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45" t="s">
        <v>169</v>
      </c>
      <c r="AU295" s="245" t="s">
        <v>80</v>
      </c>
      <c r="AV295" s="14" t="s">
        <v>80</v>
      </c>
      <c r="AW295" s="14" t="s">
        <v>171</v>
      </c>
      <c r="AX295" s="14" t="s">
        <v>78</v>
      </c>
      <c r="AY295" s="245" t="s">
        <v>158</v>
      </c>
    </row>
    <row r="296" s="12" customFormat="1" ht="22.8" customHeight="1">
      <c r="A296" s="12"/>
      <c r="B296" s="190"/>
      <c r="C296" s="191"/>
      <c r="D296" s="192" t="s">
        <v>69</v>
      </c>
      <c r="E296" s="204" t="s">
        <v>614</v>
      </c>
      <c r="F296" s="204" t="s">
        <v>615</v>
      </c>
      <c r="G296" s="191"/>
      <c r="H296" s="191"/>
      <c r="I296" s="194"/>
      <c r="J296" s="205">
        <f>BK296</f>
        <v>0</v>
      </c>
      <c r="K296" s="191"/>
      <c r="L296" s="196"/>
      <c r="M296" s="197"/>
      <c r="N296" s="198"/>
      <c r="O296" s="198"/>
      <c r="P296" s="199">
        <f>SUM(P297:P298)</f>
        <v>0</v>
      </c>
      <c r="Q296" s="198"/>
      <c r="R296" s="199">
        <f>SUM(R297:R298)</f>
        <v>0</v>
      </c>
      <c r="S296" s="198"/>
      <c r="T296" s="200">
        <f>SUM(T297:T298)</f>
        <v>0</v>
      </c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R296" s="201" t="s">
        <v>78</v>
      </c>
      <c r="AT296" s="202" t="s">
        <v>69</v>
      </c>
      <c r="AU296" s="202" t="s">
        <v>78</v>
      </c>
      <c r="AY296" s="201" t="s">
        <v>158</v>
      </c>
      <c r="BK296" s="203">
        <f>SUM(BK297:BK298)</f>
        <v>0</v>
      </c>
    </row>
    <row r="297" s="2" customFormat="1" ht="22.2" customHeight="1">
      <c r="A297" s="40"/>
      <c r="B297" s="41"/>
      <c r="C297" s="206" t="s">
        <v>569</v>
      </c>
      <c r="D297" s="206" t="s">
        <v>160</v>
      </c>
      <c r="E297" s="207" t="s">
        <v>3881</v>
      </c>
      <c r="F297" s="208" t="s">
        <v>3882</v>
      </c>
      <c r="G297" s="209" t="s">
        <v>356</v>
      </c>
      <c r="H297" s="210">
        <v>819.86199999999997</v>
      </c>
      <c r="I297" s="211"/>
      <c r="J297" s="212">
        <f>ROUND(I297*H297,2)</f>
        <v>0</v>
      </c>
      <c r="K297" s="208" t="s">
        <v>164</v>
      </c>
      <c r="L297" s="46"/>
      <c r="M297" s="213" t="s">
        <v>19</v>
      </c>
      <c r="N297" s="214" t="s">
        <v>41</v>
      </c>
      <c r="O297" s="86"/>
      <c r="P297" s="215">
        <f>O297*H297</f>
        <v>0</v>
      </c>
      <c r="Q297" s="215">
        <v>0</v>
      </c>
      <c r="R297" s="215">
        <f>Q297*H297</f>
        <v>0</v>
      </c>
      <c r="S297" s="215">
        <v>0</v>
      </c>
      <c r="T297" s="216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17" t="s">
        <v>165</v>
      </c>
      <c r="AT297" s="217" t="s">
        <v>160</v>
      </c>
      <c r="AU297" s="217" t="s">
        <v>80</v>
      </c>
      <c r="AY297" s="19" t="s">
        <v>158</v>
      </c>
      <c r="BE297" s="218">
        <f>IF(N297="základní",J297,0)</f>
        <v>0</v>
      </c>
      <c r="BF297" s="218">
        <f>IF(N297="snížená",J297,0)</f>
        <v>0</v>
      </c>
      <c r="BG297" s="218">
        <f>IF(N297="zákl. přenesená",J297,0)</f>
        <v>0</v>
      </c>
      <c r="BH297" s="218">
        <f>IF(N297="sníž. přenesená",J297,0)</f>
        <v>0</v>
      </c>
      <c r="BI297" s="218">
        <f>IF(N297="nulová",J297,0)</f>
        <v>0</v>
      </c>
      <c r="BJ297" s="19" t="s">
        <v>78</v>
      </c>
      <c r="BK297" s="218">
        <f>ROUND(I297*H297,2)</f>
        <v>0</v>
      </c>
      <c r="BL297" s="19" t="s">
        <v>165</v>
      </c>
      <c r="BM297" s="217" t="s">
        <v>3883</v>
      </c>
    </row>
    <row r="298" s="2" customFormat="1">
      <c r="A298" s="40"/>
      <c r="B298" s="41"/>
      <c r="C298" s="42"/>
      <c r="D298" s="219" t="s">
        <v>167</v>
      </c>
      <c r="E298" s="42"/>
      <c r="F298" s="220" t="s">
        <v>3884</v>
      </c>
      <c r="G298" s="42"/>
      <c r="H298" s="42"/>
      <c r="I298" s="221"/>
      <c r="J298" s="42"/>
      <c r="K298" s="42"/>
      <c r="L298" s="46"/>
      <c r="M298" s="267"/>
      <c r="N298" s="268"/>
      <c r="O298" s="269"/>
      <c r="P298" s="269"/>
      <c r="Q298" s="269"/>
      <c r="R298" s="269"/>
      <c r="S298" s="269"/>
      <c r="T298" s="27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T298" s="19" t="s">
        <v>167</v>
      </c>
      <c r="AU298" s="19" t="s">
        <v>80</v>
      </c>
    </row>
    <row r="299" s="2" customFormat="1" ht="6.96" customHeight="1">
      <c r="A299" s="40"/>
      <c r="B299" s="61"/>
      <c r="C299" s="62"/>
      <c r="D299" s="62"/>
      <c r="E299" s="62"/>
      <c r="F299" s="62"/>
      <c r="G299" s="62"/>
      <c r="H299" s="62"/>
      <c r="I299" s="62"/>
      <c r="J299" s="62"/>
      <c r="K299" s="62"/>
      <c r="L299" s="46"/>
      <c r="M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</row>
  </sheetData>
  <sheetProtection sheet="1" autoFilter="0" formatColumns="0" formatRows="0" objects="1" scenarios="1" spinCount="100000" saltValue="GLP0ynVn2qOxzQqa56SMrKSV4O7Put8sdkwQ7pMBEl1fvOD3nETCffZkM6TXnVQycfzoW09lUlFSalkm/gE/0g==" hashValue="DaYNQoXr28UTeqKBSTZZJuzxf34O1pO5e/auTXVXj/J5Je6vXEyvkZ6r7HtixsXCOHpXjB+RACBnIEI47HUgLg==" algorithmName="SHA-512" password="CC35"/>
  <autoFilter ref="C85:K298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hyperlinks>
    <hyperlink ref="F90" r:id="rId1" display="https://podminky.urs.cz/item/CS_URS_2025_01/112101102"/>
    <hyperlink ref="F92" r:id="rId2" display="https://podminky.urs.cz/item/CS_URS_2025_01/112251102"/>
    <hyperlink ref="F94" r:id="rId3" display="https://podminky.urs.cz/item/CS_URS_2025_01/113107162"/>
    <hyperlink ref="F98" r:id="rId4" display="https://podminky.urs.cz/item/CS_URS_2025_01/113107164"/>
    <hyperlink ref="F102" r:id="rId5" display="https://podminky.urs.cz/item/CS_URS_2025_01/113107182"/>
    <hyperlink ref="F106" r:id="rId6" display="https://podminky.urs.cz/item/CS_URS_2025_01/113107222"/>
    <hyperlink ref="F110" r:id="rId7" display="https://podminky.urs.cz/item/CS_URS_2025_01/113107224"/>
    <hyperlink ref="F114" r:id="rId8" display="https://podminky.urs.cz/item/CS_URS_2025_01/113107242"/>
    <hyperlink ref="F118" r:id="rId9" display="https://podminky.urs.cz/item/CS_URS_2025_01/113107322"/>
    <hyperlink ref="F122" r:id="rId10" display="https://podminky.urs.cz/item/CS_URS_2025_01/121151113"/>
    <hyperlink ref="F126" r:id="rId11" display="https://podminky.urs.cz/item/CS_URS_2025_01/122251104"/>
    <hyperlink ref="F135" r:id="rId12" display="https://podminky.urs.cz/item/CS_URS_2025_01/131213701"/>
    <hyperlink ref="F139" r:id="rId13" display="https://podminky.urs.cz/item/CS_URS_2025_01/132251101"/>
    <hyperlink ref="F143" r:id="rId14" display="https://podminky.urs.cz/item/CS_URS_2025_01/162751117"/>
    <hyperlink ref="F150" r:id="rId15" display="https://podminky.urs.cz/item/CS_URS_2025_01/162751119"/>
    <hyperlink ref="F153" r:id="rId16" display="https://podminky.urs.cz/item/CS_URS_2025_01/167151111"/>
    <hyperlink ref="F155" r:id="rId17" display="https://podminky.urs.cz/item/CS_URS_2025_01/171201231"/>
    <hyperlink ref="F158" r:id="rId18" display="https://podminky.urs.cz/item/CS_URS_2025_01/171251201"/>
    <hyperlink ref="F161" r:id="rId19" display="https://podminky.urs.cz/item/CS_URS_2025_01/181411131"/>
    <hyperlink ref="F166" r:id="rId20" display="https://podminky.urs.cz/item/CS_URS_2025_01/181951112"/>
    <hyperlink ref="F170" r:id="rId21" display="https://podminky.urs.cz/item/CS_URS_2025_01/182303111"/>
    <hyperlink ref="F177" r:id="rId22" display="https://podminky.urs.cz/item/CS_URS_2025_01/211971110"/>
    <hyperlink ref="F182" r:id="rId23" display="https://podminky.urs.cz/item/CS_URS_2025_01/212752101"/>
    <hyperlink ref="F185" r:id="rId24" display="https://podminky.urs.cz/item/CS_URS_2025_01/561121103"/>
    <hyperlink ref="F195" r:id="rId25" display="https://podminky.urs.cz/item/CS_URS_2025_01/564851111"/>
    <hyperlink ref="F207" r:id="rId26" display="https://podminky.urs.cz/item/CS_URS_2025_01/565155111"/>
    <hyperlink ref="F211" r:id="rId27" display="https://podminky.urs.cz/item/CS_URS_2025_01/573111112"/>
    <hyperlink ref="F215" r:id="rId28" display="https://podminky.urs.cz/item/CS_URS_2025_01/573231108"/>
    <hyperlink ref="F219" r:id="rId29" display="https://podminky.urs.cz/item/CS_URS_2025_01/577134131"/>
    <hyperlink ref="F223" r:id="rId30" display="https://podminky.urs.cz/item/CS_URS_2025_01/596212210"/>
    <hyperlink ref="F231" r:id="rId31" display="https://podminky.urs.cz/item/CS_URS_2025_01/596412114"/>
    <hyperlink ref="F238" r:id="rId32" display="https://podminky.urs.cz/item/CS_URS_2025_01/914111111"/>
    <hyperlink ref="F242" r:id="rId33" display="https://podminky.urs.cz/item/CS_URS_2025_01/914511111"/>
    <hyperlink ref="F245" r:id="rId34" display="https://podminky.urs.cz/item/CS_URS_2025_01/916131213"/>
    <hyperlink ref="F272" r:id="rId35" display="https://podminky.urs.cz/item/CS_URS_2025_01/916781112"/>
    <hyperlink ref="F275" r:id="rId36" display="https://podminky.urs.cz/item/CS_URS_2025_01/916991121"/>
    <hyperlink ref="F278" r:id="rId37" display="https://podminky.urs.cz/item/CS_URS_2025_01/919726122"/>
    <hyperlink ref="F280" r:id="rId38" display="https://podminky.urs.cz/item/CS_URS_2025_01/919726123"/>
    <hyperlink ref="F283" r:id="rId39" display="https://podminky.urs.cz/item/CS_URS_2025_01/997221571"/>
    <hyperlink ref="F285" r:id="rId40" display="https://podminky.urs.cz/item/CS_URS_2025_01/997221579"/>
    <hyperlink ref="F288" r:id="rId41" display="https://podminky.urs.cz/item/CS_URS_2025_01/997221612"/>
    <hyperlink ref="F291" r:id="rId42" display="https://podminky.urs.cz/item/CS_URS_2025_01/997221873"/>
    <hyperlink ref="F294" r:id="rId43" display="https://podminky.urs.cz/item/CS_URS_2025_01/997221875"/>
    <hyperlink ref="F298" r:id="rId44" display="https://podminky.urs.cz/item/CS_URS_2025_01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5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116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126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Projektové práce 1. etapy revitalizace volnočasového areálu Svatošské údolí II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127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3885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13. 3. 2025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tr">
        <f>IF('Rekapitulace stavby'!AN16="","",'Rekapitulace stavby'!AN16)</f>
        <v/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tr">
        <f>IF('Rekapitulace stavby'!E17="","",'Rekapitulace stavby'!E17)</f>
        <v xml:space="preserve"> </v>
      </c>
      <c r="F21" s="40"/>
      <c r="G21" s="40"/>
      <c r="H21" s="40"/>
      <c r="I21" s="134" t="s">
        <v>28</v>
      </c>
      <c r="J21" s="138" t="str">
        <f>IF('Rekapitulace stavby'!AN17="","",'Rekapitulace stavby'!AN17)</f>
        <v/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33</v>
      </c>
      <c r="E23" s="40"/>
      <c r="F23" s="40"/>
      <c r="G23" s="40"/>
      <c r="H23" s="40"/>
      <c r="I23" s="134" t="s">
        <v>26</v>
      </c>
      <c r="J23" s="138" t="str">
        <f>IF('Rekapitulace stavby'!AN19="","",'Rekapitulace stavby'!AN19)</f>
        <v/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tr">
        <f>IF('Rekapitulace stavby'!E20="","",'Rekapitulace stavby'!E20)</f>
        <v xml:space="preserve"> </v>
      </c>
      <c r="F24" s="40"/>
      <c r="G24" s="40"/>
      <c r="H24" s="40"/>
      <c r="I24" s="134" t="s">
        <v>28</v>
      </c>
      <c r="J24" s="138" t="str">
        <f>IF('Rekapitulace stavby'!AN20="","",'Rekapitulace stavby'!AN20)</f>
        <v/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34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35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146">
        <f>ROUND(J87,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38</v>
      </c>
      <c r="G32" s="40"/>
      <c r="H32" s="40"/>
      <c r="I32" s="147" t="s">
        <v>37</v>
      </c>
      <c r="J32" s="147" t="s">
        <v>39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40</v>
      </c>
      <c r="E33" s="134" t="s">
        <v>41</v>
      </c>
      <c r="F33" s="149">
        <f>ROUND((SUM(BE87:BE320)),  2)</f>
        <v>0</v>
      </c>
      <c r="G33" s="40"/>
      <c r="H33" s="40"/>
      <c r="I33" s="150">
        <v>0.20999999999999999</v>
      </c>
      <c r="J33" s="149">
        <f>ROUND(((SUM(BE87:BE320))*I33),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42</v>
      </c>
      <c r="F34" s="149">
        <f>ROUND((SUM(BF87:BF320)),  2)</f>
        <v>0</v>
      </c>
      <c r="G34" s="40"/>
      <c r="H34" s="40"/>
      <c r="I34" s="150">
        <v>0.12</v>
      </c>
      <c r="J34" s="149">
        <f>ROUND(((SUM(BF87:BF320))*I34),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43</v>
      </c>
      <c r="F35" s="149">
        <f>ROUND((SUM(BG87:BG320)),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44</v>
      </c>
      <c r="F36" s="149">
        <f>ROUND((SUM(BH87:BH320)),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45</v>
      </c>
      <c r="F37" s="149">
        <f>ROUND((SUM(BI87:BI320)),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46</v>
      </c>
      <c r="E39" s="153"/>
      <c r="F39" s="153"/>
      <c r="G39" s="154" t="s">
        <v>47</v>
      </c>
      <c r="H39" s="155" t="s">
        <v>48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129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Projektové práce 1. etapy revitalizace volnočasového areálu Svatošské údolí II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127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SO 05-1 - Trasy, montáž a dokumentace - NN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Karlovy Vary - Loket </v>
      </c>
      <c r="G52" s="42"/>
      <c r="H52" s="42"/>
      <c r="I52" s="34" t="s">
        <v>23</v>
      </c>
      <c r="J52" s="74" t="str">
        <f>IF(J12="","",J12)</f>
        <v>13. 3. 2025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 xml:space="preserve">Karlovarský kraj </v>
      </c>
      <c r="G54" s="42"/>
      <c r="H54" s="42"/>
      <c r="I54" s="34" t="s">
        <v>31</v>
      </c>
      <c r="J54" s="38" t="str">
        <f>E21</f>
        <v xml:space="preserve"> 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33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130</v>
      </c>
      <c r="D57" s="164"/>
      <c r="E57" s="164"/>
      <c r="F57" s="164"/>
      <c r="G57" s="164"/>
      <c r="H57" s="164"/>
      <c r="I57" s="164"/>
      <c r="J57" s="165" t="s">
        <v>131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68</v>
      </c>
      <c r="D59" s="42"/>
      <c r="E59" s="42"/>
      <c r="F59" s="42"/>
      <c r="G59" s="42"/>
      <c r="H59" s="42"/>
      <c r="I59" s="42"/>
      <c r="J59" s="104">
        <f>J87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132</v>
      </c>
    </row>
    <row r="60" s="9" customFormat="1" ht="24.96" customHeight="1">
      <c r="A60" s="9"/>
      <c r="B60" s="167"/>
      <c r="C60" s="168"/>
      <c r="D60" s="169" t="s">
        <v>133</v>
      </c>
      <c r="E60" s="170"/>
      <c r="F60" s="170"/>
      <c r="G60" s="170"/>
      <c r="H60" s="170"/>
      <c r="I60" s="170"/>
      <c r="J60" s="171">
        <f>J88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140</v>
      </c>
      <c r="E61" s="176"/>
      <c r="F61" s="176"/>
      <c r="G61" s="176"/>
      <c r="H61" s="176"/>
      <c r="I61" s="176"/>
      <c r="J61" s="177">
        <f>J89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9" customFormat="1" ht="24.96" customHeight="1">
      <c r="A62" s="9"/>
      <c r="B62" s="167"/>
      <c r="C62" s="168"/>
      <c r="D62" s="169" t="s">
        <v>1524</v>
      </c>
      <c r="E62" s="170"/>
      <c r="F62" s="170"/>
      <c r="G62" s="170"/>
      <c r="H62" s="170"/>
      <c r="I62" s="170"/>
      <c r="J62" s="171">
        <f>J93</f>
        <v>0</v>
      </c>
      <c r="K62" s="168"/>
      <c r="L62" s="172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10" customFormat="1" ht="19.92" customHeight="1">
      <c r="A63" s="10"/>
      <c r="B63" s="173"/>
      <c r="C63" s="174"/>
      <c r="D63" s="175" t="s">
        <v>3886</v>
      </c>
      <c r="E63" s="176"/>
      <c r="F63" s="176"/>
      <c r="G63" s="176"/>
      <c r="H63" s="176"/>
      <c r="I63" s="176"/>
      <c r="J63" s="177">
        <f>J94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4.88" customHeight="1">
      <c r="A64" s="10"/>
      <c r="B64" s="173"/>
      <c r="C64" s="174"/>
      <c r="D64" s="175" t="s">
        <v>3887</v>
      </c>
      <c r="E64" s="176"/>
      <c r="F64" s="176"/>
      <c r="G64" s="176"/>
      <c r="H64" s="176"/>
      <c r="I64" s="176"/>
      <c r="J64" s="177">
        <f>J95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4.88" customHeight="1">
      <c r="A65" s="10"/>
      <c r="B65" s="173"/>
      <c r="C65" s="174"/>
      <c r="D65" s="175" t="s">
        <v>3888</v>
      </c>
      <c r="E65" s="176"/>
      <c r="F65" s="176"/>
      <c r="G65" s="176"/>
      <c r="H65" s="176"/>
      <c r="I65" s="176"/>
      <c r="J65" s="177">
        <f>J116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4.88" customHeight="1">
      <c r="A66" s="10"/>
      <c r="B66" s="173"/>
      <c r="C66" s="174"/>
      <c r="D66" s="175" t="s">
        <v>3889</v>
      </c>
      <c r="E66" s="176"/>
      <c r="F66" s="176"/>
      <c r="G66" s="176"/>
      <c r="H66" s="176"/>
      <c r="I66" s="176"/>
      <c r="J66" s="177">
        <f>J189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67"/>
      <c r="C67" s="168"/>
      <c r="D67" s="169" t="s">
        <v>3890</v>
      </c>
      <c r="E67" s="170"/>
      <c r="F67" s="170"/>
      <c r="G67" s="170"/>
      <c r="H67" s="170"/>
      <c r="I67" s="170"/>
      <c r="J67" s="171">
        <f>J313</f>
        <v>0</v>
      </c>
      <c r="K67" s="168"/>
      <c r="L67" s="172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2" customFormat="1" ht="21.84" customHeight="1">
      <c r="A68" s="40"/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13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6.96" customHeight="1">
      <c r="A69" s="40"/>
      <c r="B69" s="61"/>
      <c r="C69" s="62"/>
      <c r="D69" s="62"/>
      <c r="E69" s="62"/>
      <c r="F69" s="62"/>
      <c r="G69" s="62"/>
      <c r="H69" s="62"/>
      <c r="I69" s="62"/>
      <c r="J69" s="62"/>
      <c r="K69" s="62"/>
      <c r="L69" s="13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3" s="2" customFormat="1" ht="6.96" customHeight="1">
      <c r="A73" s="40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24.96" customHeight="1">
      <c r="A74" s="40"/>
      <c r="B74" s="41"/>
      <c r="C74" s="25" t="s">
        <v>143</v>
      </c>
      <c r="D74" s="42"/>
      <c r="E74" s="42"/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16</v>
      </c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41"/>
      <c r="C77" s="42"/>
      <c r="D77" s="42"/>
      <c r="E77" s="162" t="str">
        <f>E7</f>
        <v>Projektové práce 1. etapy revitalizace volnočasového areálu Svatošské údolí II</v>
      </c>
      <c r="F77" s="34"/>
      <c r="G77" s="34"/>
      <c r="H77" s="34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127</v>
      </c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5.6" customHeight="1">
      <c r="A79" s="40"/>
      <c r="B79" s="41"/>
      <c r="C79" s="42"/>
      <c r="D79" s="42"/>
      <c r="E79" s="71" t="str">
        <f>E9</f>
        <v>SO 05-1 - Trasy, montáž a dokumentace - NN</v>
      </c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21</v>
      </c>
      <c r="D81" s="42"/>
      <c r="E81" s="42"/>
      <c r="F81" s="29" t="str">
        <f>F12</f>
        <v xml:space="preserve">Karlovy Vary - Loket </v>
      </c>
      <c r="G81" s="42"/>
      <c r="H81" s="42"/>
      <c r="I81" s="34" t="s">
        <v>23</v>
      </c>
      <c r="J81" s="74" t="str">
        <f>IF(J12="","",J12)</f>
        <v>13. 3. 2025</v>
      </c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5.6" customHeight="1">
      <c r="A83" s="40"/>
      <c r="B83" s="41"/>
      <c r="C83" s="34" t="s">
        <v>25</v>
      </c>
      <c r="D83" s="42"/>
      <c r="E83" s="42"/>
      <c r="F83" s="29" t="str">
        <f>E15</f>
        <v xml:space="preserve">Karlovarský kraj </v>
      </c>
      <c r="G83" s="42"/>
      <c r="H83" s="42"/>
      <c r="I83" s="34" t="s">
        <v>31</v>
      </c>
      <c r="J83" s="38" t="str">
        <f>E21</f>
        <v xml:space="preserve"> </v>
      </c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5.6" customHeight="1">
      <c r="A84" s="40"/>
      <c r="B84" s="41"/>
      <c r="C84" s="34" t="s">
        <v>29</v>
      </c>
      <c r="D84" s="42"/>
      <c r="E84" s="42"/>
      <c r="F84" s="29" t="str">
        <f>IF(E18="","",E18)</f>
        <v>Vyplň údaj</v>
      </c>
      <c r="G84" s="42"/>
      <c r="H84" s="42"/>
      <c r="I84" s="34" t="s">
        <v>33</v>
      </c>
      <c r="J84" s="38" t="str">
        <f>E24</f>
        <v xml:space="preserve"> </v>
      </c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0.32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1" customFormat="1" ht="29.28" customHeight="1">
      <c r="A86" s="179"/>
      <c r="B86" s="180"/>
      <c r="C86" s="181" t="s">
        <v>144</v>
      </c>
      <c r="D86" s="182" t="s">
        <v>55</v>
      </c>
      <c r="E86" s="182" t="s">
        <v>51</v>
      </c>
      <c r="F86" s="182" t="s">
        <v>52</v>
      </c>
      <c r="G86" s="182" t="s">
        <v>145</v>
      </c>
      <c r="H86" s="182" t="s">
        <v>146</v>
      </c>
      <c r="I86" s="182" t="s">
        <v>147</v>
      </c>
      <c r="J86" s="182" t="s">
        <v>131</v>
      </c>
      <c r="K86" s="183" t="s">
        <v>148</v>
      </c>
      <c r="L86" s="184"/>
      <c r="M86" s="94" t="s">
        <v>19</v>
      </c>
      <c r="N86" s="95" t="s">
        <v>40</v>
      </c>
      <c r="O86" s="95" t="s">
        <v>149</v>
      </c>
      <c r="P86" s="95" t="s">
        <v>150</v>
      </c>
      <c r="Q86" s="95" t="s">
        <v>151</v>
      </c>
      <c r="R86" s="95" t="s">
        <v>152</v>
      </c>
      <c r="S86" s="95" t="s">
        <v>153</v>
      </c>
      <c r="T86" s="96" t="s">
        <v>154</v>
      </c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</row>
    <row r="87" s="2" customFormat="1" ht="22.8" customHeight="1">
      <c r="A87" s="40"/>
      <c r="B87" s="41"/>
      <c r="C87" s="101" t="s">
        <v>155</v>
      </c>
      <c r="D87" s="42"/>
      <c r="E87" s="42"/>
      <c r="F87" s="42"/>
      <c r="G87" s="42"/>
      <c r="H87" s="42"/>
      <c r="I87" s="42"/>
      <c r="J87" s="185">
        <f>BK87</f>
        <v>0</v>
      </c>
      <c r="K87" s="42"/>
      <c r="L87" s="46"/>
      <c r="M87" s="97"/>
      <c r="N87" s="186"/>
      <c r="O87" s="98"/>
      <c r="P87" s="187">
        <f>P88+P93+P313</f>
        <v>0</v>
      </c>
      <c r="Q87" s="98"/>
      <c r="R87" s="187">
        <f>R88+R93+R313</f>
        <v>42.481192500000006</v>
      </c>
      <c r="S87" s="98"/>
      <c r="T87" s="188">
        <f>T88+T93+T313</f>
        <v>87.173749999999998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T87" s="19" t="s">
        <v>69</v>
      </c>
      <c r="AU87" s="19" t="s">
        <v>132</v>
      </c>
      <c r="BK87" s="189">
        <f>BK88+BK93+BK313</f>
        <v>0</v>
      </c>
    </row>
    <row r="88" s="12" customFormat="1" ht="25.92" customHeight="1">
      <c r="A88" s="12"/>
      <c r="B88" s="190"/>
      <c r="C88" s="191"/>
      <c r="D88" s="192" t="s">
        <v>69</v>
      </c>
      <c r="E88" s="193" t="s">
        <v>156</v>
      </c>
      <c r="F88" s="193" t="s">
        <v>157</v>
      </c>
      <c r="G88" s="191"/>
      <c r="H88" s="191"/>
      <c r="I88" s="194"/>
      <c r="J88" s="195">
        <f>BK88</f>
        <v>0</v>
      </c>
      <c r="K88" s="191"/>
      <c r="L88" s="196"/>
      <c r="M88" s="197"/>
      <c r="N88" s="198"/>
      <c r="O88" s="198"/>
      <c r="P88" s="199">
        <f>P89</f>
        <v>0</v>
      </c>
      <c r="Q88" s="198"/>
      <c r="R88" s="199">
        <f>R89</f>
        <v>0.0021524999999999999</v>
      </c>
      <c r="S88" s="198"/>
      <c r="T88" s="200">
        <f>T89</f>
        <v>0.029750000000000002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1" t="s">
        <v>78</v>
      </c>
      <c r="AT88" s="202" t="s">
        <v>69</v>
      </c>
      <c r="AU88" s="202" t="s">
        <v>70</v>
      </c>
      <c r="AY88" s="201" t="s">
        <v>158</v>
      </c>
      <c r="BK88" s="203">
        <f>BK89</f>
        <v>0</v>
      </c>
    </row>
    <row r="89" s="12" customFormat="1" ht="22.8" customHeight="1">
      <c r="A89" s="12"/>
      <c r="B89" s="190"/>
      <c r="C89" s="191"/>
      <c r="D89" s="192" t="s">
        <v>69</v>
      </c>
      <c r="E89" s="204" t="s">
        <v>220</v>
      </c>
      <c r="F89" s="204" t="s">
        <v>596</v>
      </c>
      <c r="G89" s="191"/>
      <c r="H89" s="191"/>
      <c r="I89" s="194"/>
      <c r="J89" s="205">
        <f>BK89</f>
        <v>0</v>
      </c>
      <c r="K89" s="191"/>
      <c r="L89" s="196"/>
      <c r="M89" s="197"/>
      <c r="N89" s="198"/>
      <c r="O89" s="198"/>
      <c r="P89" s="199">
        <f>SUM(P90:P92)</f>
        <v>0</v>
      </c>
      <c r="Q89" s="198"/>
      <c r="R89" s="199">
        <f>SUM(R90:R92)</f>
        <v>0.0021524999999999999</v>
      </c>
      <c r="S89" s="198"/>
      <c r="T89" s="200">
        <f>SUM(T90:T92)</f>
        <v>0.029750000000000002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1" t="s">
        <v>78</v>
      </c>
      <c r="AT89" s="202" t="s">
        <v>69</v>
      </c>
      <c r="AU89" s="202" t="s">
        <v>78</v>
      </c>
      <c r="AY89" s="201" t="s">
        <v>158</v>
      </c>
      <c r="BK89" s="203">
        <f>SUM(BK90:BK92)</f>
        <v>0</v>
      </c>
    </row>
    <row r="90" s="2" customFormat="1" ht="22.2" customHeight="1">
      <c r="A90" s="40"/>
      <c r="B90" s="41"/>
      <c r="C90" s="206" t="s">
        <v>78</v>
      </c>
      <c r="D90" s="206" t="s">
        <v>160</v>
      </c>
      <c r="E90" s="207" t="s">
        <v>3891</v>
      </c>
      <c r="F90" s="208" t="s">
        <v>3892</v>
      </c>
      <c r="G90" s="209" t="s">
        <v>181</v>
      </c>
      <c r="H90" s="210">
        <v>1.75</v>
      </c>
      <c r="I90" s="211"/>
      <c r="J90" s="212">
        <f>ROUND(I90*H90,2)</f>
        <v>0</v>
      </c>
      <c r="K90" s="208" t="s">
        <v>164</v>
      </c>
      <c r="L90" s="46"/>
      <c r="M90" s="213" t="s">
        <v>19</v>
      </c>
      <c r="N90" s="214" t="s">
        <v>41</v>
      </c>
      <c r="O90" s="86"/>
      <c r="P90" s="215">
        <f>O90*H90</f>
        <v>0</v>
      </c>
      <c r="Q90" s="215">
        <v>0.00123</v>
      </c>
      <c r="R90" s="215">
        <f>Q90*H90</f>
        <v>0.0021524999999999999</v>
      </c>
      <c r="S90" s="215">
        <v>0.017000000000000001</v>
      </c>
      <c r="T90" s="216">
        <f>S90*H90</f>
        <v>0.029750000000000002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17" t="s">
        <v>165</v>
      </c>
      <c r="AT90" s="217" t="s">
        <v>160</v>
      </c>
      <c r="AU90" s="217" t="s">
        <v>80</v>
      </c>
      <c r="AY90" s="19" t="s">
        <v>158</v>
      </c>
      <c r="BE90" s="218">
        <f>IF(N90="základní",J90,0)</f>
        <v>0</v>
      </c>
      <c r="BF90" s="218">
        <f>IF(N90="snížená",J90,0)</f>
        <v>0</v>
      </c>
      <c r="BG90" s="218">
        <f>IF(N90="zákl. přenesená",J90,0)</f>
        <v>0</v>
      </c>
      <c r="BH90" s="218">
        <f>IF(N90="sníž. přenesená",J90,0)</f>
        <v>0</v>
      </c>
      <c r="BI90" s="218">
        <f>IF(N90="nulová",J90,0)</f>
        <v>0</v>
      </c>
      <c r="BJ90" s="19" t="s">
        <v>78</v>
      </c>
      <c r="BK90" s="218">
        <f>ROUND(I90*H90,2)</f>
        <v>0</v>
      </c>
      <c r="BL90" s="19" t="s">
        <v>165</v>
      </c>
      <c r="BM90" s="217" t="s">
        <v>3893</v>
      </c>
    </row>
    <row r="91" s="2" customFormat="1">
      <c r="A91" s="40"/>
      <c r="B91" s="41"/>
      <c r="C91" s="42"/>
      <c r="D91" s="219" t="s">
        <v>167</v>
      </c>
      <c r="E91" s="42"/>
      <c r="F91" s="220" t="s">
        <v>3894</v>
      </c>
      <c r="G91" s="42"/>
      <c r="H91" s="42"/>
      <c r="I91" s="221"/>
      <c r="J91" s="42"/>
      <c r="K91" s="42"/>
      <c r="L91" s="46"/>
      <c r="M91" s="222"/>
      <c r="N91" s="223"/>
      <c r="O91" s="86"/>
      <c r="P91" s="86"/>
      <c r="Q91" s="86"/>
      <c r="R91" s="86"/>
      <c r="S91" s="86"/>
      <c r="T91" s="87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T91" s="19" t="s">
        <v>167</v>
      </c>
      <c r="AU91" s="19" t="s">
        <v>80</v>
      </c>
    </row>
    <row r="92" s="14" customFormat="1">
      <c r="A92" s="14"/>
      <c r="B92" s="235"/>
      <c r="C92" s="236"/>
      <c r="D92" s="226" t="s">
        <v>169</v>
      </c>
      <c r="E92" s="237" t="s">
        <v>19</v>
      </c>
      <c r="F92" s="238" t="s">
        <v>3895</v>
      </c>
      <c r="G92" s="236"/>
      <c r="H92" s="239">
        <v>1.75</v>
      </c>
      <c r="I92" s="240"/>
      <c r="J92" s="236"/>
      <c r="K92" s="236"/>
      <c r="L92" s="241"/>
      <c r="M92" s="242"/>
      <c r="N92" s="243"/>
      <c r="O92" s="243"/>
      <c r="P92" s="243"/>
      <c r="Q92" s="243"/>
      <c r="R92" s="243"/>
      <c r="S92" s="243"/>
      <c r="T92" s="24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45" t="s">
        <v>169</v>
      </c>
      <c r="AU92" s="245" t="s">
        <v>80</v>
      </c>
      <c r="AV92" s="14" t="s">
        <v>80</v>
      </c>
      <c r="AW92" s="14" t="s">
        <v>171</v>
      </c>
      <c r="AX92" s="14" t="s">
        <v>70</v>
      </c>
      <c r="AY92" s="245" t="s">
        <v>158</v>
      </c>
    </row>
    <row r="93" s="12" customFormat="1" ht="25.92" customHeight="1">
      <c r="A93" s="12"/>
      <c r="B93" s="190"/>
      <c r="C93" s="191"/>
      <c r="D93" s="192" t="s">
        <v>69</v>
      </c>
      <c r="E93" s="193" t="s">
        <v>1788</v>
      </c>
      <c r="F93" s="193" t="s">
        <v>1789</v>
      </c>
      <c r="G93" s="191"/>
      <c r="H93" s="191"/>
      <c r="I93" s="194"/>
      <c r="J93" s="195">
        <f>BK93</f>
        <v>0</v>
      </c>
      <c r="K93" s="191"/>
      <c r="L93" s="196"/>
      <c r="M93" s="197"/>
      <c r="N93" s="198"/>
      <c r="O93" s="198"/>
      <c r="P93" s="199">
        <f>P94</f>
        <v>0</v>
      </c>
      <c r="Q93" s="198"/>
      <c r="R93" s="199">
        <f>R94</f>
        <v>42.479040000000005</v>
      </c>
      <c r="S93" s="198"/>
      <c r="T93" s="200">
        <f>T94</f>
        <v>87.143999999999991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1" t="s">
        <v>80</v>
      </c>
      <c r="AT93" s="202" t="s">
        <v>69</v>
      </c>
      <c r="AU93" s="202" t="s">
        <v>70</v>
      </c>
      <c r="AY93" s="201" t="s">
        <v>158</v>
      </c>
      <c r="BK93" s="203">
        <f>BK94</f>
        <v>0</v>
      </c>
    </row>
    <row r="94" s="12" customFormat="1" ht="22.8" customHeight="1">
      <c r="A94" s="12"/>
      <c r="B94" s="190"/>
      <c r="C94" s="191"/>
      <c r="D94" s="192" t="s">
        <v>69</v>
      </c>
      <c r="E94" s="204" t="s">
        <v>3896</v>
      </c>
      <c r="F94" s="204" t="s">
        <v>3897</v>
      </c>
      <c r="G94" s="191"/>
      <c r="H94" s="191"/>
      <c r="I94" s="194"/>
      <c r="J94" s="205">
        <f>BK94</f>
        <v>0</v>
      </c>
      <c r="K94" s="191"/>
      <c r="L94" s="196"/>
      <c r="M94" s="197"/>
      <c r="N94" s="198"/>
      <c r="O94" s="198"/>
      <c r="P94" s="199">
        <f>P95+P116+P189</f>
        <v>0</v>
      </c>
      <c r="Q94" s="198"/>
      <c r="R94" s="199">
        <f>R95+R116+R189</f>
        <v>42.479040000000005</v>
      </c>
      <c r="S94" s="198"/>
      <c r="T94" s="200">
        <f>T95+T116+T189</f>
        <v>87.143999999999991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1" t="s">
        <v>80</v>
      </c>
      <c r="AT94" s="202" t="s">
        <v>69</v>
      </c>
      <c r="AU94" s="202" t="s">
        <v>78</v>
      </c>
      <c r="AY94" s="201" t="s">
        <v>158</v>
      </c>
      <c r="BK94" s="203">
        <f>BK95+BK116+BK189</f>
        <v>0</v>
      </c>
    </row>
    <row r="95" s="12" customFormat="1" ht="20.88" customHeight="1">
      <c r="A95" s="12"/>
      <c r="B95" s="190"/>
      <c r="C95" s="191"/>
      <c r="D95" s="192" t="s">
        <v>69</v>
      </c>
      <c r="E95" s="204" t="s">
        <v>3898</v>
      </c>
      <c r="F95" s="204" t="s">
        <v>3899</v>
      </c>
      <c r="G95" s="191"/>
      <c r="H95" s="191"/>
      <c r="I95" s="194"/>
      <c r="J95" s="205">
        <f>BK95</f>
        <v>0</v>
      </c>
      <c r="K95" s="191"/>
      <c r="L95" s="196"/>
      <c r="M95" s="197"/>
      <c r="N95" s="198"/>
      <c r="O95" s="198"/>
      <c r="P95" s="199">
        <f>SUM(P96:P115)</f>
        <v>0</v>
      </c>
      <c r="Q95" s="198"/>
      <c r="R95" s="199">
        <f>SUM(R96:R115)</f>
        <v>0</v>
      </c>
      <c r="S95" s="198"/>
      <c r="T95" s="200">
        <f>SUM(T96:T115)</f>
        <v>87.143999999999991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1" t="s">
        <v>78</v>
      </c>
      <c r="AT95" s="202" t="s">
        <v>69</v>
      </c>
      <c r="AU95" s="202" t="s">
        <v>80</v>
      </c>
      <c r="AY95" s="201" t="s">
        <v>158</v>
      </c>
      <c r="BK95" s="203">
        <f>SUM(BK96:BK115)</f>
        <v>0</v>
      </c>
    </row>
    <row r="96" s="2" customFormat="1" ht="19.8" customHeight="1">
      <c r="A96" s="40"/>
      <c r="B96" s="41"/>
      <c r="C96" s="206" t="s">
        <v>80</v>
      </c>
      <c r="D96" s="206" t="s">
        <v>160</v>
      </c>
      <c r="E96" s="207" t="s">
        <v>3900</v>
      </c>
      <c r="F96" s="208" t="s">
        <v>3901</v>
      </c>
      <c r="G96" s="209" t="s">
        <v>505</v>
      </c>
      <c r="H96" s="210">
        <v>23</v>
      </c>
      <c r="I96" s="211"/>
      <c r="J96" s="212">
        <f>ROUND(I96*H96,2)</f>
        <v>0</v>
      </c>
      <c r="K96" s="208" t="s">
        <v>164</v>
      </c>
      <c r="L96" s="46"/>
      <c r="M96" s="213" t="s">
        <v>19</v>
      </c>
      <c r="N96" s="214" t="s">
        <v>41</v>
      </c>
      <c r="O96" s="86"/>
      <c r="P96" s="215">
        <f>O96*H96</f>
        <v>0</v>
      </c>
      <c r="Q96" s="215">
        <v>0</v>
      </c>
      <c r="R96" s="215">
        <f>Q96*H96</f>
        <v>0</v>
      </c>
      <c r="S96" s="215">
        <v>0.10000000000000001</v>
      </c>
      <c r="T96" s="216">
        <f>S96*H96</f>
        <v>2.3000000000000003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17" t="s">
        <v>582</v>
      </c>
      <c r="AT96" s="217" t="s">
        <v>160</v>
      </c>
      <c r="AU96" s="217" t="s">
        <v>178</v>
      </c>
      <c r="AY96" s="19" t="s">
        <v>158</v>
      </c>
      <c r="BE96" s="218">
        <f>IF(N96="základní",J96,0)</f>
        <v>0</v>
      </c>
      <c r="BF96" s="218">
        <f>IF(N96="snížená",J96,0)</f>
        <v>0</v>
      </c>
      <c r="BG96" s="218">
        <f>IF(N96="zákl. přenesená",J96,0)</f>
        <v>0</v>
      </c>
      <c r="BH96" s="218">
        <f>IF(N96="sníž. přenesená",J96,0)</f>
        <v>0</v>
      </c>
      <c r="BI96" s="218">
        <f>IF(N96="nulová",J96,0)</f>
        <v>0</v>
      </c>
      <c r="BJ96" s="19" t="s">
        <v>78</v>
      </c>
      <c r="BK96" s="218">
        <f>ROUND(I96*H96,2)</f>
        <v>0</v>
      </c>
      <c r="BL96" s="19" t="s">
        <v>582</v>
      </c>
      <c r="BM96" s="217" t="s">
        <v>3902</v>
      </c>
    </row>
    <row r="97" s="2" customFormat="1">
      <c r="A97" s="40"/>
      <c r="B97" s="41"/>
      <c r="C97" s="42"/>
      <c r="D97" s="219" t="s">
        <v>167</v>
      </c>
      <c r="E97" s="42"/>
      <c r="F97" s="220" t="s">
        <v>3903</v>
      </c>
      <c r="G97" s="42"/>
      <c r="H97" s="42"/>
      <c r="I97" s="221"/>
      <c r="J97" s="42"/>
      <c r="K97" s="42"/>
      <c r="L97" s="46"/>
      <c r="M97" s="222"/>
      <c r="N97" s="22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167</v>
      </c>
      <c r="AU97" s="19" t="s">
        <v>178</v>
      </c>
    </row>
    <row r="98" s="13" customFormat="1">
      <c r="A98" s="13"/>
      <c r="B98" s="224"/>
      <c r="C98" s="225"/>
      <c r="D98" s="226" t="s">
        <v>169</v>
      </c>
      <c r="E98" s="227" t="s">
        <v>19</v>
      </c>
      <c r="F98" s="228" t="s">
        <v>3904</v>
      </c>
      <c r="G98" s="225"/>
      <c r="H98" s="227" t="s">
        <v>19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34" t="s">
        <v>169</v>
      </c>
      <c r="AU98" s="234" t="s">
        <v>178</v>
      </c>
      <c r="AV98" s="13" t="s">
        <v>78</v>
      </c>
      <c r="AW98" s="13" t="s">
        <v>171</v>
      </c>
      <c r="AX98" s="13" t="s">
        <v>70</v>
      </c>
      <c r="AY98" s="234" t="s">
        <v>158</v>
      </c>
    </row>
    <row r="99" s="14" customFormat="1">
      <c r="A99" s="14"/>
      <c r="B99" s="235"/>
      <c r="C99" s="236"/>
      <c r="D99" s="226" t="s">
        <v>169</v>
      </c>
      <c r="E99" s="237" t="s">
        <v>19</v>
      </c>
      <c r="F99" s="238" t="s">
        <v>3905</v>
      </c>
      <c r="G99" s="236"/>
      <c r="H99" s="239">
        <v>20</v>
      </c>
      <c r="I99" s="240"/>
      <c r="J99" s="236"/>
      <c r="K99" s="236"/>
      <c r="L99" s="241"/>
      <c r="M99" s="242"/>
      <c r="N99" s="243"/>
      <c r="O99" s="243"/>
      <c r="P99" s="243"/>
      <c r="Q99" s="243"/>
      <c r="R99" s="243"/>
      <c r="S99" s="243"/>
      <c r="T99" s="24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45" t="s">
        <v>169</v>
      </c>
      <c r="AU99" s="245" t="s">
        <v>178</v>
      </c>
      <c r="AV99" s="14" t="s">
        <v>80</v>
      </c>
      <c r="AW99" s="14" t="s">
        <v>171</v>
      </c>
      <c r="AX99" s="14" t="s">
        <v>70</v>
      </c>
      <c r="AY99" s="245" t="s">
        <v>158</v>
      </c>
    </row>
    <row r="100" s="14" customFormat="1">
      <c r="A100" s="14"/>
      <c r="B100" s="235"/>
      <c r="C100" s="236"/>
      <c r="D100" s="226" t="s">
        <v>169</v>
      </c>
      <c r="E100" s="237" t="s">
        <v>19</v>
      </c>
      <c r="F100" s="238" t="s">
        <v>3906</v>
      </c>
      <c r="G100" s="236"/>
      <c r="H100" s="239">
        <v>2</v>
      </c>
      <c r="I100" s="240"/>
      <c r="J100" s="236"/>
      <c r="K100" s="236"/>
      <c r="L100" s="241"/>
      <c r="M100" s="242"/>
      <c r="N100" s="243"/>
      <c r="O100" s="243"/>
      <c r="P100" s="243"/>
      <c r="Q100" s="243"/>
      <c r="R100" s="243"/>
      <c r="S100" s="243"/>
      <c r="T100" s="24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45" t="s">
        <v>169</v>
      </c>
      <c r="AU100" s="245" t="s">
        <v>178</v>
      </c>
      <c r="AV100" s="14" t="s">
        <v>80</v>
      </c>
      <c r="AW100" s="14" t="s">
        <v>171</v>
      </c>
      <c r="AX100" s="14" t="s">
        <v>70</v>
      </c>
      <c r="AY100" s="245" t="s">
        <v>158</v>
      </c>
    </row>
    <row r="101" s="14" customFormat="1">
      <c r="A101" s="14"/>
      <c r="B101" s="235"/>
      <c r="C101" s="236"/>
      <c r="D101" s="226" t="s">
        <v>169</v>
      </c>
      <c r="E101" s="237" t="s">
        <v>19</v>
      </c>
      <c r="F101" s="238" t="s">
        <v>3907</v>
      </c>
      <c r="G101" s="236"/>
      <c r="H101" s="239">
        <v>1</v>
      </c>
      <c r="I101" s="240"/>
      <c r="J101" s="236"/>
      <c r="K101" s="236"/>
      <c r="L101" s="241"/>
      <c r="M101" s="242"/>
      <c r="N101" s="243"/>
      <c r="O101" s="243"/>
      <c r="P101" s="243"/>
      <c r="Q101" s="243"/>
      <c r="R101" s="243"/>
      <c r="S101" s="243"/>
      <c r="T101" s="24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45" t="s">
        <v>169</v>
      </c>
      <c r="AU101" s="245" t="s">
        <v>178</v>
      </c>
      <c r="AV101" s="14" t="s">
        <v>80</v>
      </c>
      <c r="AW101" s="14" t="s">
        <v>171</v>
      </c>
      <c r="AX101" s="14" t="s">
        <v>70</v>
      </c>
      <c r="AY101" s="245" t="s">
        <v>158</v>
      </c>
    </row>
    <row r="102" s="2" customFormat="1" ht="22.2" customHeight="1">
      <c r="A102" s="40"/>
      <c r="B102" s="41"/>
      <c r="C102" s="206" t="s">
        <v>178</v>
      </c>
      <c r="D102" s="206" t="s">
        <v>160</v>
      </c>
      <c r="E102" s="207" t="s">
        <v>3908</v>
      </c>
      <c r="F102" s="208" t="s">
        <v>3909</v>
      </c>
      <c r="G102" s="209" t="s">
        <v>505</v>
      </c>
      <c r="H102" s="210">
        <v>23</v>
      </c>
      <c r="I102" s="211"/>
      <c r="J102" s="212">
        <f>ROUND(I102*H102,2)</f>
        <v>0</v>
      </c>
      <c r="K102" s="208" t="s">
        <v>164</v>
      </c>
      <c r="L102" s="46"/>
      <c r="M102" s="213" t="s">
        <v>19</v>
      </c>
      <c r="N102" s="214" t="s">
        <v>41</v>
      </c>
      <c r="O102" s="86"/>
      <c r="P102" s="215">
        <f>O102*H102</f>
        <v>0</v>
      </c>
      <c r="Q102" s="215">
        <v>0</v>
      </c>
      <c r="R102" s="215">
        <f>Q102*H102</f>
        <v>0</v>
      </c>
      <c r="S102" s="215">
        <v>2.2999999999999998</v>
      </c>
      <c r="T102" s="216">
        <f>S102*H102</f>
        <v>52.899999999999999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17" t="s">
        <v>582</v>
      </c>
      <c r="AT102" s="217" t="s">
        <v>160</v>
      </c>
      <c r="AU102" s="217" t="s">
        <v>178</v>
      </c>
      <c r="AY102" s="19" t="s">
        <v>158</v>
      </c>
      <c r="BE102" s="218">
        <f>IF(N102="základní",J102,0)</f>
        <v>0</v>
      </c>
      <c r="BF102" s="218">
        <f>IF(N102="snížená",J102,0)</f>
        <v>0</v>
      </c>
      <c r="BG102" s="218">
        <f>IF(N102="zákl. přenesená",J102,0)</f>
        <v>0</v>
      </c>
      <c r="BH102" s="218">
        <f>IF(N102="sníž. přenesená",J102,0)</f>
        <v>0</v>
      </c>
      <c r="BI102" s="218">
        <f>IF(N102="nulová",J102,0)</f>
        <v>0</v>
      </c>
      <c r="BJ102" s="19" t="s">
        <v>78</v>
      </c>
      <c r="BK102" s="218">
        <f>ROUND(I102*H102,2)</f>
        <v>0</v>
      </c>
      <c r="BL102" s="19" t="s">
        <v>582</v>
      </c>
      <c r="BM102" s="217" t="s">
        <v>3910</v>
      </c>
    </row>
    <row r="103" s="2" customFormat="1">
      <c r="A103" s="40"/>
      <c r="B103" s="41"/>
      <c r="C103" s="42"/>
      <c r="D103" s="219" t="s">
        <v>167</v>
      </c>
      <c r="E103" s="42"/>
      <c r="F103" s="220" t="s">
        <v>3911</v>
      </c>
      <c r="G103" s="42"/>
      <c r="H103" s="42"/>
      <c r="I103" s="221"/>
      <c r="J103" s="42"/>
      <c r="K103" s="42"/>
      <c r="L103" s="46"/>
      <c r="M103" s="222"/>
      <c r="N103" s="22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167</v>
      </c>
      <c r="AU103" s="19" t="s">
        <v>178</v>
      </c>
    </row>
    <row r="104" s="2" customFormat="1" ht="14.4" customHeight="1">
      <c r="A104" s="40"/>
      <c r="B104" s="41"/>
      <c r="C104" s="206" t="s">
        <v>165</v>
      </c>
      <c r="D104" s="206" t="s">
        <v>160</v>
      </c>
      <c r="E104" s="207" t="s">
        <v>3912</v>
      </c>
      <c r="F104" s="208" t="s">
        <v>3913</v>
      </c>
      <c r="G104" s="209" t="s">
        <v>234</v>
      </c>
      <c r="H104" s="210">
        <v>14.52</v>
      </c>
      <c r="I104" s="211"/>
      <c r="J104" s="212">
        <f>ROUND(I104*H104,2)</f>
        <v>0</v>
      </c>
      <c r="K104" s="208" t="s">
        <v>164</v>
      </c>
      <c r="L104" s="46"/>
      <c r="M104" s="213" t="s">
        <v>19</v>
      </c>
      <c r="N104" s="214" t="s">
        <v>41</v>
      </c>
      <c r="O104" s="86"/>
      <c r="P104" s="215">
        <f>O104*H104</f>
        <v>0</v>
      </c>
      <c r="Q104" s="215">
        <v>0</v>
      </c>
      <c r="R104" s="215">
        <f>Q104*H104</f>
        <v>0</v>
      </c>
      <c r="S104" s="215">
        <v>2.2000000000000002</v>
      </c>
      <c r="T104" s="216">
        <f>S104*H104</f>
        <v>31.944000000000003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17" t="s">
        <v>582</v>
      </c>
      <c r="AT104" s="217" t="s">
        <v>160</v>
      </c>
      <c r="AU104" s="217" t="s">
        <v>178</v>
      </c>
      <c r="AY104" s="19" t="s">
        <v>158</v>
      </c>
      <c r="BE104" s="218">
        <f>IF(N104="základní",J104,0)</f>
        <v>0</v>
      </c>
      <c r="BF104" s="218">
        <f>IF(N104="snížená",J104,0)</f>
        <v>0</v>
      </c>
      <c r="BG104" s="218">
        <f>IF(N104="zákl. přenesená",J104,0)</f>
        <v>0</v>
      </c>
      <c r="BH104" s="218">
        <f>IF(N104="sníž. přenesená",J104,0)</f>
        <v>0</v>
      </c>
      <c r="BI104" s="218">
        <f>IF(N104="nulová",J104,0)</f>
        <v>0</v>
      </c>
      <c r="BJ104" s="19" t="s">
        <v>78</v>
      </c>
      <c r="BK104" s="218">
        <f>ROUND(I104*H104,2)</f>
        <v>0</v>
      </c>
      <c r="BL104" s="19" t="s">
        <v>582</v>
      </c>
      <c r="BM104" s="217" t="s">
        <v>3914</v>
      </c>
    </row>
    <row r="105" s="2" customFormat="1">
      <c r="A105" s="40"/>
      <c r="B105" s="41"/>
      <c r="C105" s="42"/>
      <c r="D105" s="219" t="s">
        <v>167</v>
      </c>
      <c r="E105" s="42"/>
      <c r="F105" s="220" t="s">
        <v>3915</v>
      </c>
      <c r="G105" s="42"/>
      <c r="H105" s="42"/>
      <c r="I105" s="221"/>
      <c r="J105" s="42"/>
      <c r="K105" s="42"/>
      <c r="L105" s="46"/>
      <c r="M105" s="222"/>
      <c r="N105" s="223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167</v>
      </c>
      <c r="AU105" s="19" t="s">
        <v>178</v>
      </c>
    </row>
    <row r="106" s="14" customFormat="1">
      <c r="A106" s="14"/>
      <c r="B106" s="235"/>
      <c r="C106" s="236"/>
      <c r="D106" s="226" t="s">
        <v>169</v>
      </c>
      <c r="E106" s="237" t="s">
        <v>19</v>
      </c>
      <c r="F106" s="238" t="s">
        <v>3916</v>
      </c>
      <c r="G106" s="236"/>
      <c r="H106" s="239">
        <v>14.520000000000001</v>
      </c>
      <c r="I106" s="240"/>
      <c r="J106" s="236"/>
      <c r="K106" s="236"/>
      <c r="L106" s="241"/>
      <c r="M106" s="242"/>
      <c r="N106" s="243"/>
      <c r="O106" s="243"/>
      <c r="P106" s="243"/>
      <c r="Q106" s="243"/>
      <c r="R106" s="243"/>
      <c r="S106" s="243"/>
      <c r="T106" s="24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45" t="s">
        <v>169</v>
      </c>
      <c r="AU106" s="245" t="s">
        <v>178</v>
      </c>
      <c r="AV106" s="14" t="s">
        <v>80</v>
      </c>
      <c r="AW106" s="14" t="s">
        <v>171</v>
      </c>
      <c r="AX106" s="14" t="s">
        <v>70</v>
      </c>
      <c r="AY106" s="245" t="s">
        <v>158</v>
      </c>
    </row>
    <row r="107" s="2" customFormat="1" ht="14.4" customHeight="1">
      <c r="A107" s="40"/>
      <c r="B107" s="41"/>
      <c r="C107" s="206" t="s">
        <v>197</v>
      </c>
      <c r="D107" s="206" t="s">
        <v>160</v>
      </c>
      <c r="E107" s="207" t="s">
        <v>3917</v>
      </c>
      <c r="F107" s="208" t="s">
        <v>3918</v>
      </c>
      <c r="G107" s="209" t="s">
        <v>356</v>
      </c>
      <c r="H107" s="210">
        <v>87.144000000000005</v>
      </c>
      <c r="I107" s="211"/>
      <c r="J107" s="212">
        <f>ROUND(I107*H107,2)</f>
        <v>0</v>
      </c>
      <c r="K107" s="208" t="s">
        <v>164</v>
      </c>
      <c r="L107" s="46"/>
      <c r="M107" s="213" t="s">
        <v>19</v>
      </c>
      <c r="N107" s="214" t="s">
        <v>41</v>
      </c>
      <c r="O107" s="86"/>
      <c r="P107" s="215">
        <f>O107*H107</f>
        <v>0</v>
      </c>
      <c r="Q107" s="215">
        <v>0</v>
      </c>
      <c r="R107" s="215">
        <f>Q107*H107</f>
        <v>0</v>
      </c>
      <c r="S107" s="215">
        <v>0</v>
      </c>
      <c r="T107" s="216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17" t="s">
        <v>582</v>
      </c>
      <c r="AT107" s="217" t="s">
        <v>160</v>
      </c>
      <c r="AU107" s="217" t="s">
        <v>178</v>
      </c>
      <c r="AY107" s="19" t="s">
        <v>158</v>
      </c>
      <c r="BE107" s="218">
        <f>IF(N107="základní",J107,0)</f>
        <v>0</v>
      </c>
      <c r="BF107" s="218">
        <f>IF(N107="snížená",J107,0)</f>
        <v>0</v>
      </c>
      <c r="BG107" s="218">
        <f>IF(N107="zákl. přenesená",J107,0)</f>
        <v>0</v>
      </c>
      <c r="BH107" s="218">
        <f>IF(N107="sníž. přenesená",J107,0)</f>
        <v>0</v>
      </c>
      <c r="BI107" s="218">
        <f>IF(N107="nulová",J107,0)</f>
        <v>0</v>
      </c>
      <c r="BJ107" s="19" t="s">
        <v>78</v>
      </c>
      <c r="BK107" s="218">
        <f>ROUND(I107*H107,2)</f>
        <v>0</v>
      </c>
      <c r="BL107" s="19" t="s">
        <v>582</v>
      </c>
      <c r="BM107" s="217" t="s">
        <v>3919</v>
      </c>
    </row>
    <row r="108" s="2" customFormat="1">
      <c r="A108" s="40"/>
      <c r="B108" s="41"/>
      <c r="C108" s="42"/>
      <c r="D108" s="219" t="s">
        <v>167</v>
      </c>
      <c r="E108" s="42"/>
      <c r="F108" s="220" t="s">
        <v>3920</v>
      </c>
      <c r="G108" s="42"/>
      <c r="H108" s="42"/>
      <c r="I108" s="221"/>
      <c r="J108" s="42"/>
      <c r="K108" s="42"/>
      <c r="L108" s="46"/>
      <c r="M108" s="222"/>
      <c r="N108" s="223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167</v>
      </c>
      <c r="AU108" s="19" t="s">
        <v>178</v>
      </c>
    </row>
    <row r="109" s="2" customFormat="1" ht="14.4" customHeight="1">
      <c r="A109" s="40"/>
      <c r="B109" s="41"/>
      <c r="C109" s="206" t="s">
        <v>204</v>
      </c>
      <c r="D109" s="206" t="s">
        <v>160</v>
      </c>
      <c r="E109" s="207" t="s">
        <v>3921</v>
      </c>
      <c r="F109" s="208" t="s">
        <v>3922</v>
      </c>
      <c r="G109" s="209" t="s">
        <v>356</v>
      </c>
      <c r="H109" s="210">
        <v>87.144000000000005</v>
      </c>
      <c r="I109" s="211"/>
      <c r="J109" s="212">
        <f>ROUND(I109*H109,2)</f>
        <v>0</v>
      </c>
      <c r="K109" s="208" t="s">
        <v>164</v>
      </c>
      <c r="L109" s="46"/>
      <c r="M109" s="213" t="s">
        <v>19</v>
      </c>
      <c r="N109" s="214" t="s">
        <v>41</v>
      </c>
      <c r="O109" s="86"/>
      <c r="P109" s="215">
        <f>O109*H109</f>
        <v>0</v>
      </c>
      <c r="Q109" s="215">
        <v>0</v>
      </c>
      <c r="R109" s="215">
        <f>Q109*H109</f>
        <v>0</v>
      </c>
      <c r="S109" s="215">
        <v>0</v>
      </c>
      <c r="T109" s="21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7" t="s">
        <v>582</v>
      </c>
      <c r="AT109" s="217" t="s">
        <v>160</v>
      </c>
      <c r="AU109" s="217" t="s">
        <v>178</v>
      </c>
      <c r="AY109" s="19" t="s">
        <v>158</v>
      </c>
      <c r="BE109" s="218">
        <f>IF(N109="základní",J109,0)</f>
        <v>0</v>
      </c>
      <c r="BF109" s="218">
        <f>IF(N109="snížená",J109,0)</f>
        <v>0</v>
      </c>
      <c r="BG109" s="218">
        <f>IF(N109="zákl. přenesená",J109,0)</f>
        <v>0</v>
      </c>
      <c r="BH109" s="218">
        <f>IF(N109="sníž. přenesená",J109,0)</f>
        <v>0</v>
      </c>
      <c r="BI109" s="218">
        <f>IF(N109="nulová",J109,0)</f>
        <v>0</v>
      </c>
      <c r="BJ109" s="19" t="s">
        <v>78</v>
      </c>
      <c r="BK109" s="218">
        <f>ROUND(I109*H109,2)</f>
        <v>0</v>
      </c>
      <c r="BL109" s="19" t="s">
        <v>582</v>
      </c>
      <c r="BM109" s="217" t="s">
        <v>3923</v>
      </c>
    </row>
    <row r="110" s="2" customFormat="1">
      <c r="A110" s="40"/>
      <c r="B110" s="41"/>
      <c r="C110" s="42"/>
      <c r="D110" s="219" t="s">
        <v>167</v>
      </c>
      <c r="E110" s="42"/>
      <c r="F110" s="220" t="s">
        <v>3924</v>
      </c>
      <c r="G110" s="42"/>
      <c r="H110" s="42"/>
      <c r="I110" s="221"/>
      <c r="J110" s="42"/>
      <c r="K110" s="42"/>
      <c r="L110" s="46"/>
      <c r="M110" s="222"/>
      <c r="N110" s="22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167</v>
      </c>
      <c r="AU110" s="19" t="s">
        <v>178</v>
      </c>
    </row>
    <row r="111" s="2" customFormat="1" ht="19.8" customHeight="1">
      <c r="A111" s="40"/>
      <c r="B111" s="41"/>
      <c r="C111" s="206" t="s">
        <v>209</v>
      </c>
      <c r="D111" s="206" t="s">
        <v>160</v>
      </c>
      <c r="E111" s="207" t="s">
        <v>3925</v>
      </c>
      <c r="F111" s="208" t="s">
        <v>3926</v>
      </c>
      <c r="G111" s="209" t="s">
        <v>356</v>
      </c>
      <c r="H111" s="210">
        <v>1220.0160000000001</v>
      </c>
      <c r="I111" s="211"/>
      <c r="J111" s="212">
        <f>ROUND(I111*H111,2)</f>
        <v>0</v>
      </c>
      <c r="K111" s="208" t="s">
        <v>164</v>
      </c>
      <c r="L111" s="46"/>
      <c r="M111" s="213" t="s">
        <v>19</v>
      </c>
      <c r="N111" s="214" t="s">
        <v>41</v>
      </c>
      <c r="O111" s="86"/>
      <c r="P111" s="215">
        <f>O111*H111</f>
        <v>0</v>
      </c>
      <c r="Q111" s="215">
        <v>0</v>
      </c>
      <c r="R111" s="215">
        <f>Q111*H111</f>
        <v>0</v>
      </c>
      <c r="S111" s="215">
        <v>0</v>
      </c>
      <c r="T111" s="21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7" t="s">
        <v>582</v>
      </c>
      <c r="AT111" s="217" t="s">
        <v>160</v>
      </c>
      <c r="AU111" s="217" t="s">
        <v>178</v>
      </c>
      <c r="AY111" s="19" t="s">
        <v>158</v>
      </c>
      <c r="BE111" s="218">
        <f>IF(N111="základní",J111,0)</f>
        <v>0</v>
      </c>
      <c r="BF111" s="218">
        <f>IF(N111="snížená",J111,0)</f>
        <v>0</v>
      </c>
      <c r="BG111" s="218">
        <f>IF(N111="zákl. přenesená",J111,0)</f>
        <v>0</v>
      </c>
      <c r="BH111" s="218">
        <f>IF(N111="sníž. přenesená",J111,0)</f>
        <v>0</v>
      </c>
      <c r="BI111" s="218">
        <f>IF(N111="nulová",J111,0)</f>
        <v>0</v>
      </c>
      <c r="BJ111" s="19" t="s">
        <v>78</v>
      </c>
      <c r="BK111" s="218">
        <f>ROUND(I111*H111,2)</f>
        <v>0</v>
      </c>
      <c r="BL111" s="19" t="s">
        <v>582</v>
      </c>
      <c r="BM111" s="217" t="s">
        <v>3927</v>
      </c>
    </row>
    <row r="112" s="2" customFormat="1">
      <c r="A112" s="40"/>
      <c r="B112" s="41"/>
      <c r="C112" s="42"/>
      <c r="D112" s="219" t="s">
        <v>167</v>
      </c>
      <c r="E112" s="42"/>
      <c r="F112" s="220" t="s">
        <v>3928</v>
      </c>
      <c r="G112" s="42"/>
      <c r="H112" s="42"/>
      <c r="I112" s="221"/>
      <c r="J112" s="42"/>
      <c r="K112" s="42"/>
      <c r="L112" s="46"/>
      <c r="M112" s="222"/>
      <c r="N112" s="22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167</v>
      </c>
      <c r="AU112" s="19" t="s">
        <v>178</v>
      </c>
    </row>
    <row r="113" s="14" customFormat="1">
      <c r="A113" s="14"/>
      <c r="B113" s="235"/>
      <c r="C113" s="236"/>
      <c r="D113" s="226" t="s">
        <v>169</v>
      </c>
      <c r="E113" s="236"/>
      <c r="F113" s="238" t="s">
        <v>3929</v>
      </c>
      <c r="G113" s="236"/>
      <c r="H113" s="239">
        <v>1220.0160000000001</v>
      </c>
      <c r="I113" s="240"/>
      <c r="J113" s="236"/>
      <c r="K113" s="236"/>
      <c r="L113" s="241"/>
      <c r="M113" s="242"/>
      <c r="N113" s="243"/>
      <c r="O113" s="243"/>
      <c r="P113" s="243"/>
      <c r="Q113" s="243"/>
      <c r="R113" s="243"/>
      <c r="S113" s="243"/>
      <c r="T113" s="24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45" t="s">
        <v>169</v>
      </c>
      <c r="AU113" s="245" t="s">
        <v>178</v>
      </c>
      <c r="AV113" s="14" t="s">
        <v>80</v>
      </c>
      <c r="AW113" s="14" t="s">
        <v>4</v>
      </c>
      <c r="AX113" s="14" t="s">
        <v>78</v>
      </c>
      <c r="AY113" s="245" t="s">
        <v>158</v>
      </c>
    </row>
    <row r="114" s="2" customFormat="1" ht="22.2" customHeight="1">
      <c r="A114" s="40"/>
      <c r="B114" s="41"/>
      <c r="C114" s="206" t="s">
        <v>215</v>
      </c>
      <c r="D114" s="206" t="s">
        <v>160</v>
      </c>
      <c r="E114" s="207" t="s">
        <v>3930</v>
      </c>
      <c r="F114" s="208" t="s">
        <v>3931</v>
      </c>
      <c r="G114" s="209" t="s">
        <v>356</v>
      </c>
      <c r="H114" s="210">
        <v>87.144000000000005</v>
      </c>
      <c r="I114" s="211"/>
      <c r="J114" s="212">
        <f>ROUND(I114*H114,2)</f>
        <v>0</v>
      </c>
      <c r="K114" s="208" t="s">
        <v>164</v>
      </c>
      <c r="L114" s="46"/>
      <c r="M114" s="213" t="s">
        <v>19</v>
      </c>
      <c r="N114" s="214" t="s">
        <v>41</v>
      </c>
      <c r="O114" s="86"/>
      <c r="P114" s="215">
        <f>O114*H114</f>
        <v>0</v>
      </c>
      <c r="Q114" s="215">
        <v>0</v>
      </c>
      <c r="R114" s="215">
        <f>Q114*H114</f>
        <v>0</v>
      </c>
      <c r="S114" s="215">
        <v>0</v>
      </c>
      <c r="T114" s="21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7" t="s">
        <v>582</v>
      </c>
      <c r="AT114" s="217" t="s">
        <v>160</v>
      </c>
      <c r="AU114" s="217" t="s">
        <v>178</v>
      </c>
      <c r="AY114" s="19" t="s">
        <v>158</v>
      </c>
      <c r="BE114" s="218">
        <f>IF(N114="základní",J114,0)</f>
        <v>0</v>
      </c>
      <c r="BF114" s="218">
        <f>IF(N114="snížená",J114,0)</f>
        <v>0</v>
      </c>
      <c r="BG114" s="218">
        <f>IF(N114="zákl. přenesená",J114,0)</f>
        <v>0</v>
      </c>
      <c r="BH114" s="218">
        <f>IF(N114="sníž. přenesená",J114,0)</f>
        <v>0</v>
      </c>
      <c r="BI114" s="218">
        <f>IF(N114="nulová",J114,0)</f>
        <v>0</v>
      </c>
      <c r="BJ114" s="19" t="s">
        <v>78</v>
      </c>
      <c r="BK114" s="218">
        <f>ROUND(I114*H114,2)</f>
        <v>0</v>
      </c>
      <c r="BL114" s="19" t="s">
        <v>582</v>
      </c>
      <c r="BM114" s="217" t="s">
        <v>3932</v>
      </c>
    </row>
    <row r="115" s="2" customFormat="1">
      <c r="A115" s="40"/>
      <c r="B115" s="41"/>
      <c r="C115" s="42"/>
      <c r="D115" s="219" t="s">
        <v>167</v>
      </c>
      <c r="E115" s="42"/>
      <c r="F115" s="220" t="s">
        <v>3933</v>
      </c>
      <c r="G115" s="42"/>
      <c r="H115" s="42"/>
      <c r="I115" s="221"/>
      <c r="J115" s="42"/>
      <c r="K115" s="42"/>
      <c r="L115" s="46"/>
      <c r="M115" s="222"/>
      <c r="N115" s="223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167</v>
      </c>
      <c r="AU115" s="19" t="s">
        <v>178</v>
      </c>
    </row>
    <row r="116" s="12" customFormat="1" ht="20.88" customHeight="1">
      <c r="A116" s="12"/>
      <c r="B116" s="190"/>
      <c r="C116" s="191"/>
      <c r="D116" s="192" t="s">
        <v>69</v>
      </c>
      <c r="E116" s="204" t="s">
        <v>3934</v>
      </c>
      <c r="F116" s="204" t="s">
        <v>3935</v>
      </c>
      <c r="G116" s="191"/>
      <c r="H116" s="191"/>
      <c r="I116" s="194"/>
      <c r="J116" s="205">
        <f>BK116</f>
        <v>0</v>
      </c>
      <c r="K116" s="191"/>
      <c r="L116" s="196"/>
      <c r="M116" s="197"/>
      <c r="N116" s="198"/>
      <c r="O116" s="198"/>
      <c r="P116" s="199">
        <f>SUM(P117:P188)</f>
        <v>0</v>
      </c>
      <c r="Q116" s="198"/>
      <c r="R116" s="199">
        <f>SUM(R117:R188)</f>
        <v>1.6486000000000001</v>
      </c>
      <c r="S116" s="198"/>
      <c r="T116" s="200">
        <f>SUM(T117:T188)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01" t="s">
        <v>78</v>
      </c>
      <c r="AT116" s="202" t="s">
        <v>69</v>
      </c>
      <c r="AU116" s="202" t="s">
        <v>80</v>
      </c>
      <c r="AY116" s="201" t="s">
        <v>158</v>
      </c>
      <c r="BK116" s="203">
        <f>SUM(BK117:BK188)</f>
        <v>0</v>
      </c>
    </row>
    <row r="117" s="2" customFormat="1" ht="30" customHeight="1">
      <c r="A117" s="40"/>
      <c r="B117" s="41"/>
      <c r="C117" s="206" t="s">
        <v>220</v>
      </c>
      <c r="D117" s="206" t="s">
        <v>160</v>
      </c>
      <c r="E117" s="207" t="s">
        <v>3936</v>
      </c>
      <c r="F117" s="208" t="s">
        <v>3937</v>
      </c>
      <c r="G117" s="209" t="s">
        <v>181</v>
      </c>
      <c r="H117" s="210">
        <v>17.25</v>
      </c>
      <c r="I117" s="211"/>
      <c r="J117" s="212">
        <f>ROUND(I117*H117,2)</f>
        <v>0</v>
      </c>
      <c r="K117" s="208" t="s">
        <v>164</v>
      </c>
      <c r="L117" s="46"/>
      <c r="M117" s="213" t="s">
        <v>19</v>
      </c>
      <c r="N117" s="214" t="s">
        <v>41</v>
      </c>
      <c r="O117" s="86"/>
      <c r="P117" s="215">
        <f>O117*H117</f>
        <v>0</v>
      </c>
      <c r="Q117" s="215">
        <v>0</v>
      </c>
      <c r="R117" s="215">
        <f>Q117*H117</f>
        <v>0</v>
      </c>
      <c r="S117" s="215">
        <v>0</v>
      </c>
      <c r="T117" s="21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7" t="s">
        <v>582</v>
      </c>
      <c r="AT117" s="217" t="s">
        <v>160</v>
      </c>
      <c r="AU117" s="217" t="s">
        <v>178</v>
      </c>
      <c r="AY117" s="19" t="s">
        <v>158</v>
      </c>
      <c r="BE117" s="218">
        <f>IF(N117="základní",J117,0)</f>
        <v>0</v>
      </c>
      <c r="BF117" s="218">
        <f>IF(N117="snížená",J117,0)</f>
        <v>0</v>
      </c>
      <c r="BG117" s="218">
        <f>IF(N117="zákl. přenesená",J117,0)</f>
        <v>0</v>
      </c>
      <c r="BH117" s="218">
        <f>IF(N117="sníž. přenesená",J117,0)</f>
        <v>0</v>
      </c>
      <c r="BI117" s="218">
        <f>IF(N117="nulová",J117,0)</f>
        <v>0</v>
      </c>
      <c r="BJ117" s="19" t="s">
        <v>78</v>
      </c>
      <c r="BK117" s="218">
        <f>ROUND(I117*H117,2)</f>
        <v>0</v>
      </c>
      <c r="BL117" s="19" t="s">
        <v>582</v>
      </c>
      <c r="BM117" s="217" t="s">
        <v>3938</v>
      </c>
    </row>
    <row r="118" s="2" customFormat="1">
      <c r="A118" s="40"/>
      <c r="B118" s="41"/>
      <c r="C118" s="42"/>
      <c r="D118" s="219" t="s">
        <v>167</v>
      </c>
      <c r="E118" s="42"/>
      <c r="F118" s="220" t="s">
        <v>3939</v>
      </c>
      <c r="G118" s="42"/>
      <c r="H118" s="42"/>
      <c r="I118" s="221"/>
      <c r="J118" s="42"/>
      <c r="K118" s="42"/>
      <c r="L118" s="46"/>
      <c r="M118" s="222"/>
      <c r="N118" s="22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167</v>
      </c>
      <c r="AU118" s="19" t="s">
        <v>178</v>
      </c>
    </row>
    <row r="119" s="13" customFormat="1">
      <c r="A119" s="13"/>
      <c r="B119" s="224"/>
      <c r="C119" s="225"/>
      <c r="D119" s="226" t="s">
        <v>169</v>
      </c>
      <c r="E119" s="227" t="s">
        <v>19</v>
      </c>
      <c r="F119" s="228" t="s">
        <v>3940</v>
      </c>
      <c r="G119" s="225"/>
      <c r="H119" s="227" t="s">
        <v>19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34" t="s">
        <v>169</v>
      </c>
      <c r="AU119" s="234" t="s">
        <v>178</v>
      </c>
      <c r="AV119" s="13" t="s">
        <v>78</v>
      </c>
      <c r="AW119" s="13" t="s">
        <v>171</v>
      </c>
      <c r="AX119" s="13" t="s">
        <v>70</v>
      </c>
      <c r="AY119" s="234" t="s">
        <v>158</v>
      </c>
    </row>
    <row r="120" s="14" customFormat="1">
      <c r="A120" s="14"/>
      <c r="B120" s="235"/>
      <c r="C120" s="236"/>
      <c r="D120" s="226" t="s">
        <v>169</v>
      </c>
      <c r="E120" s="237" t="s">
        <v>19</v>
      </c>
      <c r="F120" s="238" t="s">
        <v>3941</v>
      </c>
      <c r="G120" s="236"/>
      <c r="H120" s="239">
        <v>17.25</v>
      </c>
      <c r="I120" s="240"/>
      <c r="J120" s="236"/>
      <c r="K120" s="236"/>
      <c r="L120" s="241"/>
      <c r="M120" s="242"/>
      <c r="N120" s="243"/>
      <c r="O120" s="243"/>
      <c r="P120" s="243"/>
      <c r="Q120" s="243"/>
      <c r="R120" s="243"/>
      <c r="S120" s="243"/>
      <c r="T120" s="24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45" t="s">
        <v>169</v>
      </c>
      <c r="AU120" s="245" t="s">
        <v>178</v>
      </c>
      <c r="AV120" s="14" t="s">
        <v>80</v>
      </c>
      <c r="AW120" s="14" t="s">
        <v>171</v>
      </c>
      <c r="AX120" s="14" t="s">
        <v>70</v>
      </c>
      <c r="AY120" s="245" t="s">
        <v>158</v>
      </c>
    </row>
    <row r="121" s="2" customFormat="1" ht="30" customHeight="1">
      <c r="A121" s="40"/>
      <c r="B121" s="41"/>
      <c r="C121" s="206" t="s">
        <v>231</v>
      </c>
      <c r="D121" s="206" t="s">
        <v>160</v>
      </c>
      <c r="E121" s="207" t="s">
        <v>3942</v>
      </c>
      <c r="F121" s="208" t="s">
        <v>3943</v>
      </c>
      <c r="G121" s="209" t="s">
        <v>181</v>
      </c>
      <c r="H121" s="210">
        <v>17.25</v>
      </c>
      <c r="I121" s="211"/>
      <c r="J121" s="212">
        <f>ROUND(I121*H121,2)</f>
        <v>0</v>
      </c>
      <c r="K121" s="208" t="s">
        <v>164</v>
      </c>
      <c r="L121" s="46"/>
      <c r="M121" s="213" t="s">
        <v>19</v>
      </c>
      <c r="N121" s="214" t="s">
        <v>41</v>
      </c>
      <c r="O121" s="86"/>
      <c r="P121" s="215">
        <f>O121*H121</f>
        <v>0</v>
      </c>
      <c r="Q121" s="215">
        <v>0</v>
      </c>
      <c r="R121" s="215">
        <f>Q121*H121</f>
        <v>0</v>
      </c>
      <c r="S121" s="215">
        <v>0</v>
      </c>
      <c r="T121" s="21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7" t="s">
        <v>582</v>
      </c>
      <c r="AT121" s="217" t="s">
        <v>160</v>
      </c>
      <c r="AU121" s="217" t="s">
        <v>178</v>
      </c>
      <c r="AY121" s="19" t="s">
        <v>158</v>
      </c>
      <c r="BE121" s="218">
        <f>IF(N121="základní",J121,0)</f>
        <v>0</v>
      </c>
      <c r="BF121" s="218">
        <f>IF(N121="snížená",J121,0)</f>
        <v>0</v>
      </c>
      <c r="BG121" s="218">
        <f>IF(N121="zákl. přenesená",J121,0)</f>
        <v>0</v>
      </c>
      <c r="BH121" s="218">
        <f>IF(N121="sníž. přenesená",J121,0)</f>
        <v>0</v>
      </c>
      <c r="BI121" s="218">
        <f>IF(N121="nulová",J121,0)</f>
        <v>0</v>
      </c>
      <c r="BJ121" s="19" t="s">
        <v>78</v>
      </c>
      <c r="BK121" s="218">
        <f>ROUND(I121*H121,2)</f>
        <v>0</v>
      </c>
      <c r="BL121" s="19" t="s">
        <v>582</v>
      </c>
      <c r="BM121" s="217" t="s">
        <v>3944</v>
      </c>
    </row>
    <row r="122" s="2" customFormat="1">
      <c r="A122" s="40"/>
      <c r="B122" s="41"/>
      <c r="C122" s="42"/>
      <c r="D122" s="219" t="s">
        <v>167</v>
      </c>
      <c r="E122" s="42"/>
      <c r="F122" s="220" t="s">
        <v>3945</v>
      </c>
      <c r="G122" s="42"/>
      <c r="H122" s="42"/>
      <c r="I122" s="221"/>
      <c r="J122" s="42"/>
      <c r="K122" s="42"/>
      <c r="L122" s="46"/>
      <c r="M122" s="222"/>
      <c r="N122" s="22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167</v>
      </c>
      <c r="AU122" s="19" t="s">
        <v>178</v>
      </c>
    </row>
    <row r="123" s="13" customFormat="1">
      <c r="A123" s="13"/>
      <c r="B123" s="224"/>
      <c r="C123" s="225"/>
      <c r="D123" s="226" t="s">
        <v>169</v>
      </c>
      <c r="E123" s="227" t="s">
        <v>19</v>
      </c>
      <c r="F123" s="228" t="s">
        <v>3946</v>
      </c>
      <c r="G123" s="225"/>
      <c r="H123" s="227" t="s">
        <v>19</v>
      </c>
      <c r="I123" s="229"/>
      <c r="J123" s="225"/>
      <c r="K123" s="225"/>
      <c r="L123" s="230"/>
      <c r="M123" s="231"/>
      <c r="N123" s="232"/>
      <c r="O123" s="232"/>
      <c r="P123" s="232"/>
      <c r="Q123" s="232"/>
      <c r="R123" s="232"/>
      <c r="S123" s="232"/>
      <c r="T123" s="23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34" t="s">
        <v>169</v>
      </c>
      <c r="AU123" s="234" t="s">
        <v>178</v>
      </c>
      <c r="AV123" s="13" t="s">
        <v>78</v>
      </c>
      <c r="AW123" s="13" t="s">
        <v>171</v>
      </c>
      <c r="AX123" s="13" t="s">
        <v>70</v>
      </c>
      <c r="AY123" s="234" t="s">
        <v>158</v>
      </c>
    </row>
    <row r="124" s="14" customFormat="1">
      <c r="A124" s="14"/>
      <c r="B124" s="235"/>
      <c r="C124" s="236"/>
      <c r="D124" s="226" t="s">
        <v>169</v>
      </c>
      <c r="E124" s="237" t="s">
        <v>19</v>
      </c>
      <c r="F124" s="238" t="s">
        <v>3941</v>
      </c>
      <c r="G124" s="236"/>
      <c r="H124" s="239">
        <v>17.25</v>
      </c>
      <c r="I124" s="240"/>
      <c r="J124" s="236"/>
      <c r="K124" s="236"/>
      <c r="L124" s="241"/>
      <c r="M124" s="242"/>
      <c r="N124" s="243"/>
      <c r="O124" s="243"/>
      <c r="P124" s="243"/>
      <c r="Q124" s="243"/>
      <c r="R124" s="243"/>
      <c r="S124" s="243"/>
      <c r="T124" s="24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45" t="s">
        <v>169</v>
      </c>
      <c r="AU124" s="245" t="s">
        <v>178</v>
      </c>
      <c r="AV124" s="14" t="s">
        <v>80</v>
      </c>
      <c r="AW124" s="14" t="s">
        <v>171</v>
      </c>
      <c r="AX124" s="14" t="s">
        <v>70</v>
      </c>
      <c r="AY124" s="245" t="s">
        <v>158</v>
      </c>
    </row>
    <row r="125" s="2" customFormat="1" ht="30" customHeight="1">
      <c r="A125" s="40"/>
      <c r="B125" s="41"/>
      <c r="C125" s="206" t="s">
        <v>244</v>
      </c>
      <c r="D125" s="206" t="s">
        <v>160</v>
      </c>
      <c r="E125" s="207" t="s">
        <v>3947</v>
      </c>
      <c r="F125" s="208" t="s">
        <v>3948</v>
      </c>
      <c r="G125" s="209" t="s">
        <v>181</v>
      </c>
      <c r="H125" s="210">
        <v>23</v>
      </c>
      <c r="I125" s="211"/>
      <c r="J125" s="212">
        <f>ROUND(I125*H125,2)</f>
        <v>0</v>
      </c>
      <c r="K125" s="208" t="s">
        <v>164</v>
      </c>
      <c r="L125" s="46"/>
      <c r="M125" s="213" t="s">
        <v>19</v>
      </c>
      <c r="N125" s="214" t="s">
        <v>41</v>
      </c>
      <c r="O125" s="86"/>
      <c r="P125" s="215">
        <f>O125*H125</f>
        <v>0</v>
      </c>
      <c r="Q125" s="215">
        <v>0</v>
      </c>
      <c r="R125" s="215">
        <f>Q125*H125</f>
        <v>0</v>
      </c>
      <c r="S125" s="215">
        <v>0</v>
      </c>
      <c r="T125" s="21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17" t="s">
        <v>582</v>
      </c>
      <c r="AT125" s="217" t="s">
        <v>160</v>
      </c>
      <c r="AU125" s="217" t="s">
        <v>178</v>
      </c>
      <c r="AY125" s="19" t="s">
        <v>158</v>
      </c>
      <c r="BE125" s="218">
        <f>IF(N125="základní",J125,0)</f>
        <v>0</v>
      </c>
      <c r="BF125" s="218">
        <f>IF(N125="snížená",J125,0)</f>
        <v>0</v>
      </c>
      <c r="BG125" s="218">
        <f>IF(N125="zákl. přenesená",J125,0)</f>
        <v>0</v>
      </c>
      <c r="BH125" s="218">
        <f>IF(N125="sníž. přenesená",J125,0)</f>
        <v>0</v>
      </c>
      <c r="BI125" s="218">
        <f>IF(N125="nulová",J125,0)</f>
        <v>0</v>
      </c>
      <c r="BJ125" s="19" t="s">
        <v>78</v>
      </c>
      <c r="BK125" s="218">
        <f>ROUND(I125*H125,2)</f>
        <v>0</v>
      </c>
      <c r="BL125" s="19" t="s">
        <v>582</v>
      </c>
      <c r="BM125" s="217" t="s">
        <v>3949</v>
      </c>
    </row>
    <row r="126" s="2" customFormat="1">
      <c r="A126" s="40"/>
      <c r="B126" s="41"/>
      <c r="C126" s="42"/>
      <c r="D126" s="219" t="s">
        <v>167</v>
      </c>
      <c r="E126" s="42"/>
      <c r="F126" s="220" t="s">
        <v>3950</v>
      </c>
      <c r="G126" s="42"/>
      <c r="H126" s="42"/>
      <c r="I126" s="221"/>
      <c r="J126" s="42"/>
      <c r="K126" s="42"/>
      <c r="L126" s="46"/>
      <c r="M126" s="222"/>
      <c r="N126" s="223"/>
      <c r="O126" s="86"/>
      <c r="P126" s="86"/>
      <c r="Q126" s="86"/>
      <c r="R126" s="86"/>
      <c r="S126" s="86"/>
      <c r="T126" s="87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T126" s="19" t="s">
        <v>167</v>
      </c>
      <c r="AU126" s="19" t="s">
        <v>178</v>
      </c>
    </row>
    <row r="127" s="13" customFormat="1">
      <c r="A127" s="13"/>
      <c r="B127" s="224"/>
      <c r="C127" s="225"/>
      <c r="D127" s="226" t="s">
        <v>169</v>
      </c>
      <c r="E127" s="227" t="s">
        <v>19</v>
      </c>
      <c r="F127" s="228" t="s">
        <v>3951</v>
      </c>
      <c r="G127" s="225"/>
      <c r="H127" s="227" t="s">
        <v>19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34" t="s">
        <v>169</v>
      </c>
      <c r="AU127" s="234" t="s">
        <v>178</v>
      </c>
      <c r="AV127" s="13" t="s">
        <v>78</v>
      </c>
      <c r="AW127" s="13" t="s">
        <v>171</v>
      </c>
      <c r="AX127" s="13" t="s">
        <v>70</v>
      </c>
      <c r="AY127" s="234" t="s">
        <v>158</v>
      </c>
    </row>
    <row r="128" s="14" customFormat="1">
      <c r="A128" s="14"/>
      <c r="B128" s="235"/>
      <c r="C128" s="236"/>
      <c r="D128" s="226" t="s">
        <v>169</v>
      </c>
      <c r="E128" s="237" t="s">
        <v>19</v>
      </c>
      <c r="F128" s="238" t="s">
        <v>3952</v>
      </c>
      <c r="G128" s="236"/>
      <c r="H128" s="239">
        <v>23</v>
      </c>
      <c r="I128" s="240"/>
      <c r="J128" s="236"/>
      <c r="K128" s="236"/>
      <c r="L128" s="241"/>
      <c r="M128" s="242"/>
      <c r="N128" s="243"/>
      <c r="O128" s="243"/>
      <c r="P128" s="243"/>
      <c r="Q128" s="243"/>
      <c r="R128" s="243"/>
      <c r="S128" s="243"/>
      <c r="T128" s="24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45" t="s">
        <v>169</v>
      </c>
      <c r="AU128" s="245" t="s">
        <v>178</v>
      </c>
      <c r="AV128" s="14" t="s">
        <v>80</v>
      </c>
      <c r="AW128" s="14" t="s">
        <v>171</v>
      </c>
      <c r="AX128" s="14" t="s">
        <v>70</v>
      </c>
      <c r="AY128" s="245" t="s">
        <v>158</v>
      </c>
    </row>
    <row r="129" s="2" customFormat="1" ht="30" customHeight="1">
      <c r="A129" s="40"/>
      <c r="B129" s="41"/>
      <c r="C129" s="206" t="s">
        <v>8</v>
      </c>
      <c r="D129" s="206" t="s">
        <v>160</v>
      </c>
      <c r="E129" s="207" t="s">
        <v>3953</v>
      </c>
      <c r="F129" s="208" t="s">
        <v>3954</v>
      </c>
      <c r="G129" s="209" t="s">
        <v>181</v>
      </c>
      <c r="H129" s="210">
        <v>57.5</v>
      </c>
      <c r="I129" s="211"/>
      <c r="J129" s="212">
        <f>ROUND(I129*H129,2)</f>
        <v>0</v>
      </c>
      <c r="K129" s="208" t="s">
        <v>164</v>
      </c>
      <c r="L129" s="46"/>
      <c r="M129" s="213" t="s">
        <v>19</v>
      </c>
      <c r="N129" s="214" t="s">
        <v>41</v>
      </c>
      <c r="O129" s="86"/>
      <c r="P129" s="215">
        <f>O129*H129</f>
        <v>0</v>
      </c>
      <c r="Q129" s="215">
        <v>0</v>
      </c>
      <c r="R129" s="215">
        <f>Q129*H129</f>
        <v>0</v>
      </c>
      <c r="S129" s="215">
        <v>0</v>
      </c>
      <c r="T129" s="21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7" t="s">
        <v>582</v>
      </c>
      <c r="AT129" s="217" t="s">
        <v>160</v>
      </c>
      <c r="AU129" s="217" t="s">
        <v>178</v>
      </c>
      <c r="AY129" s="19" t="s">
        <v>158</v>
      </c>
      <c r="BE129" s="218">
        <f>IF(N129="základní",J129,0)</f>
        <v>0</v>
      </c>
      <c r="BF129" s="218">
        <f>IF(N129="snížená",J129,0)</f>
        <v>0</v>
      </c>
      <c r="BG129" s="218">
        <f>IF(N129="zákl. přenesená",J129,0)</f>
        <v>0</v>
      </c>
      <c r="BH129" s="218">
        <f>IF(N129="sníž. přenesená",J129,0)</f>
        <v>0</v>
      </c>
      <c r="BI129" s="218">
        <f>IF(N129="nulová",J129,0)</f>
        <v>0</v>
      </c>
      <c r="BJ129" s="19" t="s">
        <v>78</v>
      </c>
      <c r="BK129" s="218">
        <f>ROUND(I129*H129,2)</f>
        <v>0</v>
      </c>
      <c r="BL129" s="19" t="s">
        <v>582</v>
      </c>
      <c r="BM129" s="217" t="s">
        <v>3955</v>
      </c>
    </row>
    <row r="130" s="2" customFormat="1">
      <c r="A130" s="40"/>
      <c r="B130" s="41"/>
      <c r="C130" s="42"/>
      <c r="D130" s="219" t="s">
        <v>167</v>
      </c>
      <c r="E130" s="42"/>
      <c r="F130" s="220" t="s">
        <v>3956</v>
      </c>
      <c r="G130" s="42"/>
      <c r="H130" s="42"/>
      <c r="I130" s="221"/>
      <c r="J130" s="42"/>
      <c r="K130" s="42"/>
      <c r="L130" s="46"/>
      <c r="M130" s="222"/>
      <c r="N130" s="223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167</v>
      </c>
      <c r="AU130" s="19" t="s">
        <v>178</v>
      </c>
    </row>
    <row r="131" s="13" customFormat="1">
      <c r="A131" s="13"/>
      <c r="B131" s="224"/>
      <c r="C131" s="225"/>
      <c r="D131" s="226" t="s">
        <v>169</v>
      </c>
      <c r="E131" s="227" t="s">
        <v>19</v>
      </c>
      <c r="F131" s="228" t="s">
        <v>3957</v>
      </c>
      <c r="G131" s="225"/>
      <c r="H131" s="227" t="s">
        <v>19</v>
      </c>
      <c r="I131" s="229"/>
      <c r="J131" s="225"/>
      <c r="K131" s="225"/>
      <c r="L131" s="230"/>
      <c r="M131" s="231"/>
      <c r="N131" s="232"/>
      <c r="O131" s="232"/>
      <c r="P131" s="232"/>
      <c r="Q131" s="232"/>
      <c r="R131" s="232"/>
      <c r="S131" s="232"/>
      <c r="T131" s="23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34" t="s">
        <v>169</v>
      </c>
      <c r="AU131" s="234" t="s">
        <v>178</v>
      </c>
      <c r="AV131" s="13" t="s">
        <v>78</v>
      </c>
      <c r="AW131" s="13" t="s">
        <v>171</v>
      </c>
      <c r="AX131" s="13" t="s">
        <v>70</v>
      </c>
      <c r="AY131" s="234" t="s">
        <v>158</v>
      </c>
    </row>
    <row r="132" s="14" customFormat="1">
      <c r="A132" s="14"/>
      <c r="B132" s="235"/>
      <c r="C132" s="236"/>
      <c r="D132" s="226" t="s">
        <v>169</v>
      </c>
      <c r="E132" s="237" t="s">
        <v>19</v>
      </c>
      <c r="F132" s="238" t="s">
        <v>3958</v>
      </c>
      <c r="G132" s="236"/>
      <c r="H132" s="239">
        <v>57.5</v>
      </c>
      <c r="I132" s="240"/>
      <c r="J132" s="236"/>
      <c r="K132" s="236"/>
      <c r="L132" s="241"/>
      <c r="M132" s="242"/>
      <c r="N132" s="243"/>
      <c r="O132" s="243"/>
      <c r="P132" s="243"/>
      <c r="Q132" s="243"/>
      <c r="R132" s="243"/>
      <c r="S132" s="243"/>
      <c r="T132" s="24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45" t="s">
        <v>169</v>
      </c>
      <c r="AU132" s="245" t="s">
        <v>178</v>
      </c>
      <c r="AV132" s="14" t="s">
        <v>80</v>
      </c>
      <c r="AW132" s="14" t="s">
        <v>171</v>
      </c>
      <c r="AX132" s="14" t="s">
        <v>70</v>
      </c>
      <c r="AY132" s="245" t="s">
        <v>158</v>
      </c>
    </row>
    <row r="133" s="2" customFormat="1" ht="30" customHeight="1">
      <c r="A133" s="40"/>
      <c r="B133" s="41"/>
      <c r="C133" s="206" t="s">
        <v>257</v>
      </c>
      <c r="D133" s="206" t="s">
        <v>160</v>
      </c>
      <c r="E133" s="207" t="s">
        <v>3959</v>
      </c>
      <c r="F133" s="208" t="s">
        <v>3960</v>
      </c>
      <c r="G133" s="209" t="s">
        <v>181</v>
      </c>
      <c r="H133" s="210">
        <v>62.399999999999999</v>
      </c>
      <c r="I133" s="211"/>
      <c r="J133" s="212">
        <f>ROUND(I133*H133,2)</f>
        <v>0</v>
      </c>
      <c r="K133" s="208" t="s">
        <v>164</v>
      </c>
      <c r="L133" s="46"/>
      <c r="M133" s="213" t="s">
        <v>19</v>
      </c>
      <c r="N133" s="214" t="s">
        <v>41</v>
      </c>
      <c r="O133" s="86"/>
      <c r="P133" s="215">
        <f>O133*H133</f>
        <v>0</v>
      </c>
      <c r="Q133" s="215">
        <v>0</v>
      </c>
      <c r="R133" s="215">
        <f>Q133*H133</f>
        <v>0</v>
      </c>
      <c r="S133" s="215">
        <v>0</v>
      </c>
      <c r="T133" s="21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17" t="s">
        <v>582</v>
      </c>
      <c r="AT133" s="217" t="s">
        <v>160</v>
      </c>
      <c r="AU133" s="217" t="s">
        <v>178</v>
      </c>
      <c r="AY133" s="19" t="s">
        <v>158</v>
      </c>
      <c r="BE133" s="218">
        <f>IF(N133="základní",J133,0)</f>
        <v>0</v>
      </c>
      <c r="BF133" s="218">
        <f>IF(N133="snížená",J133,0)</f>
        <v>0</v>
      </c>
      <c r="BG133" s="218">
        <f>IF(N133="zákl. přenesená",J133,0)</f>
        <v>0</v>
      </c>
      <c r="BH133" s="218">
        <f>IF(N133="sníž. přenesená",J133,0)</f>
        <v>0</v>
      </c>
      <c r="BI133" s="218">
        <f>IF(N133="nulová",J133,0)</f>
        <v>0</v>
      </c>
      <c r="BJ133" s="19" t="s">
        <v>78</v>
      </c>
      <c r="BK133" s="218">
        <f>ROUND(I133*H133,2)</f>
        <v>0</v>
      </c>
      <c r="BL133" s="19" t="s">
        <v>582</v>
      </c>
      <c r="BM133" s="217" t="s">
        <v>3961</v>
      </c>
    </row>
    <row r="134" s="2" customFormat="1">
      <c r="A134" s="40"/>
      <c r="B134" s="41"/>
      <c r="C134" s="42"/>
      <c r="D134" s="219" t="s">
        <v>167</v>
      </c>
      <c r="E134" s="42"/>
      <c r="F134" s="220" t="s">
        <v>3962</v>
      </c>
      <c r="G134" s="42"/>
      <c r="H134" s="42"/>
      <c r="I134" s="221"/>
      <c r="J134" s="42"/>
      <c r="K134" s="42"/>
      <c r="L134" s="46"/>
      <c r="M134" s="222"/>
      <c r="N134" s="22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167</v>
      </c>
      <c r="AU134" s="19" t="s">
        <v>178</v>
      </c>
    </row>
    <row r="135" s="13" customFormat="1">
      <c r="A135" s="13"/>
      <c r="B135" s="224"/>
      <c r="C135" s="225"/>
      <c r="D135" s="226" t="s">
        <v>169</v>
      </c>
      <c r="E135" s="227" t="s">
        <v>19</v>
      </c>
      <c r="F135" s="228" t="s">
        <v>3940</v>
      </c>
      <c r="G135" s="225"/>
      <c r="H135" s="227" t="s">
        <v>19</v>
      </c>
      <c r="I135" s="229"/>
      <c r="J135" s="225"/>
      <c r="K135" s="225"/>
      <c r="L135" s="230"/>
      <c r="M135" s="231"/>
      <c r="N135" s="232"/>
      <c r="O135" s="232"/>
      <c r="P135" s="232"/>
      <c r="Q135" s="232"/>
      <c r="R135" s="232"/>
      <c r="S135" s="232"/>
      <c r="T135" s="23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34" t="s">
        <v>169</v>
      </c>
      <c r="AU135" s="234" t="s">
        <v>178</v>
      </c>
      <c r="AV135" s="13" t="s">
        <v>78</v>
      </c>
      <c r="AW135" s="13" t="s">
        <v>171</v>
      </c>
      <c r="AX135" s="13" t="s">
        <v>70</v>
      </c>
      <c r="AY135" s="234" t="s">
        <v>158</v>
      </c>
    </row>
    <row r="136" s="14" customFormat="1">
      <c r="A136" s="14"/>
      <c r="B136" s="235"/>
      <c r="C136" s="236"/>
      <c r="D136" s="226" t="s">
        <v>169</v>
      </c>
      <c r="E136" s="237" t="s">
        <v>19</v>
      </c>
      <c r="F136" s="238" t="s">
        <v>3963</v>
      </c>
      <c r="G136" s="236"/>
      <c r="H136" s="239">
        <v>62.399999999999999</v>
      </c>
      <c r="I136" s="240"/>
      <c r="J136" s="236"/>
      <c r="K136" s="236"/>
      <c r="L136" s="241"/>
      <c r="M136" s="242"/>
      <c r="N136" s="243"/>
      <c r="O136" s="243"/>
      <c r="P136" s="243"/>
      <c r="Q136" s="243"/>
      <c r="R136" s="243"/>
      <c r="S136" s="243"/>
      <c r="T136" s="24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45" t="s">
        <v>169</v>
      </c>
      <c r="AU136" s="245" t="s">
        <v>178</v>
      </c>
      <c r="AV136" s="14" t="s">
        <v>80</v>
      </c>
      <c r="AW136" s="14" t="s">
        <v>171</v>
      </c>
      <c r="AX136" s="14" t="s">
        <v>70</v>
      </c>
      <c r="AY136" s="245" t="s">
        <v>158</v>
      </c>
    </row>
    <row r="137" s="2" customFormat="1" ht="30" customHeight="1">
      <c r="A137" s="40"/>
      <c r="B137" s="41"/>
      <c r="C137" s="206" t="s">
        <v>269</v>
      </c>
      <c r="D137" s="206" t="s">
        <v>160</v>
      </c>
      <c r="E137" s="207" t="s">
        <v>3964</v>
      </c>
      <c r="F137" s="208" t="s">
        <v>3965</v>
      </c>
      <c r="G137" s="209" t="s">
        <v>181</v>
      </c>
      <c r="H137" s="210">
        <v>62.399999999999999</v>
      </c>
      <c r="I137" s="211"/>
      <c r="J137" s="212">
        <f>ROUND(I137*H137,2)</f>
        <v>0</v>
      </c>
      <c r="K137" s="208" t="s">
        <v>164</v>
      </c>
      <c r="L137" s="46"/>
      <c r="M137" s="213" t="s">
        <v>19</v>
      </c>
      <c r="N137" s="214" t="s">
        <v>41</v>
      </c>
      <c r="O137" s="86"/>
      <c r="P137" s="215">
        <f>O137*H137</f>
        <v>0</v>
      </c>
      <c r="Q137" s="215">
        <v>0</v>
      </c>
      <c r="R137" s="215">
        <f>Q137*H137</f>
        <v>0</v>
      </c>
      <c r="S137" s="215">
        <v>0</v>
      </c>
      <c r="T137" s="21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7" t="s">
        <v>582</v>
      </c>
      <c r="AT137" s="217" t="s">
        <v>160</v>
      </c>
      <c r="AU137" s="217" t="s">
        <v>178</v>
      </c>
      <c r="AY137" s="19" t="s">
        <v>158</v>
      </c>
      <c r="BE137" s="218">
        <f>IF(N137="základní",J137,0)</f>
        <v>0</v>
      </c>
      <c r="BF137" s="218">
        <f>IF(N137="snížená",J137,0)</f>
        <v>0</v>
      </c>
      <c r="BG137" s="218">
        <f>IF(N137="zákl. přenesená",J137,0)</f>
        <v>0</v>
      </c>
      <c r="BH137" s="218">
        <f>IF(N137="sníž. přenesená",J137,0)</f>
        <v>0</v>
      </c>
      <c r="BI137" s="218">
        <f>IF(N137="nulová",J137,0)</f>
        <v>0</v>
      </c>
      <c r="BJ137" s="19" t="s">
        <v>78</v>
      </c>
      <c r="BK137" s="218">
        <f>ROUND(I137*H137,2)</f>
        <v>0</v>
      </c>
      <c r="BL137" s="19" t="s">
        <v>582</v>
      </c>
      <c r="BM137" s="217" t="s">
        <v>3966</v>
      </c>
    </row>
    <row r="138" s="2" customFormat="1">
      <c r="A138" s="40"/>
      <c r="B138" s="41"/>
      <c r="C138" s="42"/>
      <c r="D138" s="219" t="s">
        <v>167</v>
      </c>
      <c r="E138" s="42"/>
      <c r="F138" s="220" t="s">
        <v>3967</v>
      </c>
      <c r="G138" s="42"/>
      <c r="H138" s="42"/>
      <c r="I138" s="221"/>
      <c r="J138" s="42"/>
      <c r="K138" s="42"/>
      <c r="L138" s="46"/>
      <c r="M138" s="222"/>
      <c r="N138" s="22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167</v>
      </c>
      <c r="AU138" s="19" t="s">
        <v>178</v>
      </c>
    </row>
    <row r="139" s="13" customFormat="1">
      <c r="A139" s="13"/>
      <c r="B139" s="224"/>
      <c r="C139" s="225"/>
      <c r="D139" s="226" t="s">
        <v>169</v>
      </c>
      <c r="E139" s="227" t="s">
        <v>19</v>
      </c>
      <c r="F139" s="228" t="s">
        <v>3946</v>
      </c>
      <c r="G139" s="225"/>
      <c r="H139" s="227" t="s">
        <v>19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34" t="s">
        <v>169</v>
      </c>
      <c r="AU139" s="234" t="s">
        <v>178</v>
      </c>
      <c r="AV139" s="13" t="s">
        <v>78</v>
      </c>
      <c r="AW139" s="13" t="s">
        <v>171</v>
      </c>
      <c r="AX139" s="13" t="s">
        <v>70</v>
      </c>
      <c r="AY139" s="234" t="s">
        <v>158</v>
      </c>
    </row>
    <row r="140" s="14" customFormat="1">
      <c r="A140" s="14"/>
      <c r="B140" s="235"/>
      <c r="C140" s="236"/>
      <c r="D140" s="226" t="s">
        <v>169</v>
      </c>
      <c r="E140" s="237" t="s">
        <v>19</v>
      </c>
      <c r="F140" s="238" t="s">
        <v>3963</v>
      </c>
      <c r="G140" s="236"/>
      <c r="H140" s="239">
        <v>62.399999999999999</v>
      </c>
      <c r="I140" s="240"/>
      <c r="J140" s="236"/>
      <c r="K140" s="236"/>
      <c r="L140" s="241"/>
      <c r="M140" s="242"/>
      <c r="N140" s="243"/>
      <c r="O140" s="243"/>
      <c r="P140" s="243"/>
      <c r="Q140" s="243"/>
      <c r="R140" s="243"/>
      <c r="S140" s="243"/>
      <c r="T140" s="24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45" t="s">
        <v>169</v>
      </c>
      <c r="AU140" s="245" t="s">
        <v>178</v>
      </c>
      <c r="AV140" s="14" t="s">
        <v>80</v>
      </c>
      <c r="AW140" s="14" t="s">
        <v>171</v>
      </c>
      <c r="AX140" s="14" t="s">
        <v>70</v>
      </c>
      <c r="AY140" s="245" t="s">
        <v>158</v>
      </c>
    </row>
    <row r="141" s="2" customFormat="1" ht="30" customHeight="1">
      <c r="A141" s="40"/>
      <c r="B141" s="41"/>
      <c r="C141" s="206" t="s">
        <v>279</v>
      </c>
      <c r="D141" s="206" t="s">
        <v>160</v>
      </c>
      <c r="E141" s="207" t="s">
        <v>3968</v>
      </c>
      <c r="F141" s="208" t="s">
        <v>3969</v>
      </c>
      <c r="G141" s="209" t="s">
        <v>181</v>
      </c>
      <c r="H141" s="210">
        <v>83.200000000000003</v>
      </c>
      <c r="I141" s="211"/>
      <c r="J141" s="212">
        <f>ROUND(I141*H141,2)</f>
        <v>0</v>
      </c>
      <c r="K141" s="208" t="s">
        <v>164</v>
      </c>
      <c r="L141" s="46"/>
      <c r="M141" s="213" t="s">
        <v>19</v>
      </c>
      <c r="N141" s="214" t="s">
        <v>41</v>
      </c>
      <c r="O141" s="86"/>
      <c r="P141" s="215">
        <f>O141*H141</f>
        <v>0</v>
      </c>
      <c r="Q141" s="215">
        <v>0</v>
      </c>
      <c r="R141" s="215">
        <f>Q141*H141</f>
        <v>0</v>
      </c>
      <c r="S141" s="215">
        <v>0</v>
      </c>
      <c r="T141" s="21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7" t="s">
        <v>582</v>
      </c>
      <c r="AT141" s="217" t="s">
        <v>160</v>
      </c>
      <c r="AU141" s="217" t="s">
        <v>178</v>
      </c>
      <c r="AY141" s="19" t="s">
        <v>158</v>
      </c>
      <c r="BE141" s="218">
        <f>IF(N141="základní",J141,0)</f>
        <v>0</v>
      </c>
      <c r="BF141" s="218">
        <f>IF(N141="snížená",J141,0)</f>
        <v>0</v>
      </c>
      <c r="BG141" s="218">
        <f>IF(N141="zákl. přenesená",J141,0)</f>
        <v>0</v>
      </c>
      <c r="BH141" s="218">
        <f>IF(N141="sníž. přenesená",J141,0)</f>
        <v>0</v>
      </c>
      <c r="BI141" s="218">
        <f>IF(N141="nulová",J141,0)</f>
        <v>0</v>
      </c>
      <c r="BJ141" s="19" t="s">
        <v>78</v>
      </c>
      <c r="BK141" s="218">
        <f>ROUND(I141*H141,2)</f>
        <v>0</v>
      </c>
      <c r="BL141" s="19" t="s">
        <v>582</v>
      </c>
      <c r="BM141" s="217" t="s">
        <v>3970</v>
      </c>
    </row>
    <row r="142" s="2" customFormat="1">
      <c r="A142" s="40"/>
      <c r="B142" s="41"/>
      <c r="C142" s="42"/>
      <c r="D142" s="219" t="s">
        <v>167</v>
      </c>
      <c r="E142" s="42"/>
      <c r="F142" s="220" t="s">
        <v>3971</v>
      </c>
      <c r="G142" s="42"/>
      <c r="H142" s="42"/>
      <c r="I142" s="221"/>
      <c r="J142" s="42"/>
      <c r="K142" s="42"/>
      <c r="L142" s="46"/>
      <c r="M142" s="222"/>
      <c r="N142" s="223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167</v>
      </c>
      <c r="AU142" s="19" t="s">
        <v>178</v>
      </c>
    </row>
    <row r="143" s="13" customFormat="1">
      <c r="A143" s="13"/>
      <c r="B143" s="224"/>
      <c r="C143" s="225"/>
      <c r="D143" s="226" t="s">
        <v>169</v>
      </c>
      <c r="E143" s="227" t="s">
        <v>19</v>
      </c>
      <c r="F143" s="228" t="s">
        <v>3951</v>
      </c>
      <c r="G143" s="225"/>
      <c r="H143" s="227" t="s">
        <v>19</v>
      </c>
      <c r="I143" s="229"/>
      <c r="J143" s="225"/>
      <c r="K143" s="225"/>
      <c r="L143" s="230"/>
      <c r="M143" s="231"/>
      <c r="N143" s="232"/>
      <c r="O143" s="232"/>
      <c r="P143" s="232"/>
      <c r="Q143" s="232"/>
      <c r="R143" s="232"/>
      <c r="S143" s="232"/>
      <c r="T143" s="23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34" t="s">
        <v>169</v>
      </c>
      <c r="AU143" s="234" t="s">
        <v>178</v>
      </c>
      <c r="AV143" s="13" t="s">
        <v>78</v>
      </c>
      <c r="AW143" s="13" t="s">
        <v>171</v>
      </c>
      <c r="AX143" s="13" t="s">
        <v>70</v>
      </c>
      <c r="AY143" s="234" t="s">
        <v>158</v>
      </c>
    </row>
    <row r="144" s="14" customFormat="1">
      <c r="A144" s="14"/>
      <c r="B144" s="235"/>
      <c r="C144" s="236"/>
      <c r="D144" s="226" t="s">
        <v>169</v>
      </c>
      <c r="E144" s="237" t="s">
        <v>19</v>
      </c>
      <c r="F144" s="238" t="s">
        <v>3972</v>
      </c>
      <c r="G144" s="236"/>
      <c r="H144" s="239">
        <v>83.200000000000003</v>
      </c>
      <c r="I144" s="240"/>
      <c r="J144" s="236"/>
      <c r="K144" s="236"/>
      <c r="L144" s="241"/>
      <c r="M144" s="242"/>
      <c r="N144" s="243"/>
      <c r="O144" s="243"/>
      <c r="P144" s="243"/>
      <c r="Q144" s="243"/>
      <c r="R144" s="243"/>
      <c r="S144" s="243"/>
      <c r="T144" s="24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45" t="s">
        <v>169</v>
      </c>
      <c r="AU144" s="245" t="s">
        <v>178</v>
      </c>
      <c r="AV144" s="14" t="s">
        <v>80</v>
      </c>
      <c r="AW144" s="14" t="s">
        <v>171</v>
      </c>
      <c r="AX144" s="14" t="s">
        <v>70</v>
      </c>
      <c r="AY144" s="245" t="s">
        <v>158</v>
      </c>
    </row>
    <row r="145" s="2" customFormat="1" ht="30" customHeight="1">
      <c r="A145" s="40"/>
      <c r="B145" s="41"/>
      <c r="C145" s="206" t="s">
        <v>285</v>
      </c>
      <c r="D145" s="206" t="s">
        <v>160</v>
      </c>
      <c r="E145" s="207" t="s">
        <v>3973</v>
      </c>
      <c r="F145" s="208" t="s">
        <v>3974</v>
      </c>
      <c r="G145" s="209" t="s">
        <v>181</v>
      </c>
      <c r="H145" s="210">
        <v>208</v>
      </c>
      <c r="I145" s="211"/>
      <c r="J145" s="212">
        <f>ROUND(I145*H145,2)</f>
        <v>0</v>
      </c>
      <c r="K145" s="208" t="s">
        <v>164</v>
      </c>
      <c r="L145" s="46"/>
      <c r="M145" s="213" t="s">
        <v>19</v>
      </c>
      <c r="N145" s="214" t="s">
        <v>41</v>
      </c>
      <c r="O145" s="86"/>
      <c r="P145" s="215">
        <f>O145*H145</f>
        <v>0</v>
      </c>
      <c r="Q145" s="215">
        <v>0</v>
      </c>
      <c r="R145" s="215">
        <f>Q145*H145</f>
        <v>0</v>
      </c>
      <c r="S145" s="215">
        <v>0</v>
      </c>
      <c r="T145" s="216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7" t="s">
        <v>582</v>
      </c>
      <c r="AT145" s="217" t="s">
        <v>160</v>
      </c>
      <c r="AU145" s="217" t="s">
        <v>178</v>
      </c>
      <c r="AY145" s="19" t="s">
        <v>158</v>
      </c>
      <c r="BE145" s="218">
        <f>IF(N145="základní",J145,0)</f>
        <v>0</v>
      </c>
      <c r="BF145" s="218">
        <f>IF(N145="snížená",J145,0)</f>
        <v>0</v>
      </c>
      <c r="BG145" s="218">
        <f>IF(N145="zákl. přenesená",J145,0)</f>
        <v>0</v>
      </c>
      <c r="BH145" s="218">
        <f>IF(N145="sníž. přenesená",J145,0)</f>
        <v>0</v>
      </c>
      <c r="BI145" s="218">
        <f>IF(N145="nulová",J145,0)</f>
        <v>0</v>
      </c>
      <c r="BJ145" s="19" t="s">
        <v>78</v>
      </c>
      <c r="BK145" s="218">
        <f>ROUND(I145*H145,2)</f>
        <v>0</v>
      </c>
      <c r="BL145" s="19" t="s">
        <v>582</v>
      </c>
      <c r="BM145" s="217" t="s">
        <v>3975</v>
      </c>
    </row>
    <row r="146" s="2" customFormat="1">
      <c r="A146" s="40"/>
      <c r="B146" s="41"/>
      <c r="C146" s="42"/>
      <c r="D146" s="219" t="s">
        <v>167</v>
      </c>
      <c r="E146" s="42"/>
      <c r="F146" s="220" t="s">
        <v>3976</v>
      </c>
      <c r="G146" s="42"/>
      <c r="H146" s="42"/>
      <c r="I146" s="221"/>
      <c r="J146" s="42"/>
      <c r="K146" s="42"/>
      <c r="L146" s="46"/>
      <c r="M146" s="222"/>
      <c r="N146" s="22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167</v>
      </c>
      <c r="AU146" s="19" t="s">
        <v>178</v>
      </c>
    </row>
    <row r="147" s="13" customFormat="1">
      <c r="A147" s="13"/>
      <c r="B147" s="224"/>
      <c r="C147" s="225"/>
      <c r="D147" s="226" t="s">
        <v>169</v>
      </c>
      <c r="E147" s="227" t="s">
        <v>19</v>
      </c>
      <c r="F147" s="228" t="s">
        <v>3957</v>
      </c>
      <c r="G147" s="225"/>
      <c r="H147" s="227" t="s">
        <v>19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34" t="s">
        <v>169</v>
      </c>
      <c r="AU147" s="234" t="s">
        <v>178</v>
      </c>
      <c r="AV147" s="13" t="s">
        <v>78</v>
      </c>
      <c r="AW147" s="13" t="s">
        <v>171</v>
      </c>
      <c r="AX147" s="13" t="s">
        <v>70</v>
      </c>
      <c r="AY147" s="234" t="s">
        <v>158</v>
      </c>
    </row>
    <row r="148" s="14" customFormat="1">
      <c r="A148" s="14"/>
      <c r="B148" s="235"/>
      <c r="C148" s="236"/>
      <c r="D148" s="226" t="s">
        <v>169</v>
      </c>
      <c r="E148" s="237" t="s">
        <v>19</v>
      </c>
      <c r="F148" s="238" t="s">
        <v>3977</v>
      </c>
      <c r="G148" s="236"/>
      <c r="H148" s="239">
        <v>208</v>
      </c>
      <c r="I148" s="240"/>
      <c r="J148" s="236"/>
      <c r="K148" s="236"/>
      <c r="L148" s="241"/>
      <c r="M148" s="242"/>
      <c r="N148" s="243"/>
      <c r="O148" s="243"/>
      <c r="P148" s="243"/>
      <c r="Q148" s="243"/>
      <c r="R148" s="243"/>
      <c r="S148" s="243"/>
      <c r="T148" s="24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45" t="s">
        <v>169</v>
      </c>
      <c r="AU148" s="245" t="s">
        <v>178</v>
      </c>
      <c r="AV148" s="14" t="s">
        <v>80</v>
      </c>
      <c r="AW148" s="14" t="s">
        <v>171</v>
      </c>
      <c r="AX148" s="14" t="s">
        <v>70</v>
      </c>
      <c r="AY148" s="245" t="s">
        <v>158</v>
      </c>
    </row>
    <row r="149" s="2" customFormat="1" ht="14.4" customHeight="1">
      <c r="A149" s="40"/>
      <c r="B149" s="41"/>
      <c r="C149" s="206" t="s">
        <v>290</v>
      </c>
      <c r="D149" s="206" t="s">
        <v>160</v>
      </c>
      <c r="E149" s="207" t="s">
        <v>3978</v>
      </c>
      <c r="F149" s="208" t="s">
        <v>3979</v>
      </c>
      <c r="G149" s="209" t="s">
        <v>234</v>
      </c>
      <c r="H149" s="210">
        <v>58.762999999999998</v>
      </c>
      <c r="I149" s="211"/>
      <c r="J149" s="212">
        <f>ROUND(I149*H149,2)</f>
        <v>0</v>
      </c>
      <c r="K149" s="208" t="s">
        <v>164</v>
      </c>
      <c r="L149" s="46"/>
      <c r="M149" s="213" t="s">
        <v>19</v>
      </c>
      <c r="N149" s="214" t="s">
        <v>41</v>
      </c>
      <c r="O149" s="86"/>
      <c r="P149" s="215">
        <f>O149*H149</f>
        <v>0</v>
      </c>
      <c r="Q149" s="215">
        <v>0</v>
      </c>
      <c r="R149" s="215">
        <f>Q149*H149</f>
        <v>0</v>
      </c>
      <c r="S149" s="215">
        <v>0</v>
      </c>
      <c r="T149" s="21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7" t="s">
        <v>582</v>
      </c>
      <c r="AT149" s="217" t="s">
        <v>160</v>
      </c>
      <c r="AU149" s="217" t="s">
        <v>178</v>
      </c>
      <c r="AY149" s="19" t="s">
        <v>158</v>
      </c>
      <c r="BE149" s="218">
        <f>IF(N149="základní",J149,0)</f>
        <v>0</v>
      </c>
      <c r="BF149" s="218">
        <f>IF(N149="snížená",J149,0)</f>
        <v>0</v>
      </c>
      <c r="BG149" s="218">
        <f>IF(N149="zákl. přenesená",J149,0)</f>
        <v>0</v>
      </c>
      <c r="BH149" s="218">
        <f>IF(N149="sníž. přenesená",J149,0)</f>
        <v>0</v>
      </c>
      <c r="BI149" s="218">
        <f>IF(N149="nulová",J149,0)</f>
        <v>0</v>
      </c>
      <c r="BJ149" s="19" t="s">
        <v>78</v>
      </c>
      <c r="BK149" s="218">
        <f>ROUND(I149*H149,2)</f>
        <v>0</v>
      </c>
      <c r="BL149" s="19" t="s">
        <v>582</v>
      </c>
      <c r="BM149" s="217" t="s">
        <v>3980</v>
      </c>
    </row>
    <row r="150" s="2" customFormat="1">
      <c r="A150" s="40"/>
      <c r="B150" s="41"/>
      <c r="C150" s="42"/>
      <c r="D150" s="219" t="s">
        <v>167</v>
      </c>
      <c r="E150" s="42"/>
      <c r="F150" s="220" t="s">
        <v>3981</v>
      </c>
      <c r="G150" s="42"/>
      <c r="H150" s="42"/>
      <c r="I150" s="221"/>
      <c r="J150" s="42"/>
      <c r="K150" s="42"/>
      <c r="L150" s="46"/>
      <c r="M150" s="222"/>
      <c r="N150" s="22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167</v>
      </c>
      <c r="AU150" s="19" t="s">
        <v>178</v>
      </c>
    </row>
    <row r="151" s="14" customFormat="1">
      <c r="A151" s="14"/>
      <c r="B151" s="235"/>
      <c r="C151" s="236"/>
      <c r="D151" s="226" t="s">
        <v>169</v>
      </c>
      <c r="E151" s="237" t="s">
        <v>19</v>
      </c>
      <c r="F151" s="238" t="s">
        <v>3982</v>
      </c>
      <c r="G151" s="236"/>
      <c r="H151" s="239">
        <v>58.763249999999999</v>
      </c>
      <c r="I151" s="240"/>
      <c r="J151" s="236"/>
      <c r="K151" s="236"/>
      <c r="L151" s="241"/>
      <c r="M151" s="242"/>
      <c r="N151" s="243"/>
      <c r="O151" s="243"/>
      <c r="P151" s="243"/>
      <c r="Q151" s="243"/>
      <c r="R151" s="243"/>
      <c r="S151" s="243"/>
      <c r="T151" s="24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45" t="s">
        <v>169</v>
      </c>
      <c r="AU151" s="245" t="s">
        <v>178</v>
      </c>
      <c r="AV151" s="14" t="s">
        <v>80</v>
      </c>
      <c r="AW151" s="14" t="s">
        <v>171</v>
      </c>
      <c r="AX151" s="14" t="s">
        <v>70</v>
      </c>
      <c r="AY151" s="245" t="s">
        <v>158</v>
      </c>
    </row>
    <row r="152" s="2" customFormat="1" ht="22.2" customHeight="1">
      <c r="A152" s="40"/>
      <c r="B152" s="41"/>
      <c r="C152" s="206" t="s">
        <v>299</v>
      </c>
      <c r="D152" s="206" t="s">
        <v>160</v>
      </c>
      <c r="E152" s="207" t="s">
        <v>3983</v>
      </c>
      <c r="F152" s="208" t="s">
        <v>3984</v>
      </c>
      <c r="G152" s="209" t="s">
        <v>223</v>
      </c>
      <c r="H152" s="210">
        <v>88</v>
      </c>
      <c r="I152" s="211"/>
      <c r="J152" s="212">
        <f>ROUND(I152*H152,2)</f>
        <v>0</v>
      </c>
      <c r="K152" s="208" t="s">
        <v>164</v>
      </c>
      <c r="L152" s="46"/>
      <c r="M152" s="213" t="s">
        <v>19</v>
      </c>
      <c r="N152" s="214" t="s">
        <v>41</v>
      </c>
      <c r="O152" s="86"/>
      <c r="P152" s="215">
        <f>O152*H152</f>
        <v>0</v>
      </c>
      <c r="Q152" s="215">
        <v>2.0000000000000002E-05</v>
      </c>
      <c r="R152" s="215">
        <f>Q152*H152</f>
        <v>0.0017600000000000001</v>
      </c>
      <c r="S152" s="215">
        <v>0</v>
      </c>
      <c r="T152" s="216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17" t="s">
        <v>582</v>
      </c>
      <c r="AT152" s="217" t="s">
        <v>160</v>
      </c>
      <c r="AU152" s="217" t="s">
        <v>178</v>
      </c>
      <c r="AY152" s="19" t="s">
        <v>158</v>
      </c>
      <c r="BE152" s="218">
        <f>IF(N152="základní",J152,0)</f>
        <v>0</v>
      </c>
      <c r="BF152" s="218">
        <f>IF(N152="snížená",J152,0)</f>
        <v>0</v>
      </c>
      <c r="BG152" s="218">
        <f>IF(N152="zákl. přenesená",J152,0)</f>
        <v>0</v>
      </c>
      <c r="BH152" s="218">
        <f>IF(N152="sníž. přenesená",J152,0)</f>
        <v>0</v>
      </c>
      <c r="BI152" s="218">
        <f>IF(N152="nulová",J152,0)</f>
        <v>0</v>
      </c>
      <c r="BJ152" s="19" t="s">
        <v>78</v>
      </c>
      <c r="BK152" s="218">
        <f>ROUND(I152*H152,2)</f>
        <v>0</v>
      </c>
      <c r="BL152" s="19" t="s">
        <v>582</v>
      </c>
      <c r="BM152" s="217" t="s">
        <v>3985</v>
      </c>
    </row>
    <row r="153" s="2" customFormat="1">
      <c r="A153" s="40"/>
      <c r="B153" s="41"/>
      <c r="C153" s="42"/>
      <c r="D153" s="219" t="s">
        <v>167</v>
      </c>
      <c r="E153" s="42"/>
      <c r="F153" s="220" t="s">
        <v>3986</v>
      </c>
      <c r="G153" s="42"/>
      <c r="H153" s="42"/>
      <c r="I153" s="221"/>
      <c r="J153" s="42"/>
      <c r="K153" s="42"/>
      <c r="L153" s="46"/>
      <c r="M153" s="222"/>
      <c r="N153" s="223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167</v>
      </c>
      <c r="AU153" s="19" t="s">
        <v>178</v>
      </c>
    </row>
    <row r="154" s="14" customFormat="1">
      <c r="A154" s="14"/>
      <c r="B154" s="235"/>
      <c r="C154" s="236"/>
      <c r="D154" s="226" t="s">
        <v>169</v>
      </c>
      <c r="E154" s="237" t="s">
        <v>19</v>
      </c>
      <c r="F154" s="238" t="s">
        <v>3987</v>
      </c>
      <c r="G154" s="236"/>
      <c r="H154" s="239">
        <v>88</v>
      </c>
      <c r="I154" s="240"/>
      <c r="J154" s="236"/>
      <c r="K154" s="236"/>
      <c r="L154" s="241"/>
      <c r="M154" s="242"/>
      <c r="N154" s="243"/>
      <c r="O154" s="243"/>
      <c r="P154" s="243"/>
      <c r="Q154" s="243"/>
      <c r="R154" s="243"/>
      <c r="S154" s="243"/>
      <c r="T154" s="24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45" t="s">
        <v>169</v>
      </c>
      <c r="AU154" s="245" t="s">
        <v>178</v>
      </c>
      <c r="AV154" s="14" t="s">
        <v>80</v>
      </c>
      <c r="AW154" s="14" t="s">
        <v>171</v>
      </c>
      <c r="AX154" s="14" t="s">
        <v>70</v>
      </c>
      <c r="AY154" s="245" t="s">
        <v>158</v>
      </c>
    </row>
    <row r="155" s="2" customFormat="1" ht="14.4" customHeight="1">
      <c r="A155" s="40"/>
      <c r="B155" s="41"/>
      <c r="C155" s="206" t="s">
        <v>304</v>
      </c>
      <c r="D155" s="206" t="s">
        <v>160</v>
      </c>
      <c r="E155" s="207" t="s">
        <v>3988</v>
      </c>
      <c r="F155" s="208" t="s">
        <v>3989</v>
      </c>
      <c r="G155" s="209" t="s">
        <v>234</v>
      </c>
      <c r="H155" s="210">
        <v>337.54500000000002</v>
      </c>
      <c r="I155" s="211"/>
      <c r="J155" s="212">
        <f>ROUND(I155*H155,2)</f>
        <v>0</v>
      </c>
      <c r="K155" s="208" t="s">
        <v>164</v>
      </c>
      <c r="L155" s="46"/>
      <c r="M155" s="213" t="s">
        <v>19</v>
      </c>
      <c r="N155" s="214" t="s">
        <v>41</v>
      </c>
      <c r="O155" s="86"/>
      <c r="P155" s="215">
        <f>O155*H155</f>
        <v>0</v>
      </c>
      <c r="Q155" s="215">
        <v>0</v>
      </c>
      <c r="R155" s="215">
        <f>Q155*H155</f>
        <v>0</v>
      </c>
      <c r="S155" s="215">
        <v>0</v>
      </c>
      <c r="T155" s="21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17" t="s">
        <v>582</v>
      </c>
      <c r="AT155" s="217" t="s">
        <v>160</v>
      </c>
      <c r="AU155" s="217" t="s">
        <v>178</v>
      </c>
      <c r="AY155" s="19" t="s">
        <v>158</v>
      </c>
      <c r="BE155" s="218">
        <f>IF(N155="základní",J155,0)</f>
        <v>0</v>
      </c>
      <c r="BF155" s="218">
        <f>IF(N155="snížená",J155,0)</f>
        <v>0</v>
      </c>
      <c r="BG155" s="218">
        <f>IF(N155="zákl. přenesená",J155,0)</f>
        <v>0</v>
      </c>
      <c r="BH155" s="218">
        <f>IF(N155="sníž. přenesená",J155,0)</f>
        <v>0</v>
      </c>
      <c r="BI155" s="218">
        <f>IF(N155="nulová",J155,0)</f>
        <v>0</v>
      </c>
      <c r="BJ155" s="19" t="s">
        <v>78</v>
      </c>
      <c r="BK155" s="218">
        <f>ROUND(I155*H155,2)</f>
        <v>0</v>
      </c>
      <c r="BL155" s="19" t="s">
        <v>582</v>
      </c>
      <c r="BM155" s="217" t="s">
        <v>3990</v>
      </c>
    </row>
    <row r="156" s="2" customFormat="1">
      <c r="A156" s="40"/>
      <c r="B156" s="41"/>
      <c r="C156" s="42"/>
      <c r="D156" s="219" t="s">
        <v>167</v>
      </c>
      <c r="E156" s="42"/>
      <c r="F156" s="220" t="s">
        <v>3991</v>
      </c>
      <c r="G156" s="42"/>
      <c r="H156" s="42"/>
      <c r="I156" s="221"/>
      <c r="J156" s="42"/>
      <c r="K156" s="42"/>
      <c r="L156" s="46"/>
      <c r="M156" s="222"/>
      <c r="N156" s="223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167</v>
      </c>
      <c r="AU156" s="19" t="s">
        <v>178</v>
      </c>
    </row>
    <row r="157" s="13" customFormat="1">
      <c r="A157" s="13"/>
      <c r="B157" s="224"/>
      <c r="C157" s="225"/>
      <c r="D157" s="226" t="s">
        <v>169</v>
      </c>
      <c r="E157" s="227" t="s">
        <v>19</v>
      </c>
      <c r="F157" s="228" t="s">
        <v>3992</v>
      </c>
      <c r="G157" s="225"/>
      <c r="H157" s="227" t="s">
        <v>19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34" t="s">
        <v>169</v>
      </c>
      <c r="AU157" s="234" t="s">
        <v>178</v>
      </c>
      <c r="AV157" s="13" t="s">
        <v>78</v>
      </c>
      <c r="AW157" s="13" t="s">
        <v>171</v>
      </c>
      <c r="AX157" s="13" t="s">
        <v>70</v>
      </c>
      <c r="AY157" s="234" t="s">
        <v>158</v>
      </c>
    </row>
    <row r="158" s="14" customFormat="1">
      <c r="A158" s="14"/>
      <c r="B158" s="235"/>
      <c r="C158" s="236"/>
      <c r="D158" s="226" t="s">
        <v>169</v>
      </c>
      <c r="E158" s="237" t="s">
        <v>19</v>
      </c>
      <c r="F158" s="238" t="s">
        <v>3993</v>
      </c>
      <c r="G158" s="236"/>
      <c r="H158" s="239">
        <v>337.54500000000007</v>
      </c>
      <c r="I158" s="240"/>
      <c r="J158" s="236"/>
      <c r="K158" s="236"/>
      <c r="L158" s="241"/>
      <c r="M158" s="242"/>
      <c r="N158" s="243"/>
      <c r="O158" s="243"/>
      <c r="P158" s="243"/>
      <c r="Q158" s="243"/>
      <c r="R158" s="243"/>
      <c r="S158" s="243"/>
      <c r="T158" s="24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45" t="s">
        <v>169</v>
      </c>
      <c r="AU158" s="245" t="s">
        <v>178</v>
      </c>
      <c r="AV158" s="14" t="s">
        <v>80</v>
      </c>
      <c r="AW158" s="14" t="s">
        <v>171</v>
      </c>
      <c r="AX158" s="14" t="s">
        <v>70</v>
      </c>
      <c r="AY158" s="245" t="s">
        <v>158</v>
      </c>
    </row>
    <row r="159" s="2" customFormat="1" ht="30" customHeight="1">
      <c r="A159" s="40"/>
      <c r="B159" s="41"/>
      <c r="C159" s="206" t="s">
        <v>311</v>
      </c>
      <c r="D159" s="206" t="s">
        <v>160</v>
      </c>
      <c r="E159" s="207" t="s">
        <v>3994</v>
      </c>
      <c r="F159" s="208" t="s">
        <v>3995</v>
      </c>
      <c r="G159" s="209" t="s">
        <v>181</v>
      </c>
      <c r="H159" s="210">
        <v>115</v>
      </c>
      <c r="I159" s="211"/>
      <c r="J159" s="212">
        <f>ROUND(I159*H159,2)</f>
        <v>0</v>
      </c>
      <c r="K159" s="208" t="s">
        <v>164</v>
      </c>
      <c r="L159" s="46"/>
      <c r="M159" s="213" t="s">
        <v>19</v>
      </c>
      <c r="N159" s="214" t="s">
        <v>41</v>
      </c>
      <c r="O159" s="86"/>
      <c r="P159" s="215">
        <f>O159*H159</f>
        <v>0</v>
      </c>
      <c r="Q159" s="215">
        <v>0</v>
      </c>
      <c r="R159" s="215">
        <f>Q159*H159</f>
        <v>0</v>
      </c>
      <c r="S159" s="215">
        <v>0</v>
      </c>
      <c r="T159" s="216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17" t="s">
        <v>582</v>
      </c>
      <c r="AT159" s="217" t="s">
        <v>160</v>
      </c>
      <c r="AU159" s="217" t="s">
        <v>178</v>
      </c>
      <c r="AY159" s="19" t="s">
        <v>158</v>
      </c>
      <c r="BE159" s="218">
        <f>IF(N159="základní",J159,0)</f>
        <v>0</v>
      </c>
      <c r="BF159" s="218">
        <f>IF(N159="snížená",J159,0)</f>
        <v>0</v>
      </c>
      <c r="BG159" s="218">
        <f>IF(N159="zákl. přenesená",J159,0)</f>
        <v>0</v>
      </c>
      <c r="BH159" s="218">
        <f>IF(N159="sníž. přenesená",J159,0)</f>
        <v>0</v>
      </c>
      <c r="BI159" s="218">
        <f>IF(N159="nulová",J159,0)</f>
        <v>0</v>
      </c>
      <c r="BJ159" s="19" t="s">
        <v>78</v>
      </c>
      <c r="BK159" s="218">
        <f>ROUND(I159*H159,2)</f>
        <v>0</v>
      </c>
      <c r="BL159" s="19" t="s">
        <v>582</v>
      </c>
      <c r="BM159" s="217" t="s">
        <v>3996</v>
      </c>
    </row>
    <row r="160" s="2" customFormat="1">
      <c r="A160" s="40"/>
      <c r="B160" s="41"/>
      <c r="C160" s="42"/>
      <c r="D160" s="219" t="s">
        <v>167</v>
      </c>
      <c r="E160" s="42"/>
      <c r="F160" s="220" t="s">
        <v>3997</v>
      </c>
      <c r="G160" s="42"/>
      <c r="H160" s="42"/>
      <c r="I160" s="221"/>
      <c r="J160" s="42"/>
      <c r="K160" s="42"/>
      <c r="L160" s="46"/>
      <c r="M160" s="222"/>
      <c r="N160" s="22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167</v>
      </c>
      <c r="AU160" s="19" t="s">
        <v>178</v>
      </c>
    </row>
    <row r="161" s="2" customFormat="1" ht="30" customHeight="1">
      <c r="A161" s="40"/>
      <c r="B161" s="41"/>
      <c r="C161" s="206" t="s">
        <v>7</v>
      </c>
      <c r="D161" s="206" t="s">
        <v>160</v>
      </c>
      <c r="E161" s="207" t="s">
        <v>3998</v>
      </c>
      <c r="F161" s="208" t="s">
        <v>3999</v>
      </c>
      <c r="G161" s="209" t="s">
        <v>181</v>
      </c>
      <c r="H161" s="210">
        <v>416</v>
      </c>
      <c r="I161" s="211"/>
      <c r="J161" s="212">
        <f>ROUND(I161*H161,2)</f>
        <v>0</v>
      </c>
      <c r="K161" s="208" t="s">
        <v>164</v>
      </c>
      <c r="L161" s="46"/>
      <c r="M161" s="213" t="s">
        <v>19</v>
      </c>
      <c r="N161" s="214" t="s">
        <v>41</v>
      </c>
      <c r="O161" s="86"/>
      <c r="P161" s="215">
        <f>O161*H161</f>
        <v>0</v>
      </c>
      <c r="Q161" s="215">
        <v>0</v>
      </c>
      <c r="R161" s="215">
        <f>Q161*H161</f>
        <v>0</v>
      </c>
      <c r="S161" s="215">
        <v>0</v>
      </c>
      <c r="T161" s="216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17" t="s">
        <v>582</v>
      </c>
      <c r="AT161" s="217" t="s">
        <v>160</v>
      </c>
      <c r="AU161" s="217" t="s">
        <v>178</v>
      </c>
      <c r="AY161" s="19" t="s">
        <v>158</v>
      </c>
      <c r="BE161" s="218">
        <f>IF(N161="základní",J161,0)</f>
        <v>0</v>
      </c>
      <c r="BF161" s="218">
        <f>IF(N161="snížená",J161,0)</f>
        <v>0</v>
      </c>
      <c r="BG161" s="218">
        <f>IF(N161="zákl. přenesená",J161,0)</f>
        <v>0</v>
      </c>
      <c r="BH161" s="218">
        <f>IF(N161="sníž. přenesená",J161,0)</f>
        <v>0</v>
      </c>
      <c r="BI161" s="218">
        <f>IF(N161="nulová",J161,0)</f>
        <v>0</v>
      </c>
      <c r="BJ161" s="19" t="s">
        <v>78</v>
      </c>
      <c r="BK161" s="218">
        <f>ROUND(I161*H161,2)</f>
        <v>0</v>
      </c>
      <c r="BL161" s="19" t="s">
        <v>582</v>
      </c>
      <c r="BM161" s="217" t="s">
        <v>4000</v>
      </c>
    </row>
    <row r="162" s="2" customFormat="1">
      <c r="A162" s="40"/>
      <c r="B162" s="41"/>
      <c r="C162" s="42"/>
      <c r="D162" s="219" t="s">
        <v>167</v>
      </c>
      <c r="E162" s="42"/>
      <c r="F162" s="220" t="s">
        <v>4001</v>
      </c>
      <c r="G162" s="42"/>
      <c r="H162" s="42"/>
      <c r="I162" s="221"/>
      <c r="J162" s="42"/>
      <c r="K162" s="42"/>
      <c r="L162" s="46"/>
      <c r="M162" s="222"/>
      <c r="N162" s="223"/>
      <c r="O162" s="86"/>
      <c r="P162" s="86"/>
      <c r="Q162" s="86"/>
      <c r="R162" s="86"/>
      <c r="S162" s="86"/>
      <c r="T162" s="87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T162" s="19" t="s">
        <v>167</v>
      </c>
      <c r="AU162" s="19" t="s">
        <v>178</v>
      </c>
    </row>
    <row r="163" s="2" customFormat="1" ht="22.2" customHeight="1">
      <c r="A163" s="40"/>
      <c r="B163" s="41"/>
      <c r="C163" s="206" t="s">
        <v>322</v>
      </c>
      <c r="D163" s="206" t="s">
        <v>160</v>
      </c>
      <c r="E163" s="207" t="s">
        <v>4002</v>
      </c>
      <c r="F163" s="208" t="s">
        <v>4003</v>
      </c>
      <c r="G163" s="209" t="s">
        <v>234</v>
      </c>
      <c r="H163" s="210">
        <v>731.73800000000006</v>
      </c>
      <c r="I163" s="211"/>
      <c r="J163" s="212">
        <f>ROUND(I163*H163,2)</f>
        <v>0</v>
      </c>
      <c r="K163" s="208" t="s">
        <v>164</v>
      </c>
      <c r="L163" s="46"/>
      <c r="M163" s="213" t="s">
        <v>19</v>
      </c>
      <c r="N163" s="214" t="s">
        <v>41</v>
      </c>
      <c r="O163" s="86"/>
      <c r="P163" s="215">
        <f>O163*H163</f>
        <v>0</v>
      </c>
      <c r="Q163" s="215">
        <v>0</v>
      </c>
      <c r="R163" s="215">
        <f>Q163*H163</f>
        <v>0</v>
      </c>
      <c r="S163" s="215">
        <v>0</v>
      </c>
      <c r="T163" s="21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17" t="s">
        <v>582</v>
      </c>
      <c r="AT163" s="217" t="s">
        <v>160</v>
      </c>
      <c r="AU163" s="217" t="s">
        <v>178</v>
      </c>
      <c r="AY163" s="19" t="s">
        <v>158</v>
      </c>
      <c r="BE163" s="218">
        <f>IF(N163="základní",J163,0)</f>
        <v>0</v>
      </c>
      <c r="BF163" s="218">
        <f>IF(N163="snížená",J163,0)</f>
        <v>0</v>
      </c>
      <c r="BG163" s="218">
        <f>IF(N163="zákl. přenesená",J163,0)</f>
        <v>0</v>
      </c>
      <c r="BH163" s="218">
        <f>IF(N163="sníž. přenesená",J163,0)</f>
        <v>0</v>
      </c>
      <c r="BI163" s="218">
        <f>IF(N163="nulová",J163,0)</f>
        <v>0</v>
      </c>
      <c r="BJ163" s="19" t="s">
        <v>78</v>
      </c>
      <c r="BK163" s="218">
        <f>ROUND(I163*H163,2)</f>
        <v>0</v>
      </c>
      <c r="BL163" s="19" t="s">
        <v>582</v>
      </c>
      <c r="BM163" s="217" t="s">
        <v>4004</v>
      </c>
    </row>
    <row r="164" s="2" customFormat="1">
      <c r="A164" s="40"/>
      <c r="B164" s="41"/>
      <c r="C164" s="42"/>
      <c r="D164" s="219" t="s">
        <v>167</v>
      </c>
      <c r="E164" s="42"/>
      <c r="F164" s="220" t="s">
        <v>4005</v>
      </c>
      <c r="G164" s="42"/>
      <c r="H164" s="42"/>
      <c r="I164" s="221"/>
      <c r="J164" s="42"/>
      <c r="K164" s="42"/>
      <c r="L164" s="46"/>
      <c r="M164" s="222"/>
      <c r="N164" s="223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167</v>
      </c>
      <c r="AU164" s="19" t="s">
        <v>178</v>
      </c>
    </row>
    <row r="165" s="14" customFormat="1">
      <c r="A165" s="14"/>
      <c r="B165" s="235"/>
      <c r="C165" s="236"/>
      <c r="D165" s="226" t="s">
        <v>169</v>
      </c>
      <c r="E165" s="237" t="s">
        <v>19</v>
      </c>
      <c r="F165" s="238" t="s">
        <v>4006</v>
      </c>
      <c r="G165" s="236"/>
      <c r="H165" s="239">
        <v>391.755</v>
      </c>
      <c r="I165" s="240"/>
      <c r="J165" s="236"/>
      <c r="K165" s="236"/>
      <c r="L165" s="241"/>
      <c r="M165" s="242"/>
      <c r="N165" s="243"/>
      <c r="O165" s="243"/>
      <c r="P165" s="243"/>
      <c r="Q165" s="243"/>
      <c r="R165" s="243"/>
      <c r="S165" s="243"/>
      <c r="T165" s="24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45" t="s">
        <v>169</v>
      </c>
      <c r="AU165" s="245" t="s">
        <v>178</v>
      </c>
      <c r="AV165" s="14" t="s">
        <v>80</v>
      </c>
      <c r="AW165" s="14" t="s">
        <v>171</v>
      </c>
      <c r="AX165" s="14" t="s">
        <v>70</v>
      </c>
      <c r="AY165" s="245" t="s">
        <v>158</v>
      </c>
    </row>
    <row r="166" s="14" customFormat="1">
      <c r="A166" s="14"/>
      <c r="B166" s="235"/>
      <c r="C166" s="236"/>
      <c r="D166" s="226" t="s">
        <v>169</v>
      </c>
      <c r="E166" s="237" t="s">
        <v>19</v>
      </c>
      <c r="F166" s="238" t="s">
        <v>4007</v>
      </c>
      <c r="G166" s="236"/>
      <c r="H166" s="239">
        <v>339.98250000000007</v>
      </c>
      <c r="I166" s="240"/>
      <c r="J166" s="236"/>
      <c r="K166" s="236"/>
      <c r="L166" s="241"/>
      <c r="M166" s="242"/>
      <c r="N166" s="243"/>
      <c r="O166" s="243"/>
      <c r="P166" s="243"/>
      <c r="Q166" s="243"/>
      <c r="R166" s="243"/>
      <c r="S166" s="243"/>
      <c r="T166" s="24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45" t="s">
        <v>169</v>
      </c>
      <c r="AU166" s="245" t="s">
        <v>178</v>
      </c>
      <c r="AV166" s="14" t="s">
        <v>80</v>
      </c>
      <c r="AW166" s="14" t="s">
        <v>171</v>
      </c>
      <c r="AX166" s="14" t="s">
        <v>70</v>
      </c>
      <c r="AY166" s="245" t="s">
        <v>158</v>
      </c>
    </row>
    <row r="167" s="2" customFormat="1" ht="30" customHeight="1">
      <c r="A167" s="40"/>
      <c r="B167" s="41"/>
      <c r="C167" s="206" t="s">
        <v>328</v>
      </c>
      <c r="D167" s="206" t="s">
        <v>160</v>
      </c>
      <c r="E167" s="207" t="s">
        <v>4008</v>
      </c>
      <c r="F167" s="208" t="s">
        <v>4009</v>
      </c>
      <c r="G167" s="209" t="s">
        <v>234</v>
      </c>
      <c r="H167" s="210">
        <v>1463.4760000000001</v>
      </c>
      <c r="I167" s="211"/>
      <c r="J167" s="212">
        <f>ROUND(I167*H167,2)</f>
        <v>0</v>
      </c>
      <c r="K167" s="208" t="s">
        <v>164</v>
      </c>
      <c r="L167" s="46"/>
      <c r="M167" s="213" t="s">
        <v>19</v>
      </c>
      <c r="N167" s="214" t="s">
        <v>41</v>
      </c>
      <c r="O167" s="86"/>
      <c r="P167" s="215">
        <f>O167*H167</f>
        <v>0</v>
      </c>
      <c r="Q167" s="215">
        <v>0</v>
      </c>
      <c r="R167" s="215">
        <f>Q167*H167</f>
        <v>0</v>
      </c>
      <c r="S167" s="215">
        <v>0</v>
      </c>
      <c r="T167" s="216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17" t="s">
        <v>582</v>
      </c>
      <c r="AT167" s="217" t="s">
        <v>160</v>
      </c>
      <c r="AU167" s="217" t="s">
        <v>178</v>
      </c>
      <c r="AY167" s="19" t="s">
        <v>158</v>
      </c>
      <c r="BE167" s="218">
        <f>IF(N167="základní",J167,0)</f>
        <v>0</v>
      </c>
      <c r="BF167" s="218">
        <f>IF(N167="snížená",J167,0)</f>
        <v>0</v>
      </c>
      <c r="BG167" s="218">
        <f>IF(N167="zákl. přenesená",J167,0)</f>
        <v>0</v>
      </c>
      <c r="BH167" s="218">
        <f>IF(N167="sníž. přenesená",J167,0)</f>
        <v>0</v>
      </c>
      <c r="BI167" s="218">
        <f>IF(N167="nulová",J167,0)</f>
        <v>0</v>
      </c>
      <c r="BJ167" s="19" t="s">
        <v>78</v>
      </c>
      <c r="BK167" s="218">
        <f>ROUND(I167*H167,2)</f>
        <v>0</v>
      </c>
      <c r="BL167" s="19" t="s">
        <v>582</v>
      </c>
      <c r="BM167" s="217" t="s">
        <v>4010</v>
      </c>
    </row>
    <row r="168" s="2" customFormat="1">
      <c r="A168" s="40"/>
      <c r="B168" s="41"/>
      <c r="C168" s="42"/>
      <c r="D168" s="219" t="s">
        <v>167</v>
      </c>
      <c r="E168" s="42"/>
      <c r="F168" s="220" t="s">
        <v>4011</v>
      </c>
      <c r="G168" s="42"/>
      <c r="H168" s="42"/>
      <c r="I168" s="221"/>
      <c r="J168" s="42"/>
      <c r="K168" s="42"/>
      <c r="L168" s="46"/>
      <c r="M168" s="222"/>
      <c r="N168" s="223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167</v>
      </c>
      <c r="AU168" s="19" t="s">
        <v>178</v>
      </c>
    </row>
    <row r="169" s="14" customFormat="1">
      <c r="A169" s="14"/>
      <c r="B169" s="235"/>
      <c r="C169" s="236"/>
      <c r="D169" s="226" t="s">
        <v>169</v>
      </c>
      <c r="E169" s="236"/>
      <c r="F169" s="238" t="s">
        <v>4012</v>
      </c>
      <c r="G169" s="236"/>
      <c r="H169" s="239">
        <v>1463.4760000000001</v>
      </c>
      <c r="I169" s="240"/>
      <c r="J169" s="236"/>
      <c r="K169" s="236"/>
      <c r="L169" s="241"/>
      <c r="M169" s="242"/>
      <c r="N169" s="243"/>
      <c r="O169" s="243"/>
      <c r="P169" s="243"/>
      <c r="Q169" s="243"/>
      <c r="R169" s="243"/>
      <c r="S169" s="243"/>
      <c r="T169" s="24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45" t="s">
        <v>169</v>
      </c>
      <c r="AU169" s="245" t="s">
        <v>178</v>
      </c>
      <c r="AV169" s="14" t="s">
        <v>80</v>
      </c>
      <c r="AW169" s="14" t="s">
        <v>4</v>
      </c>
      <c r="AX169" s="14" t="s">
        <v>78</v>
      </c>
      <c r="AY169" s="245" t="s">
        <v>158</v>
      </c>
    </row>
    <row r="170" s="2" customFormat="1" ht="22.2" customHeight="1">
      <c r="A170" s="40"/>
      <c r="B170" s="41"/>
      <c r="C170" s="206" t="s">
        <v>339</v>
      </c>
      <c r="D170" s="206" t="s">
        <v>160</v>
      </c>
      <c r="E170" s="207" t="s">
        <v>4013</v>
      </c>
      <c r="F170" s="208" t="s">
        <v>4014</v>
      </c>
      <c r="G170" s="209" t="s">
        <v>181</v>
      </c>
      <c r="H170" s="210">
        <v>531</v>
      </c>
      <c r="I170" s="211"/>
      <c r="J170" s="212">
        <f>ROUND(I170*H170,2)</f>
        <v>0</v>
      </c>
      <c r="K170" s="208" t="s">
        <v>164</v>
      </c>
      <c r="L170" s="46"/>
      <c r="M170" s="213" t="s">
        <v>19</v>
      </c>
      <c r="N170" s="214" t="s">
        <v>41</v>
      </c>
      <c r="O170" s="86"/>
      <c r="P170" s="215">
        <f>O170*H170</f>
        <v>0</v>
      </c>
      <c r="Q170" s="215">
        <v>0</v>
      </c>
      <c r="R170" s="215">
        <f>Q170*H170</f>
        <v>0</v>
      </c>
      <c r="S170" s="215">
        <v>0</v>
      </c>
      <c r="T170" s="21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17" t="s">
        <v>582</v>
      </c>
      <c r="AT170" s="217" t="s">
        <v>160</v>
      </c>
      <c r="AU170" s="217" t="s">
        <v>178</v>
      </c>
      <c r="AY170" s="19" t="s">
        <v>158</v>
      </c>
      <c r="BE170" s="218">
        <f>IF(N170="základní",J170,0)</f>
        <v>0</v>
      </c>
      <c r="BF170" s="218">
        <f>IF(N170="snížená",J170,0)</f>
        <v>0</v>
      </c>
      <c r="BG170" s="218">
        <f>IF(N170="zákl. přenesená",J170,0)</f>
        <v>0</v>
      </c>
      <c r="BH170" s="218">
        <f>IF(N170="sníž. přenesená",J170,0)</f>
        <v>0</v>
      </c>
      <c r="BI170" s="218">
        <f>IF(N170="nulová",J170,0)</f>
        <v>0</v>
      </c>
      <c r="BJ170" s="19" t="s">
        <v>78</v>
      </c>
      <c r="BK170" s="218">
        <f>ROUND(I170*H170,2)</f>
        <v>0</v>
      </c>
      <c r="BL170" s="19" t="s">
        <v>582</v>
      </c>
      <c r="BM170" s="217" t="s">
        <v>4015</v>
      </c>
    </row>
    <row r="171" s="2" customFormat="1">
      <c r="A171" s="40"/>
      <c r="B171" s="41"/>
      <c r="C171" s="42"/>
      <c r="D171" s="219" t="s">
        <v>167</v>
      </c>
      <c r="E171" s="42"/>
      <c r="F171" s="220" t="s">
        <v>4016</v>
      </c>
      <c r="G171" s="42"/>
      <c r="H171" s="42"/>
      <c r="I171" s="221"/>
      <c r="J171" s="42"/>
      <c r="K171" s="42"/>
      <c r="L171" s="46"/>
      <c r="M171" s="222"/>
      <c r="N171" s="22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167</v>
      </c>
      <c r="AU171" s="19" t="s">
        <v>178</v>
      </c>
    </row>
    <row r="172" s="14" customFormat="1">
      <c r="A172" s="14"/>
      <c r="B172" s="235"/>
      <c r="C172" s="236"/>
      <c r="D172" s="226" t="s">
        <v>169</v>
      </c>
      <c r="E172" s="237" t="s">
        <v>19</v>
      </c>
      <c r="F172" s="238" t="s">
        <v>4017</v>
      </c>
      <c r="G172" s="236"/>
      <c r="H172" s="239">
        <v>531</v>
      </c>
      <c r="I172" s="240"/>
      <c r="J172" s="236"/>
      <c r="K172" s="236"/>
      <c r="L172" s="241"/>
      <c r="M172" s="242"/>
      <c r="N172" s="243"/>
      <c r="O172" s="243"/>
      <c r="P172" s="243"/>
      <c r="Q172" s="243"/>
      <c r="R172" s="243"/>
      <c r="S172" s="243"/>
      <c r="T172" s="24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45" t="s">
        <v>169</v>
      </c>
      <c r="AU172" s="245" t="s">
        <v>178</v>
      </c>
      <c r="AV172" s="14" t="s">
        <v>80</v>
      </c>
      <c r="AW172" s="14" t="s">
        <v>171</v>
      </c>
      <c r="AX172" s="14" t="s">
        <v>70</v>
      </c>
      <c r="AY172" s="245" t="s">
        <v>158</v>
      </c>
    </row>
    <row r="173" s="2" customFormat="1" ht="19.8" customHeight="1">
      <c r="A173" s="40"/>
      <c r="B173" s="41"/>
      <c r="C173" s="206" t="s">
        <v>347</v>
      </c>
      <c r="D173" s="206" t="s">
        <v>160</v>
      </c>
      <c r="E173" s="207" t="s">
        <v>4018</v>
      </c>
      <c r="F173" s="208" t="s">
        <v>4019</v>
      </c>
      <c r="G173" s="209" t="s">
        <v>181</v>
      </c>
      <c r="H173" s="210">
        <v>1576</v>
      </c>
      <c r="I173" s="211"/>
      <c r="J173" s="212">
        <f>ROUND(I173*H173,2)</f>
        <v>0</v>
      </c>
      <c r="K173" s="208" t="s">
        <v>164</v>
      </c>
      <c r="L173" s="46"/>
      <c r="M173" s="213" t="s">
        <v>19</v>
      </c>
      <c r="N173" s="214" t="s">
        <v>41</v>
      </c>
      <c r="O173" s="86"/>
      <c r="P173" s="215">
        <f>O173*H173</f>
        <v>0</v>
      </c>
      <c r="Q173" s="215">
        <v>9.0000000000000006E-05</v>
      </c>
      <c r="R173" s="215">
        <f>Q173*H173</f>
        <v>0.14184000000000002</v>
      </c>
      <c r="S173" s="215">
        <v>0</v>
      </c>
      <c r="T173" s="21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17" t="s">
        <v>582</v>
      </c>
      <c r="AT173" s="217" t="s">
        <v>160</v>
      </c>
      <c r="AU173" s="217" t="s">
        <v>178</v>
      </c>
      <c r="AY173" s="19" t="s">
        <v>158</v>
      </c>
      <c r="BE173" s="218">
        <f>IF(N173="základní",J173,0)</f>
        <v>0</v>
      </c>
      <c r="BF173" s="218">
        <f>IF(N173="snížená",J173,0)</f>
        <v>0</v>
      </c>
      <c r="BG173" s="218">
        <f>IF(N173="zákl. přenesená",J173,0)</f>
        <v>0</v>
      </c>
      <c r="BH173" s="218">
        <f>IF(N173="sníž. přenesená",J173,0)</f>
        <v>0</v>
      </c>
      <c r="BI173" s="218">
        <f>IF(N173="nulová",J173,0)</f>
        <v>0</v>
      </c>
      <c r="BJ173" s="19" t="s">
        <v>78</v>
      </c>
      <c r="BK173" s="218">
        <f>ROUND(I173*H173,2)</f>
        <v>0</v>
      </c>
      <c r="BL173" s="19" t="s">
        <v>582</v>
      </c>
      <c r="BM173" s="217" t="s">
        <v>4020</v>
      </c>
    </row>
    <row r="174" s="2" customFormat="1">
      <c r="A174" s="40"/>
      <c r="B174" s="41"/>
      <c r="C174" s="42"/>
      <c r="D174" s="219" t="s">
        <v>167</v>
      </c>
      <c r="E174" s="42"/>
      <c r="F174" s="220" t="s">
        <v>4021</v>
      </c>
      <c r="G174" s="42"/>
      <c r="H174" s="42"/>
      <c r="I174" s="221"/>
      <c r="J174" s="42"/>
      <c r="K174" s="42"/>
      <c r="L174" s="46"/>
      <c r="M174" s="222"/>
      <c r="N174" s="22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167</v>
      </c>
      <c r="AU174" s="19" t="s">
        <v>178</v>
      </c>
    </row>
    <row r="175" s="14" customFormat="1">
      <c r="A175" s="14"/>
      <c r="B175" s="235"/>
      <c r="C175" s="236"/>
      <c r="D175" s="226" t="s">
        <v>169</v>
      </c>
      <c r="E175" s="237" t="s">
        <v>19</v>
      </c>
      <c r="F175" s="238" t="s">
        <v>4022</v>
      </c>
      <c r="G175" s="236"/>
      <c r="H175" s="239">
        <v>1576</v>
      </c>
      <c r="I175" s="240"/>
      <c r="J175" s="236"/>
      <c r="K175" s="236"/>
      <c r="L175" s="241"/>
      <c r="M175" s="242"/>
      <c r="N175" s="243"/>
      <c r="O175" s="243"/>
      <c r="P175" s="243"/>
      <c r="Q175" s="243"/>
      <c r="R175" s="243"/>
      <c r="S175" s="243"/>
      <c r="T175" s="24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45" t="s">
        <v>169</v>
      </c>
      <c r="AU175" s="245" t="s">
        <v>178</v>
      </c>
      <c r="AV175" s="14" t="s">
        <v>80</v>
      </c>
      <c r="AW175" s="14" t="s">
        <v>171</v>
      </c>
      <c r="AX175" s="14" t="s">
        <v>70</v>
      </c>
      <c r="AY175" s="245" t="s">
        <v>158</v>
      </c>
    </row>
    <row r="176" s="2" customFormat="1" ht="22.2" customHeight="1">
      <c r="A176" s="40"/>
      <c r="B176" s="41"/>
      <c r="C176" s="206" t="s">
        <v>353</v>
      </c>
      <c r="D176" s="206" t="s">
        <v>160</v>
      </c>
      <c r="E176" s="207" t="s">
        <v>4023</v>
      </c>
      <c r="F176" s="208" t="s">
        <v>4024</v>
      </c>
      <c r="G176" s="209" t="s">
        <v>181</v>
      </c>
      <c r="H176" s="210">
        <v>300</v>
      </c>
      <c r="I176" s="211"/>
      <c r="J176" s="212">
        <f>ROUND(I176*H176,2)</f>
        <v>0</v>
      </c>
      <c r="K176" s="208" t="s">
        <v>164</v>
      </c>
      <c r="L176" s="46"/>
      <c r="M176" s="213" t="s">
        <v>19</v>
      </c>
      <c r="N176" s="214" t="s">
        <v>41</v>
      </c>
      <c r="O176" s="86"/>
      <c r="P176" s="215">
        <f>O176*H176</f>
        <v>0</v>
      </c>
      <c r="Q176" s="215">
        <v>0</v>
      </c>
      <c r="R176" s="215">
        <f>Q176*H176</f>
        <v>0</v>
      </c>
      <c r="S176" s="215">
        <v>0</v>
      </c>
      <c r="T176" s="216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17" t="s">
        <v>285</v>
      </c>
      <c r="AT176" s="217" t="s">
        <v>160</v>
      </c>
      <c r="AU176" s="217" t="s">
        <v>178</v>
      </c>
      <c r="AY176" s="19" t="s">
        <v>158</v>
      </c>
      <c r="BE176" s="218">
        <f>IF(N176="základní",J176,0)</f>
        <v>0</v>
      </c>
      <c r="BF176" s="218">
        <f>IF(N176="snížená",J176,0)</f>
        <v>0</v>
      </c>
      <c r="BG176" s="218">
        <f>IF(N176="zákl. přenesená",J176,0)</f>
        <v>0</v>
      </c>
      <c r="BH176" s="218">
        <f>IF(N176="sníž. přenesená",J176,0)</f>
        <v>0</v>
      </c>
      <c r="BI176" s="218">
        <f>IF(N176="nulová",J176,0)</f>
        <v>0</v>
      </c>
      <c r="BJ176" s="19" t="s">
        <v>78</v>
      </c>
      <c r="BK176" s="218">
        <f>ROUND(I176*H176,2)</f>
        <v>0</v>
      </c>
      <c r="BL176" s="19" t="s">
        <v>285</v>
      </c>
      <c r="BM176" s="217" t="s">
        <v>4025</v>
      </c>
    </row>
    <row r="177" s="2" customFormat="1">
      <c r="A177" s="40"/>
      <c r="B177" s="41"/>
      <c r="C177" s="42"/>
      <c r="D177" s="219" t="s">
        <v>167</v>
      </c>
      <c r="E177" s="42"/>
      <c r="F177" s="220" t="s">
        <v>4026</v>
      </c>
      <c r="G177" s="42"/>
      <c r="H177" s="42"/>
      <c r="I177" s="221"/>
      <c r="J177" s="42"/>
      <c r="K177" s="42"/>
      <c r="L177" s="46"/>
      <c r="M177" s="222"/>
      <c r="N177" s="223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167</v>
      </c>
      <c r="AU177" s="19" t="s">
        <v>178</v>
      </c>
    </row>
    <row r="178" s="14" customFormat="1">
      <c r="A178" s="14"/>
      <c r="B178" s="235"/>
      <c r="C178" s="236"/>
      <c r="D178" s="226" t="s">
        <v>169</v>
      </c>
      <c r="E178" s="237" t="s">
        <v>19</v>
      </c>
      <c r="F178" s="238" t="s">
        <v>4027</v>
      </c>
      <c r="G178" s="236"/>
      <c r="H178" s="239">
        <v>300</v>
      </c>
      <c r="I178" s="240"/>
      <c r="J178" s="236"/>
      <c r="K178" s="236"/>
      <c r="L178" s="241"/>
      <c r="M178" s="242"/>
      <c r="N178" s="243"/>
      <c r="O178" s="243"/>
      <c r="P178" s="243"/>
      <c r="Q178" s="243"/>
      <c r="R178" s="243"/>
      <c r="S178" s="243"/>
      <c r="T178" s="24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45" t="s">
        <v>169</v>
      </c>
      <c r="AU178" s="245" t="s">
        <v>178</v>
      </c>
      <c r="AV178" s="14" t="s">
        <v>80</v>
      </c>
      <c r="AW178" s="14" t="s">
        <v>171</v>
      </c>
      <c r="AX178" s="14" t="s">
        <v>70</v>
      </c>
      <c r="AY178" s="245" t="s">
        <v>158</v>
      </c>
    </row>
    <row r="179" s="2" customFormat="1" ht="14.4" customHeight="1">
      <c r="A179" s="40"/>
      <c r="B179" s="41"/>
      <c r="C179" s="246" t="s">
        <v>360</v>
      </c>
      <c r="D179" s="246" t="s">
        <v>400</v>
      </c>
      <c r="E179" s="247" t="s">
        <v>4028</v>
      </c>
      <c r="F179" s="248" t="s">
        <v>4029</v>
      </c>
      <c r="G179" s="249" t="s">
        <v>424</v>
      </c>
      <c r="H179" s="250">
        <v>240</v>
      </c>
      <c r="I179" s="251"/>
      <c r="J179" s="252">
        <f>ROUND(I179*H179,2)</f>
        <v>0</v>
      </c>
      <c r="K179" s="248" t="s">
        <v>164</v>
      </c>
      <c r="L179" s="253"/>
      <c r="M179" s="254" t="s">
        <v>19</v>
      </c>
      <c r="N179" s="255" t="s">
        <v>41</v>
      </c>
      <c r="O179" s="86"/>
      <c r="P179" s="215">
        <f>O179*H179</f>
        <v>0</v>
      </c>
      <c r="Q179" s="215">
        <v>0.001</v>
      </c>
      <c r="R179" s="215">
        <f>Q179*H179</f>
        <v>0.23999999999999999</v>
      </c>
      <c r="S179" s="215">
        <v>0</v>
      </c>
      <c r="T179" s="21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17" t="s">
        <v>405</v>
      </c>
      <c r="AT179" s="217" t="s">
        <v>400</v>
      </c>
      <c r="AU179" s="217" t="s">
        <v>178</v>
      </c>
      <c r="AY179" s="19" t="s">
        <v>158</v>
      </c>
      <c r="BE179" s="218">
        <f>IF(N179="základní",J179,0)</f>
        <v>0</v>
      </c>
      <c r="BF179" s="218">
        <f>IF(N179="snížená",J179,0)</f>
        <v>0</v>
      </c>
      <c r="BG179" s="218">
        <f>IF(N179="zákl. přenesená",J179,0)</f>
        <v>0</v>
      </c>
      <c r="BH179" s="218">
        <f>IF(N179="sníž. přenesená",J179,0)</f>
        <v>0</v>
      </c>
      <c r="BI179" s="218">
        <f>IF(N179="nulová",J179,0)</f>
        <v>0</v>
      </c>
      <c r="BJ179" s="19" t="s">
        <v>78</v>
      </c>
      <c r="BK179" s="218">
        <f>ROUND(I179*H179,2)</f>
        <v>0</v>
      </c>
      <c r="BL179" s="19" t="s">
        <v>285</v>
      </c>
      <c r="BM179" s="217" t="s">
        <v>4030</v>
      </c>
    </row>
    <row r="180" s="14" customFormat="1">
      <c r="A180" s="14"/>
      <c r="B180" s="235"/>
      <c r="C180" s="236"/>
      <c r="D180" s="226" t="s">
        <v>169</v>
      </c>
      <c r="E180" s="237" t="s">
        <v>19</v>
      </c>
      <c r="F180" s="238" t="s">
        <v>4031</v>
      </c>
      <c r="G180" s="236"/>
      <c r="H180" s="239">
        <v>240</v>
      </c>
      <c r="I180" s="240"/>
      <c r="J180" s="236"/>
      <c r="K180" s="236"/>
      <c r="L180" s="241"/>
      <c r="M180" s="242"/>
      <c r="N180" s="243"/>
      <c r="O180" s="243"/>
      <c r="P180" s="243"/>
      <c r="Q180" s="243"/>
      <c r="R180" s="243"/>
      <c r="S180" s="243"/>
      <c r="T180" s="24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45" t="s">
        <v>169</v>
      </c>
      <c r="AU180" s="245" t="s">
        <v>178</v>
      </c>
      <c r="AV180" s="14" t="s">
        <v>80</v>
      </c>
      <c r="AW180" s="14" t="s">
        <v>171</v>
      </c>
      <c r="AX180" s="14" t="s">
        <v>70</v>
      </c>
      <c r="AY180" s="245" t="s">
        <v>158</v>
      </c>
    </row>
    <row r="181" s="2" customFormat="1" ht="22.2" customHeight="1">
      <c r="A181" s="40"/>
      <c r="B181" s="41"/>
      <c r="C181" s="206" t="s">
        <v>370</v>
      </c>
      <c r="D181" s="206" t="s">
        <v>160</v>
      </c>
      <c r="E181" s="207" t="s">
        <v>4032</v>
      </c>
      <c r="F181" s="208" t="s">
        <v>4033</v>
      </c>
      <c r="G181" s="209" t="s">
        <v>181</v>
      </c>
      <c r="H181" s="210">
        <v>1265</v>
      </c>
      <c r="I181" s="211"/>
      <c r="J181" s="212">
        <f>ROUND(I181*H181,2)</f>
        <v>0</v>
      </c>
      <c r="K181" s="208" t="s">
        <v>164</v>
      </c>
      <c r="L181" s="46"/>
      <c r="M181" s="213" t="s">
        <v>19</v>
      </c>
      <c r="N181" s="214" t="s">
        <v>41</v>
      </c>
      <c r="O181" s="86"/>
      <c r="P181" s="215">
        <f>O181*H181</f>
        <v>0</v>
      </c>
      <c r="Q181" s="215">
        <v>0</v>
      </c>
      <c r="R181" s="215">
        <f>Q181*H181</f>
        <v>0</v>
      </c>
      <c r="S181" s="215">
        <v>0</v>
      </c>
      <c r="T181" s="216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7" t="s">
        <v>285</v>
      </c>
      <c r="AT181" s="217" t="s">
        <v>160</v>
      </c>
      <c r="AU181" s="217" t="s">
        <v>178</v>
      </c>
      <c r="AY181" s="19" t="s">
        <v>158</v>
      </c>
      <c r="BE181" s="218">
        <f>IF(N181="základní",J181,0)</f>
        <v>0</v>
      </c>
      <c r="BF181" s="218">
        <f>IF(N181="snížená",J181,0)</f>
        <v>0</v>
      </c>
      <c r="BG181" s="218">
        <f>IF(N181="zákl. přenesená",J181,0)</f>
        <v>0</v>
      </c>
      <c r="BH181" s="218">
        <f>IF(N181="sníž. přenesená",J181,0)</f>
        <v>0</v>
      </c>
      <c r="BI181" s="218">
        <f>IF(N181="nulová",J181,0)</f>
        <v>0</v>
      </c>
      <c r="BJ181" s="19" t="s">
        <v>78</v>
      </c>
      <c r="BK181" s="218">
        <f>ROUND(I181*H181,2)</f>
        <v>0</v>
      </c>
      <c r="BL181" s="19" t="s">
        <v>285</v>
      </c>
      <c r="BM181" s="217" t="s">
        <v>4034</v>
      </c>
    </row>
    <row r="182" s="2" customFormat="1">
      <c r="A182" s="40"/>
      <c r="B182" s="41"/>
      <c r="C182" s="42"/>
      <c r="D182" s="219" t="s">
        <v>167</v>
      </c>
      <c r="E182" s="42"/>
      <c r="F182" s="220" t="s">
        <v>4035</v>
      </c>
      <c r="G182" s="42"/>
      <c r="H182" s="42"/>
      <c r="I182" s="221"/>
      <c r="J182" s="42"/>
      <c r="K182" s="42"/>
      <c r="L182" s="46"/>
      <c r="M182" s="222"/>
      <c r="N182" s="223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167</v>
      </c>
      <c r="AU182" s="19" t="s">
        <v>178</v>
      </c>
    </row>
    <row r="183" s="2" customFormat="1" ht="14.4" customHeight="1">
      <c r="A183" s="40"/>
      <c r="B183" s="41"/>
      <c r="C183" s="246" t="s">
        <v>378</v>
      </c>
      <c r="D183" s="246" t="s">
        <v>400</v>
      </c>
      <c r="E183" s="247" t="s">
        <v>4036</v>
      </c>
      <c r="F183" s="248" t="s">
        <v>4037</v>
      </c>
      <c r="G183" s="249" t="s">
        <v>424</v>
      </c>
      <c r="H183" s="250">
        <v>1265</v>
      </c>
      <c r="I183" s="251"/>
      <c r="J183" s="252">
        <f>ROUND(I183*H183,2)</f>
        <v>0</v>
      </c>
      <c r="K183" s="248" t="s">
        <v>164</v>
      </c>
      <c r="L183" s="253"/>
      <c r="M183" s="254" t="s">
        <v>19</v>
      </c>
      <c r="N183" s="255" t="s">
        <v>41</v>
      </c>
      <c r="O183" s="86"/>
      <c r="P183" s="215">
        <f>O183*H183</f>
        <v>0</v>
      </c>
      <c r="Q183" s="215">
        <v>0.001</v>
      </c>
      <c r="R183" s="215">
        <f>Q183*H183</f>
        <v>1.2650000000000001</v>
      </c>
      <c r="S183" s="215">
        <v>0</v>
      </c>
      <c r="T183" s="216">
        <f>S183*H183</f>
        <v>0</v>
      </c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R183" s="217" t="s">
        <v>405</v>
      </c>
      <c r="AT183" s="217" t="s">
        <v>400</v>
      </c>
      <c r="AU183" s="217" t="s">
        <v>178</v>
      </c>
      <c r="AY183" s="19" t="s">
        <v>158</v>
      </c>
      <c r="BE183" s="218">
        <f>IF(N183="základní",J183,0)</f>
        <v>0</v>
      </c>
      <c r="BF183" s="218">
        <f>IF(N183="snížená",J183,0)</f>
        <v>0</v>
      </c>
      <c r="BG183" s="218">
        <f>IF(N183="zákl. přenesená",J183,0)</f>
        <v>0</v>
      </c>
      <c r="BH183" s="218">
        <f>IF(N183="sníž. přenesená",J183,0)</f>
        <v>0</v>
      </c>
      <c r="BI183" s="218">
        <f>IF(N183="nulová",J183,0)</f>
        <v>0</v>
      </c>
      <c r="BJ183" s="19" t="s">
        <v>78</v>
      </c>
      <c r="BK183" s="218">
        <f>ROUND(I183*H183,2)</f>
        <v>0</v>
      </c>
      <c r="BL183" s="19" t="s">
        <v>285</v>
      </c>
      <c r="BM183" s="217" t="s">
        <v>4038</v>
      </c>
    </row>
    <row r="184" s="2" customFormat="1" ht="14.4" customHeight="1">
      <c r="A184" s="40"/>
      <c r="B184" s="41"/>
      <c r="C184" s="206" t="s">
        <v>388</v>
      </c>
      <c r="D184" s="206" t="s">
        <v>160</v>
      </c>
      <c r="E184" s="207" t="s">
        <v>4039</v>
      </c>
      <c r="F184" s="208" t="s">
        <v>4040</v>
      </c>
      <c r="G184" s="209" t="s">
        <v>505</v>
      </c>
      <c r="H184" s="210">
        <v>30</v>
      </c>
      <c r="I184" s="211"/>
      <c r="J184" s="212">
        <f>ROUND(I184*H184,2)</f>
        <v>0</v>
      </c>
      <c r="K184" s="208" t="s">
        <v>164</v>
      </c>
      <c r="L184" s="46"/>
      <c r="M184" s="213" t="s">
        <v>19</v>
      </c>
      <c r="N184" s="214" t="s">
        <v>41</v>
      </c>
      <c r="O184" s="86"/>
      <c r="P184" s="215">
        <f>O184*H184</f>
        <v>0</v>
      </c>
      <c r="Q184" s="215">
        <v>0</v>
      </c>
      <c r="R184" s="215">
        <f>Q184*H184</f>
        <v>0</v>
      </c>
      <c r="S184" s="215">
        <v>0</v>
      </c>
      <c r="T184" s="216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17" t="s">
        <v>285</v>
      </c>
      <c r="AT184" s="217" t="s">
        <v>160</v>
      </c>
      <c r="AU184" s="217" t="s">
        <v>178</v>
      </c>
      <c r="AY184" s="19" t="s">
        <v>158</v>
      </c>
      <c r="BE184" s="218">
        <f>IF(N184="základní",J184,0)</f>
        <v>0</v>
      </c>
      <c r="BF184" s="218">
        <f>IF(N184="snížená",J184,0)</f>
        <v>0</v>
      </c>
      <c r="BG184" s="218">
        <f>IF(N184="zákl. přenesená",J184,0)</f>
        <v>0</v>
      </c>
      <c r="BH184" s="218">
        <f>IF(N184="sníž. přenesená",J184,0)</f>
        <v>0</v>
      </c>
      <c r="BI184" s="218">
        <f>IF(N184="nulová",J184,0)</f>
        <v>0</v>
      </c>
      <c r="BJ184" s="19" t="s">
        <v>78</v>
      </c>
      <c r="BK184" s="218">
        <f>ROUND(I184*H184,2)</f>
        <v>0</v>
      </c>
      <c r="BL184" s="19" t="s">
        <v>285</v>
      </c>
      <c r="BM184" s="217" t="s">
        <v>4041</v>
      </c>
    </row>
    <row r="185" s="2" customFormat="1">
      <c r="A185" s="40"/>
      <c r="B185" s="41"/>
      <c r="C185" s="42"/>
      <c r="D185" s="219" t="s">
        <v>167</v>
      </c>
      <c r="E185" s="42"/>
      <c r="F185" s="220" t="s">
        <v>4042</v>
      </c>
      <c r="G185" s="42"/>
      <c r="H185" s="42"/>
      <c r="I185" s="221"/>
      <c r="J185" s="42"/>
      <c r="K185" s="42"/>
      <c r="L185" s="46"/>
      <c r="M185" s="222"/>
      <c r="N185" s="223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167</v>
      </c>
      <c r="AU185" s="19" t="s">
        <v>178</v>
      </c>
    </row>
    <row r="186" s="2" customFormat="1" ht="14.4" customHeight="1">
      <c r="A186" s="40"/>
      <c r="B186" s="41"/>
      <c r="C186" s="246" t="s">
        <v>399</v>
      </c>
      <c r="D186" s="246" t="s">
        <v>400</v>
      </c>
      <c r="E186" s="247" t="s">
        <v>4043</v>
      </c>
      <c r="F186" s="248" t="s">
        <v>4044</v>
      </c>
      <c r="G186" s="249" t="s">
        <v>3439</v>
      </c>
      <c r="H186" s="250">
        <v>30</v>
      </c>
      <c r="I186" s="251"/>
      <c r="J186" s="252">
        <f>ROUND(I186*H186,2)</f>
        <v>0</v>
      </c>
      <c r="K186" s="248" t="s">
        <v>19</v>
      </c>
      <c r="L186" s="253"/>
      <c r="M186" s="254" t="s">
        <v>19</v>
      </c>
      <c r="N186" s="255" t="s">
        <v>41</v>
      </c>
      <c r="O186" s="86"/>
      <c r="P186" s="215">
        <f>O186*H186</f>
        <v>0</v>
      </c>
      <c r="Q186" s="215">
        <v>0</v>
      </c>
      <c r="R186" s="215">
        <f>Q186*H186</f>
        <v>0</v>
      </c>
      <c r="S186" s="215">
        <v>0</v>
      </c>
      <c r="T186" s="216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17" t="s">
        <v>405</v>
      </c>
      <c r="AT186" s="217" t="s">
        <v>400</v>
      </c>
      <c r="AU186" s="217" t="s">
        <v>178</v>
      </c>
      <c r="AY186" s="19" t="s">
        <v>158</v>
      </c>
      <c r="BE186" s="218">
        <f>IF(N186="základní",J186,0)</f>
        <v>0</v>
      </c>
      <c r="BF186" s="218">
        <f>IF(N186="snížená",J186,0)</f>
        <v>0</v>
      </c>
      <c r="BG186" s="218">
        <f>IF(N186="zákl. přenesená",J186,0)</f>
        <v>0</v>
      </c>
      <c r="BH186" s="218">
        <f>IF(N186="sníž. přenesená",J186,0)</f>
        <v>0</v>
      </c>
      <c r="BI186" s="218">
        <f>IF(N186="nulová",J186,0)</f>
        <v>0</v>
      </c>
      <c r="BJ186" s="19" t="s">
        <v>78</v>
      </c>
      <c r="BK186" s="218">
        <f>ROUND(I186*H186,2)</f>
        <v>0</v>
      </c>
      <c r="BL186" s="19" t="s">
        <v>285</v>
      </c>
      <c r="BM186" s="217" t="s">
        <v>548</v>
      </c>
    </row>
    <row r="187" s="2" customFormat="1" ht="14.4" customHeight="1">
      <c r="A187" s="40"/>
      <c r="B187" s="41"/>
      <c r="C187" s="206" t="s">
        <v>405</v>
      </c>
      <c r="D187" s="206" t="s">
        <v>160</v>
      </c>
      <c r="E187" s="207" t="s">
        <v>4045</v>
      </c>
      <c r="F187" s="208" t="s">
        <v>4046</v>
      </c>
      <c r="G187" s="209" t="s">
        <v>3439</v>
      </c>
      <c r="H187" s="210">
        <v>112</v>
      </c>
      <c r="I187" s="211"/>
      <c r="J187" s="212">
        <f>ROUND(I187*H187,2)</f>
        <v>0</v>
      </c>
      <c r="K187" s="208" t="s">
        <v>19</v>
      </c>
      <c r="L187" s="46"/>
      <c r="M187" s="213" t="s">
        <v>19</v>
      </c>
      <c r="N187" s="214" t="s">
        <v>41</v>
      </c>
      <c r="O187" s="86"/>
      <c r="P187" s="215">
        <f>O187*H187</f>
        <v>0</v>
      </c>
      <c r="Q187" s="215">
        <v>0</v>
      </c>
      <c r="R187" s="215">
        <f>Q187*H187</f>
        <v>0</v>
      </c>
      <c r="S187" s="215">
        <v>0</v>
      </c>
      <c r="T187" s="216">
        <f>S187*H187</f>
        <v>0</v>
      </c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R187" s="217" t="s">
        <v>285</v>
      </c>
      <c r="AT187" s="217" t="s">
        <v>160</v>
      </c>
      <c r="AU187" s="217" t="s">
        <v>178</v>
      </c>
      <c r="AY187" s="19" t="s">
        <v>158</v>
      </c>
      <c r="BE187" s="218">
        <f>IF(N187="základní",J187,0)</f>
        <v>0</v>
      </c>
      <c r="BF187" s="218">
        <f>IF(N187="snížená",J187,0)</f>
        <v>0</v>
      </c>
      <c r="BG187" s="218">
        <f>IF(N187="zákl. přenesená",J187,0)</f>
        <v>0</v>
      </c>
      <c r="BH187" s="218">
        <f>IF(N187="sníž. přenesená",J187,0)</f>
        <v>0</v>
      </c>
      <c r="BI187" s="218">
        <f>IF(N187="nulová",J187,0)</f>
        <v>0</v>
      </c>
      <c r="BJ187" s="19" t="s">
        <v>78</v>
      </c>
      <c r="BK187" s="218">
        <f>ROUND(I187*H187,2)</f>
        <v>0</v>
      </c>
      <c r="BL187" s="19" t="s">
        <v>285</v>
      </c>
      <c r="BM187" s="217" t="s">
        <v>573</v>
      </c>
    </row>
    <row r="188" s="2" customFormat="1" ht="14.4" customHeight="1">
      <c r="A188" s="40"/>
      <c r="B188" s="41"/>
      <c r="C188" s="246" t="s">
        <v>410</v>
      </c>
      <c r="D188" s="246" t="s">
        <v>400</v>
      </c>
      <c r="E188" s="247" t="s">
        <v>4047</v>
      </c>
      <c r="F188" s="248" t="s">
        <v>4048</v>
      </c>
      <c r="G188" s="249" t="s">
        <v>3439</v>
      </c>
      <c r="H188" s="250">
        <v>112</v>
      </c>
      <c r="I188" s="251"/>
      <c r="J188" s="252">
        <f>ROUND(I188*H188,2)</f>
        <v>0</v>
      </c>
      <c r="K188" s="248" t="s">
        <v>19</v>
      </c>
      <c r="L188" s="253"/>
      <c r="M188" s="254" t="s">
        <v>19</v>
      </c>
      <c r="N188" s="255" t="s">
        <v>41</v>
      </c>
      <c r="O188" s="86"/>
      <c r="P188" s="215">
        <f>O188*H188</f>
        <v>0</v>
      </c>
      <c r="Q188" s="215">
        <v>0</v>
      </c>
      <c r="R188" s="215">
        <f>Q188*H188</f>
        <v>0</v>
      </c>
      <c r="S188" s="215">
        <v>0</v>
      </c>
      <c r="T188" s="216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17" t="s">
        <v>405</v>
      </c>
      <c r="AT188" s="217" t="s">
        <v>400</v>
      </c>
      <c r="AU188" s="217" t="s">
        <v>178</v>
      </c>
      <c r="AY188" s="19" t="s">
        <v>158</v>
      </c>
      <c r="BE188" s="218">
        <f>IF(N188="základní",J188,0)</f>
        <v>0</v>
      </c>
      <c r="BF188" s="218">
        <f>IF(N188="snížená",J188,0)</f>
        <v>0</v>
      </c>
      <c r="BG188" s="218">
        <f>IF(N188="zákl. přenesená",J188,0)</f>
        <v>0</v>
      </c>
      <c r="BH188" s="218">
        <f>IF(N188="sníž. přenesená",J188,0)</f>
        <v>0</v>
      </c>
      <c r="BI188" s="218">
        <f>IF(N188="nulová",J188,0)</f>
        <v>0</v>
      </c>
      <c r="BJ188" s="19" t="s">
        <v>78</v>
      </c>
      <c r="BK188" s="218">
        <f>ROUND(I188*H188,2)</f>
        <v>0</v>
      </c>
      <c r="BL188" s="19" t="s">
        <v>285</v>
      </c>
      <c r="BM188" s="217" t="s">
        <v>582</v>
      </c>
    </row>
    <row r="189" s="12" customFormat="1" ht="20.88" customHeight="1">
      <c r="A189" s="12"/>
      <c r="B189" s="190"/>
      <c r="C189" s="191"/>
      <c r="D189" s="192" t="s">
        <v>69</v>
      </c>
      <c r="E189" s="204" t="s">
        <v>4049</v>
      </c>
      <c r="F189" s="204" t="s">
        <v>4050</v>
      </c>
      <c r="G189" s="191"/>
      <c r="H189" s="191"/>
      <c r="I189" s="194"/>
      <c r="J189" s="205">
        <f>BK189</f>
        <v>0</v>
      </c>
      <c r="K189" s="191"/>
      <c r="L189" s="196"/>
      <c r="M189" s="197"/>
      <c r="N189" s="198"/>
      <c r="O189" s="198"/>
      <c r="P189" s="199">
        <f>SUM(P190:P312)</f>
        <v>0</v>
      </c>
      <c r="Q189" s="198"/>
      <c r="R189" s="199">
        <f>SUM(R190:R312)</f>
        <v>40.830440000000003</v>
      </c>
      <c r="S189" s="198"/>
      <c r="T189" s="200">
        <f>SUM(T190:T312)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01" t="s">
        <v>78</v>
      </c>
      <c r="AT189" s="202" t="s">
        <v>69</v>
      </c>
      <c r="AU189" s="202" t="s">
        <v>80</v>
      </c>
      <c r="AY189" s="201" t="s">
        <v>158</v>
      </c>
      <c r="BK189" s="203">
        <f>SUM(BK190:BK312)</f>
        <v>0</v>
      </c>
    </row>
    <row r="190" s="2" customFormat="1" ht="22.2" customHeight="1">
      <c r="A190" s="40"/>
      <c r="B190" s="41"/>
      <c r="C190" s="206" t="s">
        <v>416</v>
      </c>
      <c r="D190" s="206" t="s">
        <v>160</v>
      </c>
      <c r="E190" s="207" t="s">
        <v>4051</v>
      </c>
      <c r="F190" s="208" t="s">
        <v>4052</v>
      </c>
      <c r="G190" s="209" t="s">
        <v>181</v>
      </c>
      <c r="H190" s="210">
        <v>47</v>
      </c>
      <c r="I190" s="211"/>
      <c r="J190" s="212">
        <f>ROUND(I190*H190,2)</f>
        <v>0</v>
      </c>
      <c r="K190" s="208" t="s">
        <v>164</v>
      </c>
      <c r="L190" s="46"/>
      <c r="M190" s="213" t="s">
        <v>19</v>
      </c>
      <c r="N190" s="214" t="s">
        <v>41</v>
      </c>
      <c r="O190" s="86"/>
      <c r="P190" s="215">
        <f>O190*H190</f>
        <v>0</v>
      </c>
      <c r="Q190" s="215">
        <v>0</v>
      </c>
      <c r="R190" s="215">
        <f>Q190*H190</f>
        <v>0</v>
      </c>
      <c r="S190" s="215">
        <v>0</v>
      </c>
      <c r="T190" s="216">
        <f>S190*H190</f>
        <v>0</v>
      </c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R190" s="217" t="s">
        <v>582</v>
      </c>
      <c r="AT190" s="217" t="s">
        <v>160</v>
      </c>
      <c r="AU190" s="217" t="s">
        <v>178</v>
      </c>
      <c r="AY190" s="19" t="s">
        <v>158</v>
      </c>
      <c r="BE190" s="218">
        <f>IF(N190="základní",J190,0)</f>
        <v>0</v>
      </c>
      <c r="BF190" s="218">
        <f>IF(N190="snížená",J190,0)</f>
        <v>0</v>
      </c>
      <c r="BG190" s="218">
        <f>IF(N190="zákl. přenesená",J190,0)</f>
        <v>0</v>
      </c>
      <c r="BH190" s="218">
        <f>IF(N190="sníž. přenesená",J190,0)</f>
        <v>0</v>
      </c>
      <c r="BI190" s="218">
        <f>IF(N190="nulová",J190,0)</f>
        <v>0</v>
      </c>
      <c r="BJ190" s="19" t="s">
        <v>78</v>
      </c>
      <c r="BK190" s="218">
        <f>ROUND(I190*H190,2)</f>
        <v>0</v>
      </c>
      <c r="BL190" s="19" t="s">
        <v>582</v>
      </c>
      <c r="BM190" s="217" t="s">
        <v>4053</v>
      </c>
    </row>
    <row r="191" s="2" customFormat="1">
      <c r="A191" s="40"/>
      <c r="B191" s="41"/>
      <c r="C191" s="42"/>
      <c r="D191" s="219" t="s">
        <v>167</v>
      </c>
      <c r="E191" s="42"/>
      <c r="F191" s="220" t="s">
        <v>4054</v>
      </c>
      <c r="G191" s="42"/>
      <c r="H191" s="42"/>
      <c r="I191" s="221"/>
      <c r="J191" s="42"/>
      <c r="K191" s="42"/>
      <c r="L191" s="46"/>
      <c r="M191" s="222"/>
      <c r="N191" s="223"/>
      <c r="O191" s="86"/>
      <c r="P191" s="86"/>
      <c r="Q191" s="86"/>
      <c r="R191" s="86"/>
      <c r="S191" s="86"/>
      <c r="T191" s="87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T191" s="19" t="s">
        <v>167</v>
      </c>
      <c r="AU191" s="19" t="s">
        <v>178</v>
      </c>
    </row>
    <row r="192" s="14" customFormat="1">
      <c r="A192" s="14"/>
      <c r="B192" s="235"/>
      <c r="C192" s="236"/>
      <c r="D192" s="226" t="s">
        <v>169</v>
      </c>
      <c r="E192" s="237" t="s">
        <v>19</v>
      </c>
      <c r="F192" s="238" t="s">
        <v>4055</v>
      </c>
      <c r="G192" s="236"/>
      <c r="H192" s="239">
        <v>47</v>
      </c>
      <c r="I192" s="240"/>
      <c r="J192" s="236"/>
      <c r="K192" s="236"/>
      <c r="L192" s="241"/>
      <c r="M192" s="242"/>
      <c r="N192" s="243"/>
      <c r="O192" s="243"/>
      <c r="P192" s="243"/>
      <c r="Q192" s="243"/>
      <c r="R192" s="243"/>
      <c r="S192" s="243"/>
      <c r="T192" s="24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45" t="s">
        <v>169</v>
      </c>
      <c r="AU192" s="245" t="s">
        <v>178</v>
      </c>
      <c r="AV192" s="14" t="s">
        <v>80</v>
      </c>
      <c r="AW192" s="14" t="s">
        <v>171</v>
      </c>
      <c r="AX192" s="14" t="s">
        <v>70</v>
      </c>
      <c r="AY192" s="245" t="s">
        <v>158</v>
      </c>
    </row>
    <row r="193" s="2" customFormat="1" ht="14.4" customHeight="1">
      <c r="A193" s="40"/>
      <c r="B193" s="41"/>
      <c r="C193" s="246" t="s">
        <v>421</v>
      </c>
      <c r="D193" s="246" t="s">
        <v>400</v>
      </c>
      <c r="E193" s="247" t="s">
        <v>4056</v>
      </c>
      <c r="F193" s="248" t="s">
        <v>4057</v>
      </c>
      <c r="G193" s="249" t="s">
        <v>4058</v>
      </c>
      <c r="H193" s="250">
        <v>0.053999999999999999</v>
      </c>
      <c r="I193" s="251"/>
      <c r="J193" s="252">
        <f>ROUND(I193*H193,2)</f>
        <v>0</v>
      </c>
      <c r="K193" s="248" t="s">
        <v>19</v>
      </c>
      <c r="L193" s="253"/>
      <c r="M193" s="254" t="s">
        <v>19</v>
      </c>
      <c r="N193" s="255" t="s">
        <v>41</v>
      </c>
      <c r="O193" s="86"/>
      <c r="P193" s="215">
        <f>O193*H193</f>
        <v>0</v>
      </c>
      <c r="Q193" s="215">
        <v>0.14000000000000001</v>
      </c>
      <c r="R193" s="215">
        <f>Q193*H193</f>
        <v>0.0075600000000000007</v>
      </c>
      <c r="S193" s="215">
        <v>0</v>
      </c>
      <c r="T193" s="216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17" t="s">
        <v>2534</v>
      </c>
      <c r="AT193" s="217" t="s">
        <v>400</v>
      </c>
      <c r="AU193" s="217" t="s">
        <v>178</v>
      </c>
      <c r="AY193" s="19" t="s">
        <v>158</v>
      </c>
      <c r="BE193" s="218">
        <f>IF(N193="základní",J193,0)</f>
        <v>0</v>
      </c>
      <c r="BF193" s="218">
        <f>IF(N193="snížená",J193,0)</f>
        <v>0</v>
      </c>
      <c r="BG193" s="218">
        <f>IF(N193="zákl. přenesená",J193,0)</f>
        <v>0</v>
      </c>
      <c r="BH193" s="218">
        <f>IF(N193="sníž. přenesená",J193,0)</f>
        <v>0</v>
      </c>
      <c r="BI193" s="218">
        <f>IF(N193="nulová",J193,0)</f>
        <v>0</v>
      </c>
      <c r="BJ193" s="19" t="s">
        <v>78</v>
      </c>
      <c r="BK193" s="218">
        <f>ROUND(I193*H193,2)</f>
        <v>0</v>
      </c>
      <c r="BL193" s="19" t="s">
        <v>2534</v>
      </c>
      <c r="BM193" s="217" t="s">
        <v>4059</v>
      </c>
    </row>
    <row r="194" s="14" customFormat="1">
      <c r="A194" s="14"/>
      <c r="B194" s="235"/>
      <c r="C194" s="236"/>
      <c r="D194" s="226" t="s">
        <v>169</v>
      </c>
      <c r="E194" s="236"/>
      <c r="F194" s="238" t="s">
        <v>4060</v>
      </c>
      <c r="G194" s="236"/>
      <c r="H194" s="239">
        <v>0.053999999999999999</v>
      </c>
      <c r="I194" s="240"/>
      <c r="J194" s="236"/>
      <c r="K194" s="236"/>
      <c r="L194" s="241"/>
      <c r="M194" s="242"/>
      <c r="N194" s="243"/>
      <c r="O194" s="243"/>
      <c r="P194" s="243"/>
      <c r="Q194" s="243"/>
      <c r="R194" s="243"/>
      <c r="S194" s="243"/>
      <c r="T194" s="24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45" t="s">
        <v>169</v>
      </c>
      <c r="AU194" s="245" t="s">
        <v>178</v>
      </c>
      <c r="AV194" s="14" t="s">
        <v>80</v>
      </c>
      <c r="AW194" s="14" t="s">
        <v>4</v>
      </c>
      <c r="AX194" s="14" t="s">
        <v>78</v>
      </c>
      <c r="AY194" s="245" t="s">
        <v>158</v>
      </c>
    </row>
    <row r="195" s="2" customFormat="1" ht="22.2" customHeight="1">
      <c r="A195" s="40"/>
      <c r="B195" s="41"/>
      <c r="C195" s="206" t="s">
        <v>427</v>
      </c>
      <c r="D195" s="206" t="s">
        <v>160</v>
      </c>
      <c r="E195" s="207" t="s">
        <v>4061</v>
      </c>
      <c r="F195" s="208" t="s">
        <v>4062</v>
      </c>
      <c r="G195" s="209" t="s">
        <v>181</v>
      </c>
      <c r="H195" s="210">
        <v>61</v>
      </c>
      <c r="I195" s="211"/>
      <c r="J195" s="212">
        <f>ROUND(I195*H195,2)</f>
        <v>0</v>
      </c>
      <c r="K195" s="208" t="s">
        <v>164</v>
      </c>
      <c r="L195" s="46"/>
      <c r="M195" s="213" t="s">
        <v>19</v>
      </c>
      <c r="N195" s="214" t="s">
        <v>41</v>
      </c>
      <c r="O195" s="86"/>
      <c r="P195" s="215">
        <f>O195*H195</f>
        <v>0</v>
      </c>
      <c r="Q195" s="215">
        <v>0</v>
      </c>
      <c r="R195" s="215">
        <f>Q195*H195</f>
        <v>0</v>
      </c>
      <c r="S195" s="215">
        <v>0</v>
      </c>
      <c r="T195" s="216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17" t="s">
        <v>582</v>
      </c>
      <c r="AT195" s="217" t="s">
        <v>160</v>
      </c>
      <c r="AU195" s="217" t="s">
        <v>178</v>
      </c>
      <c r="AY195" s="19" t="s">
        <v>158</v>
      </c>
      <c r="BE195" s="218">
        <f>IF(N195="základní",J195,0)</f>
        <v>0</v>
      </c>
      <c r="BF195" s="218">
        <f>IF(N195="snížená",J195,0)</f>
        <v>0</v>
      </c>
      <c r="BG195" s="218">
        <f>IF(N195="zákl. přenesená",J195,0)</f>
        <v>0</v>
      </c>
      <c r="BH195" s="218">
        <f>IF(N195="sníž. přenesená",J195,0)</f>
        <v>0</v>
      </c>
      <c r="BI195" s="218">
        <f>IF(N195="nulová",J195,0)</f>
        <v>0</v>
      </c>
      <c r="BJ195" s="19" t="s">
        <v>78</v>
      </c>
      <c r="BK195" s="218">
        <f>ROUND(I195*H195,2)</f>
        <v>0</v>
      </c>
      <c r="BL195" s="19" t="s">
        <v>582</v>
      </c>
      <c r="BM195" s="217" t="s">
        <v>4063</v>
      </c>
    </row>
    <row r="196" s="2" customFormat="1">
      <c r="A196" s="40"/>
      <c r="B196" s="41"/>
      <c r="C196" s="42"/>
      <c r="D196" s="219" t="s">
        <v>167</v>
      </c>
      <c r="E196" s="42"/>
      <c r="F196" s="220" t="s">
        <v>4064</v>
      </c>
      <c r="G196" s="42"/>
      <c r="H196" s="42"/>
      <c r="I196" s="221"/>
      <c r="J196" s="42"/>
      <c r="K196" s="42"/>
      <c r="L196" s="46"/>
      <c r="M196" s="222"/>
      <c r="N196" s="22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167</v>
      </c>
      <c r="AU196" s="19" t="s">
        <v>178</v>
      </c>
    </row>
    <row r="197" s="14" customFormat="1">
      <c r="A197" s="14"/>
      <c r="B197" s="235"/>
      <c r="C197" s="236"/>
      <c r="D197" s="226" t="s">
        <v>169</v>
      </c>
      <c r="E197" s="237" t="s">
        <v>19</v>
      </c>
      <c r="F197" s="238" t="s">
        <v>4065</v>
      </c>
      <c r="G197" s="236"/>
      <c r="H197" s="239">
        <v>61</v>
      </c>
      <c r="I197" s="240"/>
      <c r="J197" s="236"/>
      <c r="K197" s="236"/>
      <c r="L197" s="241"/>
      <c r="M197" s="242"/>
      <c r="N197" s="243"/>
      <c r="O197" s="243"/>
      <c r="P197" s="243"/>
      <c r="Q197" s="243"/>
      <c r="R197" s="243"/>
      <c r="S197" s="243"/>
      <c r="T197" s="24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45" t="s">
        <v>169</v>
      </c>
      <c r="AU197" s="245" t="s">
        <v>178</v>
      </c>
      <c r="AV197" s="14" t="s">
        <v>80</v>
      </c>
      <c r="AW197" s="14" t="s">
        <v>171</v>
      </c>
      <c r="AX197" s="14" t="s">
        <v>70</v>
      </c>
      <c r="AY197" s="245" t="s">
        <v>158</v>
      </c>
    </row>
    <row r="198" s="2" customFormat="1" ht="14.4" customHeight="1">
      <c r="A198" s="40"/>
      <c r="B198" s="41"/>
      <c r="C198" s="246" t="s">
        <v>433</v>
      </c>
      <c r="D198" s="246" t="s">
        <v>400</v>
      </c>
      <c r="E198" s="247" t="s">
        <v>4066</v>
      </c>
      <c r="F198" s="248" t="s">
        <v>4067</v>
      </c>
      <c r="G198" s="249" t="s">
        <v>4058</v>
      </c>
      <c r="H198" s="250">
        <v>0.070000000000000007</v>
      </c>
      <c r="I198" s="251"/>
      <c r="J198" s="252">
        <f>ROUND(I198*H198,2)</f>
        <v>0</v>
      </c>
      <c r="K198" s="248" t="s">
        <v>19</v>
      </c>
      <c r="L198" s="253"/>
      <c r="M198" s="254" t="s">
        <v>19</v>
      </c>
      <c r="N198" s="255" t="s">
        <v>41</v>
      </c>
      <c r="O198" s="86"/>
      <c r="P198" s="215">
        <f>O198*H198</f>
        <v>0</v>
      </c>
      <c r="Q198" s="215">
        <v>3.8100000000000001</v>
      </c>
      <c r="R198" s="215">
        <f>Q198*H198</f>
        <v>0.26670000000000005</v>
      </c>
      <c r="S198" s="215">
        <v>0</v>
      </c>
      <c r="T198" s="216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17" t="s">
        <v>2534</v>
      </c>
      <c r="AT198" s="217" t="s">
        <v>400</v>
      </c>
      <c r="AU198" s="217" t="s">
        <v>178</v>
      </c>
      <c r="AY198" s="19" t="s">
        <v>158</v>
      </c>
      <c r="BE198" s="218">
        <f>IF(N198="základní",J198,0)</f>
        <v>0</v>
      </c>
      <c r="BF198" s="218">
        <f>IF(N198="snížená",J198,0)</f>
        <v>0</v>
      </c>
      <c r="BG198" s="218">
        <f>IF(N198="zákl. přenesená",J198,0)</f>
        <v>0</v>
      </c>
      <c r="BH198" s="218">
        <f>IF(N198="sníž. přenesená",J198,0)</f>
        <v>0</v>
      </c>
      <c r="BI198" s="218">
        <f>IF(N198="nulová",J198,0)</f>
        <v>0</v>
      </c>
      <c r="BJ198" s="19" t="s">
        <v>78</v>
      </c>
      <c r="BK198" s="218">
        <f>ROUND(I198*H198,2)</f>
        <v>0</v>
      </c>
      <c r="BL198" s="19" t="s">
        <v>2534</v>
      </c>
      <c r="BM198" s="217" t="s">
        <v>4068</v>
      </c>
    </row>
    <row r="199" s="14" customFormat="1">
      <c r="A199" s="14"/>
      <c r="B199" s="235"/>
      <c r="C199" s="236"/>
      <c r="D199" s="226" t="s">
        <v>169</v>
      </c>
      <c r="E199" s="236"/>
      <c r="F199" s="238" t="s">
        <v>4069</v>
      </c>
      <c r="G199" s="236"/>
      <c r="H199" s="239">
        <v>0.070000000000000007</v>
      </c>
      <c r="I199" s="240"/>
      <c r="J199" s="236"/>
      <c r="K199" s="236"/>
      <c r="L199" s="241"/>
      <c r="M199" s="242"/>
      <c r="N199" s="243"/>
      <c r="O199" s="243"/>
      <c r="P199" s="243"/>
      <c r="Q199" s="243"/>
      <c r="R199" s="243"/>
      <c r="S199" s="243"/>
      <c r="T199" s="24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45" t="s">
        <v>169</v>
      </c>
      <c r="AU199" s="245" t="s">
        <v>178</v>
      </c>
      <c r="AV199" s="14" t="s">
        <v>80</v>
      </c>
      <c r="AW199" s="14" t="s">
        <v>4</v>
      </c>
      <c r="AX199" s="14" t="s">
        <v>78</v>
      </c>
      <c r="AY199" s="245" t="s">
        <v>158</v>
      </c>
    </row>
    <row r="200" s="2" customFormat="1" ht="22.2" customHeight="1">
      <c r="A200" s="40"/>
      <c r="B200" s="41"/>
      <c r="C200" s="206" t="s">
        <v>439</v>
      </c>
      <c r="D200" s="206" t="s">
        <v>160</v>
      </c>
      <c r="E200" s="207" t="s">
        <v>4070</v>
      </c>
      <c r="F200" s="208" t="s">
        <v>4071</v>
      </c>
      <c r="G200" s="209" t="s">
        <v>181</v>
      </c>
      <c r="H200" s="210">
        <v>1360</v>
      </c>
      <c r="I200" s="211"/>
      <c r="J200" s="212">
        <f>ROUND(I200*H200,2)</f>
        <v>0</v>
      </c>
      <c r="K200" s="208" t="s">
        <v>164</v>
      </c>
      <c r="L200" s="46"/>
      <c r="M200" s="213" t="s">
        <v>19</v>
      </c>
      <c r="N200" s="214" t="s">
        <v>41</v>
      </c>
      <c r="O200" s="86"/>
      <c r="P200" s="215">
        <f>O200*H200</f>
        <v>0</v>
      </c>
      <c r="Q200" s="215">
        <v>0</v>
      </c>
      <c r="R200" s="215">
        <f>Q200*H200</f>
        <v>0</v>
      </c>
      <c r="S200" s="215">
        <v>0</v>
      </c>
      <c r="T200" s="216">
        <f>S200*H200</f>
        <v>0</v>
      </c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R200" s="217" t="s">
        <v>582</v>
      </c>
      <c r="AT200" s="217" t="s">
        <v>160</v>
      </c>
      <c r="AU200" s="217" t="s">
        <v>178</v>
      </c>
      <c r="AY200" s="19" t="s">
        <v>158</v>
      </c>
      <c r="BE200" s="218">
        <f>IF(N200="základní",J200,0)</f>
        <v>0</v>
      </c>
      <c r="BF200" s="218">
        <f>IF(N200="snížená",J200,0)</f>
        <v>0</v>
      </c>
      <c r="BG200" s="218">
        <f>IF(N200="zákl. přenesená",J200,0)</f>
        <v>0</v>
      </c>
      <c r="BH200" s="218">
        <f>IF(N200="sníž. přenesená",J200,0)</f>
        <v>0</v>
      </c>
      <c r="BI200" s="218">
        <f>IF(N200="nulová",J200,0)</f>
        <v>0</v>
      </c>
      <c r="BJ200" s="19" t="s">
        <v>78</v>
      </c>
      <c r="BK200" s="218">
        <f>ROUND(I200*H200,2)</f>
        <v>0</v>
      </c>
      <c r="BL200" s="19" t="s">
        <v>582</v>
      </c>
      <c r="BM200" s="217" t="s">
        <v>4072</v>
      </c>
    </row>
    <row r="201" s="2" customFormat="1">
      <c r="A201" s="40"/>
      <c r="B201" s="41"/>
      <c r="C201" s="42"/>
      <c r="D201" s="219" t="s">
        <v>167</v>
      </c>
      <c r="E201" s="42"/>
      <c r="F201" s="220" t="s">
        <v>4073</v>
      </c>
      <c r="G201" s="42"/>
      <c r="H201" s="42"/>
      <c r="I201" s="221"/>
      <c r="J201" s="42"/>
      <c r="K201" s="42"/>
      <c r="L201" s="46"/>
      <c r="M201" s="222"/>
      <c r="N201" s="223"/>
      <c r="O201" s="86"/>
      <c r="P201" s="86"/>
      <c r="Q201" s="86"/>
      <c r="R201" s="86"/>
      <c r="S201" s="86"/>
      <c r="T201" s="87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T201" s="19" t="s">
        <v>167</v>
      </c>
      <c r="AU201" s="19" t="s">
        <v>178</v>
      </c>
    </row>
    <row r="202" s="14" customFormat="1">
      <c r="A202" s="14"/>
      <c r="B202" s="235"/>
      <c r="C202" s="236"/>
      <c r="D202" s="226" t="s">
        <v>169</v>
      </c>
      <c r="E202" s="237" t="s">
        <v>19</v>
      </c>
      <c r="F202" s="238" t="s">
        <v>4074</v>
      </c>
      <c r="G202" s="236"/>
      <c r="H202" s="239">
        <v>1360</v>
      </c>
      <c r="I202" s="240"/>
      <c r="J202" s="236"/>
      <c r="K202" s="236"/>
      <c r="L202" s="241"/>
      <c r="M202" s="242"/>
      <c r="N202" s="243"/>
      <c r="O202" s="243"/>
      <c r="P202" s="243"/>
      <c r="Q202" s="243"/>
      <c r="R202" s="243"/>
      <c r="S202" s="243"/>
      <c r="T202" s="24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45" t="s">
        <v>169</v>
      </c>
      <c r="AU202" s="245" t="s">
        <v>178</v>
      </c>
      <c r="AV202" s="14" t="s">
        <v>80</v>
      </c>
      <c r="AW202" s="14" t="s">
        <v>171</v>
      </c>
      <c r="AX202" s="14" t="s">
        <v>70</v>
      </c>
      <c r="AY202" s="245" t="s">
        <v>158</v>
      </c>
    </row>
    <row r="203" s="2" customFormat="1" ht="14.4" customHeight="1">
      <c r="A203" s="40"/>
      <c r="B203" s="41"/>
      <c r="C203" s="246" t="s">
        <v>445</v>
      </c>
      <c r="D203" s="246" t="s">
        <v>400</v>
      </c>
      <c r="E203" s="247" t="s">
        <v>4075</v>
      </c>
      <c r="F203" s="248" t="s">
        <v>4076</v>
      </c>
      <c r="G203" s="249" t="s">
        <v>4058</v>
      </c>
      <c r="H203" s="250">
        <v>1.5640000000000001</v>
      </c>
      <c r="I203" s="251"/>
      <c r="J203" s="252">
        <f>ROUND(I203*H203,2)</f>
        <v>0</v>
      </c>
      <c r="K203" s="248" t="s">
        <v>19</v>
      </c>
      <c r="L203" s="253"/>
      <c r="M203" s="254" t="s">
        <v>19</v>
      </c>
      <c r="N203" s="255" t="s">
        <v>41</v>
      </c>
      <c r="O203" s="86"/>
      <c r="P203" s="215">
        <f>O203*H203</f>
        <v>0</v>
      </c>
      <c r="Q203" s="215">
        <v>3</v>
      </c>
      <c r="R203" s="215">
        <f>Q203*H203</f>
        <v>4.6920000000000002</v>
      </c>
      <c r="S203" s="215">
        <v>0</v>
      </c>
      <c r="T203" s="216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17" t="s">
        <v>2534</v>
      </c>
      <c r="AT203" s="217" t="s">
        <v>400</v>
      </c>
      <c r="AU203" s="217" t="s">
        <v>178</v>
      </c>
      <c r="AY203" s="19" t="s">
        <v>158</v>
      </c>
      <c r="BE203" s="218">
        <f>IF(N203="základní",J203,0)</f>
        <v>0</v>
      </c>
      <c r="BF203" s="218">
        <f>IF(N203="snížená",J203,0)</f>
        <v>0</v>
      </c>
      <c r="BG203" s="218">
        <f>IF(N203="zákl. přenesená",J203,0)</f>
        <v>0</v>
      </c>
      <c r="BH203" s="218">
        <f>IF(N203="sníž. přenesená",J203,0)</f>
        <v>0</v>
      </c>
      <c r="BI203" s="218">
        <f>IF(N203="nulová",J203,0)</f>
        <v>0</v>
      </c>
      <c r="BJ203" s="19" t="s">
        <v>78</v>
      </c>
      <c r="BK203" s="218">
        <f>ROUND(I203*H203,2)</f>
        <v>0</v>
      </c>
      <c r="BL203" s="19" t="s">
        <v>2534</v>
      </c>
      <c r="BM203" s="217" t="s">
        <v>4077</v>
      </c>
    </row>
    <row r="204" s="14" customFormat="1">
      <c r="A204" s="14"/>
      <c r="B204" s="235"/>
      <c r="C204" s="236"/>
      <c r="D204" s="226" t="s">
        <v>169</v>
      </c>
      <c r="E204" s="236"/>
      <c r="F204" s="238" t="s">
        <v>4078</v>
      </c>
      <c r="G204" s="236"/>
      <c r="H204" s="239">
        <v>1.5640000000000001</v>
      </c>
      <c r="I204" s="240"/>
      <c r="J204" s="236"/>
      <c r="K204" s="236"/>
      <c r="L204" s="241"/>
      <c r="M204" s="242"/>
      <c r="N204" s="243"/>
      <c r="O204" s="243"/>
      <c r="P204" s="243"/>
      <c r="Q204" s="243"/>
      <c r="R204" s="243"/>
      <c r="S204" s="243"/>
      <c r="T204" s="24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45" t="s">
        <v>169</v>
      </c>
      <c r="AU204" s="245" t="s">
        <v>178</v>
      </c>
      <c r="AV204" s="14" t="s">
        <v>80</v>
      </c>
      <c r="AW204" s="14" t="s">
        <v>4</v>
      </c>
      <c r="AX204" s="14" t="s">
        <v>78</v>
      </c>
      <c r="AY204" s="245" t="s">
        <v>158</v>
      </c>
    </row>
    <row r="205" s="2" customFormat="1" ht="22.2" customHeight="1">
      <c r="A205" s="40"/>
      <c r="B205" s="41"/>
      <c r="C205" s="206" t="s">
        <v>452</v>
      </c>
      <c r="D205" s="206" t="s">
        <v>160</v>
      </c>
      <c r="E205" s="207" t="s">
        <v>4079</v>
      </c>
      <c r="F205" s="208" t="s">
        <v>4080</v>
      </c>
      <c r="G205" s="209" t="s">
        <v>181</v>
      </c>
      <c r="H205" s="210">
        <v>430</v>
      </c>
      <c r="I205" s="211"/>
      <c r="J205" s="212">
        <f>ROUND(I205*H205,2)</f>
        <v>0</v>
      </c>
      <c r="K205" s="208" t="s">
        <v>164</v>
      </c>
      <c r="L205" s="46"/>
      <c r="M205" s="213" t="s">
        <v>19</v>
      </c>
      <c r="N205" s="214" t="s">
        <v>41</v>
      </c>
      <c r="O205" s="86"/>
      <c r="P205" s="215">
        <f>O205*H205</f>
        <v>0</v>
      </c>
      <c r="Q205" s="215">
        <v>0</v>
      </c>
      <c r="R205" s="215">
        <f>Q205*H205</f>
        <v>0</v>
      </c>
      <c r="S205" s="215">
        <v>0</v>
      </c>
      <c r="T205" s="216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17" t="s">
        <v>582</v>
      </c>
      <c r="AT205" s="217" t="s">
        <v>160</v>
      </c>
      <c r="AU205" s="217" t="s">
        <v>178</v>
      </c>
      <c r="AY205" s="19" t="s">
        <v>158</v>
      </c>
      <c r="BE205" s="218">
        <f>IF(N205="základní",J205,0)</f>
        <v>0</v>
      </c>
      <c r="BF205" s="218">
        <f>IF(N205="snížená",J205,0)</f>
        <v>0</v>
      </c>
      <c r="BG205" s="218">
        <f>IF(N205="zákl. přenesená",J205,0)</f>
        <v>0</v>
      </c>
      <c r="BH205" s="218">
        <f>IF(N205="sníž. přenesená",J205,0)</f>
        <v>0</v>
      </c>
      <c r="BI205" s="218">
        <f>IF(N205="nulová",J205,0)</f>
        <v>0</v>
      </c>
      <c r="BJ205" s="19" t="s">
        <v>78</v>
      </c>
      <c r="BK205" s="218">
        <f>ROUND(I205*H205,2)</f>
        <v>0</v>
      </c>
      <c r="BL205" s="19" t="s">
        <v>582</v>
      </c>
      <c r="BM205" s="217" t="s">
        <v>4081</v>
      </c>
    </row>
    <row r="206" s="2" customFormat="1">
      <c r="A206" s="40"/>
      <c r="B206" s="41"/>
      <c r="C206" s="42"/>
      <c r="D206" s="219" t="s">
        <v>167</v>
      </c>
      <c r="E206" s="42"/>
      <c r="F206" s="220" t="s">
        <v>4082</v>
      </c>
      <c r="G206" s="42"/>
      <c r="H206" s="42"/>
      <c r="I206" s="221"/>
      <c r="J206" s="42"/>
      <c r="K206" s="42"/>
      <c r="L206" s="46"/>
      <c r="M206" s="222"/>
      <c r="N206" s="223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167</v>
      </c>
      <c r="AU206" s="19" t="s">
        <v>178</v>
      </c>
    </row>
    <row r="207" s="14" customFormat="1">
      <c r="A207" s="14"/>
      <c r="B207" s="235"/>
      <c r="C207" s="236"/>
      <c r="D207" s="226" t="s">
        <v>169</v>
      </c>
      <c r="E207" s="237" t="s">
        <v>19</v>
      </c>
      <c r="F207" s="238" t="s">
        <v>4083</v>
      </c>
      <c r="G207" s="236"/>
      <c r="H207" s="239">
        <v>430</v>
      </c>
      <c r="I207" s="240"/>
      <c r="J207" s="236"/>
      <c r="K207" s="236"/>
      <c r="L207" s="241"/>
      <c r="M207" s="242"/>
      <c r="N207" s="243"/>
      <c r="O207" s="243"/>
      <c r="P207" s="243"/>
      <c r="Q207" s="243"/>
      <c r="R207" s="243"/>
      <c r="S207" s="243"/>
      <c r="T207" s="24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45" t="s">
        <v>169</v>
      </c>
      <c r="AU207" s="245" t="s">
        <v>178</v>
      </c>
      <c r="AV207" s="14" t="s">
        <v>80</v>
      </c>
      <c r="AW207" s="14" t="s">
        <v>171</v>
      </c>
      <c r="AX207" s="14" t="s">
        <v>70</v>
      </c>
      <c r="AY207" s="245" t="s">
        <v>158</v>
      </c>
    </row>
    <row r="208" s="2" customFormat="1" ht="14.4" customHeight="1">
      <c r="A208" s="40"/>
      <c r="B208" s="41"/>
      <c r="C208" s="246" t="s">
        <v>458</v>
      </c>
      <c r="D208" s="246" t="s">
        <v>400</v>
      </c>
      <c r="E208" s="247" t="s">
        <v>4084</v>
      </c>
      <c r="F208" s="248" t="s">
        <v>4085</v>
      </c>
      <c r="G208" s="249" t="s">
        <v>4058</v>
      </c>
      <c r="H208" s="250">
        <v>0.495</v>
      </c>
      <c r="I208" s="251"/>
      <c r="J208" s="252">
        <f>ROUND(I208*H208,2)</f>
        <v>0</v>
      </c>
      <c r="K208" s="248" t="s">
        <v>19</v>
      </c>
      <c r="L208" s="253"/>
      <c r="M208" s="254" t="s">
        <v>19</v>
      </c>
      <c r="N208" s="255" t="s">
        <v>41</v>
      </c>
      <c r="O208" s="86"/>
      <c r="P208" s="215">
        <f>O208*H208</f>
        <v>0</v>
      </c>
      <c r="Q208" s="215">
        <v>1.6200000000000001</v>
      </c>
      <c r="R208" s="215">
        <f>Q208*H208</f>
        <v>0.80190000000000006</v>
      </c>
      <c r="S208" s="215">
        <v>0</v>
      </c>
      <c r="T208" s="216">
        <f>S208*H208</f>
        <v>0</v>
      </c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R208" s="217" t="s">
        <v>2534</v>
      </c>
      <c r="AT208" s="217" t="s">
        <v>400</v>
      </c>
      <c r="AU208" s="217" t="s">
        <v>178</v>
      </c>
      <c r="AY208" s="19" t="s">
        <v>158</v>
      </c>
      <c r="BE208" s="218">
        <f>IF(N208="základní",J208,0)</f>
        <v>0</v>
      </c>
      <c r="BF208" s="218">
        <f>IF(N208="snížená",J208,0)</f>
        <v>0</v>
      </c>
      <c r="BG208" s="218">
        <f>IF(N208="zákl. přenesená",J208,0)</f>
        <v>0</v>
      </c>
      <c r="BH208" s="218">
        <f>IF(N208="sníž. přenesená",J208,0)</f>
        <v>0</v>
      </c>
      <c r="BI208" s="218">
        <f>IF(N208="nulová",J208,0)</f>
        <v>0</v>
      </c>
      <c r="BJ208" s="19" t="s">
        <v>78</v>
      </c>
      <c r="BK208" s="218">
        <f>ROUND(I208*H208,2)</f>
        <v>0</v>
      </c>
      <c r="BL208" s="19" t="s">
        <v>2534</v>
      </c>
      <c r="BM208" s="217" t="s">
        <v>4086</v>
      </c>
    </row>
    <row r="209" s="14" customFormat="1">
      <c r="A209" s="14"/>
      <c r="B209" s="235"/>
      <c r="C209" s="236"/>
      <c r="D209" s="226" t="s">
        <v>169</v>
      </c>
      <c r="E209" s="236"/>
      <c r="F209" s="238" t="s">
        <v>4087</v>
      </c>
      <c r="G209" s="236"/>
      <c r="H209" s="239">
        <v>0.495</v>
      </c>
      <c r="I209" s="240"/>
      <c r="J209" s="236"/>
      <c r="K209" s="236"/>
      <c r="L209" s="241"/>
      <c r="M209" s="242"/>
      <c r="N209" s="243"/>
      <c r="O209" s="243"/>
      <c r="P209" s="243"/>
      <c r="Q209" s="243"/>
      <c r="R209" s="243"/>
      <c r="S209" s="243"/>
      <c r="T209" s="24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45" t="s">
        <v>169</v>
      </c>
      <c r="AU209" s="245" t="s">
        <v>178</v>
      </c>
      <c r="AV209" s="14" t="s">
        <v>80</v>
      </c>
      <c r="AW209" s="14" t="s">
        <v>4</v>
      </c>
      <c r="AX209" s="14" t="s">
        <v>78</v>
      </c>
      <c r="AY209" s="245" t="s">
        <v>158</v>
      </c>
    </row>
    <row r="210" s="2" customFormat="1" ht="19.8" customHeight="1">
      <c r="A210" s="40"/>
      <c r="B210" s="41"/>
      <c r="C210" s="206" t="s">
        <v>472</v>
      </c>
      <c r="D210" s="206" t="s">
        <v>160</v>
      </c>
      <c r="E210" s="207" t="s">
        <v>4088</v>
      </c>
      <c r="F210" s="208" t="s">
        <v>4089</v>
      </c>
      <c r="G210" s="209" t="s">
        <v>505</v>
      </c>
      <c r="H210" s="210">
        <v>2</v>
      </c>
      <c r="I210" s="211"/>
      <c r="J210" s="212">
        <f>ROUND(I210*H210,2)</f>
        <v>0</v>
      </c>
      <c r="K210" s="208" t="s">
        <v>164</v>
      </c>
      <c r="L210" s="46"/>
      <c r="M210" s="213" t="s">
        <v>19</v>
      </c>
      <c r="N210" s="214" t="s">
        <v>41</v>
      </c>
      <c r="O210" s="86"/>
      <c r="P210" s="215">
        <f>O210*H210</f>
        <v>0</v>
      </c>
      <c r="Q210" s="215">
        <v>0</v>
      </c>
      <c r="R210" s="215">
        <f>Q210*H210</f>
        <v>0</v>
      </c>
      <c r="S210" s="215">
        <v>0</v>
      </c>
      <c r="T210" s="216">
        <f>S210*H210</f>
        <v>0</v>
      </c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R210" s="217" t="s">
        <v>285</v>
      </c>
      <c r="AT210" s="217" t="s">
        <v>160</v>
      </c>
      <c r="AU210" s="217" t="s">
        <v>178</v>
      </c>
      <c r="AY210" s="19" t="s">
        <v>158</v>
      </c>
      <c r="BE210" s="218">
        <f>IF(N210="základní",J210,0)</f>
        <v>0</v>
      </c>
      <c r="BF210" s="218">
        <f>IF(N210="snížená",J210,0)</f>
        <v>0</v>
      </c>
      <c r="BG210" s="218">
        <f>IF(N210="zákl. přenesená",J210,0)</f>
        <v>0</v>
      </c>
      <c r="BH210" s="218">
        <f>IF(N210="sníž. přenesená",J210,0)</f>
        <v>0</v>
      </c>
      <c r="BI210" s="218">
        <f>IF(N210="nulová",J210,0)</f>
        <v>0</v>
      </c>
      <c r="BJ210" s="19" t="s">
        <v>78</v>
      </c>
      <c r="BK210" s="218">
        <f>ROUND(I210*H210,2)</f>
        <v>0</v>
      </c>
      <c r="BL210" s="19" t="s">
        <v>285</v>
      </c>
      <c r="BM210" s="217" t="s">
        <v>4090</v>
      </c>
    </row>
    <row r="211" s="2" customFormat="1">
      <c r="A211" s="40"/>
      <c r="B211" s="41"/>
      <c r="C211" s="42"/>
      <c r="D211" s="219" t="s">
        <v>167</v>
      </c>
      <c r="E211" s="42"/>
      <c r="F211" s="220" t="s">
        <v>4091</v>
      </c>
      <c r="G211" s="42"/>
      <c r="H211" s="42"/>
      <c r="I211" s="221"/>
      <c r="J211" s="42"/>
      <c r="K211" s="42"/>
      <c r="L211" s="46"/>
      <c r="M211" s="222"/>
      <c r="N211" s="223"/>
      <c r="O211" s="86"/>
      <c r="P211" s="86"/>
      <c r="Q211" s="86"/>
      <c r="R211" s="86"/>
      <c r="S211" s="86"/>
      <c r="T211" s="87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T211" s="19" t="s">
        <v>167</v>
      </c>
      <c r="AU211" s="19" t="s">
        <v>178</v>
      </c>
    </row>
    <row r="212" s="2" customFormat="1" ht="19.8" customHeight="1">
      <c r="A212" s="40"/>
      <c r="B212" s="41"/>
      <c r="C212" s="206" t="s">
        <v>483</v>
      </c>
      <c r="D212" s="206" t="s">
        <v>160</v>
      </c>
      <c r="E212" s="207" t="s">
        <v>4092</v>
      </c>
      <c r="F212" s="208" t="s">
        <v>4093</v>
      </c>
      <c r="G212" s="209" t="s">
        <v>505</v>
      </c>
      <c r="H212" s="210">
        <v>4</v>
      </c>
      <c r="I212" s="211"/>
      <c r="J212" s="212">
        <f>ROUND(I212*H212,2)</f>
        <v>0</v>
      </c>
      <c r="K212" s="208" t="s">
        <v>164</v>
      </c>
      <c r="L212" s="46"/>
      <c r="M212" s="213" t="s">
        <v>19</v>
      </c>
      <c r="N212" s="214" t="s">
        <v>41</v>
      </c>
      <c r="O212" s="86"/>
      <c r="P212" s="215">
        <f>O212*H212</f>
        <v>0</v>
      </c>
      <c r="Q212" s="215">
        <v>0</v>
      </c>
      <c r="R212" s="215">
        <f>Q212*H212</f>
        <v>0</v>
      </c>
      <c r="S212" s="215">
        <v>0</v>
      </c>
      <c r="T212" s="216">
        <f>S212*H212</f>
        <v>0</v>
      </c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R212" s="217" t="s">
        <v>285</v>
      </c>
      <c r="AT212" s="217" t="s">
        <v>160</v>
      </c>
      <c r="AU212" s="217" t="s">
        <v>178</v>
      </c>
      <c r="AY212" s="19" t="s">
        <v>158</v>
      </c>
      <c r="BE212" s="218">
        <f>IF(N212="základní",J212,0)</f>
        <v>0</v>
      </c>
      <c r="BF212" s="218">
        <f>IF(N212="snížená",J212,0)</f>
        <v>0</v>
      </c>
      <c r="BG212" s="218">
        <f>IF(N212="zákl. přenesená",J212,0)</f>
        <v>0</v>
      </c>
      <c r="BH212" s="218">
        <f>IF(N212="sníž. přenesená",J212,0)</f>
        <v>0</v>
      </c>
      <c r="BI212" s="218">
        <f>IF(N212="nulová",J212,0)</f>
        <v>0</v>
      </c>
      <c r="BJ212" s="19" t="s">
        <v>78</v>
      </c>
      <c r="BK212" s="218">
        <f>ROUND(I212*H212,2)</f>
        <v>0</v>
      </c>
      <c r="BL212" s="19" t="s">
        <v>285</v>
      </c>
      <c r="BM212" s="217" t="s">
        <v>4094</v>
      </c>
    </row>
    <row r="213" s="2" customFormat="1">
      <c r="A213" s="40"/>
      <c r="B213" s="41"/>
      <c r="C213" s="42"/>
      <c r="D213" s="219" t="s">
        <v>167</v>
      </c>
      <c r="E213" s="42"/>
      <c r="F213" s="220" t="s">
        <v>4095</v>
      </c>
      <c r="G213" s="42"/>
      <c r="H213" s="42"/>
      <c r="I213" s="221"/>
      <c r="J213" s="42"/>
      <c r="K213" s="42"/>
      <c r="L213" s="46"/>
      <c r="M213" s="222"/>
      <c r="N213" s="223"/>
      <c r="O213" s="86"/>
      <c r="P213" s="86"/>
      <c r="Q213" s="86"/>
      <c r="R213" s="86"/>
      <c r="S213" s="86"/>
      <c r="T213" s="87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T213" s="19" t="s">
        <v>167</v>
      </c>
      <c r="AU213" s="19" t="s">
        <v>178</v>
      </c>
    </row>
    <row r="214" s="2" customFormat="1" ht="19.8" customHeight="1">
      <c r="A214" s="40"/>
      <c r="B214" s="41"/>
      <c r="C214" s="206" t="s">
        <v>492</v>
      </c>
      <c r="D214" s="206" t="s">
        <v>160</v>
      </c>
      <c r="E214" s="207" t="s">
        <v>4096</v>
      </c>
      <c r="F214" s="208" t="s">
        <v>4097</v>
      </c>
      <c r="G214" s="209" t="s">
        <v>505</v>
      </c>
      <c r="H214" s="210">
        <v>32</v>
      </c>
      <c r="I214" s="211"/>
      <c r="J214" s="212">
        <f>ROUND(I214*H214,2)</f>
        <v>0</v>
      </c>
      <c r="K214" s="208" t="s">
        <v>164</v>
      </c>
      <c r="L214" s="46"/>
      <c r="M214" s="213" t="s">
        <v>19</v>
      </c>
      <c r="N214" s="214" t="s">
        <v>41</v>
      </c>
      <c r="O214" s="86"/>
      <c r="P214" s="215">
        <f>O214*H214</f>
        <v>0</v>
      </c>
      <c r="Q214" s="215">
        <v>0</v>
      </c>
      <c r="R214" s="215">
        <f>Q214*H214</f>
        <v>0</v>
      </c>
      <c r="S214" s="215">
        <v>0</v>
      </c>
      <c r="T214" s="216">
        <f>S214*H214</f>
        <v>0</v>
      </c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R214" s="217" t="s">
        <v>285</v>
      </c>
      <c r="AT214" s="217" t="s">
        <v>160</v>
      </c>
      <c r="AU214" s="217" t="s">
        <v>178</v>
      </c>
      <c r="AY214" s="19" t="s">
        <v>158</v>
      </c>
      <c r="BE214" s="218">
        <f>IF(N214="základní",J214,0)</f>
        <v>0</v>
      </c>
      <c r="BF214" s="218">
        <f>IF(N214="snížená",J214,0)</f>
        <v>0</v>
      </c>
      <c r="BG214" s="218">
        <f>IF(N214="zákl. přenesená",J214,0)</f>
        <v>0</v>
      </c>
      <c r="BH214" s="218">
        <f>IF(N214="sníž. přenesená",J214,0)</f>
        <v>0</v>
      </c>
      <c r="BI214" s="218">
        <f>IF(N214="nulová",J214,0)</f>
        <v>0</v>
      </c>
      <c r="BJ214" s="19" t="s">
        <v>78</v>
      </c>
      <c r="BK214" s="218">
        <f>ROUND(I214*H214,2)</f>
        <v>0</v>
      </c>
      <c r="BL214" s="19" t="s">
        <v>285</v>
      </c>
      <c r="BM214" s="217" t="s">
        <v>4098</v>
      </c>
    </row>
    <row r="215" s="2" customFormat="1">
      <c r="A215" s="40"/>
      <c r="B215" s="41"/>
      <c r="C215" s="42"/>
      <c r="D215" s="219" t="s">
        <v>167</v>
      </c>
      <c r="E215" s="42"/>
      <c r="F215" s="220" t="s">
        <v>4099</v>
      </c>
      <c r="G215" s="42"/>
      <c r="H215" s="42"/>
      <c r="I215" s="221"/>
      <c r="J215" s="42"/>
      <c r="K215" s="42"/>
      <c r="L215" s="46"/>
      <c r="M215" s="222"/>
      <c r="N215" s="223"/>
      <c r="O215" s="86"/>
      <c r="P215" s="86"/>
      <c r="Q215" s="86"/>
      <c r="R215" s="86"/>
      <c r="S215" s="86"/>
      <c r="T215" s="87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T215" s="19" t="s">
        <v>167</v>
      </c>
      <c r="AU215" s="19" t="s">
        <v>178</v>
      </c>
    </row>
    <row r="216" s="2" customFormat="1" ht="19.8" customHeight="1">
      <c r="A216" s="40"/>
      <c r="B216" s="41"/>
      <c r="C216" s="206" t="s">
        <v>497</v>
      </c>
      <c r="D216" s="206" t="s">
        <v>160</v>
      </c>
      <c r="E216" s="207" t="s">
        <v>4100</v>
      </c>
      <c r="F216" s="208" t="s">
        <v>4101</v>
      </c>
      <c r="G216" s="209" t="s">
        <v>505</v>
      </c>
      <c r="H216" s="210">
        <v>12</v>
      </c>
      <c r="I216" s="211"/>
      <c r="J216" s="212">
        <f>ROUND(I216*H216,2)</f>
        <v>0</v>
      </c>
      <c r="K216" s="208" t="s">
        <v>164</v>
      </c>
      <c r="L216" s="46"/>
      <c r="M216" s="213" t="s">
        <v>19</v>
      </c>
      <c r="N216" s="214" t="s">
        <v>41</v>
      </c>
      <c r="O216" s="86"/>
      <c r="P216" s="215">
        <f>O216*H216</f>
        <v>0</v>
      </c>
      <c r="Q216" s="215">
        <v>0</v>
      </c>
      <c r="R216" s="215">
        <f>Q216*H216</f>
        <v>0</v>
      </c>
      <c r="S216" s="215">
        <v>0</v>
      </c>
      <c r="T216" s="216">
        <f>S216*H216</f>
        <v>0</v>
      </c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R216" s="217" t="s">
        <v>285</v>
      </c>
      <c r="AT216" s="217" t="s">
        <v>160</v>
      </c>
      <c r="AU216" s="217" t="s">
        <v>178</v>
      </c>
      <c r="AY216" s="19" t="s">
        <v>158</v>
      </c>
      <c r="BE216" s="218">
        <f>IF(N216="základní",J216,0)</f>
        <v>0</v>
      </c>
      <c r="BF216" s="218">
        <f>IF(N216="snížená",J216,0)</f>
        <v>0</v>
      </c>
      <c r="BG216" s="218">
        <f>IF(N216="zákl. přenesená",J216,0)</f>
        <v>0</v>
      </c>
      <c r="BH216" s="218">
        <f>IF(N216="sníž. přenesená",J216,0)</f>
        <v>0</v>
      </c>
      <c r="BI216" s="218">
        <f>IF(N216="nulová",J216,0)</f>
        <v>0</v>
      </c>
      <c r="BJ216" s="19" t="s">
        <v>78</v>
      </c>
      <c r="BK216" s="218">
        <f>ROUND(I216*H216,2)</f>
        <v>0</v>
      </c>
      <c r="BL216" s="19" t="s">
        <v>285</v>
      </c>
      <c r="BM216" s="217" t="s">
        <v>4102</v>
      </c>
    </row>
    <row r="217" s="2" customFormat="1">
      <c r="A217" s="40"/>
      <c r="B217" s="41"/>
      <c r="C217" s="42"/>
      <c r="D217" s="219" t="s">
        <v>167</v>
      </c>
      <c r="E217" s="42"/>
      <c r="F217" s="220" t="s">
        <v>4103</v>
      </c>
      <c r="G217" s="42"/>
      <c r="H217" s="42"/>
      <c r="I217" s="221"/>
      <c r="J217" s="42"/>
      <c r="K217" s="42"/>
      <c r="L217" s="46"/>
      <c r="M217" s="222"/>
      <c r="N217" s="223"/>
      <c r="O217" s="86"/>
      <c r="P217" s="86"/>
      <c r="Q217" s="86"/>
      <c r="R217" s="86"/>
      <c r="S217" s="86"/>
      <c r="T217" s="87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T217" s="19" t="s">
        <v>167</v>
      </c>
      <c r="AU217" s="19" t="s">
        <v>178</v>
      </c>
    </row>
    <row r="218" s="2" customFormat="1" ht="14.4" customHeight="1">
      <c r="A218" s="40"/>
      <c r="B218" s="41"/>
      <c r="C218" s="206" t="s">
        <v>502</v>
      </c>
      <c r="D218" s="206" t="s">
        <v>160</v>
      </c>
      <c r="E218" s="207" t="s">
        <v>4104</v>
      </c>
      <c r="F218" s="208" t="s">
        <v>4105</v>
      </c>
      <c r="G218" s="209" t="s">
        <v>505</v>
      </c>
      <c r="H218" s="210">
        <v>15</v>
      </c>
      <c r="I218" s="211"/>
      <c r="J218" s="212">
        <f>ROUND(I218*H218,2)</f>
        <v>0</v>
      </c>
      <c r="K218" s="208" t="s">
        <v>164</v>
      </c>
      <c r="L218" s="46"/>
      <c r="M218" s="213" t="s">
        <v>19</v>
      </c>
      <c r="N218" s="214" t="s">
        <v>41</v>
      </c>
      <c r="O218" s="86"/>
      <c r="P218" s="215">
        <f>O218*H218</f>
        <v>0</v>
      </c>
      <c r="Q218" s="215">
        <v>0</v>
      </c>
      <c r="R218" s="215">
        <f>Q218*H218</f>
        <v>0</v>
      </c>
      <c r="S218" s="215">
        <v>0</v>
      </c>
      <c r="T218" s="216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17" t="s">
        <v>582</v>
      </c>
      <c r="AT218" s="217" t="s">
        <v>160</v>
      </c>
      <c r="AU218" s="217" t="s">
        <v>178</v>
      </c>
      <c r="AY218" s="19" t="s">
        <v>158</v>
      </c>
      <c r="BE218" s="218">
        <f>IF(N218="základní",J218,0)</f>
        <v>0</v>
      </c>
      <c r="BF218" s="218">
        <f>IF(N218="snížená",J218,0)</f>
        <v>0</v>
      </c>
      <c r="BG218" s="218">
        <f>IF(N218="zákl. přenesená",J218,0)</f>
        <v>0</v>
      </c>
      <c r="BH218" s="218">
        <f>IF(N218="sníž. přenesená",J218,0)</f>
        <v>0</v>
      </c>
      <c r="BI218" s="218">
        <f>IF(N218="nulová",J218,0)</f>
        <v>0</v>
      </c>
      <c r="BJ218" s="19" t="s">
        <v>78</v>
      </c>
      <c r="BK218" s="218">
        <f>ROUND(I218*H218,2)</f>
        <v>0</v>
      </c>
      <c r="BL218" s="19" t="s">
        <v>582</v>
      </c>
      <c r="BM218" s="217" t="s">
        <v>4106</v>
      </c>
    </row>
    <row r="219" s="2" customFormat="1">
      <c r="A219" s="40"/>
      <c r="B219" s="41"/>
      <c r="C219" s="42"/>
      <c r="D219" s="219" t="s">
        <v>167</v>
      </c>
      <c r="E219" s="42"/>
      <c r="F219" s="220" t="s">
        <v>4107</v>
      </c>
      <c r="G219" s="42"/>
      <c r="H219" s="42"/>
      <c r="I219" s="221"/>
      <c r="J219" s="42"/>
      <c r="K219" s="42"/>
      <c r="L219" s="46"/>
      <c r="M219" s="222"/>
      <c r="N219" s="223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167</v>
      </c>
      <c r="AU219" s="19" t="s">
        <v>178</v>
      </c>
    </row>
    <row r="220" s="14" customFormat="1">
      <c r="A220" s="14"/>
      <c r="B220" s="235"/>
      <c r="C220" s="236"/>
      <c r="D220" s="226" t="s">
        <v>169</v>
      </c>
      <c r="E220" s="237" t="s">
        <v>19</v>
      </c>
      <c r="F220" s="238" t="s">
        <v>4108</v>
      </c>
      <c r="G220" s="236"/>
      <c r="H220" s="239">
        <v>15</v>
      </c>
      <c r="I220" s="240"/>
      <c r="J220" s="236"/>
      <c r="K220" s="236"/>
      <c r="L220" s="241"/>
      <c r="M220" s="242"/>
      <c r="N220" s="243"/>
      <c r="O220" s="243"/>
      <c r="P220" s="243"/>
      <c r="Q220" s="243"/>
      <c r="R220" s="243"/>
      <c r="S220" s="243"/>
      <c r="T220" s="24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45" t="s">
        <v>169</v>
      </c>
      <c r="AU220" s="245" t="s">
        <v>178</v>
      </c>
      <c r="AV220" s="14" t="s">
        <v>80</v>
      </c>
      <c r="AW220" s="14" t="s">
        <v>171</v>
      </c>
      <c r="AX220" s="14" t="s">
        <v>70</v>
      </c>
      <c r="AY220" s="245" t="s">
        <v>158</v>
      </c>
    </row>
    <row r="221" s="2" customFormat="1" ht="14.4" customHeight="1">
      <c r="A221" s="40"/>
      <c r="B221" s="41"/>
      <c r="C221" s="246" t="s">
        <v>467</v>
      </c>
      <c r="D221" s="246" t="s">
        <v>400</v>
      </c>
      <c r="E221" s="247" t="s">
        <v>4109</v>
      </c>
      <c r="F221" s="248" t="s">
        <v>4110</v>
      </c>
      <c r="G221" s="249" t="s">
        <v>3439</v>
      </c>
      <c r="H221" s="250">
        <v>15</v>
      </c>
      <c r="I221" s="251"/>
      <c r="J221" s="252">
        <f>ROUND(I221*H221,2)</f>
        <v>0</v>
      </c>
      <c r="K221" s="248" t="s">
        <v>19</v>
      </c>
      <c r="L221" s="253"/>
      <c r="M221" s="254" t="s">
        <v>19</v>
      </c>
      <c r="N221" s="255" t="s">
        <v>41</v>
      </c>
      <c r="O221" s="86"/>
      <c r="P221" s="215">
        <f>O221*H221</f>
        <v>0</v>
      </c>
      <c r="Q221" s="215">
        <v>0</v>
      </c>
      <c r="R221" s="215">
        <f>Q221*H221</f>
        <v>0</v>
      </c>
      <c r="S221" s="215">
        <v>0</v>
      </c>
      <c r="T221" s="216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17" t="s">
        <v>405</v>
      </c>
      <c r="AT221" s="217" t="s">
        <v>400</v>
      </c>
      <c r="AU221" s="217" t="s">
        <v>178</v>
      </c>
      <c r="AY221" s="19" t="s">
        <v>158</v>
      </c>
      <c r="BE221" s="218">
        <f>IF(N221="základní",J221,0)</f>
        <v>0</v>
      </c>
      <c r="BF221" s="218">
        <f>IF(N221="snížená",J221,0)</f>
        <v>0</v>
      </c>
      <c r="BG221" s="218">
        <f>IF(N221="zákl. přenesená",J221,0)</f>
        <v>0</v>
      </c>
      <c r="BH221" s="218">
        <f>IF(N221="sníž. přenesená",J221,0)</f>
        <v>0</v>
      </c>
      <c r="BI221" s="218">
        <f>IF(N221="nulová",J221,0)</f>
        <v>0</v>
      </c>
      <c r="BJ221" s="19" t="s">
        <v>78</v>
      </c>
      <c r="BK221" s="218">
        <f>ROUND(I221*H221,2)</f>
        <v>0</v>
      </c>
      <c r="BL221" s="19" t="s">
        <v>285</v>
      </c>
      <c r="BM221" s="217" t="s">
        <v>3084</v>
      </c>
    </row>
    <row r="222" s="2" customFormat="1" ht="14.4" customHeight="1">
      <c r="A222" s="40"/>
      <c r="B222" s="41"/>
      <c r="C222" s="206" t="s">
        <v>513</v>
      </c>
      <c r="D222" s="206" t="s">
        <v>160</v>
      </c>
      <c r="E222" s="207" t="s">
        <v>4104</v>
      </c>
      <c r="F222" s="208" t="s">
        <v>4105</v>
      </c>
      <c r="G222" s="209" t="s">
        <v>505</v>
      </c>
      <c r="H222" s="210">
        <v>3</v>
      </c>
      <c r="I222" s="211"/>
      <c r="J222" s="212">
        <f>ROUND(I222*H222,2)</f>
        <v>0</v>
      </c>
      <c r="K222" s="208" t="s">
        <v>164</v>
      </c>
      <c r="L222" s="46"/>
      <c r="M222" s="213" t="s">
        <v>19</v>
      </c>
      <c r="N222" s="214" t="s">
        <v>41</v>
      </c>
      <c r="O222" s="86"/>
      <c r="P222" s="215">
        <f>O222*H222</f>
        <v>0</v>
      </c>
      <c r="Q222" s="215">
        <v>0</v>
      </c>
      <c r="R222" s="215">
        <f>Q222*H222</f>
        <v>0</v>
      </c>
      <c r="S222" s="215">
        <v>0</v>
      </c>
      <c r="T222" s="216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17" t="s">
        <v>582</v>
      </c>
      <c r="AT222" s="217" t="s">
        <v>160</v>
      </c>
      <c r="AU222" s="217" t="s">
        <v>178</v>
      </c>
      <c r="AY222" s="19" t="s">
        <v>158</v>
      </c>
      <c r="BE222" s="218">
        <f>IF(N222="základní",J222,0)</f>
        <v>0</v>
      </c>
      <c r="BF222" s="218">
        <f>IF(N222="snížená",J222,0)</f>
        <v>0</v>
      </c>
      <c r="BG222" s="218">
        <f>IF(N222="zákl. přenesená",J222,0)</f>
        <v>0</v>
      </c>
      <c r="BH222" s="218">
        <f>IF(N222="sníž. přenesená",J222,0)</f>
        <v>0</v>
      </c>
      <c r="BI222" s="218">
        <f>IF(N222="nulová",J222,0)</f>
        <v>0</v>
      </c>
      <c r="BJ222" s="19" t="s">
        <v>78</v>
      </c>
      <c r="BK222" s="218">
        <f>ROUND(I222*H222,2)</f>
        <v>0</v>
      </c>
      <c r="BL222" s="19" t="s">
        <v>582</v>
      </c>
      <c r="BM222" s="217" t="s">
        <v>4111</v>
      </c>
    </row>
    <row r="223" s="2" customFormat="1">
      <c r="A223" s="40"/>
      <c r="B223" s="41"/>
      <c r="C223" s="42"/>
      <c r="D223" s="219" t="s">
        <v>167</v>
      </c>
      <c r="E223" s="42"/>
      <c r="F223" s="220" t="s">
        <v>4107</v>
      </c>
      <c r="G223" s="42"/>
      <c r="H223" s="42"/>
      <c r="I223" s="221"/>
      <c r="J223" s="42"/>
      <c r="K223" s="42"/>
      <c r="L223" s="46"/>
      <c r="M223" s="222"/>
      <c r="N223" s="223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167</v>
      </c>
      <c r="AU223" s="19" t="s">
        <v>178</v>
      </c>
    </row>
    <row r="224" s="13" customFormat="1">
      <c r="A224" s="13"/>
      <c r="B224" s="224"/>
      <c r="C224" s="225"/>
      <c r="D224" s="226" t="s">
        <v>169</v>
      </c>
      <c r="E224" s="227" t="s">
        <v>19</v>
      </c>
      <c r="F224" s="228" t="s">
        <v>4112</v>
      </c>
      <c r="G224" s="225"/>
      <c r="H224" s="227" t="s">
        <v>19</v>
      </c>
      <c r="I224" s="229"/>
      <c r="J224" s="225"/>
      <c r="K224" s="225"/>
      <c r="L224" s="230"/>
      <c r="M224" s="231"/>
      <c r="N224" s="232"/>
      <c r="O224" s="232"/>
      <c r="P224" s="232"/>
      <c r="Q224" s="232"/>
      <c r="R224" s="232"/>
      <c r="S224" s="232"/>
      <c r="T224" s="23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34" t="s">
        <v>169</v>
      </c>
      <c r="AU224" s="234" t="s">
        <v>178</v>
      </c>
      <c r="AV224" s="13" t="s">
        <v>78</v>
      </c>
      <c r="AW224" s="13" t="s">
        <v>171</v>
      </c>
      <c r="AX224" s="13" t="s">
        <v>70</v>
      </c>
      <c r="AY224" s="234" t="s">
        <v>158</v>
      </c>
    </row>
    <row r="225" s="14" customFormat="1">
      <c r="A225" s="14"/>
      <c r="B225" s="235"/>
      <c r="C225" s="236"/>
      <c r="D225" s="226" t="s">
        <v>169</v>
      </c>
      <c r="E225" s="237" t="s">
        <v>19</v>
      </c>
      <c r="F225" s="238" t="s">
        <v>4113</v>
      </c>
      <c r="G225" s="236"/>
      <c r="H225" s="239">
        <v>3</v>
      </c>
      <c r="I225" s="240"/>
      <c r="J225" s="236"/>
      <c r="K225" s="236"/>
      <c r="L225" s="241"/>
      <c r="M225" s="242"/>
      <c r="N225" s="243"/>
      <c r="O225" s="243"/>
      <c r="P225" s="243"/>
      <c r="Q225" s="243"/>
      <c r="R225" s="243"/>
      <c r="S225" s="243"/>
      <c r="T225" s="24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45" t="s">
        <v>169</v>
      </c>
      <c r="AU225" s="245" t="s">
        <v>178</v>
      </c>
      <c r="AV225" s="14" t="s">
        <v>80</v>
      </c>
      <c r="AW225" s="14" t="s">
        <v>171</v>
      </c>
      <c r="AX225" s="14" t="s">
        <v>70</v>
      </c>
      <c r="AY225" s="245" t="s">
        <v>158</v>
      </c>
    </row>
    <row r="226" s="2" customFormat="1" ht="14.4" customHeight="1">
      <c r="A226" s="40"/>
      <c r="B226" s="41"/>
      <c r="C226" s="246" t="s">
        <v>520</v>
      </c>
      <c r="D226" s="246" t="s">
        <v>400</v>
      </c>
      <c r="E226" s="247" t="s">
        <v>4114</v>
      </c>
      <c r="F226" s="248" t="s">
        <v>4115</v>
      </c>
      <c r="G226" s="249" t="s">
        <v>3439</v>
      </c>
      <c r="H226" s="250">
        <v>3</v>
      </c>
      <c r="I226" s="251"/>
      <c r="J226" s="252">
        <f>ROUND(I226*H226,2)</f>
        <v>0</v>
      </c>
      <c r="K226" s="248" t="s">
        <v>19</v>
      </c>
      <c r="L226" s="253"/>
      <c r="M226" s="254" t="s">
        <v>19</v>
      </c>
      <c r="N226" s="255" t="s">
        <v>41</v>
      </c>
      <c r="O226" s="86"/>
      <c r="P226" s="215">
        <f>O226*H226</f>
        <v>0</v>
      </c>
      <c r="Q226" s="215">
        <v>0</v>
      </c>
      <c r="R226" s="215">
        <f>Q226*H226</f>
        <v>0</v>
      </c>
      <c r="S226" s="215">
        <v>0</v>
      </c>
      <c r="T226" s="216">
        <f>S226*H226</f>
        <v>0</v>
      </c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R226" s="217" t="s">
        <v>405</v>
      </c>
      <c r="AT226" s="217" t="s">
        <v>400</v>
      </c>
      <c r="AU226" s="217" t="s">
        <v>178</v>
      </c>
      <c r="AY226" s="19" t="s">
        <v>158</v>
      </c>
      <c r="BE226" s="218">
        <f>IF(N226="základní",J226,0)</f>
        <v>0</v>
      </c>
      <c r="BF226" s="218">
        <f>IF(N226="snížená",J226,0)</f>
        <v>0</v>
      </c>
      <c r="BG226" s="218">
        <f>IF(N226="zákl. přenesená",J226,0)</f>
        <v>0</v>
      </c>
      <c r="BH226" s="218">
        <f>IF(N226="sníž. přenesená",J226,0)</f>
        <v>0</v>
      </c>
      <c r="BI226" s="218">
        <f>IF(N226="nulová",J226,0)</f>
        <v>0</v>
      </c>
      <c r="BJ226" s="19" t="s">
        <v>78</v>
      </c>
      <c r="BK226" s="218">
        <f>ROUND(I226*H226,2)</f>
        <v>0</v>
      </c>
      <c r="BL226" s="19" t="s">
        <v>285</v>
      </c>
      <c r="BM226" s="217" t="s">
        <v>3109</v>
      </c>
    </row>
    <row r="227" s="2" customFormat="1" ht="14.4" customHeight="1">
      <c r="A227" s="40"/>
      <c r="B227" s="41"/>
      <c r="C227" s="206" t="s">
        <v>524</v>
      </c>
      <c r="D227" s="206" t="s">
        <v>160</v>
      </c>
      <c r="E227" s="207" t="s">
        <v>4116</v>
      </c>
      <c r="F227" s="208" t="s">
        <v>4105</v>
      </c>
      <c r="G227" s="209" t="s">
        <v>505</v>
      </c>
      <c r="H227" s="210">
        <v>2</v>
      </c>
      <c r="I227" s="211"/>
      <c r="J227" s="212">
        <f>ROUND(I227*H227,2)</f>
        <v>0</v>
      </c>
      <c r="K227" s="208" t="s">
        <v>164</v>
      </c>
      <c r="L227" s="46"/>
      <c r="M227" s="213" t="s">
        <v>19</v>
      </c>
      <c r="N227" s="214" t="s">
        <v>41</v>
      </c>
      <c r="O227" s="86"/>
      <c r="P227" s="215">
        <f>O227*H227</f>
        <v>0</v>
      </c>
      <c r="Q227" s="215">
        <v>0</v>
      </c>
      <c r="R227" s="215">
        <f>Q227*H227</f>
        <v>0</v>
      </c>
      <c r="S227" s="215">
        <v>0</v>
      </c>
      <c r="T227" s="216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17" t="s">
        <v>582</v>
      </c>
      <c r="AT227" s="217" t="s">
        <v>160</v>
      </c>
      <c r="AU227" s="217" t="s">
        <v>178</v>
      </c>
      <c r="AY227" s="19" t="s">
        <v>158</v>
      </c>
      <c r="BE227" s="218">
        <f>IF(N227="základní",J227,0)</f>
        <v>0</v>
      </c>
      <c r="BF227" s="218">
        <f>IF(N227="snížená",J227,0)</f>
        <v>0</v>
      </c>
      <c r="BG227" s="218">
        <f>IF(N227="zákl. přenesená",J227,0)</f>
        <v>0</v>
      </c>
      <c r="BH227" s="218">
        <f>IF(N227="sníž. přenesená",J227,0)</f>
        <v>0</v>
      </c>
      <c r="BI227" s="218">
        <f>IF(N227="nulová",J227,0)</f>
        <v>0</v>
      </c>
      <c r="BJ227" s="19" t="s">
        <v>78</v>
      </c>
      <c r="BK227" s="218">
        <f>ROUND(I227*H227,2)</f>
        <v>0</v>
      </c>
      <c r="BL227" s="19" t="s">
        <v>582</v>
      </c>
      <c r="BM227" s="217" t="s">
        <v>4117</v>
      </c>
    </row>
    <row r="228" s="2" customFormat="1">
      <c r="A228" s="40"/>
      <c r="B228" s="41"/>
      <c r="C228" s="42"/>
      <c r="D228" s="219" t="s">
        <v>167</v>
      </c>
      <c r="E228" s="42"/>
      <c r="F228" s="220" t="s">
        <v>4118</v>
      </c>
      <c r="G228" s="42"/>
      <c r="H228" s="42"/>
      <c r="I228" s="221"/>
      <c r="J228" s="42"/>
      <c r="K228" s="42"/>
      <c r="L228" s="46"/>
      <c r="M228" s="222"/>
      <c r="N228" s="223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167</v>
      </c>
      <c r="AU228" s="19" t="s">
        <v>178</v>
      </c>
    </row>
    <row r="229" s="14" customFormat="1">
      <c r="A229" s="14"/>
      <c r="B229" s="235"/>
      <c r="C229" s="236"/>
      <c r="D229" s="226" t="s">
        <v>169</v>
      </c>
      <c r="E229" s="237" t="s">
        <v>19</v>
      </c>
      <c r="F229" s="238" t="s">
        <v>4119</v>
      </c>
      <c r="G229" s="236"/>
      <c r="H229" s="239">
        <v>2</v>
      </c>
      <c r="I229" s="240"/>
      <c r="J229" s="236"/>
      <c r="K229" s="236"/>
      <c r="L229" s="241"/>
      <c r="M229" s="242"/>
      <c r="N229" s="243"/>
      <c r="O229" s="243"/>
      <c r="P229" s="243"/>
      <c r="Q229" s="243"/>
      <c r="R229" s="243"/>
      <c r="S229" s="243"/>
      <c r="T229" s="24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45" t="s">
        <v>169</v>
      </c>
      <c r="AU229" s="245" t="s">
        <v>178</v>
      </c>
      <c r="AV229" s="14" t="s">
        <v>80</v>
      </c>
      <c r="AW229" s="14" t="s">
        <v>171</v>
      </c>
      <c r="AX229" s="14" t="s">
        <v>70</v>
      </c>
      <c r="AY229" s="245" t="s">
        <v>158</v>
      </c>
    </row>
    <row r="230" s="2" customFormat="1" ht="14.4" customHeight="1">
      <c r="A230" s="40"/>
      <c r="B230" s="41"/>
      <c r="C230" s="246" t="s">
        <v>528</v>
      </c>
      <c r="D230" s="246" t="s">
        <v>400</v>
      </c>
      <c r="E230" s="247" t="s">
        <v>4120</v>
      </c>
      <c r="F230" s="248" t="s">
        <v>4121</v>
      </c>
      <c r="G230" s="249" t="s">
        <v>3439</v>
      </c>
      <c r="H230" s="250">
        <v>2</v>
      </c>
      <c r="I230" s="251"/>
      <c r="J230" s="252">
        <f>ROUND(I230*H230,2)</f>
        <v>0</v>
      </c>
      <c r="K230" s="248" t="s">
        <v>19</v>
      </c>
      <c r="L230" s="253"/>
      <c r="M230" s="254" t="s">
        <v>19</v>
      </c>
      <c r="N230" s="255" t="s">
        <v>41</v>
      </c>
      <c r="O230" s="86"/>
      <c r="P230" s="215">
        <f>O230*H230</f>
        <v>0</v>
      </c>
      <c r="Q230" s="215">
        <v>0</v>
      </c>
      <c r="R230" s="215">
        <f>Q230*H230</f>
        <v>0</v>
      </c>
      <c r="S230" s="215">
        <v>0</v>
      </c>
      <c r="T230" s="216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17" t="s">
        <v>405</v>
      </c>
      <c r="AT230" s="217" t="s">
        <v>400</v>
      </c>
      <c r="AU230" s="217" t="s">
        <v>178</v>
      </c>
      <c r="AY230" s="19" t="s">
        <v>158</v>
      </c>
      <c r="BE230" s="218">
        <f>IF(N230="základní",J230,0)</f>
        <v>0</v>
      </c>
      <c r="BF230" s="218">
        <f>IF(N230="snížená",J230,0)</f>
        <v>0</v>
      </c>
      <c r="BG230" s="218">
        <f>IF(N230="zákl. přenesená",J230,0)</f>
        <v>0</v>
      </c>
      <c r="BH230" s="218">
        <f>IF(N230="sníž. přenesená",J230,0)</f>
        <v>0</v>
      </c>
      <c r="BI230" s="218">
        <f>IF(N230="nulová",J230,0)</f>
        <v>0</v>
      </c>
      <c r="BJ230" s="19" t="s">
        <v>78</v>
      </c>
      <c r="BK230" s="218">
        <f>ROUND(I230*H230,2)</f>
        <v>0</v>
      </c>
      <c r="BL230" s="19" t="s">
        <v>285</v>
      </c>
      <c r="BM230" s="217" t="s">
        <v>3127</v>
      </c>
    </row>
    <row r="231" s="2" customFormat="1" ht="14.4" customHeight="1">
      <c r="A231" s="40"/>
      <c r="B231" s="41"/>
      <c r="C231" s="206" t="s">
        <v>532</v>
      </c>
      <c r="D231" s="206" t="s">
        <v>160</v>
      </c>
      <c r="E231" s="207" t="s">
        <v>4122</v>
      </c>
      <c r="F231" s="208" t="s">
        <v>4105</v>
      </c>
      <c r="G231" s="209" t="s">
        <v>505</v>
      </c>
      <c r="H231" s="210">
        <v>1</v>
      </c>
      <c r="I231" s="211"/>
      <c r="J231" s="212">
        <f>ROUND(I231*H231,2)</f>
        <v>0</v>
      </c>
      <c r="K231" s="208" t="s">
        <v>164</v>
      </c>
      <c r="L231" s="46"/>
      <c r="M231" s="213" t="s">
        <v>19</v>
      </c>
      <c r="N231" s="214" t="s">
        <v>41</v>
      </c>
      <c r="O231" s="86"/>
      <c r="P231" s="215">
        <f>O231*H231</f>
        <v>0</v>
      </c>
      <c r="Q231" s="215">
        <v>0</v>
      </c>
      <c r="R231" s="215">
        <f>Q231*H231</f>
        <v>0</v>
      </c>
      <c r="S231" s="215">
        <v>0</v>
      </c>
      <c r="T231" s="216">
        <f>S231*H231</f>
        <v>0</v>
      </c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R231" s="217" t="s">
        <v>582</v>
      </c>
      <c r="AT231" s="217" t="s">
        <v>160</v>
      </c>
      <c r="AU231" s="217" t="s">
        <v>178</v>
      </c>
      <c r="AY231" s="19" t="s">
        <v>158</v>
      </c>
      <c r="BE231" s="218">
        <f>IF(N231="základní",J231,0)</f>
        <v>0</v>
      </c>
      <c r="BF231" s="218">
        <f>IF(N231="snížená",J231,0)</f>
        <v>0</v>
      </c>
      <c r="BG231" s="218">
        <f>IF(N231="zákl. přenesená",J231,0)</f>
        <v>0</v>
      </c>
      <c r="BH231" s="218">
        <f>IF(N231="sníž. přenesená",J231,0)</f>
        <v>0</v>
      </c>
      <c r="BI231" s="218">
        <f>IF(N231="nulová",J231,0)</f>
        <v>0</v>
      </c>
      <c r="BJ231" s="19" t="s">
        <v>78</v>
      </c>
      <c r="BK231" s="218">
        <f>ROUND(I231*H231,2)</f>
        <v>0</v>
      </c>
      <c r="BL231" s="19" t="s">
        <v>582</v>
      </c>
      <c r="BM231" s="217" t="s">
        <v>4123</v>
      </c>
    </row>
    <row r="232" s="2" customFormat="1">
      <c r="A232" s="40"/>
      <c r="B232" s="41"/>
      <c r="C232" s="42"/>
      <c r="D232" s="219" t="s">
        <v>167</v>
      </c>
      <c r="E232" s="42"/>
      <c r="F232" s="220" t="s">
        <v>4124</v>
      </c>
      <c r="G232" s="42"/>
      <c r="H232" s="42"/>
      <c r="I232" s="221"/>
      <c r="J232" s="42"/>
      <c r="K232" s="42"/>
      <c r="L232" s="46"/>
      <c r="M232" s="222"/>
      <c r="N232" s="223"/>
      <c r="O232" s="86"/>
      <c r="P232" s="86"/>
      <c r="Q232" s="86"/>
      <c r="R232" s="86"/>
      <c r="S232" s="86"/>
      <c r="T232" s="87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T232" s="19" t="s">
        <v>167</v>
      </c>
      <c r="AU232" s="19" t="s">
        <v>178</v>
      </c>
    </row>
    <row r="233" s="14" customFormat="1">
      <c r="A233" s="14"/>
      <c r="B233" s="235"/>
      <c r="C233" s="236"/>
      <c r="D233" s="226" t="s">
        <v>169</v>
      </c>
      <c r="E233" s="237" t="s">
        <v>19</v>
      </c>
      <c r="F233" s="238" t="s">
        <v>4125</v>
      </c>
      <c r="G233" s="236"/>
      <c r="H233" s="239">
        <v>1</v>
      </c>
      <c r="I233" s="240"/>
      <c r="J233" s="236"/>
      <c r="K233" s="236"/>
      <c r="L233" s="241"/>
      <c r="M233" s="242"/>
      <c r="N233" s="243"/>
      <c r="O233" s="243"/>
      <c r="P233" s="243"/>
      <c r="Q233" s="243"/>
      <c r="R233" s="243"/>
      <c r="S233" s="243"/>
      <c r="T233" s="24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45" t="s">
        <v>169</v>
      </c>
      <c r="AU233" s="245" t="s">
        <v>178</v>
      </c>
      <c r="AV233" s="14" t="s">
        <v>80</v>
      </c>
      <c r="AW233" s="14" t="s">
        <v>171</v>
      </c>
      <c r="AX233" s="14" t="s">
        <v>70</v>
      </c>
      <c r="AY233" s="245" t="s">
        <v>158</v>
      </c>
    </row>
    <row r="234" s="2" customFormat="1" ht="14.4" customHeight="1">
      <c r="A234" s="40"/>
      <c r="B234" s="41"/>
      <c r="C234" s="246" t="s">
        <v>536</v>
      </c>
      <c r="D234" s="246" t="s">
        <v>400</v>
      </c>
      <c r="E234" s="247" t="s">
        <v>4126</v>
      </c>
      <c r="F234" s="248" t="s">
        <v>4127</v>
      </c>
      <c r="G234" s="249" t="s">
        <v>3439</v>
      </c>
      <c r="H234" s="250">
        <v>1</v>
      </c>
      <c r="I234" s="251"/>
      <c r="J234" s="252">
        <f>ROUND(I234*H234,2)</f>
        <v>0</v>
      </c>
      <c r="K234" s="248" t="s">
        <v>19</v>
      </c>
      <c r="L234" s="253"/>
      <c r="M234" s="254" t="s">
        <v>19</v>
      </c>
      <c r="N234" s="255" t="s">
        <v>41</v>
      </c>
      <c r="O234" s="86"/>
      <c r="P234" s="215">
        <f>O234*H234</f>
        <v>0</v>
      </c>
      <c r="Q234" s="215">
        <v>0</v>
      </c>
      <c r="R234" s="215">
        <f>Q234*H234</f>
        <v>0</v>
      </c>
      <c r="S234" s="215">
        <v>0</v>
      </c>
      <c r="T234" s="216">
        <f>S234*H234</f>
        <v>0</v>
      </c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R234" s="217" t="s">
        <v>405</v>
      </c>
      <c r="AT234" s="217" t="s">
        <v>400</v>
      </c>
      <c r="AU234" s="217" t="s">
        <v>178</v>
      </c>
      <c r="AY234" s="19" t="s">
        <v>158</v>
      </c>
      <c r="BE234" s="218">
        <f>IF(N234="základní",J234,0)</f>
        <v>0</v>
      </c>
      <c r="BF234" s="218">
        <f>IF(N234="snížená",J234,0)</f>
        <v>0</v>
      </c>
      <c r="BG234" s="218">
        <f>IF(N234="zákl. přenesená",J234,0)</f>
        <v>0</v>
      </c>
      <c r="BH234" s="218">
        <f>IF(N234="sníž. přenesená",J234,0)</f>
        <v>0</v>
      </c>
      <c r="BI234" s="218">
        <f>IF(N234="nulová",J234,0)</f>
        <v>0</v>
      </c>
      <c r="BJ234" s="19" t="s">
        <v>78</v>
      </c>
      <c r="BK234" s="218">
        <f>ROUND(I234*H234,2)</f>
        <v>0</v>
      </c>
      <c r="BL234" s="19" t="s">
        <v>285</v>
      </c>
      <c r="BM234" s="217" t="s">
        <v>3147</v>
      </c>
    </row>
    <row r="235" s="2" customFormat="1" ht="14.4" customHeight="1">
      <c r="A235" s="40"/>
      <c r="B235" s="41"/>
      <c r="C235" s="206" t="s">
        <v>540</v>
      </c>
      <c r="D235" s="206" t="s">
        <v>160</v>
      </c>
      <c r="E235" s="207" t="s">
        <v>4122</v>
      </c>
      <c r="F235" s="208" t="s">
        <v>4105</v>
      </c>
      <c r="G235" s="209" t="s">
        <v>505</v>
      </c>
      <c r="H235" s="210">
        <v>1</v>
      </c>
      <c r="I235" s="211"/>
      <c r="J235" s="212">
        <f>ROUND(I235*H235,2)</f>
        <v>0</v>
      </c>
      <c r="K235" s="208" t="s">
        <v>164</v>
      </c>
      <c r="L235" s="46"/>
      <c r="M235" s="213" t="s">
        <v>19</v>
      </c>
      <c r="N235" s="214" t="s">
        <v>41</v>
      </c>
      <c r="O235" s="86"/>
      <c r="P235" s="215">
        <f>O235*H235</f>
        <v>0</v>
      </c>
      <c r="Q235" s="215">
        <v>0</v>
      </c>
      <c r="R235" s="215">
        <f>Q235*H235</f>
        <v>0</v>
      </c>
      <c r="S235" s="215">
        <v>0</v>
      </c>
      <c r="T235" s="216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17" t="s">
        <v>582</v>
      </c>
      <c r="AT235" s="217" t="s">
        <v>160</v>
      </c>
      <c r="AU235" s="217" t="s">
        <v>178</v>
      </c>
      <c r="AY235" s="19" t="s">
        <v>158</v>
      </c>
      <c r="BE235" s="218">
        <f>IF(N235="základní",J235,0)</f>
        <v>0</v>
      </c>
      <c r="BF235" s="218">
        <f>IF(N235="snížená",J235,0)</f>
        <v>0</v>
      </c>
      <c r="BG235" s="218">
        <f>IF(N235="zákl. přenesená",J235,0)</f>
        <v>0</v>
      </c>
      <c r="BH235" s="218">
        <f>IF(N235="sníž. přenesená",J235,0)</f>
        <v>0</v>
      </c>
      <c r="BI235" s="218">
        <f>IF(N235="nulová",J235,0)</f>
        <v>0</v>
      </c>
      <c r="BJ235" s="19" t="s">
        <v>78</v>
      </c>
      <c r="BK235" s="218">
        <f>ROUND(I235*H235,2)</f>
        <v>0</v>
      </c>
      <c r="BL235" s="19" t="s">
        <v>582</v>
      </c>
      <c r="BM235" s="217" t="s">
        <v>4128</v>
      </c>
    </row>
    <row r="236" s="2" customFormat="1">
      <c r="A236" s="40"/>
      <c r="B236" s="41"/>
      <c r="C236" s="42"/>
      <c r="D236" s="219" t="s">
        <v>167</v>
      </c>
      <c r="E236" s="42"/>
      <c r="F236" s="220" t="s">
        <v>4124</v>
      </c>
      <c r="G236" s="42"/>
      <c r="H236" s="42"/>
      <c r="I236" s="221"/>
      <c r="J236" s="42"/>
      <c r="K236" s="42"/>
      <c r="L236" s="46"/>
      <c r="M236" s="222"/>
      <c r="N236" s="223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167</v>
      </c>
      <c r="AU236" s="19" t="s">
        <v>178</v>
      </c>
    </row>
    <row r="237" s="2" customFormat="1" ht="14.4" customHeight="1">
      <c r="A237" s="40"/>
      <c r="B237" s="41"/>
      <c r="C237" s="246" t="s">
        <v>544</v>
      </c>
      <c r="D237" s="246" t="s">
        <v>400</v>
      </c>
      <c r="E237" s="247" t="s">
        <v>4129</v>
      </c>
      <c r="F237" s="248" t="s">
        <v>4130</v>
      </c>
      <c r="G237" s="249" t="s">
        <v>3439</v>
      </c>
      <c r="H237" s="250">
        <v>1</v>
      </c>
      <c r="I237" s="251"/>
      <c r="J237" s="252">
        <f>ROUND(I237*H237,2)</f>
        <v>0</v>
      </c>
      <c r="K237" s="248" t="s">
        <v>19</v>
      </c>
      <c r="L237" s="253"/>
      <c r="M237" s="254" t="s">
        <v>19</v>
      </c>
      <c r="N237" s="255" t="s">
        <v>41</v>
      </c>
      <c r="O237" s="86"/>
      <c r="P237" s="215">
        <f>O237*H237</f>
        <v>0</v>
      </c>
      <c r="Q237" s="215">
        <v>0</v>
      </c>
      <c r="R237" s="215">
        <f>Q237*H237</f>
        <v>0</v>
      </c>
      <c r="S237" s="215">
        <v>0</v>
      </c>
      <c r="T237" s="216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17" t="s">
        <v>405</v>
      </c>
      <c r="AT237" s="217" t="s">
        <v>400</v>
      </c>
      <c r="AU237" s="217" t="s">
        <v>178</v>
      </c>
      <c r="AY237" s="19" t="s">
        <v>158</v>
      </c>
      <c r="BE237" s="218">
        <f>IF(N237="základní",J237,0)</f>
        <v>0</v>
      </c>
      <c r="BF237" s="218">
        <f>IF(N237="snížená",J237,0)</f>
        <v>0</v>
      </c>
      <c r="BG237" s="218">
        <f>IF(N237="zákl. přenesená",J237,0)</f>
        <v>0</v>
      </c>
      <c r="BH237" s="218">
        <f>IF(N237="sníž. přenesená",J237,0)</f>
        <v>0</v>
      </c>
      <c r="BI237" s="218">
        <f>IF(N237="nulová",J237,0)</f>
        <v>0</v>
      </c>
      <c r="BJ237" s="19" t="s">
        <v>78</v>
      </c>
      <c r="BK237" s="218">
        <f>ROUND(I237*H237,2)</f>
        <v>0</v>
      </c>
      <c r="BL237" s="19" t="s">
        <v>285</v>
      </c>
      <c r="BM237" s="217" t="s">
        <v>4131</v>
      </c>
    </row>
    <row r="238" s="2" customFormat="1" ht="14.4" customHeight="1">
      <c r="A238" s="40"/>
      <c r="B238" s="41"/>
      <c r="C238" s="206" t="s">
        <v>548</v>
      </c>
      <c r="D238" s="206" t="s">
        <v>160</v>
      </c>
      <c r="E238" s="207" t="s">
        <v>4122</v>
      </c>
      <c r="F238" s="208" t="s">
        <v>4105</v>
      </c>
      <c r="G238" s="209" t="s">
        <v>505</v>
      </c>
      <c r="H238" s="210">
        <v>1</v>
      </c>
      <c r="I238" s="211"/>
      <c r="J238" s="212">
        <f>ROUND(I238*H238,2)</f>
        <v>0</v>
      </c>
      <c r="K238" s="208" t="s">
        <v>164</v>
      </c>
      <c r="L238" s="46"/>
      <c r="M238" s="213" t="s">
        <v>19</v>
      </c>
      <c r="N238" s="214" t="s">
        <v>41</v>
      </c>
      <c r="O238" s="86"/>
      <c r="P238" s="215">
        <f>O238*H238</f>
        <v>0</v>
      </c>
      <c r="Q238" s="215">
        <v>0</v>
      </c>
      <c r="R238" s="215">
        <f>Q238*H238</f>
        <v>0</v>
      </c>
      <c r="S238" s="215">
        <v>0</v>
      </c>
      <c r="T238" s="216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17" t="s">
        <v>582</v>
      </c>
      <c r="AT238" s="217" t="s">
        <v>160</v>
      </c>
      <c r="AU238" s="217" t="s">
        <v>178</v>
      </c>
      <c r="AY238" s="19" t="s">
        <v>158</v>
      </c>
      <c r="BE238" s="218">
        <f>IF(N238="základní",J238,0)</f>
        <v>0</v>
      </c>
      <c r="BF238" s="218">
        <f>IF(N238="snížená",J238,0)</f>
        <v>0</v>
      </c>
      <c r="BG238" s="218">
        <f>IF(N238="zákl. přenesená",J238,0)</f>
        <v>0</v>
      </c>
      <c r="BH238" s="218">
        <f>IF(N238="sníž. přenesená",J238,0)</f>
        <v>0</v>
      </c>
      <c r="BI238" s="218">
        <f>IF(N238="nulová",J238,0)</f>
        <v>0</v>
      </c>
      <c r="BJ238" s="19" t="s">
        <v>78</v>
      </c>
      <c r="BK238" s="218">
        <f>ROUND(I238*H238,2)</f>
        <v>0</v>
      </c>
      <c r="BL238" s="19" t="s">
        <v>582</v>
      </c>
      <c r="BM238" s="217" t="s">
        <v>4132</v>
      </c>
    </row>
    <row r="239" s="2" customFormat="1">
      <c r="A239" s="40"/>
      <c r="B239" s="41"/>
      <c r="C239" s="42"/>
      <c r="D239" s="219" t="s">
        <v>167</v>
      </c>
      <c r="E239" s="42"/>
      <c r="F239" s="220" t="s">
        <v>4124</v>
      </c>
      <c r="G239" s="42"/>
      <c r="H239" s="42"/>
      <c r="I239" s="221"/>
      <c r="J239" s="42"/>
      <c r="K239" s="42"/>
      <c r="L239" s="46"/>
      <c r="M239" s="222"/>
      <c r="N239" s="223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167</v>
      </c>
      <c r="AU239" s="19" t="s">
        <v>178</v>
      </c>
    </row>
    <row r="240" s="2" customFormat="1" ht="14.4" customHeight="1">
      <c r="A240" s="40"/>
      <c r="B240" s="41"/>
      <c r="C240" s="246" t="s">
        <v>552</v>
      </c>
      <c r="D240" s="246" t="s">
        <v>400</v>
      </c>
      <c r="E240" s="247" t="s">
        <v>4133</v>
      </c>
      <c r="F240" s="248" t="s">
        <v>4134</v>
      </c>
      <c r="G240" s="249" t="s">
        <v>3439</v>
      </c>
      <c r="H240" s="250">
        <v>1</v>
      </c>
      <c r="I240" s="251"/>
      <c r="J240" s="252">
        <f>ROUND(I240*H240,2)</f>
        <v>0</v>
      </c>
      <c r="K240" s="248" t="s">
        <v>19</v>
      </c>
      <c r="L240" s="253"/>
      <c r="M240" s="254" t="s">
        <v>19</v>
      </c>
      <c r="N240" s="255" t="s">
        <v>41</v>
      </c>
      <c r="O240" s="86"/>
      <c r="P240" s="215">
        <f>O240*H240</f>
        <v>0</v>
      </c>
      <c r="Q240" s="215">
        <v>0</v>
      </c>
      <c r="R240" s="215">
        <f>Q240*H240</f>
        <v>0</v>
      </c>
      <c r="S240" s="215">
        <v>0</v>
      </c>
      <c r="T240" s="216">
        <f>S240*H240</f>
        <v>0</v>
      </c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R240" s="217" t="s">
        <v>405</v>
      </c>
      <c r="AT240" s="217" t="s">
        <v>400</v>
      </c>
      <c r="AU240" s="217" t="s">
        <v>178</v>
      </c>
      <c r="AY240" s="19" t="s">
        <v>158</v>
      </c>
      <c r="BE240" s="218">
        <f>IF(N240="základní",J240,0)</f>
        <v>0</v>
      </c>
      <c r="BF240" s="218">
        <f>IF(N240="snížená",J240,0)</f>
        <v>0</v>
      </c>
      <c r="BG240" s="218">
        <f>IF(N240="zákl. přenesená",J240,0)</f>
        <v>0</v>
      </c>
      <c r="BH240" s="218">
        <f>IF(N240="sníž. přenesená",J240,0)</f>
        <v>0</v>
      </c>
      <c r="BI240" s="218">
        <f>IF(N240="nulová",J240,0)</f>
        <v>0</v>
      </c>
      <c r="BJ240" s="19" t="s">
        <v>78</v>
      </c>
      <c r="BK240" s="218">
        <f>ROUND(I240*H240,2)</f>
        <v>0</v>
      </c>
      <c r="BL240" s="19" t="s">
        <v>285</v>
      </c>
      <c r="BM240" s="217" t="s">
        <v>4135</v>
      </c>
    </row>
    <row r="241" s="2" customFormat="1" ht="34.8" customHeight="1">
      <c r="A241" s="40"/>
      <c r="B241" s="41"/>
      <c r="C241" s="206" t="s">
        <v>556</v>
      </c>
      <c r="D241" s="206" t="s">
        <v>160</v>
      </c>
      <c r="E241" s="207" t="s">
        <v>4136</v>
      </c>
      <c r="F241" s="208" t="s">
        <v>4137</v>
      </c>
      <c r="G241" s="209" t="s">
        <v>505</v>
      </c>
      <c r="H241" s="210">
        <v>22</v>
      </c>
      <c r="I241" s="211"/>
      <c r="J241" s="212">
        <f>ROUND(I241*H241,2)</f>
        <v>0</v>
      </c>
      <c r="K241" s="208" t="s">
        <v>164</v>
      </c>
      <c r="L241" s="46"/>
      <c r="M241" s="213" t="s">
        <v>19</v>
      </c>
      <c r="N241" s="214" t="s">
        <v>41</v>
      </c>
      <c r="O241" s="86"/>
      <c r="P241" s="215">
        <f>O241*H241</f>
        <v>0</v>
      </c>
      <c r="Q241" s="215">
        <v>1.5937399999999999</v>
      </c>
      <c r="R241" s="215">
        <f>Q241*H241</f>
        <v>35.062280000000001</v>
      </c>
      <c r="S241" s="215">
        <v>0</v>
      </c>
      <c r="T241" s="216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17" t="s">
        <v>582</v>
      </c>
      <c r="AT241" s="217" t="s">
        <v>160</v>
      </c>
      <c r="AU241" s="217" t="s">
        <v>178</v>
      </c>
      <c r="AY241" s="19" t="s">
        <v>158</v>
      </c>
      <c r="BE241" s="218">
        <f>IF(N241="základní",J241,0)</f>
        <v>0</v>
      </c>
      <c r="BF241" s="218">
        <f>IF(N241="snížená",J241,0)</f>
        <v>0</v>
      </c>
      <c r="BG241" s="218">
        <f>IF(N241="zákl. přenesená",J241,0)</f>
        <v>0</v>
      </c>
      <c r="BH241" s="218">
        <f>IF(N241="sníž. přenesená",J241,0)</f>
        <v>0</v>
      </c>
      <c r="BI241" s="218">
        <f>IF(N241="nulová",J241,0)</f>
        <v>0</v>
      </c>
      <c r="BJ241" s="19" t="s">
        <v>78</v>
      </c>
      <c r="BK241" s="218">
        <f>ROUND(I241*H241,2)</f>
        <v>0</v>
      </c>
      <c r="BL241" s="19" t="s">
        <v>582</v>
      </c>
      <c r="BM241" s="217" t="s">
        <v>4138</v>
      </c>
    </row>
    <row r="242" s="2" customFormat="1">
      <c r="A242" s="40"/>
      <c r="B242" s="41"/>
      <c r="C242" s="42"/>
      <c r="D242" s="219" t="s">
        <v>167</v>
      </c>
      <c r="E242" s="42"/>
      <c r="F242" s="220" t="s">
        <v>4139</v>
      </c>
      <c r="G242" s="42"/>
      <c r="H242" s="42"/>
      <c r="I242" s="221"/>
      <c r="J242" s="42"/>
      <c r="K242" s="42"/>
      <c r="L242" s="46"/>
      <c r="M242" s="222"/>
      <c r="N242" s="223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167</v>
      </c>
      <c r="AU242" s="19" t="s">
        <v>178</v>
      </c>
    </row>
    <row r="243" s="2" customFormat="1" ht="14.4" customHeight="1">
      <c r="A243" s="40"/>
      <c r="B243" s="41"/>
      <c r="C243" s="206" t="s">
        <v>560</v>
      </c>
      <c r="D243" s="206" t="s">
        <v>160</v>
      </c>
      <c r="E243" s="207" t="s">
        <v>4140</v>
      </c>
      <c r="F243" s="208" t="s">
        <v>4141</v>
      </c>
      <c r="G243" s="209" t="s">
        <v>3439</v>
      </c>
      <c r="H243" s="210">
        <v>1</v>
      </c>
      <c r="I243" s="211"/>
      <c r="J243" s="212">
        <f>ROUND(I243*H243,2)</f>
        <v>0</v>
      </c>
      <c r="K243" s="208" t="s">
        <v>19</v>
      </c>
      <c r="L243" s="46"/>
      <c r="M243" s="213" t="s">
        <v>19</v>
      </c>
      <c r="N243" s="214" t="s">
        <v>41</v>
      </c>
      <c r="O243" s="86"/>
      <c r="P243" s="215">
        <f>O243*H243</f>
        <v>0</v>
      </c>
      <c r="Q243" s="215">
        <v>0</v>
      </c>
      <c r="R243" s="215">
        <f>Q243*H243</f>
        <v>0</v>
      </c>
      <c r="S243" s="215">
        <v>0</v>
      </c>
      <c r="T243" s="216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17" t="s">
        <v>285</v>
      </c>
      <c r="AT243" s="217" t="s">
        <v>160</v>
      </c>
      <c r="AU243" s="217" t="s">
        <v>178</v>
      </c>
      <c r="AY243" s="19" t="s">
        <v>158</v>
      </c>
      <c r="BE243" s="218">
        <f>IF(N243="základní",J243,0)</f>
        <v>0</v>
      </c>
      <c r="BF243" s="218">
        <f>IF(N243="snížená",J243,0)</f>
        <v>0</v>
      </c>
      <c r="BG243" s="218">
        <f>IF(N243="zákl. přenesená",J243,0)</f>
        <v>0</v>
      </c>
      <c r="BH243" s="218">
        <f>IF(N243="sníž. přenesená",J243,0)</f>
        <v>0</v>
      </c>
      <c r="BI243" s="218">
        <f>IF(N243="nulová",J243,0)</f>
        <v>0</v>
      </c>
      <c r="BJ243" s="19" t="s">
        <v>78</v>
      </c>
      <c r="BK243" s="218">
        <f>ROUND(I243*H243,2)</f>
        <v>0</v>
      </c>
      <c r="BL243" s="19" t="s">
        <v>285</v>
      </c>
      <c r="BM243" s="217" t="s">
        <v>4142</v>
      </c>
    </row>
    <row r="244" s="2" customFormat="1" ht="14.4" customHeight="1">
      <c r="A244" s="40"/>
      <c r="B244" s="41"/>
      <c r="C244" s="246" t="s">
        <v>564</v>
      </c>
      <c r="D244" s="246" t="s">
        <v>400</v>
      </c>
      <c r="E244" s="247" t="s">
        <v>4143</v>
      </c>
      <c r="F244" s="248" t="s">
        <v>4144</v>
      </c>
      <c r="G244" s="249" t="s">
        <v>3439</v>
      </c>
      <c r="H244" s="250">
        <v>1</v>
      </c>
      <c r="I244" s="251"/>
      <c r="J244" s="252">
        <f>ROUND(I244*H244,2)</f>
        <v>0</v>
      </c>
      <c r="K244" s="248" t="s">
        <v>19</v>
      </c>
      <c r="L244" s="253"/>
      <c r="M244" s="254" t="s">
        <v>19</v>
      </c>
      <c r="N244" s="255" t="s">
        <v>41</v>
      </c>
      <c r="O244" s="86"/>
      <c r="P244" s="215">
        <f>O244*H244</f>
        <v>0</v>
      </c>
      <c r="Q244" s="215">
        <v>0</v>
      </c>
      <c r="R244" s="215">
        <f>Q244*H244</f>
        <v>0</v>
      </c>
      <c r="S244" s="215">
        <v>0</v>
      </c>
      <c r="T244" s="216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17" t="s">
        <v>405</v>
      </c>
      <c r="AT244" s="217" t="s">
        <v>400</v>
      </c>
      <c r="AU244" s="217" t="s">
        <v>178</v>
      </c>
      <c r="AY244" s="19" t="s">
        <v>158</v>
      </c>
      <c r="BE244" s="218">
        <f>IF(N244="základní",J244,0)</f>
        <v>0</v>
      </c>
      <c r="BF244" s="218">
        <f>IF(N244="snížená",J244,0)</f>
        <v>0</v>
      </c>
      <c r="BG244" s="218">
        <f>IF(N244="zákl. přenesená",J244,0)</f>
        <v>0</v>
      </c>
      <c r="BH244" s="218">
        <f>IF(N244="sníž. přenesená",J244,0)</f>
        <v>0</v>
      </c>
      <c r="BI244" s="218">
        <f>IF(N244="nulová",J244,0)</f>
        <v>0</v>
      </c>
      <c r="BJ244" s="19" t="s">
        <v>78</v>
      </c>
      <c r="BK244" s="218">
        <f>ROUND(I244*H244,2)</f>
        <v>0</v>
      </c>
      <c r="BL244" s="19" t="s">
        <v>285</v>
      </c>
      <c r="BM244" s="217" t="s">
        <v>1530</v>
      </c>
    </row>
    <row r="245" s="2" customFormat="1" ht="14.4" customHeight="1">
      <c r="A245" s="40"/>
      <c r="B245" s="41"/>
      <c r="C245" s="206" t="s">
        <v>569</v>
      </c>
      <c r="D245" s="206" t="s">
        <v>160</v>
      </c>
      <c r="E245" s="207" t="s">
        <v>4145</v>
      </c>
      <c r="F245" s="208" t="s">
        <v>4146</v>
      </c>
      <c r="G245" s="209" t="s">
        <v>3439</v>
      </c>
      <c r="H245" s="210">
        <v>2</v>
      </c>
      <c r="I245" s="211"/>
      <c r="J245" s="212">
        <f>ROUND(I245*H245,2)</f>
        <v>0</v>
      </c>
      <c r="K245" s="208" t="s">
        <v>19</v>
      </c>
      <c r="L245" s="46"/>
      <c r="M245" s="213" t="s">
        <v>19</v>
      </c>
      <c r="N245" s="214" t="s">
        <v>41</v>
      </c>
      <c r="O245" s="86"/>
      <c r="P245" s="215">
        <f>O245*H245</f>
        <v>0</v>
      </c>
      <c r="Q245" s="215">
        <v>0</v>
      </c>
      <c r="R245" s="215">
        <f>Q245*H245</f>
        <v>0</v>
      </c>
      <c r="S245" s="215">
        <v>0</v>
      </c>
      <c r="T245" s="216">
        <f>S245*H245</f>
        <v>0</v>
      </c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R245" s="217" t="s">
        <v>285</v>
      </c>
      <c r="AT245" s="217" t="s">
        <v>160</v>
      </c>
      <c r="AU245" s="217" t="s">
        <v>178</v>
      </c>
      <c r="AY245" s="19" t="s">
        <v>158</v>
      </c>
      <c r="BE245" s="218">
        <f>IF(N245="základní",J245,0)</f>
        <v>0</v>
      </c>
      <c r="BF245" s="218">
        <f>IF(N245="snížená",J245,0)</f>
        <v>0</v>
      </c>
      <c r="BG245" s="218">
        <f>IF(N245="zákl. přenesená",J245,0)</f>
        <v>0</v>
      </c>
      <c r="BH245" s="218">
        <f>IF(N245="sníž. přenesená",J245,0)</f>
        <v>0</v>
      </c>
      <c r="BI245" s="218">
        <f>IF(N245="nulová",J245,0)</f>
        <v>0</v>
      </c>
      <c r="BJ245" s="19" t="s">
        <v>78</v>
      </c>
      <c r="BK245" s="218">
        <f>ROUND(I245*H245,2)</f>
        <v>0</v>
      </c>
      <c r="BL245" s="19" t="s">
        <v>285</v>
      </c>
      <c r="BM245" s="217" t="s">
        <v>4147</v>
      </c>
    </row>
    <row r="246" s="2" customFormat="1" ht="14.4" customHeight="1">
      <c r="A246" s="40"/>
      <c r="B246" s="41"/>
      <c r="C246" s="246" t="s">
        <v>573</v>
      </c>
      <c r="D246" s="246" t="s">
        <v>400</v>
      </c>
      <c r="E246" s="247" t="s">
        <v>4148</v>
      </c>
      <c r="F246" s="248" t="s">
        <v>4149</v>
      </c>
      <c r="G246" s="249" t="s">
        <v>3439</v>
      </c>
      <c r="H246" s="250">
        <v>2</v>
      </c>
      <c r="I246" s="251"/>
      <c r="J246" s="252">
        <f>ROUND(I246*H246,2)</f>
        <v>0</v>
      </c>
      <c r="K246" s="248" t="s">
        <v>19</v>
      </c>
      <c r="L246" s="253"/>
      <c r="M246" s="254" t="s">
        <v>19</v>
      </c>
      <c r="N246" s="255" t="s">
        <v>41</v>
      </c>
      <c r="O246" s="86"/>
      <c r="P246" s="215">
        <f>O246*H246</f>
        <v>0</v>
      </c>
      <c r="Q246" s="215">
        <v>0</v>
      </c>
      <c r="R246" s="215">
        <f>Q246*H246</f>
        <v>0</v>
      </c>
      <c r="S246" s="215">
        <v>0</v>
      </c>
      <c r="T246" s="216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17" t="s">
        <v>405</v>
      </c>
      <c r="AT246" s="217" t="s">
        <v>400</v>
      </c>
      <c r="AU246" s="217" t="s">
        <v>178</v>
      </c>
      <c r="AY246" s="19" t="s">
        <v>158</v>
      </c>
      <c r="BE246" s="218">
        <f>IF(N246="základní",J246,0)</f>
        <v>0</v>
      </c>
      <c r="BF246" s="218">
        <f>IF(N246="snížená",J246,0)</f>
        <v>0</v>
      </c>
      <c r="BG246" s="218">
        <f>IF(N246="zákl. přenesená",J246,0)</f>
        <v>0</v>
      </c>
      <c r="BH246" s="218">
        <f>IF(N246="sníž. přenesená",J246,0)</f>
        <v>0</v>
      </c>
      <c r="BI246" s="218">
        <f>IF(N246="nulová",J246,0)</f>
        <v>0</v>
      </c>
      <c r="BJ246" s="19" t="s">
        <v>78</v>
      </c>
      <c r="BK246" s="218">
        <f>ROUND(I246*H246,2)</f>
        <v>0</v>
      </c>
      <c r="BL246" s="19" t="s">
        <v>285</v>
      </c>
      <c r="BM246" s="217" t="s">
        <v>4150</v>
      </c>
    </row>
    <row r="247" s="2" customFormat="1" ht="14.4" customHeight="1">
      <c r="A247" s="40"/>
      <c r="B247" s="41"/>
      <c r="C247" s="206" t="s">
        <v>578</v>
      </c>
      <c r="D247" s="206" t="s">
        <v>160</v>
      </c>
      <c r="E247" s="207" t="s">
        <v>4151</v>
      </c>
      <c r="F247" s="208" t="s">
        <v>4152</v>
      </c>
      <c r="G247" s="209" t="s">
        <v>3439</v>
      </c>
      <c r="H247" s="210">
        <v>2</v>
      </c>
      <c r="I247" s="211"/>
      <c r="J247" s="212">
        <f>ROUND(I247*H247,2)</f>
        <v>0</v>
      </c>
      <c r="K247" s="208" t="s">
        <v>19</v>
      </c>
      <c r="L247" s="46"/>
      <c r="M247" s="213" t="s">
        <v>19</v>
      </c>
      <c r="N247" s="214" t="s">
        <v>41</v>
      </c>
      <c r="O247" s="86"/>
      <c r="P247" s="215">
        <f>O247*H247</f>
        <v>0</v>
      </c>
      <c r="Q247" s="215">
        <v>0</v>
      </c>
      <c r="R247" s="215">
        <f>Q247*H247</f>
        <v>0</v>
      </c>
      <c r="S247" s="215">
        <v>0</v>
      </c>
      <c r="T247" s="216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17" t="s">
        <v>285</v>
      </c>
      <c r="AT247" s="217" t="s">
        <v>160</v>
      </c>
      <c r="AU247" s="217" t="s">
        <v>178</v>
      </c>
      <c r="AY247" s="19" t="s">
        <v>158</v>
      </c>
      <c r="BE247" s="218">
        <f>IF(N247="základní",J247,0)</f>
        <v>0</v>
      </c>
      <c r="BF247" s="218">
        <f>IF(N247="snížená",J247,0)</f>
        <v>0</v>
      </c>
      <c r="BG247" s="218">
        <f>IF(N247="zákl. přenesená",J247,0)</f>
        <v>0</v>
      </c>
      <c r="BH247" s="218">
        <f>IF(N247="sníž. přenesená",J247,0)</f>
        <v>0</v>
      </c>
      <c r="BI247" s="218">
        <f>IF(N247="nulová",J247,0)</f>
        <v>0</v>
      </c>
      <c r="BJ247" s="19" t="s">
        <v>78</v>
      </c>
      <c r="BK247" s="218">
        <f>ROUND(I247*H247,2)</f>
        <v>0</v>
      </c>
      <c r="BL247" s="19" t="s">
        <v>285</v>
      </c>
      <c r="BM247" s="217" t="s">
        <v>4153</v>
      </c>
    </row>
    <row r="248" s="2" customFormat="1" ht="14.4" customHeight="1">
      <c r="A248" s="40"/>
      <c r="B248" s="41"/>
      <c r="C248" s="246" t="s">
        <v>582</v>
      </c>
      <c r="D248" s="246" t="s">
        <v>400</v>
      </c>
      <c r="E248" s="247" t="s">
        <v>4154</v>
      </c>
      <c r="F248" s="248" t="s">
        <v>4155</v>
      </c>
      <c r="G248" s="249" t="s">
        <v>3439</v>
      </c>
      <c r="H248" s="250">
        <v>2</v>
      </c>
      <c r="I248" s="251"/>
      <c r="J248" s="252">
        <f>ROUND(I248*H248,2)</f>
        <v>0</v>
      </c>
      <c r="K248" s="248" t="s">
        <v>19</v>
      </c>
      <c r="L248" s="253"/>
      <c r="M248" s="254" t="s">
        <v>19</v>
      </c>
      <c r="N248" s="255" t="s">
        <v>41</v>
      </c>
      <c r="O248" s="86"/>
      <c r="P248" s="215">
        <f>O248*H248</f>
        <v>0</v>
      </c>
      <c r="Q248" s="215">
        <v>0</v>
      </c>
      <c r="R248" s="215">
        <f>Q248*H248</f>
        <v>0</v>
      </c>
      <c r="S248" s="215">
        <v>0</v>
      </c>
      <c r="T248" s="216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17" t="s">
        <v>405</v>
      </c>
      <c r="AT248" s="217" t="s">
        <v>400</v>
      </c>
      <c r="AU248" s="217" t="s">
        <v>178</v>
      </c>
      <c r="AY248" s="19" t="s">
        <v>158</v>
      </c>
      <c r="BE248" s="218">
        <f>IF(N248="základní",J248,0)</f>
        <v>0</v>
      </c>
      <c r="BF248" s="218">
        <f>IF(N248="snížená",J248,0)</f>
        <v>0</v>
      </c>
      <c r="BG248" s="218">
        <f>IF(N248="zákl. přenesená",J248,0)</f>
        <v>0</v>
      </c>
      <c r="BH248" s="218">
        <f>IF(N248="sníž. přenesená",J248,0)</f>
        <v>0</v>
      </c>
      <c r="BI248" s="218">
        <f>IF(N248="nulová",J248,0)</f>
        <v>0</v>
      </c>
      <c r="BJ248" s="19" t="s">
        <v>78</v>
      </c>
      <c r="BK248" s="218">
        <f>ROUND(I248*H248,2)</f>
        <v>0</v>
      </c>
      <c r="BL248" s="19" t="s">
        <v>285</v>
      </c>
      <c r="BM248" s="217" t="s">
        <v>4156</v>
      </c>
    </row>
    <row r="249" s="2" customFormat="1" ht="14.4" customHeight="1">
      <c r="A249" s="40"/>
      <c r="B249" s="41"/>
      <c r="C249" s="206" t="s">
        <v>587</v>
      </c>
      <c r="D249" s="206" t="s">
        <v>160</v>
      </c>
      <c r="E249" s="207" t="s">
        <v>4157</v>
      </c>
      <c r="F249" s="208" t="s">
        <v>4158</v>
      </c>
      <c r="G249" s="209" t="s">
        <v>3439</v>
      </c>
      <c r="H249" s="210">
        <v>2</v>
      </c>
      <c r="I249" s="211"/>
      <c r="J249" s="212">
        <f>ROUND(I249*H249,2)</f>
        <v>0</v>
      </c>
      <c r="K249" s="208" t="s">
        <v>19</v>
      </c>
      <c r="L249" s="46"/>
      <c r="M249" s="213" t="s">
        <v>19</v>
      </c>
      <c r="N249" s="214" t="s">
        <v>41</v>
      </c>
      <c r="O249" s="86"/>
      <c r="P249" s="215">
        <f>O249*H249</f>
        <v>0</v>
      </c>
      <c r="Q249" s="215">
        <v>0</v>
      </c>
      <c r="R249" s="215">
        <f>Q249*H249</f>
        <v>0</v>
      </c>
      <c r="S249" s="215">
        <v>0</v>
      </c>
      <c r="T249" s="216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17" t="s">
        <v>285</v>
      </c>
      <c r="AT249" s="217" t="s">
        <v>160</v>
      </c>
      <c r="AU249" s="217" t="s">
        <v>178</v>
      </c>
      <c r="AY249" s="19" t="s">
        <v>158</v>
      </c>
      <c r="BE249" s="218">
        <f>IF(N249="základní",J249,0)</f>
        <v>0</v>
      </c>
      <c r="BF249" s="218">
        <f>IF(N249="snížená",J249,0)</f>
        <v>0</v>
      </c>
      <c r="BG249" s="218">
        <f>IF(N249="zákl. přenesená",J249,0)</f>
        <v>0</v>
      </c>
      <c r="BH249" s="218">
        <f>IF(N249="sníž. přenesená",J249,0)</f>
        <v>0</v>
      </c>
      <c r="BI249" s="218">
        <f>IF(N249="nulová",J249,0)</f>
        <v>0</v>
      </c>
      <c r="BJ249" s="19" t="s">
        <v>78</v>
      </c>
      <c r="BK249" s="218">
        <f>ROUND(I249*H249,2)</f>
        <v>0</v>
      </c>
      <c r="BL249" s="19" t="s">
        <v>285</v>
      </c>
      <c r="BM249" s="217" t="s">
        <v>4159</v>
      </c>
    </row>
    <row r="250" s="2" customFormat="1" ht="14.4" customHeight="1">
      <c r="A250" s="40"/>
      <c r="B250" s="41"/>
      <c r="C250" s="246" t="s">
        <v>591</v>
      </c>
      <c r="D250" s="246" t="s">
        <v>400</v>
      </c>
      <c r="E250" s="247" t="s">
        <v>4160</v>
      </c>
      <c r="F250" s="248" t="s">
        <v>4161</v>
      </c>
      <c r="G250" s="249" t="s">
        <v>3439</v>
      </c>
      <c r="H250" s="250">
        <v>2</v>
      </c>
      <c r="I250" s="251"/>
      <c r="J250" s="252">
        <f>ROUND(I250*H250,2)</f>
        <v>0</v>
      </c>
      <c r="K250" s="248" t="s">
        <v>19</v>
      </c>
      <c r="L250" s="253"/>
      <c r="M250" s="254" t="s">
        <v>19</v>
      </c>
      <c r="N250" s="255" t="s">
        <v>41</v>
      </c>
      <c r="O250" s="86"/>
      <c r="P250" s="215">
        <f>O250*H250</f>
        <v>0</v>
      </c>
      <c r="Q250" s="215">
        <v>0</v>
      </c>
      <c r="R250" s="215">
        <f>Q250*H250</f>
        <v>0</v>
      </c>
      <c r="S250" s="215">
        <v>0</v>
      </c>
      <c r="T250" s="216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17" t="s">
        <v>405</v>
      </c>
      <c r="AT250" s="217" t="s">
        <v>400</v>
      </c>
      <c r="AU250" s="217" t="s">
        <v>178</v>
      </c>
      <c r="AY250" s="19" t="s">
        <v>158</v>
      </c>
      <c r="BE250" s="218">
        <f>IF(N250="základní",J250,0)</f>
        <v>0</v>
      </c>
      <c r="BF250" s="218">
        <f>IF(N250="snížená",J250,0)</f>
        <v>0</v>
      </c>
      <c r="BG250" s="218">
        <f>IF(N250="zákl. přenesená",J250,0)</f>
        <v>0</v>
      </c>
      <c r="BH250" s="218">
        <f>IF(N250="sníž. přenesená",J250,0)</f>
        <v>0</v>
      </c>
      <c r="BI250" s="218">
        <f>IF(N250="nulová",J250,0)</f>
        <v>0</v>
      </c>
      <c r="BJ250" s="19" t="s">
        <v>78</v>
      </c>
      <c r="BK250" s="218">
        <f>ROUND(I250*H250,2)</f>
        <v>0</v>
      </c>
      <c r="BL250" s="19" t="s">
        <v>285</v>
      </c>
      <c r="BM250" s="217" t="s">
        <v>4162</v>
      </c>
    </row>
    <row r="251" s="2" customFormat="1" ht="14.4" customHeight="1">
      <c r="A251" s="40"/>
      <c r="B251" s="41"/>
      <c r="C251" s="206" t="s">
        <v>599</v>
      </c>
      <c r="D251" s="206" t="s">
        <v>160</v>
      </c>
      <c r="E251" s="207" t="s">
        <v>4163</v>
      </c>
      <c r="F251" s="208" t="s">
        <v>4164</v>
      </c>
      <c r="G251" s="209" t="s">
        <v>3439</v>
      </c>
      <c r="H251" s="210">
        <v>2</v>
      </c>
      <c r="I251" s="211"/>
      <c r="J251" s="212">
        <f>ROUND(I251*H251,2)</f>
        <v>0</v>
      </c>
      <c r="K251" s="208" t="s">
        <v>19</v>
      </c>
      <c r="L251" s="46"/>
      <c r="M251" s="213" t="s">
        <v>19</v>
      </c>
      <c r="N251" s="214" t="s">
        <v>41</v>
      </c>
      <c r="O251" s="86"/>
      <c r="P251" s="215">
        <f>O251*H251</f>
        <v>0</v>
      </c>
      <c r="Q251" s="215">
        <v>0</v>
      </c>
      <c r="R251" s="215">
        <f>Q251*H251</f>
        <v>0</v>
      </c>
      <c r="S251" s="215">
        <v>0</v>
      </c>
      <c r="T251" s="216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17" t="s">
        <v>285</v>
      </c>
      <c r="AT251" s="217" t="s">
        <v>160</v>
      </c>
      <c r="AU251" s="217" t="s">
        <v>178</v>
      </c>
      <c r="AY251" s="19" t="s">
        <v>158</v>
      </c>
      <c r="BE251" s="218">
        <f>IF(N251="základní",J251,0)</f>
        <v>0</v>
      </c>
      <c r="BF251" s="218">
        <f>IF(N251="snížená",J251,0)</f>
        <v>0</v>
      </c>
      <c r="BG251" s="218">
        <f>IF(N251="zákl. přenesená",J251,0)</f>
        <v>0</v>
      </c>
      <c r="BH251" s="218">
        <f>IF(N251="sníž. přenesená",J251,0)</f>
        <v>0</v>
      </c>
      <c r="BI251" s="218">
        <f>IF(N251="nulová",J251,0)</f>
        <v>0</v>
      </c>
      <c r="BJ251" s="19" t="s">
        <v>78</v>
      </c>
      <c r="BK251" s="218">
        <f>ROUND(I251*H251,2)</f>
        <v>0</v>
      </c>
      <c r="BL251" s="19" t="s">
        <v>285</v>
      </c>
      <c r="BM251" s="217" t="s">
        <v>4165</v>
      </c>
    </row>
    <row r="252" s="2" customFormat="1" ht="14.4" customHeight="1">
      <c r="A252" s="40"/>
      <c r="B252" s="41"/>
      <c r="C252" s="246" t="s">
        <v>604</v>
      </c>
      <c r="D252" s="246" t="s">
        <v>400</v>
      </c>
      <c r="E252" s="247" t="s">
        <v>4166</v>
      </c>
      <c r="F252" s="248" t="s">
        <v>4167</v>
      </c>
      <c r="G252" s="249" t="s">
        <v>3439</v>
      </c>
      <c r="H252" s="250">
        <v>2</v>
      </c>
      <c r="I252" s="251"/>
      <c r="J252" s="252">
        <f>ROUND(I252*H252,2)</f>
        <v>0</v>
      </c>
      <c r="K252" s="248" t="s">
        <v>19</v>
      </c>
      <c r="L252" s="253"/>
      <c r="M252" s="254" t="s">
        <v>19</v>
      </c>
      <c r="N252" s="255" t="s">
        <v>41</v>
      </c>
      <c r="O252" s="86"/>
      <c r="P252" s="215">
        <f>O252*H252</f>
        <v>0</v>
      </c>
      <c r="Q252" s="215">
        <v>0</v>
      </c>
      <c r="R252" s="215">
        <f>Q252*H252</f>
        <v>0</v>
      </c>
      <c r="S252" s="215">
        <v>0</v>
      </c>
      <c r="T252" s="216">
        <f>S252*H252</f>
        <v>0</v>
      </c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R252" s="217" t="s">
        <v>405</v>
      </c>
      <c r="AT252" s="217" t="s">
        <v>400</v>
      </c>
      <c r="AU252" s="217" t="s">
        <v>178</v>
      </c>
      <c r="AY252" s="19" t="s">
        <v>158</v>
      </c>
      <c r="BE252" s="218">
        <f>IF(N252="základní",J252,0)</f>
        <v>0</v>
      </c>
      <c r="BF252" s="218">
        <f>IF(N252="snížená",J252,0)</f>
        <v>0</v>
      </c>
      <c r="BG252" s="218">
        <f>IF(N252="zákl. přenesená",J252,0)</f>
        <v>0</v>
      </c>
      <c r="BH252" s="218">
        <f>IF(N252="sníž. přenesená",J252,0)</f>
        <v>0</v>
      </c>
      <c r="BI252" s="218">
        <f>IF(N252="nulová",J252,0)</f>
        <v>0</v>
      </c>
      <c r="BJ252" s="19" t="s">
        <v>78</v>
      </c>
      <c r="BK252" s="218">
        <f>ROUND(I252*H252,2)</f>
        <v>0</v>
      </c>
      <c r="BL252" s="19" t="s">
        <v>285</v>
      </c>
      <c r="BM252" s="217" t="s">
        <v>4168</v>
      </c>
    </row>
    <row r="253" s="2" customFormat="1" ht="14.4" customHeight="1">
      <c r="A253" s="40"/>
      <c r="B253" s="41"/>
      <c r="C253" s="206" t="s">
        <v>616</v>
      </c>
      <c r="D253" s="206" t="s">
        <v>160</v>
      </c>
      <c r="E253" s="207" t="s">
        <v>4169</v>
      </c>
      <c r="F253" s="208" t="s">
        <v>4170</v>
      </c>
      <c r="G253" s="209" t="s">
        <v>3439</v>
      </c>
      <c r="H253" s="210">
        <v>1</v>
      </c>
      <c r="I253" s="211"/>
      <c r="J253" s="212">
        <f>ROUND(I253*H253,2)</f>
        <v>0</v>
      </c>
      <c r="K253" s="208" t="s">
        <v>19</v>
      </c>
      <c r="L253" s="46"/>
      <c r="M253" s="213" t="s">
        <v>19</v>
      </c>
      <c r="N253" s="214" t="s">
        <v>41</v>
      </c>
      <c r="O253" s="86"/>
      <c r="P253" s="215">
        <f>O253*H253</f>
        <v>0</v>
      </c>
      <c r="Q253" s="215">
        <v>0</v>
      </c>
      <c r="R253" s="215">
        <f>Q253*H253</f>
        <v>0</v>
      </c>
      <c r="S253" s="215">
        <v>0</v>
      </c>
      <c r="T253" s="216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17" t="s">
        <v>285</v>
      </c>
      <c r="AT253" s="217" t="s">
        <v>160</v>
      </c>
      <c r="AU253" s="217" t="s">
        <v>178</v>
      </c>
      <c r="AY253" s="19" t="s">
        <v>158</v>
      </c>
      <c r="BE253" s="218">
        <f>IF(N253="základní",J253,0)</f>
        <v>0</v>
      </c>
      <c r="BF253" s="218">
        <f>IF(N253="snížená",J253,0)</f>
        <v>0</v>
      </c>
      <c r="BG253" s="218">
        <f>IF(N253="zákl. přenesená",J253,0)</f>
        <v>0</v>
      </c>
      <c r="BH253" s="218">
        <f>IF(N253="sníž. přenesená",J253,0)</f>
        <v>0</v>
      </c>
      <c r="BI253" s="218">
        <f>IF(N253="nulová",J253,0)</f>
        <v>0</v>
      </c>
      <c r="BJ253" s="19" t="s">
        <v>78</v>
      </c>
      <c r="BK253" s="218">
        <f>ROUND(I253*H253,2)</f>
        <v>0</v>
      </c>
      <c r="BL253" s="19" t="s">
        <v>285</v>
      </c>
      <c r="BM253" s="217" t="s">
        <v>4171</v>
      </c>
    </row>
    <row r="254" s="2" customFormat="1" ht="14.4" customHeight="1">
      <c r="A254" s="40"/>
      <c r="B254" s="41"/>
      <c r="C254" s="246" t="s">
        <v>1011</v>
      </c>
      <c r="D254" s="246" t="s">
        <v>400</v>
      </c>
      <c r="E254" s="247" t="s">
        <v>4172</v>
      </c>
      <c r="F254" s="248" t="s">
        <v>4173</v>
      </c>
      <c r="G254" s="249" t="s">
        <v>3439</v>
      </c>
      <c r="H254" s="250">
        <v>1</v>
      </c>
      <c r="I254" s="251"/>
      <c r="J254" s="252">
        <f>ROUND(I254*H254,2)</f>
        <v>0</v>
      </c>
      <c r="K254" s="248" t="s">
        <v>19</v>
      </c>
      <c r="L254" s="253"/>
      <c r="M254" s="254" t="s">
        <v>19</v>
      </c>
      <c r="N254" s="255" t="s">
        <v>41</v>
      </c>
      <c r="O254" s="86"/>
      <c r="P254" s="215">
        <f>O254*H254</f>
        <v>0</v>
      </c>
      <c r="Q254" s="215">
        <v>0</v>
      </c>
      <c r="R254" s="215">
        <f>Q254*H254</f>
        <v>0</v>
      </c>
      <c r="S254" s="215">
        <v>0</v>
      </c>
      <c r="T254" s="216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17" t="s">
        <v>405</v>
      </c>
      <c r="AT254" s="217" t="s">
        <v>400</v>
      </c>
      <c r="AU254" s="217" t="s">
        <v>178</v>
      </c>
      <c r="AY254" s="19" t="s">
        <v>158</v>
      </c>
      <c r="BE254" s="218">
        <f>IF(N254="základní",J254,0)</f>
        <v>0</v>
      </c>
      <c r="BF254" s="218">
        <f>IF(N254="snížená",J254,0)</f>
        <v>0</v>
      </c>
      <c r="BG254" s="218">
        <f>IF(N254="zákl. přenesená",J254,0)</f>
        <v>0</v>
      </c>
      <c r="BH254" s="218">
        <f>IF(N254="sníž. přenesená",J254,0)</f>
        <v>0</v>
      </c>
      <c r="BI254" s="218">
        <f>IF(N254="nulová",J254,0)</f>
        <v>0</v>
      </c>
      <c r="BJ254" s="19" t="s">
        <v>78</v>
      </c>
      <c r="BK254" s="218">
        <f>ROUND(I254*H254,2)</f>
        <v>0</v>
      </c>
      <c r="BL254" s="19" t="s">
        <v>285</v>
      </c>
      <c r="BM254" s="217" t="s">
        <v>4174</v>
      </c>
    </row>
    <row r="255" s="2" customFormat="1" ht="14.4" customHeight="1">
      <c r="A255" s="40"/>
      <c r="B255" s="41"/>
      <c r="C255" s="206" t="s">
        <v>1016</v>
      </c>
      <c r="D255" s="206" t="s">
        <v>160</v>
      </c>
      <c r="E255" s="207" t="s">
        <v>4175</v>
      </c>
      <c r="F255" s="208" t="s">
        <v>4176</v>
      </c>
      <c r="G255" s="209" t="s">
        <v>3439</v>
      </c>
      <c r="H255" s="210">
        <v>1</v>
      </c>
      <c r="I255" s="211"/>
      <c r="J255" s="212">
        <f>ROUND(I255*H255,2)</f>
        <v>0</v>
      </c>
      <c r="K255" s="208" t="s">
        <v>19</v>
      </c>
      <c r="L255" s="46"/>
      <c r="M255" s="213" t="s">
        <v>19</v>
      </c>
      <c r="N255" s="214" t="s">
        <v>41</v>
      </c>
      <c r="O255" s="86"/>
      <c r="P255" s="215">
        <f>O255*H255</f>
        <v>0</v>
      </c>
      <c r="Q255" s="215">
        <v>0</v>
      </c>
      <c r="R255" s="215">
        <f>Q255*H255</f>
        <v>0</v>
      </c>
      <c r="S255" s="215">
        <v>0</v>
      </c>
      <c r="T255" s="216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17" t="s">
        <v>285</v>
      </c>
      <c r="AT255" s="217" t="s">
        <v>160</v>
      </c>
      <c r="AU255" s="217" t="s">
        <v>178</v>
      </c>
      <c r="AY255" s="19" t="s">
        <v>158</v>
      </c>
      <c r="BE255" s="218">
        <f>IF(N255="základní",J255,0)</f>
        <v>0</v>
      </c>
      <c r="BF255" s="218">
        <f>IF(N255="snížená",J255,0)</f>
        <v>0</v>
      </c>
      <c r="BG255" s="218">
        <f>IF(N255="zákl. přenesená",J255,0)</f>
        <v>0</v>
      </c>
      <c r="BH255" s="218">
        <f>IF(N255="sníž. přenesená",J255,0)</f>
        <v>0</v>
      </c>
      <c r="BI255" s="218">
        <f>IF(N255="nulová",J255,0)</f>
        <v>0</v>
      </c>
      <c r="BJ255" s="19" t="s">
        <v>78</v>
      </c>
      <c r="BK255" s="218">
        <f>ROUND(I255*H255,2)</f>
        <v>0</v>
      </c>
      <c r="BL255" s="19" t="s">
        <v>285</v>
      </c>
      <c r="BM255" s="217" t="s">
        <v>4177</v>
      </c>
    </row>
    <row r="256" s="2" customFormat="1" ht="14.4" customHeight="1">
      <c r="A256" s="40"/>
      <c r="B256" s="41"/>
      <c r="C256" s="246" t="s">
        <v>1021</v>
      </c>
      <c r="D256" s="246" t="s">
        <v>400</v>
      </c>
      <c r="E256" s="247" t="s">
        <v>4178</v>
      </c>
      <c r="F256" s="248" t="s">
        <v>4179</v>
      </c>
      <c r="G256" s="249" t="s">
        <v>3439</v>
      </c>
      <c r="H256" s="250">
        <v>1</v>
      </c>
      <c r="I256" s="251"/>
      <c r="J256" s="252">
        <f>ROUND(I256*H256,2)</f>
        <v>0</v>
      </c>
      <c r="K256" s="248" t="s">
        <v>19</v>
      </c>
      <c r="L256" s="253"/>
      <c r="M256" s="254" t="s">
        <v>19</v>
      </c>
      <c r="N256" s="255" t="s">
        <v>41</v>
      </c>
      <c r="O256" s="86"/>
      <c r="P256" s="215">
        <f>O256*H256</f>
        <v>0</v>
      </c>
      <c r="Q256" s="215">
        <v>0</v>
      </c>
      <c r="R256" s="215">
        <f>Q256*H256</f>
        <v>0</v>
      </c>
      <c r="S256" s="215">
        <v>0</v>
      </c>
      <c r="T256" s="216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17" t="s">
        <v>405</v>
      </c>
      <c r="AT256" s="217" t="s">
        <v>400</v>
      </c>
      <c r="AU256" s="217" t="s">
        <v>178</v>
      </c>
      <c r="AY256" s="19" t="s">
        <v>158</v>
      </c>
      <c r="BE256" s="218">
        <f>IF(N256="základní",J256,0)</f>
        <v>0</v>
      </c>
      <c r="BF256" s="218">
        <f>IF(N256="snížená",J256,0)</f>
        <v>0</v>
      </c>
      <c r="BG256" s="218">
        <f>IF(N256="zákl. přenesená",J256,0)</f>
        <v>0</v>
      </c>
      <c r="BH256" s="218">
        <f>IF(N256="sníž. přenesená",J256,0)</f>
        <v>0</v>
      </c>
      <c r="BI256" s="218">
        <f>IF(N256="nulová",J256,0)</f>
        <v>0</v>
      </c>
      <c r="BJ256" s="19" t="s">
        <v>78</v>
      </c>
      <c r="BK256" s="218">
        <f>ROUND(I256*H256,2)</f>
        <v>0</v>
      </c>
      <c r="BL256" s="19" t="s">
        <v>285</v>
      </c>
      <c r="BM256" s="217" t="s">
        <v>4180</v>
      </c>
    </row>
    <row r="257" s="2" customFormat="1" ht="14.4" customHeight="1">
      <c r="A257" s="40"/>
      <c r="B257" s="41"/>
      <c r="C257" s="206" t="s">
        <v>1265</v>
      </c>
      <c r="D257" s="206" t="s">
        <v>160</v>
      </c>
      <c r="E257" s="207" t="s">
        <v>4181</v>
      </c>
      <c r="F257" s="208" t="s">
        <v>4182</v>
      </c>
      <c r="G257" s="209" t="s">
        <v>3439</v>
      </c>
      <c r="H257" s="210">
        <v>1</v>
      </c>
      <c r="I257" s="211"/>
      <c r="J257" s="212">
        <f>ROUND(I257*H257,2)</f>
        <v>0</v>
      </c>
      <c r="K257" s="208" t="s">
        <v>19</v>
      </c>
      <c r="L257" s="46"/>
      <c r="M257" s="213" t="s">
        <v>19</v>
      </c>
      <c r="N257" s="214" t="s">
        <v>41</v>
      </c>
      <c r="O257" s="86"/>
      <c r="P257" s="215">
        <f>O257*H257</f>
        <v>0</v>
      </c>
      <c r="Q257" s="215">
        <v>0</v>
      </c>
      <c r="R257" s="215">
        <f>Q257*H257</f>
        <v>0</v>
      </c>
      <c r="S257" s="215">
        <v>0</v>
      </c>
      <c r="T257" s="216">
        <f>S257*H257</f>
        <v>0</v>
      </c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R257" s="217" t="s">
        <v>285</v>
      </c>
      <c r="AT257" s="217" t="s">
        <v>160</v>
      </c>
      <c r="AU257" s="217" t="s">
        <v>178</v>
      </c>
      <c r="AY257" s="19" t="s">
        <v>158</v>
      </c>
      <c r="BE257" s="218">
        <f>IF(N257="základní",J257,0)</f>
        <v>0</v>
      </c>
      <c r="BF257" s="218">
        <f>IF(N257="snížená",J257,0)</f>
        <v>0</v>
      </c>
      <c r="BG257" s="218">
        <f>IF(N257="zákl. přenesená",J257,0)</f>
        <v>0</v>
      </c>
      <c r="BH257" s="218">
        <f>IF(N257="sníž. přenesená",J257,0)</f>
        <v>0</v>
      </c>
      <c r="BI257" s="218">
        <f>IF(N257="nulová",J257,0)</f>
        <v>0</v>
      </c>
      <c r="BJ257" s="19" t="s">
        <v>78</v>
      </c>
      <c r="BK257" s="218">
        <f>ROUND(I257*H257,2)</f>
        <v>0</v>
      </c>
      <c r="BL257" s="19" t="s">
        <v>285</v>
      </c>
      <c r="BM257" s="217" t="s">
        <v>4183</v>
      </c>
    </row>
    <row r="258" s="2" customFormat="1" ht="14.4" customHeight="1">
      <c r="A258" s="40"/>
      <c r="B258" s="41"/>
      <c r="C258" s="246" t="s">
        <v>1267</v>
      </c>
      <c r="D258" s="246" t="s">
        <v>400</v>
      </c>
      <c r="E258" s="247" t="s">
        <v>4184</v>
      </c>
      <c r="F258" s="248" t="s">
        <v>4185</v>
      </c>
      <c r="G258" s="249" t="s">
        <v>3439</v>
      </c>
      <c r="H258" s="250">
        <v>1</v>
      </c>
      <c r="I258" s="251"/>
      <c r="J258" s="252">
        <f>ROUND(I258*H258,2)</f>
        <v>0</v>
      </c>
      <c r="K258" s="248" t="s">
        <v>19</v>
      </c>
      <c r="L258" s="253"/>
      <c r="M258" s="254" t="s">
        <v>19</v>
      </c>
      <c r="N258" s="255" t="s">
        <v>41</v>
      </c>
      <c r="O258" s="86"/>
      <c r="P258" s="215">
        <f>O258*H258</f>
        <v>0</v>
      </c>
      <c r="Q258" s="215">
        <v>0</v>
      </c>
      <c r="R258" s="215">
        <f>Q258*H258</f>
        <v>0</v>
      </c>
      <c r="S258" s="215">
        <v>0</v>
      </c>
      <c r="T258" s="216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17" t="s">
        <v>405</v>
      </c>
      <c r="AT258" s="217" t="s">
        <v>400</v>
      </c>
      <c r="AU258" s="217" t="s">
        <v>178</v>
      </c>
      <c r="AY258" s="19" t="s">
        <v>158</v>
      </c>
      <c r="BE258" s="218">
        <f>IF(N258="základní",J258,0)</f>
        <v>0</v>
      </c>
      <c r="BF258" s="218">
        <f>IF(N258="snížená",J258,0)</f>
        <v>0</v>
      </c>
      <c r="BG258" s="218">
        <f>IF(N258="zákl. přenesená",J258,0)</f>
        <v>0</v>
      </c>
      <c r="BH258" s="218">
        <f>IF(N258="sníž. přenesená",J258,0)</f>
        <v>0</v>
      </c>
      <c r="BI258" s="218">
        <f>IF(N258="nulová",J258,0)</f>
        <v>0</v>
      </c>
      <c r="BJ258" s="19" t="s">
        <v>78</v>
      </c>
      <c r="BK258" s="218">
        <f>ROUND(I258*H258,2)</f>
        <v>0</v>
      </c>
      <c r="BL258" s="19" t="s">
        <v>285</v>
      </c>
      <c r="BM258" s="217" t="s">
        <v>4186</v>
      </c>
    </row>
    <row r="259" s="2" customFormat="1" ht="14.4" customHeight="1">
      <c r="A259" s="40"/>
      <c r="B259" s="41"/>
      <c r="C259" s="206" t="s">
        <v>1270</v>
      </c>
      <c r="D259" s="206" t="s">
        <v>160</v>
      </c>
      <c r="E259" s="207" t="s">
        <v>4187</v>
      </c>
      <c r="F259" s="208" t="s">
        <v>4188</v>
      </c>
      <c r="G259" s="209" t="s">
        <v>3439</v>
      </c>
      <c r="H259" s="210">
        <v>2</v>
      </c>
      <c r="I259" s="211"/>
      <c r="J259" s="212">
        <f>ROUND(I259*H259,2)</f>
        <v>0</v>
      </c>
      <c r="K259" s="208" t="s">
        <v>19</v>
      </c>
      <c r="L259" s="46"/>
      <c r="M259" s="213" t="s">
        <v>19</v>
      </c>
      <c r="N259" s="214" t="s">
        <v>41</v>
      </c>
      <c r="O259" s="86"/>
      <c r="P259" s="215">
        <f>O259*H259</f>
        <v>0</v>
      </c>
      <c r="Q259" s="215">
        <v>0</v>
      </c>
      <c r="R259" s="215">
        <f>Q259*H259</f>
        <v>0</v>
      </c>
      <c r="S259" s="215">
        <v>0</v>
      </c>
      <c r="T259" s="216">
        <f>S259*H259</f>
        <v>0</v>
      </c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R259" s="217" t="s">
        <v>285</v>
      </c>
      <c r="AT259" s="217" t="s">
        <v>160</v>
      </c>
      <c r="AU259" s="217" t="s">
        <v>178</v>
      </c>
      <c r="AY259" s="19" t="s">
        <v>158</v>
      </c>
      <c r="BE259" s="218">
        <f>IF(N259="základní",J259,0)</f>
        <v>0</v>
      </c>
      <c r="BF259" s="218">
        <f>IF(N259="snížená",J259,0)</f>
        <v>0</v>
      </c>
      <c r="BG259" s="218">
        <f>IF(N259="zákl. přenesená",J259,0)</f>
        <v>0</v>
      </c>
      <c r="BH259" s="218">
        <f>IF(N259="sníž. přenesená",J259,0)</f>
        <v>0</v>
      </c>
      <c r="BI259" s="218">
        <f>IF(N259="nulová",J259,0)</f>
        <v>0</v>
      </c>
      <c r="BJ259" s="19" t="s">
        <v>78</v>
      </c>
      <c r="BK259" s="218">
        <f>ROUND(I259*H259,2)</f>
        <v>0</v>
      </c>
      <c r="BL259" s="19" t="s">
        <v>285</v>
      </c>
      <c r="BM259" s="217" t="s">
        <v>4189</v>
      </c>
    </row>
    <row r="260" s="2" customFormat="1" ht="14.4" customHeight="1">
      <c r="A260" s="40"/>
      <c r="B260" s="41"/>
      <c r="C260" s="246" t="s">
        <v>1272</v>
      </c>
      <c r="D260" s="246" t="s">
        <v>400</v>
      </c>
      <c r="E260" s="247" t="s">
        <v>4190</v>
      </c>
      <c r="F260" s="248" t="s">
        <v>4191</v>
      </c>
      <c r="G260" s="249" t="s">
        <v>3439</v>
      </c>
      <c r="H260" s="250">
        <v>2</v>
      </c>
      <c r="I260" s="251"/>
      <c r="J260" s="252">
        <f>ROUND(I260*H260,2)</f>
        <v>0</v>
      </c>
      <c r="K260" s="248" t="s">
        <v>19</v>
      </c>
      <c r="L260" s="253"/>
      <c r="M260" s="254" t="s">
        <v>19</v>
      </c>
      <c r="N260" s="255" t="s">
        <v>41</v>
      </c>
      <c r="O260" s="86"/>
      <c r="P260" s="215">
        <f>O260*H260</f>
        <v>0</v>
      </c>
      <c r="Q260" s="215">
        <v>0</v>
      </c>
      <c r="R260" s="215">
        <f>Q260*H260</f>
        <v>0</v>
      </c>
      <c r="S260" s="215">
        <v>0</v>
      </c>
      <c r="T260" s="216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17" t="s">
        <v>405</v>
      </c>
      <c r="AT260" s="217" t="s">
        <v>400</v>
      </c>
      <c r="AU260" s="217" t="s">
        <v>178</v>
      </c>
      <c r="AY260" s="19" t="s">
        <v>158</v>
      </c>
      <c r="BE260" s="218">
        <f>IF(N260="základní",J260,0)</f>
        <v>0</v>
      </c>
      <c r="BF260" s="218">
        <f>IF(N260="snížená",J260,0)</f>
        <v>0</v>
      </c>
      <c r="BG260" s="218">
        <f>IF(N260="zákl. přenesená",J260,0)</f>
        <v>0</v>
      </c>
      <c r="BH260" s="218">
        <f>IF(N260="sníž. přenesená",J260,0)</f>
        <v>0</v>
      </c>
      <c r="BI260" s="218">
        <f>IF(N260="nulová",J260,0)</f>
        <v>0</v>
      </c>
      <c r="BJ260" s="19" t="s">
        <v>78</v>
      </c>
      <c r="BK260" s="218">
        <f>ROUND(I260*H260,2)</f>
        <v>0</v>
      </c>
      <c r="BL260" s="19" t="s">
        <v>285</v>
      </c>
      <c r="BM260" s="217" t="s">
        <v>4192</v>
      </c>
    </row>
    <row r="261" s="2" customFormat="1" ht="14.4" customHeight="1">
      <c r="A261" s="40"/>
      <c r="B261" s="41"/>
      <c r="C261" s="206" t="s">
        <v>1519</v>
      </c>
      <c r="D261" s="206" t="s">
        <v>160</v>
      </c>
      <c r="E261" s="207" t="s">
        <v>4193</v>
      </c>
      <c r="F261" s="208" t="s">
        <v>4194</v>
      </c>
      <c r="G261" s="209" t="s">
        <v>3439</v>
      </c>
      <c r="H261" s="210">
        <v>5</v>
      </c>
      <c r="I261" s="211"/>
      <c r="J261" s="212">
        <f>ROUND(I261*H261,2)</f>
        <v>0</v>
      </c>
      <c r="K261" s="208" t="s">
        <v>19</v>
      </c>
      <c r="L261" s="46"/>
      <c r="M261" s="213" t="s">
        <v>19</v>
      </c>
      <c r="N261" s="214" t="s">
        <v>41</v>
      </c>
      <c r="O261" s="86"/>
      <c r="P261" s="215">
        <f>O261*H261</f>
        <v>0</v>
      </c>
      <c r="Q261" s="215">
        <v>0</v>
      </c>
      <c r="R261" s="215">
        <f>Q261*H261</f>
        <v>0</v>
      </c>
      <c r="S261" s="215">
        <v>0</v>
      </c>
      <c r="T261" s="216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17" t="s">
        <v>285</v>
      </c>
      <c r="AT261" s="217" t="s">
        <v>160</v>
      </c>
      <c r="AU261" s="217" t="s">
        <v>178</v>
      </c>
      <c r="AY261" s="19" t="s">
        <v>158</v>
      </c>
      <c r="BE261" s="218">
        <f>IF(N261="základní",J261,0)</f>
        <v>0</v>
      </c>
      <c r="BF261" s="218">
        <f>IF(N261="snížená",J261,0)</f>
        <v>0</v>
      </c>
      <c r="BG261" s="218">
        <f>IF(N261="zákl. přenesená",J261,0)</f>
        <v>0</v>
      </c>
      <c r="BH261" s="218">
        <f>IF(N261="sníž. přenesená",J261,0)</f>
        <v>0</v>
      </c>
      <c r="BI261" s="218">
        <f>IF(N261="nulová",J261,0)</f>
        <v>0</v>
      </c>
      <c r="BJ261" s="19" t="s">
        <v>78</v>
      </c>
      <c r="BK261" s="218">
        <f>ROUND(I261*H261,2)</f>
        <v>0</v>
      </c>
      <c r="BL261" s="19" t="s">
        <v>285</v>
      </c>
      <c r="BM261" s="217" t="s">
        <v>4195</v>
      </c>
    </row>
    <row r="262" s="2" customFormat="1" ht="14.4" customHeight="1">
      <c r="A262" s="40"/>
      <c r="B262" s="41"/>
      <c r="C262" s="246" t="s">
        <v>1521</v>
      </c>
      <c r="D262" s="246" t="s">
        <v>400</v>
      </c>
      <c r="E262" s="247" t="s">
        <v>4196</v>
      </c>
      <c r="F262" s="248" t="s">
        <v>4197</v>
      </c>
      <c r="G262" s="249" t="s">
        <v>3439</v>
      </c>
      <c r="H262" s="250">
        <v>5</v>
      </c>
      <c r="I262" s="251"/>
      <c r="J262" s="252">
        <f>ROUND(I262*H262,2)</f>
        <v>0</v>
      </c>
      <c r="K262" s="248" t="s">
        <v>19</v>
      </c>
      <c r="L262" s="253"/>
      <c r="M262" s="254" t="s">
        <v>19</v>
      </c>
      <c r="N262" s="255" t="s">
        <v>41</v>
      </c>
      <c r="O262" s="86"/>
      <c r="P262" s="215">
        <f>O262*H262</f>
        <v>0</v>
      </c>
      <c r="Q262" s="215">
        <v>0</v>
      </c>
      <c r="R262" s="215">
        <f>Q262*H262</f>
        <v>0</v>
      </c>
      <c r="S262" s="215">
        <v>0</v>
      </c>
      <c r="T262" s="216">
        <f>S262*H262</f>
        <v>0</v>
      </c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R262" s="217" t="s">
        <v>405</v>
      </c>
      <c r="AT262" s="217" t="s">
        <v>400</v>
      </c>
      <c r="AU262" s="217" t="s">
        <v>178</v>
      </c>
      <c r="AY262" s="19" t="s">
        <v>158</v>
      </c>
      <c r="BE262" s="218">
        <f>IF(N262="základní",J262,0)</f>
        <v>0</v>
      </c>
      <c r="BF262" s="218">
        <f>IF(N262="snížená",J262,0)</f>
        <v>0</v>
      </c>
      <c r="BG262" s="218">
        <f>IF(N262="zákl. přenesená",J262,0)</f>
        <v>0</v>
      </c>
      <c r="BH262" s="218">
        <f>IF(N262="sníž. přenesená",J262,0)</f>
        <v>0</v>
      </c>
      <c r="BI262" s="218">
        <f>IF(N262="nulová",J262,0)</f>
        <v>0</v>
      </c>
      <c r="BJ262" s="19" t="s">
        <v>78</v>
      </c>
      <c r="BK262" s="218">
        <f>ROUND(I262*H262,2)</f>
        <v>0</v>
      </c>
      <c r="BL262" s="19" t="s">
        <v>285</v>
      </c>
      <c r="BM262" s="217" t="s">
        <v>4198</v>
      </c>
    </row>
    <row r="263" s="2" customFormat="1" ht="14.4" customHeight="1">
      <c r="A263" s="40"/>
      <c r="B263" s="41"/>
      <c r="C263" s="206" t="s">
        <v>2673</v>
      </c>
      <c r="D263" s="206" t="s">
        <v>160</v>
      </c>
      <c r="E263" s="207" t="s">
        <v>4199</v>
      </c>
      <c r="F263" s="208" t="s">
        <v>4200</v>
      </c>
      <c r="G263" s="209" t="s">
        <v>3439</v>
      </c>
      <c r="H263" s="210">
        <v>5</v>
      </c>
      <c r="I263" s="211"/>
      <c r="J263" s="212">
        <f>ROUND(I263*H263,2)</f>
        <v>0</v>
      </c>
      <c r="K263" s="208" t="s">
        <v>19</v>
      </c>
      <c r="L263" s="46"/>
      <c r="M263" s="213" t="s">
        <v>19</v>
      </c>
      <c r="N263" s="214" t="s">
        <v>41</v>
      </c>
      <c r="O263" s="86"/>
      <c r="P263" s="215">
        <f>O263*H263</f>
        <v>0</v>
      </c>
      <c r="Q263" s="215">
        <v>0</v>
      </c>
      <c r="R263" s="215">
        <f>Q263*H263</f>
        <v>0</v>
      </c>
      <c r="S263" s="215">
        <v>0</v>
      </c>
      <c r="T263" s="216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17" t="s">
        <v>285</v>
      </c>
      <c r="AT263" s="217" t="s">
        <v>160</v>
      </c>
      <c r="AU263" s="217" t="s">
        <v>178</v>
      </c>
      <c r="AY263" s="19" t="s">
        <v>158</v>
      </c>
      <c r="BE263" s="218">
        <f>IF(N263="základní",J263,0)</f>
        <v>0</v>
      </c>
      <c r="BF263" s="218">
        <f>IF(N263="snížená",J263,0)</f>
        <v>0</v>
      </c>
      <c r="BG263" s="218">
        <f>IF(N263="zákl. přenesená",J263,0)</f>
        <v>0</v>
      </c>
      <c r="BH263" s="218">
        <f>IF(N263="sníž. přenesená",J263,0)</f>
        <v>0</v>
      </c>
      <c r="BI263" s="218">
        <f>IF(N263="nulová",J263,0)</f>
        <v>0</v>
      </c>
      <c r="BJ263" s="19" t="s">
        <v>78</v>
      </c>
      <c r="BK263" s="218">
        <f>ROUND(I263*H263,2)</f>
        <v>0</v>
      </c>
      <c r="BL263" s="19" t="s">
        <v>285</v>
      </c>
      <c r="BM263" s="217" t="s">
        <v>4201</v>
      </c>
    </row>
    <row r="264" s="2" customFormat="1" ht="14.4" customHeight="1">
      <c r="A264" s="40"/>
      <c r="B264" s="41"/>
      <c r="C264" s="246" t="s">
        <v>2675</v>
      </c>
      <c r="D264" s="246" t="s">
        <v>400</v>
      </c>
      <c r="E264" s="247" t="s">
        <v>4202</v>
      </c>
      <c r="F264" s="248" t="s">
        <v>4203</v>
      </c>
      <c r="G264" s="249" t="s">
        <v>3439</v>
      </c>
      <c r="H264" s="250">
        <v>5</v>
      </c>
      <c r="I264" s="251"/>
      <c r="J264" s="252">
        <f>ROUND(I264*H264,2)</f>
        <v>0</v>
      </c>
      <c r="K264" s="248" t="s">
        <v>19</v>
      </c>
      <c r="L264" s="253"/>
      <c r="M264" s="254" t="s">
        <v>19</v>
      </c>
      <c r="N264" s="255" t="s">
        <v>41</v>
      </c>
      <c r="O264" s="86"/>
      <c r="P264" s="215">
        <f>O264*H264</f>
        <v>0</v>
      </c>
      <c r="Q264" s="215">
        <v>0</v>
      </c>
      <c r="R264" s="215">
        <f>Q264*H264</f>
        <v>0</v>
      </c>
      <c r="S264" s="215">
        <v>0</v>
      </c>
      <c r="T264" s="216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17" t="s">
        <v>405</v>
      </c>
      <c r="AT264" s="217" t="s">
        <v>400</v>
      </c>
      <c r="AU264" s="217" t="s">
        <v>178</v>
      </c>
      <c r="AY264" s="19" t="s">
        <v>158</v>
      </c>
      <c r="BE264" s="218">
        <f>IF(N264="základní",J264,0)</f>
        <v>0</v>
      </c>
      <c r="BF264" s="218">
        <f>IF(N264="snížená",J264,0)</f>
        <v>0</v>
      </c>
      <c r="BG264" s="218">
        <f>IF(N264="zákl. přenesená",J264,0)</f>
        <v>0</v>
      </c>
      <c r="BH264" s="218">
        <f>IF(N264="sníž. přenesená",J264,0)</f>
        <v>0</v>
      </c>
      <c r="BI264" s="218">
        <f>IF(N264="nulová",J264,0)</f>
        <v>0</v>
      </c>
      <c r="BJ264" s="19" t="s">
        <v>78</v>
      </c>
      <c r="BK264" s="218">
        <f>ROUND(I264*H264,2)</f>
        <v>0</v>
      </c>
      <c r="BL264" s="19" t="s">
        <v>285</v>
      </c>
      <c r="BM264" s="217" t="s">
        <v>4204</v>
      </c>
    </row>
    <row r="265" s="2" customFormat="1" ht="14.4" customHeight="1">
      <c r="A265" s="40"/>
      <c r="B265" s="41"/>
      <c r="C265" s="206" t="s">
        <v>2678</v>
      </c>
      <c r="D265" s="206" t="s">
        <v>160</v>
      </c>
      <c r="E265" s="207" t="s">
        <v>4205</v>
      </c>
      <c r="F265" s="208" t="s">
        <v>4206</v>
      </c>
      <c r="G265" s="209" t="s">
        <v>3439</v>
      </c>
      <c r="H265" s="210">
        <v>1</v>
      </c>
      <c r="I265" s="211"/>
      <c r="J265" s="212">
        <f>ROUND(I265*H265,2)</f>
        <v>0</v>
      </c>
      <c r="K265" s="208" t="s">
        <v>19</v>
      </c>
      <c r="L265" s="46"/>
      <c r="M265" s="213" t="s">
        <v>19</v>
      </c>
      <c r="N265" s="214" t="s">
        <v>41</v>
      </c>
      <c r="O265" s="86"/>
      <c r="P265" s="215">
        <f>O265*H265</f>
        <v>0</v>
      </c>
      <c r="Q265" s="215">
        <v>0</v>
      </c>
      <c r="R265" s="215">
        <f>Q265*H265</f>
        <v>0</v>
      </c>
      <c r="S265" s="215">
        <v>0</v>
      </c>
      <c r="T265" s="216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17" t="s">
        <v>285</v>
      </c>
      <c r="AT265" s="217" t="s">
        <v>160</v>
      </c>
      <c r="AU265" s="217" t="s">
        <v>178</v>
      </c>
      <c r="AY265" s="19" t="s">
        <v>158</v>
      </c>
      <c r="BE265" s="218">
        <f>IF(N265="základní",J265,0)</f>
        <v>0</v>
      </c>
      <c r="BF265" s="218">
        <f>IF(N265="snížená",J265,0)</f>
        <v>0</v>
      </c>
      <c r="BG265" s="218">
        <f>IF(N265="zákl. přenesená",J265,0)</f>
        <v>0</v>
      </c>
      <c r="BH265" s="218">
        <f>IF(N265="sníž. přenesená",J265,0)</f>
        <v>0</v>
      </c>
      <c r="BI265" s="218">
        <f>IF(N265="nulová",J265,0)</f>
        <v>0</v>
      </c>
      <c r="BJ265" s="19" t="s">
        <v>78</v>
      </c>
      <c r="BK265" s="218">
        <f>ROUND(I265*H265,2)</f>
        <v>0</v>
      </c>
      <c r="BL265" s="19" t="s">
        <v>285</v>
      </c>
      <c r="BM265" s="217" t="s">
        <v>4207</v>
      </c>
    </row>
    <row r="266" s="2" customFormat="1" ht="14.4" customHeight="1">
      <c r="A266" s="40"/>
      <c r="B266" s="41"/>
      <c r="C266" s="246" t="s">
        <v>3043</v>
      </c>
      <c r="D266" s="246" t="s">
        <v>400</v>
      </c>
      <c r="E266" s="247" t="s">
        <v>4208</v>
      </c>
      <c r="F266" s="248" t="s">
        <v>4209</v>
      </c>
      <c r="G266" s="249" t="s">
        <v>3439</v>
      </c>
      <c r="H266" s="250">
        <v>1</v>
      </c>
      <c r="I266" s="251"/>
      <c r="J266" s="252">
        <f>ROUND(I266*H266,2)</f>
        <v>0</v>
      </c>
      <c r="K266" s="248" t="s">
        <v>19</v>
      </c>
      <c r="L266" s="253"/>
      <c r="M266" s="254" t="s">
        <v>19</v>
      </c>
      <c r="N266" s="255" t="s">
        <v>41</v>
      </c>
      <c r="O266" s="86"/>
      <c r="P266" s="215">
        <f>O266*H266</f>
        <v>0</v>
      </c>
      <c r="Q266" s="215">
        <v>0</v>
      </c>
      <c r="R266" s="215">
        <f>Q266*H266</f>
        <v>0</v>
      </c>
      <c r="S266" s="215">
        <v>0</v>
      </c>
      <c r="T266" s="216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17" t="s">
        <v>405</v>
      </c>
      <c r="AT266" s="217" t="s">
        <v>400</v>
      </c>
      <c r="AU266" s="217" t="s">
        <v>178</v>
      </c>
      <c r="AY266" s="19" t="s">
        <v>158</v>
      </c>
      <c r="BE266" s="218">
        <f>IF(N266="základní",J266,0)</f>
        <v>0</v>
      </c>
      <c r="BF266" s="218">
        <f>IF(N266="snížená",J266,0)</f>
        <v>0</v>
      </c>
      <c r="BG266" s="218">
        <f>IF(N266="zákl. přenesená",J266,0)</f>
        <v>0</v>
      </c>
      <c r="BH266" s="218">
        <f>IF(N266="sníž. přenesená",J266,0)</f>
        <v>0</v>
      </c>
      <c r="BI266" s="218">
        <f>IF(N266="nulová",J266,0)</f>
        <v>0</v>
      </c>
      <c r="BJ266" s="19" t="s">
        <v>78</v>
      </c>
      <c r="BK266" s="218">
        <f>ROUND(I266*H266,2)</f>
        <v>0</v>
      </c>
      <c r="BL266" s="19" t="s">
        <v>285</v>
      </c>
      <c r="BM266" s="217" t="s">
        <v>4210</v>
      </c>
    </row>
    <row r="267" s="2" customFormat="1" ht="14.4" customHeight="1">
      <c r="A267" s="40"/>
      <c r="B267" s="41"/>
      <c r="C267" s="206" t="s">
        <v>3045</v>
      </c>
      <c r="D267" s="206" t="s">
        <v>160</v>
      </c>
      <c r="E267" s="207" t="s">
        <v>4211</v>
      </c>
      <c r="F267" s="208" t="s">
        <v>4212</v>
      </c>
      <c r="G267" s="209" t="s">
        <v>3439</v>
      </c>
      <c r="H267" s="210">
        <v>1</v>
      </c>
      <c r="I267" s="211"/>
      <c r="J267" s="212">
        <f>ROUND(I267*H267,2)</f>
        <v>0</v>
      </c>
      <c r="K267" s="208" t="s">
        <v>19</v>
      </c>
      <c r="L267" s="46"/>
      <c r="M267" s="213" t="s">
        <v>19</v>
      </c>
      <c r="N267" s="214" t="s">
        <v>41</v>
      </c>
      <c r="O267" s="86"/>
      <c r="P267" s="215">
        <f>O267*H267</f>
        <v>0</v>
      </c>
      <c r="Q267" s="215">
        <v>0</v>
      </c>
      <c r="R267" s="215">
        <f>Q267*H267</f>
        <v>0</v>
      </c>
      <c r="S267" s="215">
        <v>0</v>
      </c>
      <c r="T267" s="216">
        <f>S267*H267</f>
        <v>0</v>
      </c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R267" s="217" t="s">
        <v>285</v>
      </c>
      <c r="AT267" s="217" t="s">
        <v>160</v>
      </c>
      <c r="AU267" s="217" t="s">
        <v>178</v>
      </c>
      <c r="AY267" s="19" t="s">
        <v>158</v>
      </c>
      <c r="BE267" s="218">
        <f>IF(N267="základní",J267,0)</f>
        <v>0</v>
      </c>
      <c r="BF267" s="218">
        <f>IF(N267="snížená",J267,0)</f>
        <v>0</v>
      </c>
      <c r="BG267" s="218">
        <f>IF(N267="zákl. přenesená",J267,0)</f>
        <v>0</v>
      </c>
      <c r="BH267" s="218">
        <f>IF(N267="sníž. přenesená",J267,0)</f>
        <v>0</v>
      </c>
      <c r="BI267" s="218">
        <f>IF(N267="nulová",J267,0)</f>
        <v>0</v>
      </c>
      <c r="BJ267" s="19" t="s">
        <v>78</v>
      </c>
      <c r="BK267" s="218">
        <f>ROUND(I267*H267,2)</f>
        <v>0</v>
      </c>
      <c r="BL267" s="19" t="s">
        <v>285</v>
      </c>
      <c r="BM267" s="217" t="s">
        <v>4213</v>
      </c>
    </row>
    <row r="268" s="2" customFormat="1" ht="14.4" customHeight="1">
      <c r="A268" s="40"/>
      <c r="B268" s="41"/>
      <c r="C268" s="246" t="s">
        <v>3047</v>
      </c>
      <c r="D268" s="246" t="s">
        <v>400</v>
      </c>
      <c r="E268" s="247" t="s">
        <v>4214</v>
      </c>
      <c r="F268" s="248" t="s">
        <v>4215</v>
      </c>
      <c r="G268" s="249" t="s">
        <v>3439</v>
      </c>
      <c r="H268" s="250">
        <v>1</v>
      </c>
      <c r="I268" s="251"/>
      <c r="J268" s="252">
        <f>ROUND(I268*H268,2)</f>
        <v>0</v>
      </c>
      <c r="K268" s="248" t="s">
        <v>19</v>
      </c>
      <c r="L268" s="253"/>
      <c r="M268" s="254" t="s">
        <v>19</v>
      </c>
      <c r="N268" s="255" t="s">
        <v>41</v>
      </c>
      <c r="O268" s="86"/>
      <c r="P268" s="215">
        <f>O268*H268</f>
        <v>0</v>
      </c>
      <c r="Q268" s="215">
        <v>0</v>
      </c>
      <c r="R268" s="215">
        <f>Q268*H268</f>
        <v>0</v>
      </c>
      <c r="S268" s="215">
        <v>0</v>
      </c>
      <c r="T268" s="216">
        <f>S268*H268</f>
        <v>0</v>
      </c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R268" s="217" t="s">
        <v>405</v>
      </c>
      <c r="AT268" s="217" t="s">
        <v>400</v>
      </c>
      <c r="AU268" s="217" t="s">
        <v>178</v>
      </c>
      <c r="AY268" s="19" t="s">
        <v>158</v>
      </c>
      <c r="BE268" s="218">
        <f>IF(N268="základní",J268,0)</f>
        <v>0</v>
      </c>
      <c r="BF268" s="218">
        <f>IF(N268="snížená",J268,0)</f>
        <v>0</v>
      </c>
      <c r="BG268" s="218">
        <f>IF(N268="zákl. přenesená",J268,0)</f>
        <v>0</v>
      </c>
      <c r="BH268" s="218">
        <f>IF(N268="sníž. přenesená",J268,0)</f>
        <v>0</v>
      </c>
      <c r="BI268" s="218">
        <f>IF(N268="nulová",J268,0)</f>
        <v>0</v>
      </c>
      <c r="BJ268" s="19" t="s">
        <v>78</v>
      </c>
      <c r="BK268" s="218">
        <f>ROUND(I268*H268,2)</f>
        <v>0</v>
      </c>
      <c r="BL268" s="19" t="s">
        <v>285</v>
      </c>
      <c r="BM268" s="217" t="s">
        <v>4216</v>
      </c>
    </row>
    <row r="269" s="2" customFormat="1" ht="14.4" customHeight="1">
      <c r="A269" s="40"/>
      <c r="B269" s="41"/>
      <c r="C269" s="206" t="s">
        <v>3049</v>
      </c>
      <c r="D269" s="206" t="s">
        <v>160</v>
      </c>
      <c r="E269" s="207" t="s">
        <v>4217</v>
      </c>
      <c r="F269" s="208" t="s">
        <v>4218</v>
      </c>
      <c r="G269" s="209" t="s">
        <v>181</v>
      </c>
      <c r="H269" s="210">
        <v>100</v>
      </c>
      <c r="I269" s="211"/>
      <c r="J269" s="212">
        <f>ROUND(I269*H269,2)</f>
        <v>0</v>
      </c>
      <c r="K269" s="208" t="s">
        <v>19</v>
      </c>
      <c r="L269" s="46"/>
      <c r="M269" s="213" t="s">
        <v>19</v>
      </c>
      <c r="N269" s="214" t="s">
        <v>41</v>
      </c>
      <c r="O269" s="86"/>
      <c r="P269" s="215">
        <f>O269*H269</f>
        <v>0</v>
      </c>
      <c r="Q269" s="215">
        <v>0</v>
      </c>
      <c r="R269" s="215">
        <f>Q269*H269</f>
        <v>0</v>
      </c>
      <c r="S269" s="215">
        <v>0</v>
      </c>
      <c r="T269" s="216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17" t="s">
        <v>285</v>
      </c>
      <c r="AT269" s="217" t="s">
        <v>160</v>
      </c>
      <c r="AU269" s="217" t="s">
        <v>178</v>
      </c>
      <c r="AY269" s="19" t="s">
        <v>158</v>
      </c>
      <c r="BE269" s="218">
        <f>IF(N269="základní",J269,0)</f>
        <v>0</v>
      </c>
      <c r="BF269" s="218">
        <f>IF(N269="snížená",J269,0)</f>
        <v>0</v>
      </c>
      <c r="BG269" s="218">
        <f>IF(N269="zákl. přenesená",J269,0)</f>
        <v>0</v>
      </c>
      <c r="BH269" s="218">
        <f>IF(N269="sníž. přenesená",J269,0)</f>
        <v>0</v>
      </c>
      <c r="BI269" s="218">
        <f>IF(N269="nulová",J269,0)</f>
        <v>0</v>
      </c>
      <c r="BJ269" s="19" t="s">
        <v>78</v>
      </c>
      <c r="BK269" s="218">
        <f>ROUND(I269*H269,2)</f>
        <v>0</v>
      </c>
      <c r="BL269" s="19" t="s">
        <v>285</v>
      </c>
      <c r="BM269" s="217" t="s">
        <v>4219</v>
      </c>
    </row>
    <row r="270" s="2" customFormat="1" ht="14.4" customHeight="1">
      <c r="A270" s="40"/>
      <c r="B270" s="41"/>
      <c r="C270" s="246" t="s">
        <v>3051</v>
      </c>
      <c r="D270" s="246" t="s">
        <v>400</v>
      </c>
      <c r="E270" s="247" t="s">
        <v>4220</v>
      </c>
      <c r="F270" s="248" t="s">
        <v>4221</v>
      </c>
      <c r="G270" s="249" t="s">
        <v>181</v>
      </c>
      <c r="H270" s="250">
        <v>100</v>
      </c>
      <c r="I270" s="251"/>
      <c r="J270" s="252">
        <f>ROUND(I270*H270,2)</f>
        <v>0</v>
      </c>
      <c r="K270" s="248" t="s">
        <v>19</v>
      </c>
      <c r="L270" s="253"/>
      <c r="M270" s="254" t="s">
        <v>19</v>
      </c>
      <c r="N270" s="255" t="s">
        <v>41</v>
      </c>
      <c r="O270" s="86"/>
      <c r="P270" s="215">
        <f>O270*H270</f>
        <v>0</v>
      </c>
      <c r="Q270" s="215">
        <v>0</v>
      </c>
      <c r="R270" s="215">
        <f>Q270*H270</f>
        <v>0</v>
      </c>
      <c r="S270" s="215">
        <v>0</v>
      </c>
      <c r="T270" s="216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17" t="s">
        <v>405</v>
      </c>
      <c r="AT270" s="217" t="s">
        <v>400</v>
      </c>
      <c r="AU270" s="217" t="s">
        <v>178</v>
      </c>
      <c r="AY270" s="19" t="s">
        <v>158</v>
      </c>
      <c r="BE270" s="218">
        <f>IF(N270="základní",J270,0)</f>
        <v>0</v>
      </c>
      <c r="BF270" s="218">
        <f>IF(N270="snížená",J270,0)</f>
        <v>0</v>
      </c>
      <c r="BG270" s="218">
        <f>IF(N270="zákl. přenesená",J270,0)</f>
        <v>0</v>
      </c>
      <c r="BH270" s="218">
        <f>IF(N270="sníž. přenesená",J270,0)</f>
        <v>0</v>
      </c>
      <c r="BI270" s="218">
        <f>IF(N270="nulová",J270,0)</f>
        <v>0</v>
      </c>
      <c r="BJ270" s="19" t="s">
        <v>78</v>
      </c>
      <c r="BK270" s="218">
        <f>ROUND(I270*H270,2)</f>
        <v>0</v>
      </c>
      <c r="BL270" s="19" t="s">
        <v>285</v>
      </c>
      <c r="BM270" s="217" t="s">
        <v>4222</v>
      </c>
    </row>
    <row r="271" s="2" customFormat="1" ht="14.4" customHeight="1">
      <c r="A271" s="40"/>
      <c r="B271" s="41"/>
      <c r="C271" s="206" t="s">
        <v>3053</v>
      </c>
      <c r="D271" s="206" t="s">
        <v>160</v>
      </c>
      <c r="E271" s="207" t="s">
        <v>4223</v>
      </c>
      <c r="F271" s="208" t="s">
        <v>4224</v>
      </c>
      <c r="G271" s="209" t="s">
        <v>181</v>
      </c>
      <c r="H271" s="210">
        <v>25</v>
      </c>
      <c r="I271" s="211"/>
      <c r="J271" s="212">
        <f>ROUND(I271*H271,2)</f>
        <v>0</v>
      </c>
      <c r="K271" s="208" t="s">
        <v>19</v>
      </c>
      <c r="L271" s="46"/>
      <c r="M271" s="213" t="s">
        <v>19</v>
      </c>
      <c r="N271" s="214" t="s">
        <v>41</v>
      </c>
      <c r="O271" s="86"/>
      <c r="P271" s="215">
        <f>O271*H271</f>
        <v>0</v>
      </c>
      <c r="Q271" s="215">
        <v>0</v>
      </c>
      <c r="R271" s="215">
        <f>Q271*H271</f>
        <v>0</v>
      </c>
      <c r="S271" s="215">
        <v>0</v>
      </c>
      <c r="T271" s="216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17" t="s">
        <v>285</v>
      </c>
      <c r="AT271" s="217" t="s">
        <v>160</v>
      </c>
      <c r="AU271" s="217" t="s">
        <v>178</v>
      </c>
      <c r="AY271" s="19" t="s">
        <v>158</v>
      </c>
      <c r="BE271" s="218">
        <f>IF(N271="základní",J271,0)</f>
        <v>0</v>
      </c>
      <c r="BF271" s="218">
        <f>IF(N271="snížená",J271,0)</f>
        <v>0</v>
      </c>
      <c r="BG271" s="218">
        <f>IF(N271="zákl. přenesená",J271,0)</f>
        <v>0</v>
      </c>
      <c r="BH271" s="218">
        <f>IF(N271="sníž. přenesená",J271,0)</f>
        <v>0</v>
      </c>
      <c r="BI271" s="218">
        <f>IF(N271="nulová",J271,0)</f>
        <v>0</v>
      </c>
      <c r="BJ271" s="19" t="s">
        <v>78</v>
      </c>
      <c r="BK271" s="218">
        <f>ROUND(I271*H271,2)</f>
        <v>0</v>
      </c>
      <c r="BL271" s="19" t="s">
        <v>285</v>
      </c>
      <c r="BM271" s="217" t="s">
        <v>4225</v>
      </c>
    </row>
    <row r="272" s="2" customFormat="1" ht="14.4" customHeight="1">
      <c r="A272" s="40"/>
      <c r="B272" s="41"/>
      <c r="C272" s="246" t="s">
        <v>3055</v>
      </c>
      <c r="D272" s="246" t="s">
        <v>400</v>
      </c>
      <c r="E272" s="247" t="s">
        <v>4226</v>
      </c>
      <c r="F272" s="248" t="s">
        <v>4227</v>
      </c>
      <c r="G272" s="249" t="s">
        <v>181</v>
      </c>
      <c r="H272" s="250">
        <v>25</v>
      </c>
      <c r="I272" s="251"/>
      <c r="J272" s="252">
        <f>ROUND(I272*H272,2)</f>
        <v>0</v>
      </c>
      <c r="K272" s="248" t="s">
        <v>19</v>
      </c>
      <c r="L272" s="253"/>
      <c r="M272" s="254" t="s">
        <v>19</v>
      </c>
      <c r="N272" s="255" t="s">
        <v>41</v>
      </c>
      <c r="O272" s="86"/>
      <c r="P272" s="215">
        <f>O272*H272</f>
        <v>0</v>
      </c>
      <c r="Q272" s="215">
        <v>0</v>
      </c>
      <c r="R272" s="215">
        <f>Q272*H272</f>
        <v>0</v>
      </c>
      <c r="S272" s="215">
        <v>0</v>
      </c>
      <c r="T272" s="216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17" t="s">
        <v>405</v>
      </c>
      <c r="AT272" s="217" t="s">
        <v>400</v>
      </c>
      <c r="AU272" s="217" t="s">
        <v>178</v>
      </c>
      <c r="AY272" s="19" t="s">
        <v>158</v>
      </c>
      <c r="BE272" s="218">
        <f>IF(N272="základní",J272,0)</f>
        <v>0</v>
      </c>
      <c r="BF272" s="218">
        <f>IF(N272="snížená",J272,0)</f>
        <v>0</v>
      </c>
      <c r="BG272" s="218">
        <f>IF(N272="zákl. přenesená",J272,0)</f>
        <v>0</v>
      </c>
      <c r="BH272" s="218">
        <f>IF(N272="sníž. přenesená",J272,0)</f>
        <v>0</v>
      </c>
      <c r="BI272" s="218">
        <f>IF(N272="nulová",J272,0)</f>
        <v>0</v>
      </c>
      <c r="BJ272" s="19" t="s">
        <v>78</v>
      </c>
      <c r="BK272" s="218">
        <f>ROUND(I272*H272,2)</f>
        <v>0</v>
      </c>
      <c r="BL272" s="19" t="s">
        <v>285</v>
      </c>
      <c r="BM272" s="217" t="s">
        <v>4228</v>
      </c>
    </row>
    <row r="273" s="2" customFormat="1" ht="22.2" customHeight="1">
      <c r="A273" s="40"/>
      <c r="B273" s="41"/>
      <c r="C273" s="206" t="s">
        <v>3057</v>
      </c>
      <c r="D273" s="206" t="s">
        <v>160</v>
      </c>
      <c r="E273" s="207" t="s">
        <v>4229</v>
      </c>
      <c r="F273" s="208" t="s">
        <v>4230</v>
      </c>
      <c r="G273" s="209" t="s">
        <v>3439</v>
      </c>
      <c r="H273" s="210">
        <v>3</v>
      </c>
      <c r="I273" s="211"/>
      <c r="J273" s="212">
        <f>ROUND(I273*H273,2)</f>
        <v>0</v>
      </c>
      <c r="K273" s="208" t="s">
        <v>19</v>
      </c>
      <c r="L273" s="46"/>
      <c r="M273" s="213" t="s">
        <v>19</v>
      </c>
      <c r="N273" s="214" t="s">
        <v>41</v>
      </c>
      <c r="O273" s="86"/>
      <c r="P273" s="215">
        <f>O273*H273</f>
        <v>0</v>
      </c>
      <c r="Q273" s="215">
        <v>0</v>
      </c>
      <c r="R273" s="215">
        <f>Q273*H273</f>
        <v>0</v>
      </c>
      <c r="S273" s="215">
        <v>0</v>
      </c>
      <c r="T273" s="216">
        <f>S273*H273</f>
        <v>0</v>
      </c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R273" s="217" t="s">
        <v>285</v>
      </c>
      <c r="AT273" s="217" t="s">
        <v>160</v>
      </c>
      <c r="AU273" s="217" t="s">
        <v>178</v>
      </c>
      <c r="AY273" s="19" t="s">
        <v>158</v>
      </c>
      <c r="BE273" s="218">
        <f>IF(N273="základní",J273,0)</f>
        <v>0</v>
      </c>
      <c r="BF273" s="218">
        <f>IF(N273="snížená",J273,0)</f>
        <v>0</v>
      </c>
      <c r="BG273" s="218">
        <f>IF(N273="zákl. přenesená",J273,0)</f>
        <v>0</v>
      </c>
      <c r="BH273" s="218">
        <f>IF(N273="sníž. přenesená",J273,0)</f>
        <v>0</v>
      </c>
      <c r="BI273" s="218">
        <f>IF(N273="nulová",J273,0)</f>
        <v>0</v>
      </c>
      <c r="BJ273" s="19" t="s">
        <v>78</v>
      </c>
      <c r="BK273" s="218">
        <f>ROUND(I273*H273,2)</f>
        <v>0</v>
      </c>
      <c r="BL273" s="19" t="s">
        <v>285</v>
      </c>
      <c r="BM273" s="217" t="s">
        <v>4231</v>
      </c>
    </row>
    <row r="274" s="2" customFormat="1" ht="19.8" customHeight="1">
      <c r="A274" s="40"/>
      <c r="B274" s="41"/>
      <c r="C274" s="246" t="s">
        <v>3059</v>
      </c>
      <c r="D274" s="246" t="s">
        <v>400</v>
      </c>
      <c r="E274" s="247" t="s">
        <v>4232</v>
      </c>
      <c r="F274" s="248" t="s">
        <v>4233</v>
      </c>
      <c r="G274" s="249" t="s">
        <v>3439</v>
      </c>
      <c r="H274" s="250">
        <v>3</v>
      </c>
      <c r="I274" s="251"/>
      <c r="J274" s="252">
        <f>ROUND(I274*H274,2)</f>
        <v>0</v>
      </c>
      <c r="K274" s="248" t="s">
        <v>19</v>
      </c>
      <c r="L274" s="253"/>
      <c r="M274" s="254" t="s">
        <v>19</v>
      </c>
      <c r="N274" s="255" t="s">
        <v>41</v>
      </c>
      <c r="O274" s="86"/>
      <c r="P274" s="215">
        <f>O274*H274</f>
        <v>0</v>
      </c>
      <c r="Q274" s="215">
        <v>0</v>
      </c>
      <c r="R274" s="215">
        <f>Q274*H274</f>
        <v>0</v>
      </c>
      <c r="S274" s="215">
        <v>0</v>
      </c>
      <c r="T274" s="216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17" t="s">
        <v>405</v>
      </c>
      <c r="AT274" s="217" t="s">
        <v>400</v>
      </c>
      <c r="AU274" s="217" t="s">
        <v>178</v>
      </c>
      <c r="AY274" s="19" t="s">
        <v>158</v>
      </c>
      <c r="BE274" s="218">
        <f>IF(N274="základní",J274,0)</f>
        <v>0</v>
      </c>
      <c r="BF274" s="218">
        <f>IF(N274="snížená",J274,0)</f>
        <v>0</v>
      </c>
      <c r="BG274" s="218">
        <f>IF(N274="zákl. přenesená",J274,0)</f>
        <v>0</v>
      </c>
      <c r="BH274" s="218">
        <f>IF(N274="sníž. přenesená",J274,0)</f>
        <v>0</v>
      </c>
      <c r="BI274" s="218">
        <f>IF(N274="nulová",J274,0)</f>
        <v>0</v>
      </c>
      <c r="BJ274" s="19" t="s">
        <v>78</v>
      </c>
      <c r="BK274" s="218">
        <f>ROUND(I274*H274,2)</f>
        <v>0</v>
      </c>
      <c r="BL274" s="19" t="s">
        <v>285</v>
      </c>
      <c r="BM274" s="217" t="s">
        <v>4234</v>
      </c>
    </row>
    <row r="275" s="2" customFormat="1" ht="14.4" customHeight="1">
      <c r="A275" s="40"/>
      <c r="B275" s="41"/>
      <c r="C275" s="206" t="s">
        <v>895</v>
      </c>
      <c r="D275" s="206" t="s">
        <v>160</v>
      </c>
      <c r="E275" s="207" t="s">
        <v>4235</v>
      </c>
      <c r="F275" s="208" t="s">
        <v>4236</v>
      </c>
      <c r="G275" s="209" t="s">
        <v>3439</v>
      </c>
      <c r="H275" s="210">
        <v>3</v>
      </c>
      <c r="I275" s="211"/>
      <c r="J275" s="212">
        <f>ROUND(I275*H275,2)</f>
        <v>0</v>
      </c>
      <c r="K275" s="208" t="s">
        <v>19</v>
      </c>
      <c r="L275" s="46"/>
      <c r="M275" s="213" t="s">
        <v>19</v>
      </c>
      <c r="N275" s="214" t="s">
        <v>41</v>
      </c>
      <c r="O275" s="86"/>
      <c r="P275" s="215">
        <f>O275*H275</f>
        <v>0</v>
      </c>
      <c r="Q275" s="215">
        <v>0</v>
      </c>
      <c r="R275" s="215">
        <f>Q275*H275</f>
        <v>0</v>
      </c>
      <c r="S275" s="215">
        <v>0</v>
      </c>
      <c r="T275" s="216">
        <f>S275*H275</f>
        <v>0</v>
      </c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R275" s="217" t="s">
        <v>285</v>
      </c>
      <c r="AT275" s="217" t="s">
        <v>160</v>
      </c>
      <c r="AU275" s="217" t="s">
        <v>178</v>
      </c>
      <c r="AY275" s="19" t="s">
        <v>158</v>
      </c>
      <c r="BE275" s="218">
        <f>IF(N275="základní",J275,0)</f>
        <v>0</v>
      </c>
      <c r="BF275" s="218">
        <f>IF(N275="snížená",J275,0)</f>
        <v>0</v>
      </c>
      <c r="BG275" s="218">
        <f>IF(N275="zákl. přenesená",J275,0)</f>
        <v>0</v>
      </c>
      <c r="BH275" s="218">
        <f>IF(N275="sníž. přenesená",J275,0)</f>
        <v>0</v>
      </c>
      <c r="BI275" s="218">
        <f>IF(N275="nulová",J275,0)</f>
        <v>0</v>
      </c>
      <c r="BJ275" s="19" t="s">
        <v>78</v>
      </c>
      <c r="BK275" s="218">
        <f>ROUND(I275*H275,2)</f>
        <v>0</v>
      </c>
      <c r="BL275" s="19" t="s">
        <v>285</v>
      </c>
      <c r="BM275" s="217" t="s">
        <v>4237</v>
      </c>
    </row>
    <row r="276" s="2" customFormat="1" ht="14.4" customHeight="1">
      <c r="A276" s="40"/>
      <c r="B276" s="41"/>
      <c r="C276" s="246" t="s">
        <v>3062</v>
      </c>
      <c r="D276" s="246" t="s">
        <v>400</v>
      </c>
      <c r="E276" s="247" t="s">
        <v>4238</v>
      </c>
      <c r="F276" s="248" t="s">
        <v>4239</v>
      </c>
      <c r="G276" s="249" t="s">
        <v>3439</v>
      </c>
      <c r="H276" s="250">
        <v>3</v>
      </c>
      <c r="I276" s="251"/>
      <c r="J276" s="252">
        <f>ROUND(I276*H276,2)</f>
        <v>0</v>
      </c>
      <c r="K276" s="248" t="s">
        <v>19</v>
      </c>
      <c r="L276" s="253"/>
      <c r="M276" s="254" t="s">
        <v>19</v>
      </c>
      <c r="N276" s="255" t="s">
        <v>41</v>
      </c>
      <c r="O276" s="86"/>
      <c r="P276" s="215">
        <f>O276*H276</f>
        <v>0</v>
      </c>
      <c r="Q276" s="215">
        <v>0</v>
      </c>
      <c r="R276" s="215">
        <f>Q276*H276</f>
        <v>0</v>
      </c>
      <c r="S276" s="215">
        <v>0</v>
      </c>
      <c r="T276" s="216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17" t="s">
        <v>405</v>
      </c>
      <c r="AT276" s="217" t="s">
        <v>400</v>
      </c>
      <c r="AU276" s="217" t="s">
        <v>178</v>
      </c>
      <c r="AY276" s="19" t="s">
        <v>158</v>
      </c>
      <c r="BE276" s="218">
        <f>IF(N276="základní",J276,0)</f>
        <v>0</v>
      </c>
      <c r="BF276" s="218">
        <f>IF(N276="snížená",J276,0)</f>
        <v>0</v>
      </c>
      <c r="BG276" s="218">
        <f>IF(N276="zákl. přenesená",J276,0)</f>
        <v>0</v>
      </c>
      <c r="BH276" s="218">
        <f>IF(N276="sníž. přenesená",J276,0)</f>
        <v>0</v>
      </c>
      <c r="BI276" s="218">
        <f>IF(N276="nulová",J276,0)</f>
        <v>0</v>
      </c>
      <c r="BJ276" s="19" t="s">
        <v>78</v>
      </c>
      <c r="BK276" s="218">
        <f>ROUND(I276*H276,2)</f>
        <v>0</v>
      </c>
      <c r="BL276" s="19" t="s">
        <v>285</v>
      </c>
      <c r="BM276" s="217" t="s">
        <v>4240</v>
      </c>
    </row>
    <row r="277" s="2" customFormat="1" ht="14.4" customHeight="1">
      <c r="A277" s="40"/>
      <c r="B277" s="41"/>
      <c r="C277" s="206" t="s">
        <v>3064</v>
      </c>
      <c r="D277" s="206" t="s">
        <v>160</v>
      </c>
      <c r="E277" s="207" t="s">
        <v>4241</v>
      </c>
      <c r="F277" s="208" t="s">
        <v>4242</v>
      </c>
      <c r="G277" s="209" t="s">
        <v>3439</v>
      </c>
      <c r="H277" s="210">
        <v>3</v>
      </c>
      <c r="I277" s="211"/>
      <c r="J277" s="212">
        <f>ROUND(I277*H277,2)</f>
        <v>0</v>
      </c>
      <c r="K277" s="208" t="s">
        <v>19</v>
      </c>
      <c r="L277" s="46"/>
      <c r="M277" s="213" t="s">
        <v>19</v>
      </c>
      <c r="N277" s="214" t="s">
        <v>41</v>
      </c>
      <c r="O277" s="86"/>
      <c r="P277" s="215">
        <f>O277*H277</f>
        <v>0</v>
      </c>
      <c r="Q277" s="215">
        <v>0</v>
      </c>
      <c r="R277" s="215">
        <f>Q277*H277</f>
        <v>0</v>
      </c>
      <c r="S277" s="215">
        <v>0</v>
      </c>
      <c r="T277" s="216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17" t="s">
        <v>285</v>
      </c>
      <c r="AT277" s="217" t="s">
        <v>160</v>
      </c>
      <c r="AU277" s="217" t="s">
        <v>178</v>
      </c>
      <c r="AY277" s="19" t="s">
        <v>158</v>
      </c>
      <c r="BE277" s="218">
        <f>IF(N277="základní",J277,0)</f>
        <v>0</v>
      </c>
      <c r="BF277" s="218">
        <f>IF(N277="snížená",J277,0)</f>
        <v>0</v>
      </c>
      <c r="BG277" s="218">
        <f>IF(N277="zákl. přenesená",J277,0)</f>
        <v>0</v>
      </c>
      <c r="BH277" s="218">
        <f>IF(N277="sníž. přenesená",J277,0)</f>
        <v>0</v>
      </c>
      <c r="BI277" s="218">
        <f>IF(N277="nulová",J277,0)</f>
        <v>0</v>
      </c>
      <c r="BJ277" s="19" t="s">
        <v>78</v>
      </c>
      <c r="BK277" s="218">
        <f>ROUND(I277*H277,2)</f>
        <v>0</v>
      </c>
      <c r="BL277" s="19" t="s">
        <v>285</v>
      </c>
      <c r="BM277" s="217" t="s">
        <v>4243</v>
      </c>
    </row>
    <row r="278" s="2" customFormat="1" ht="14.4" customHeight="1">
      <c r="A278" s="40"/>
      <c r="B278" s="41"/>
      <c r="C278" s="246" t="s">
        <v>3066</v>
      </c>
      <c r="D278" s="246" t="s">
        <v>400</v>
      </c>
      <c r="E278" s="247" t="s">
        <v>4244</v>
      </c>
      <c r="F278" s="248" t="s">
        <v>4245</v>
      </c>
      <c r="G278" s="249" t="s">
        <v>3439</v>
      </c>
      <c r="H278" s="250">
        <v>3</v>
      </c>
      <c r="I278" s="251"/>
      <c r="J278" s="252">
        <f>ROUND(I278*H278,2)</f>
        <v>0</v>
      </c>
      <c r="K278" s="248" t="s">
        <v>19</v>
      </c>
      <c r="L278" s="253"/>
      <c r="M278" s="254" t="s">
        <v>19</v>
      </c>
      <c r="N278" s="255" t="s">
        <v>41</v>
      </c>
      <c r="O278" s="86"/>
      <c r="P278" s="215">
        <f>O278*H278</f>
        <v>0</v>
      </c>
      <c r="Q278" s="215">
        <v>0</v>
      </c>
      <c r="R278" s="215">
        <f>Q278*H278</f>
        <v>0</v>
      </c>
      <c r="S278" s="215">
        <v>0</v>
      </c>
      <c r="T278" s="216">
        <f>S278*H278</f>
        <v>0</v>
      </c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R278" s="217" t="s">
        <v>405</v>
      </c>
      <c r="AT278" s="217" t="s">
        <v>400</v>
      </c>
      <c r="AU278" s="217" t="s">
        <v>178</v>
      </c>
      <c r="AY278" s="19" t="s">
        <v>158</v>
      </c>
      <c r="BE278" s="218">
        <f>IF(N278="základní",J278,0)</f>
        <v>0</v>
      </c>
      <c r="BF278" s="218">
        <f>IF(N278="snížená",J278,0)</f>
        <v>0</v>
      </c>
      <c r="BG278" s="218">
        <f>IF(N278="zákl. přenesená",J278,0)</f>
        <v>0</v>
      </c>
      <c r="BH278" s="218">
        <f>IF(N278="sníž. přenesená",J278,0)</f>
        <v>0</v>
      </c>
      <c r="BI278" s="218">
        <f>IF(N278="nulová",J278,0)</f>
        <v>0</v>
      </c>
      <c r="BJ278" s="19" t="s">
        <v>78</v>
      </c>
      <c r="BK278" s="218">
        <f>ROUND(I278*H278,2)</f>
        <v>0</v>
      </c>
      <c r="BL278" s="19" t="s">
        <v>285</v>
      </c>
      <c r="BM278" s="217" t="s">
        <v>4246</v>
      </c>
    </row>
    <row r="279" s="2" customFormat="1" ht="14.4" customHeight="1">
      <c r="A279" s="40"/>
      <c r="B279" s="41"/>
      <c r="C279" s="206" t="s">
        <v>3068</v>
      </c>
      <c r="D279" s="206" t="s">
        <v>160</v>
      </c>
      <c r="E279" s="207" t="s">
        <v>4247</v>
      </c>
      <c r="F279" s="208" t="s">
        <v>4248</v>
      </c>
      <c r="G279" s="209" t="s">
        <v>181</v>
      </c>
      <c r="H279" s="210">
        <v>60</v>
      </c>
      <c r="I279" s="211"/>
      <c r="J279" s="212">
        <f>ROUND(I279*H279,2)</f>
        <v>0</v>
      </c>
      <c r="K279" s="208" t="s">
        <v>19</v>
      </c>
      <c r="L279" s="46"/>
      <c r="M279" s="213" t="s">
        <v>19</v>
      </c>
      <c r="N279" s="214" t="s">
        <v>41</v>
      </c>
      <c r="O279" s="86"/>
      <c r="P279" s="215">
        <f>O279*H279</f>
        <v>0</v>
      </c>
      <c r="Q279" s="215">
        <v>0</v>
      </c>
      <c r="R279" s="215">
        <f>Q279*H279</f>
        <v>0</v>
      </c>
      <c r="S279" s="215">
        <v>0</v>
      </c>
      <c r="T279" s="216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17" t="s">
        <v>285</v>
      </c>
      <c r="AT279" s="217" t="s">
        <v>160</v>
      </c>
      <c r="AU279" s="217" t="s">
        <v>178</v>
      </c>
      <c r="AY279" s="19" t="s">
        <v>158</v>
      </c>
      <c r="BE279" s="218">
        <f>IF(N279="základní",J279,0)</f>
        <v>0</v>
      </c>
      <c r="BF279" s="218">
        <f>IF(N279="snížená",J279,0)</f>
        <v>0</v>
      </c>
      <c r="BG279" s="218">
        <f>IF(N279="zákl. přenesená",J279,0)</f>
        <v>0</v>
      </c>
      <c r="BH279" s="218">
        <f>IF(N279="sníž. přenesená",J279,0)</f>
        <v>0</v>
      </c>
      <c r="BI279" s="218">
        <f>IF(N279="nulová",J279,0)</f>
        <v>0</v>
      </c>
      <c r="BJ279" s="19" t="s">
        <v>78</v>
      </c>
      <c r="BK279" s="218">
        <f>ROUND(I279*H279,2)</f>
        <v>0</v>
      </c>
      <c r="BL279" s="19" t="s">
        <v>285</v>
      </c>
      <c r="BM279" s="217" t="s">
        <v>4249</v>
      </c>
    </row>
    <row r="280" s="2" customFormat="1" ht="14.4" customHeight="1">
      <c r="A280" s="40"/>
      <c r="B280" s="41"/>
      <c r="C280" s="246" t="s">
        <v>930</v>
      </c>
      <c r="D280" s="246" t="s">
        <v>400</v>
      </c>
      <c r="E280" s="247" t="s">
        <v>4250</v>
      </c>
      <c r="F280" s="248" t="s">
        <v>4251</v>
      </c>
      <c r="G280" s="249" t="s">
        <v>181</v>
      </c>
      <c r="H280" s="250">
        <v>60</v>
      </c>
      <c r="I280" s="251"/>
      <c r="J280" s="252">
        <f>ROUND(I280*H280,2)</f>
        <v>0</v>
      </c>
      <c r="K280" s="248" t="s">
        <v>19</v>
      </c>
      <c r="L280" s="253"/>
      <c r="M280" s="254" t="s">
        <v>19</v>
      </c>
      <c r="N280" s="255" t="s">
        <v>41</v>
      </c>
      <c r="O280" s="86"/>
      <c r="P280" s="215">
        <f>O280*H280</f>
        <v>0</v>
      </c>
      <c r="Q280" s="215">
        <v>0</v>
      </c>
      <c r="R280" s="215">
        <f>Q280*H280</f>
        <v>0</v>
      </c>
      <c r="S280" s="215">
        <v>0</v>
      </c>
      <c r="T280" s="216">
        <f>S280*H280</f>
        <v>0</v>
      </c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R280" s="217" t="s">
        <v>405</v>
      </c>
      <c r="AT280" s="217" t="s">
        <v>400</v>
      </c>
      <c r="AU280" s="217" t="s">
        <v>178</v>
      </c>
      <c r="AY280" s="19" t="s">
        <v>158</v>
      </c>
      <c r="BE280" s="218">
        <f>IF(N280="základní",J280,0)</f>
        <v>0</v>
      </c>
      <c r="BF280" s="218">
        <f>IF(N280="snížená",J280,0)</f>
        <v>0</v>
      </c>
      <c r="BG280" s="218">
        <f>IF(N280="zákl. přenesená",J280,0)</f>
        <v>0</v>
      </c>
      <c r="BH280" s="218">
        <f>IF(N280="sníž. přenesená",J280,0)</f>
        <v>0</v>
      </c>
      <c r="BI280" s="218">
        <f>IF(N280="nulová",J280,0)</f>
        <v>0</v>
      </c>
      <c r="BJ280" s="19" t="s">
        <v>78</v>
      </c>
      <c r="BK280" s="218">
        <f>ROUND(I280*H280,2)</f>
        <v>0</v>
      </c>
      <c r="BL280" s="19" t="s">
        <v>285</v>
      </c>
      <c r="BM280" s="217" t="s">
        <v>4252</v>
      </c>
    </row>
    <row r="281" s="2" customFormat="1" ht="14.4" customHeight="1">
      <c r="A281" s="40"/>
      <c r="B281" s="41"/>
      <c r="C281" s="206" t="s">
        <v>3074</v>
      </c>
      <c r="D281" s="206" t="s">
        <v>160</v>
      </c>
      <c r="E281" s="207" t="s">
        <v>4253</v>
      </c>
      <c r="F281" s="208" t="s">
        <v>4254</v>
      </c>
      <c r="G281" s="209" t="s">
        <v>181</v>
      </c>
      <c r="H281" s="210">
        <v>30</v>
      </c>
      <c r="I281" s="211"/>
      <c r="J281" s="212">
        <f>ROUND(I281*H281,2)</f>
        <v>0</v>
      </c>
      <c r="K281" s="208" t="s">
        <v>19</v>
      </c>
      <c r="L281" s="46"/>
      <c r="M281" s="213" t="s">
        <v>19</v>
      </c>
      <c r="N281" s="214" t="s">
        <v>41</v>
      </c>
      <c r="O281" s="86"/>
      <c r="P281" s="215">
        <f>O281*H281</f>
        <v>0</v>
      </c>
      <c r="Q281" s="215">
        <v>0</v>
      </c>
      <c r="R281" s="215">
        <f>Q281*H281</f>
        <v>0</v>
      </c>
      <c r="S281" s="215">
        <v>0</v>
      </c>
      <c r="T281" s="216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17" t="s">
        <v>285</v>
      </c>
      <c r="AT281" s="217" t="s">
        <v>160</v>
      </c>
      <c r="AU281" s="217" t="s">
        <v>178</v>
      </c>
      <c r="AY281" s="19" t="s">
        <v>158</v>
      </c>
      <c r="BE281" s="218">
        <f>IF(N281="základní",J281,0)</f>
        <v>0</v>
      </c>
      <c r="BF281" s="218">
        <f>IF(N281="snížená",J281,0)</f>
        <v>0</v>
      </c>
      <c r="BG281" s="218">
        <f>IF(N281="zákl. přenesená",J281,0)</f>
        <v>0</v>
      </c>
      <c r="BH281" s="218">
        <f>IF(N281="sníž. přenesená",J281,0)</f>
        <v>0</v>
      </c>
      <c r="BI281" s="218">
        <f>IF(N281="nulová",J281,0)</f>
        <v>0</v>
      </c>
      <c r="BJ281" s="19" t="s">
        <v>78</v>
      </c>
      <c r="BK281" s="218">
        <f>ROUND(I281*H281,2)</f>
        <v>0</v>
      </c>
      <c r="BL281" s="19" t="s">
        <v>285</v>
      </c>
      <c r="BM281" s="217" t="s">
        <v>4255</v>
      </c>
    </row>
    <row r="282" s="2" customFormat="1" ht="14.4" customHeight="1">
      <c r="A282" s="40"/>
      <c r="B282" s="41"/>
      <c r="C282" s="246" t="s">
        <v>3078</v>
      </c>
      <c r="D282" s="246" t="s">
        <v>400</v>
      </c>
      <c r="E282" s="247" t="s">
        <v>4256</v>
      </c>
      <c r="F282" s="248" t="s">
        <v>4257</v>
      </c>
      <c r="G282" s="249" t="s">
        <v>181</v>
      </c>
      <c r="H282" s="250">
        <v>30</v>
      </c>
      <c r="I282" s="251"/>
      <c r="J282" s="252">
        <f>ROUND(I282*H282,2)</f>
        <v>0</v>
      </c>
      <c r="K282" s="248" t="s">
        <v>19</v>
      </c>
      <c r="L282" s="253"/>
      <c r="M282" s="254" t="s">
        <v>19</v>
      </c>
      <c r="N282" s="255" t="s">
        <v>41</v>
      </c>
      <c r="O282" s="86"/>
      <c r="P282" s="215">
        <f>O282*H282</f>
        <v>0</v>
      </c>
      <c r="Q282" s="215">
        <v>0</v>
      </c>
      <c r="R282" s="215">
        <f>Q282*H282</f>
        <v>0</v>
      </c>
      <c r="S282" s="215">
        <v>0</v>
      </c>
      <c r="T282" s="216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17" t="s">
        <v>405</v>
      </c>
      <c r="AT282" s="217" t="s">
        <v>400</v>
      </c>
      <c r="AU282" s="217" t="s">
        <v>178</v>
      </c>
      <c r="AY282" s="19" t="s">
        <v>158</v>
      </c>
      <c r="BE282" s="218">
        <f>IF(N282="základní",J282,0)</f>
        <v>0</v>
      </c>
      <c r="BF282" s="218">
        <f>IF(N282="snížená",J282,0)</f>
        <v>0</v>
      </c>
      <c r="BG282" s="218">
        <f>IF(N282="zákl. přenesená",J282,0)</f>
        <v>0</v>
      </c>
      <c r="BH282" s="218">
        <f>IF(N282="sníž. přenesená",J282,0)</f>
        <v>0</v>
      </c>
      <c r="BI282" s="218">
        <f>IF(N282="nulová",J282,0)</f>
        <v>0</v>
      </c>
      <c r="BJ282" s="19" t="s">
        <v>78</v>
      </c>
      <c r="BK282" s="218">
        <f>ROUND(I282*H282,2)</f>
        <v>0</v>
      </c>
      <c r="BL282" s="19" t="s">
        <v>285</v>
      </c>
      <c r="BM282" s="217" t="s">
        <v>4258</v>
      </c>
    </row>
    <row r="283" s="2" customFormat="1" ht="14.4" customHeight="1">
      <c r="A283" s="40"/>
      <c r="B283" s="41"/>
      <c r="C283" s="206" t="s">
        <v>3082</v>
      </c>
      <c r="D283" s="206" t="s">
        <v>160</v>
      </c>
      <c r="E283" s="207" t="s">
        <v>4259</v>
      </c>
      <c r="F283" s="208" t="s">
        <v>4260</v>
      </c>
      <c r="G283" s="209" t="s">
        <v>181</v>
      </c>
      <c r="H283" s="210">
        <v>45</v>
      </c>
      <c r="I283" s="211"/>
      <c r="J283" s="212">
        <f>ROUND(I283*H283,2)</f>
        <v>0</v>
      </c>
      <c r="K283" s="208" t="s">
        <v>19</v>
      </c>
      <c r="L283" s="46"/>
      <c r="M283" s="213" t="s">
        <v>19</v>
      </c>
      <c r="N283" s="214" t="s">
        <v>41</v>
      </c>
      <c r="O283" s="86"/>
      <c r="P283" s="215">
        <f>O283*H283</f>
        <v>0</v>
      </c>
      <c r="Q283" s="215">
        <v>0</v>
      </c>
      <c r="R283" s="215">
        <f>Q283*H283</f>
        <v>0</v>
      </c>
      <c r="S283" s="215">
        <v>0</v>
      </c>
      <c r="T283" s="216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17" t="s">
        <v>285</v>
      </c>
      <c r="AT283" s="217" t="s">
        <v>160</v>
      </c>
      <c r="AU283" s="217" t="s">
        <v>178</v>
      </c>
      <c r="AY283" s="19" t="s">
        <v>158</v>
      </c>
      <c r="BE283" s="218">
        <f>IF(N283="základní",J283,0)</f>
        <v>0</v>
      </c>
      <c r="BF283" s="218">
        <f>IF(N283="snížená",J283,0)</f>
        <v>0</v>
      </c>
      <c r="BG283" s="218">
        <f>IF(N283="zákl. přenesená",J283,0)</f>
        <v>0</v>
      </c>
      <c r="BH283" s="218">
        <f>IF(N283="sníž. přenesená",J283,0)</f>
        <v>0</v>
      </c>
      <c r="BI283" s="218">
        <f>IF(N283="nulová",J283,0)</f>
        <v>0</v>
      </c>
      <c r="BJ283" s="19" t="s">
        <v>78</v>
      </c>
      <c r="BK283" s="218">
        <f>ROUND(I283*H283,2)</f>
        <v>0</v>
      </c>
      <c r="BL283" s="19" t="s">
        <v>285</v>
      </c>
      <c r="BM283" s="217" t="s">
        <v>4261</v>
      </c>
    </row>
    <row r="284" s="2" customFormat="1" ht="14.4" customHeight="1">
      <c r="A284" s="40"/>
      <c r="B284" s="41"/>
      <c r="C284" s="246" t="s">
        <v>3084</v>
      </c>
      <c r="D284" s="246" t="s">
        <v>400</v>
      </c>
      <c r="E284" s="247" t="s">
        <v>4262</v>
      </c>
      <c r="F284" s="248" t="s">
        <v>4263</v>
      </c>
      <c r="G284" s="249" t="s">
        <v>181</v>
      </c>
      <c r="H284" s="250">
        <v>45</v>
      </c>
      <c r="I284" s="251"/>
      <c r="J284" s="252">
        <f>ROUND(I284*H284,2)</f>
        <v>0</v>
      </c>
      <c r="K284" s="248" t="s">
        <v>19</v>
      </c>
      <c r="L284" s="253"/>
      <c r="M284" s="254" t="s">
        <v>19</v>
      </c>
      <c r="N284" s="255" t="s">
        <v>41</v>
      </c>
      <c r="O284" s="86"/>
      <c r="P284" s="215">
        <f>O284*H284</f>
        <v>0</v>
      </c>
      <c r="Q284" s="215">
        <v>0</v>
      </c>
      <c r="R284" s="215">
        <f>Q284*H284</f>
        <v>0</v>
      </c>
      <c r="S284" s="215">
        <v>0</v>
      </c>
      <c r="T284" s="216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17" t="s">
        <v>405</v>
      </c>
      <c r="AT284" s="217" t="s">
        <v>400</v>
      </c>
      <c r="AU284" s="217" t="s">
        <v>178</v>
      </c>
      <c r="AY284" s="19" t="s">
        <v>158</v>
      </c>
      <c r="BE284" s="218">
        <f>IF(N284="základní",J284,0)</f>
        <v>0</v>
      </c>
      <c r="BF284" s="218">
        <f>IF(N284="snížená",J284,0)</f>
        <v>0</v>
      </c>
      <c r="BG284" s="218">
        <f>IF(N284="zákl. přenesená",J284,0)</f>
        <v>0</v>
      </c>
      <c r="BH284" s="218">
        <f>IF(N284="sníž. přenesená",J284,0)</f>
        <v>0</v>
      </c>
      <c r="BI284" s="218">
        <f>IF(N284="nulová",J284,0)</f>
        <v>0</v>
      </c>
      <c r="BJ284" s="19" t="s">
        <v>78</v>
      </c>
      <c r="BK284" s="218">
        <f>ROUND(I284*H284,2)</f>
        <v>0</v>
      </c>
      <c r="BL284" s="19" t="s">
        <v>285</v>
      </c>
      <c r="BM284" s="217" t="s">
        <v>4264</v>
      </c>
    </row>
    <row r="285" s="2" customFormat="1" ht="14.4" customHeight="1">
      <c r="A285" s="40"/>
      <c r="B285" s="41"/>
      <c r="C285" s="206" t="s">
        <v>3086</v>
      </c>
      <c r="D285" s="206" t="s">
        <v>160</v>
      </c>
      <c r="E285" s="207" t="s">
        <v>4265</v>
      </c>
      <c r="F285" s="208" t="s">
        <v>4266</v>
      </c>
      <c r="G285" s="209" t="s">
        <v>181</v>
      </c>
      <c r="H285" s="210">
        <v>30</v>
      </c>
      <c r="I285" s="211"/>
      <c r="J285" s="212">
        <f>ROUND(I285*H285,2)</f>
        <v>0</v>
      </c>
      <c r="K285" s="208" t="s">
        <v>19</v>
      </c>
      <c r="L285" s="46"/>
      <c r="M285" s="213" t="s">
        <v>19</v>
      </c>
      <c r="N285" s="214" t="s">
        <v>41</v>
      </c>
      <c r="O285" s="86"/>
      <c r="P285" s="215">
        <f>O285*H285</f>
        <v>0</v>
      </c>
      <c r="Q285" s="215">
        <v>0</v>
      </c>
      <c r="R285" s="215">
        <f>Q285*H285</f>
        <v>0</v>
      </c>
      <c r="S285" s="215">
        <v>0</v>
      </c>
      <c r="T285" s="216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17" t="s">
        <v>285</v>
      </c>
      <c r="AT285" s="217" t="s">
        <v>160</v>
      </c>
      <c r="AU285" s="217" t="s">
        <v>178</v>
      </c>
      <c r="AY285" s="19" t="s">
        <v>158</v>
      </c>
      <c r="BE285" s="218">
        <f>IF(N285="základní",J285,0)</f>
        <v>0</v>
      </c>
      <c r="BF285" s="218">
        <f>IF(N285="snížená",J285,0)</f>
        <v>0</v>
      </c>
      <c r="BG285" s="218">
        <f>IF(N285="zákl. přenesená",J285,0)</f>
        <v>0</v>
      </c>
      <c r="BH285" s="218">
        <f>IF(N285="sníž. přenesená",J285,0)</f>
        <v>0</v>
      </c>
      <c r="BI285" s="218">
        <f>IF(N285="nulová",J285,0)</f>
        <v>0</v>
      </c>
      <c r="BJ285" s="19" t="s">
        <v>78</v>
      </c>
      <c r="BK285" s="218">
        <f>ROUND(I285*H285,2)</f>
        <v>0</v>
      </c>
      <c r="BL285" s="19" t="s">
        <v>285</v>
      </c>
      <c r="BM285" s="217" t="s">
        <v>4267</v>
      </c>
    </row>
    <row r="286" s="2" customFormat="1" ht="14.4" customHeight="1">
      <c r="A286" s="40"/>
      <c r="B286" s="41"/>
      <c r="C286" s="246" t="s">
        <v>3088</v>
      </c>
      <c r="D286" s="246" t="s">
        <v>400</v>
      </c>
      <c r="E286" s="247" t="s">
        <v>4268</v>
      </c>
      <c r="F286" s="248" t="s">
        <v>4269</v>
      </c>
      <c r="G286" s="249" t="s">
        <v>181</v>
      </c>
      <c r="H286" s="250">
        <v>30</v>
      </c>
      <c r="I286" s="251"/>
      <c r="J286" s="252">
        <f>ROUND(I286*H286,2)</f>
        <v>0</v>
      </c>
      <c r="K286" s="248" t="s">
        <v>19</v>
      </c>
      <c r="L286" s="253"/>
      <c r="M286" s="254" t="s">
        <v>19</v>
      </c>
      <c r="N286" s="255" t="s">
        <v>41</v>
      </c>
      <c r="O286" s="86"/>
      <c r="P286" s="215">
        <f>O286*H286</f>
        <v>0</v>
      </c>
      <c r="Q286" s="215">
        <v>0</v>
      </c>
      <c r="R286" s="215">
        <f>Q286*H286</f>
        <v>0</v>
      </c>
      <c r="S286" s="215">
        <v>0</v>
      </c>
      <c r="T286" s="216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17" t="s">
        <v>405</v>
      </c>
      <c r="AT286" s="217" t="s">
        <v>400</v>
      </c>
      <c r="AU286" s="217" t="s">
        <v>178</v>
      </c>
      <c r="AY286" s="19" t="s">
        <v>158</v>
      </c>
      <c r="BE286" s="218">
        <f>IF(N286="základní",J286,0)</f>
        <v>0</v>
      </c>
      <c r="BF286" s="218">
        <f>IF(N286="snížená",J286,0)</f>
        <v>0</v>
      </c>
      <c r="BG286" s="218">
        <f>IF(N286="zákl. přenesená",J286,0)</f>
        <v>0</v>
      </c>
      <c r="BH286" s="218">
        <f>IF(N286="sníž. přenesená",J286,0)</f>
        <v>0</v>
      </c>
      <c r="BI286" s="218">
        <f>IF(N286="nulová",J286,0)</f>
        <v>0</v>
      </c>
      <c r="BJ286" s="19" t="s">
        <v>78</v>
      </c>
      <c r="BK286" s="218">
        <f>ROUND(I286*H286,2)</f>
        <v>0</v>
      </c>
      <c r="BL286" s="19" t="s">
        <v>285</v>
      </c>
      <c r="BM286" s="217" t="s">
        <v>4270</v>
      </c>
    </row>
    <row r="287" s="2" customFormat="1" ht="22.2" customHeight="1">
      <c r="A287" s="40"/>
      <c r="B287" s="41"/>
      <c r="C287" s="206" t="s">
        <v>3090</v>
      </c>
      <c r="D287" s="206" t="s">
        <v>160</v>
      </c>
      <c r="E287" s="207" t="s">
        <v>4271</v>
      </c>
      <c r="F287" s="208" t="s">
        <v>4272</v>
      </c>
      <c r="G287" s="209" t="s">
        <v>3439</v>
      </c>
      <c r="H287" s="210">
        <v>4</v>
      </c>
      <c r="I287" s="211"/>
      <c r="J287" s="212">
        <f>ROUND(I287*H287,2)</f>
        <v>0</v>
      </c>
      <c r="K287" s="208" t="s">
        <v>19</v>
      </c>
      <c r="L287" s="46"/>
      <c r="M287" s="213" t="s">
        <v>19</v>
      </c>
      <c r="N287" s="214" t="s">
        <v>41</v>
      </c>
      <c r="O287" s="86"/>
      <c r="P287" s="215">
        <f>O287*H287</f>
        <v>0</v>
      </c>
      <c r="Q287" s="215">
        <v>0</v>
      </c>
      <c r="R287" s="215">
        <f>Q287*H287</f>
        <v>0</v>
      </c>
      <c r="S287" s="215">
        <v>0</v>
      </c>
      <c r="T287" s="216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17" t="s">
        <v>285</v>
      </c>
      <c r="AT287" s="217" t="s">
        <v>160</v>
      </c>
      <c r="AU287" s="217" t="s">
        <v>178</v>
      </c>
      <c r="AY287" s="19" t="s">
        <v>158</v>
      </c>
      <c r="BE287" s="218">
        <f>IF(N287="základní",J287,0)</f>
        <v>0</v>
      </c>
      <c r="BF287" s="218">
        <f>IF(N287="snížená",J287,0)</f>
        <v>0</v>
      </c>
      <c r="BG287" s="218">
        <f>IF(N287="zákl. přenesená",J287,0)</f>
        <v>0</v>
      </c>
      <c r="BH287" s="218">
        <f>IF(N287="sníž. přenesená",J287,0)</f>
        <v>0</v>
      </c>
      <c r="BI287" s="218">
        <f>IF(N287="nulová",J287,0)</f>
        <v>0</v>
      </c>
      <c r="BJ287" s="19" t="s">
        <v>78</v>
      </c>
      <c r="BK287" s="218">
        <f>ROUND(I287*H287,2)</f>
        <v>0</v>
      </c>
      <c r="BL287" s="19" t="s">
        <v>285</v>
      </c>
      <c r="BM287" s="217" t="s">
        <v>4273</v>
      </c>
    </row>
    <row r="288" s="2" customFormat="1" ht="22.2" customHeight="1">
      <c r="A288" s="40"/>
      <c r="B288" s="41"/>
      <c r="C288" s="246" t="s">
        <v>3092</v>
      </c>
      <c r="D288" s="246" t="s">
        <v>400</v>
      </c>
      <c r="E288" s="247" t="s">
        <v>4274</v>
      </c>
      <c r="F288" s="248" t="s">
        <v>4275</v>
      </c>
      <c r="G288" s="249" t="s">
        <v>3439</v>
      </c>
      <c r="H288" s="250">
        <v>4</v>
      </c>
      <c r="I288" s="251"/>
      <c r="J288" s="252">
        <f>ROUND(I288*H288,2)</f>
        <v>0</v>
      </c>
      <c r="K288" s="248" t="s">
        <v>19</v>
      </c>
      <c r="L288" s="253"/>
      <c r="M288" s="254" t="s">
        <v>19</v>
      </c>
      <c r="N288" s="255" t="s">
        <v>41</v>
      </c>
      <c r="O288" s="86"/>
      <c r="P288" s="215">
        <f>O288*H288</f>
        <v>0</v>
      </c>
      <c r="Q288" s="215">
        <v>0</v>
      </c>
      <c r="R288" s="215">
        <f>Q288*H288</f>
        <v>0</v>
      </c>
      <c r="S288" s="215">
        <v>0</v>
      </c>
      <c r="T288" s="216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17" t="s">
        <v>405</v>
      </c>
      <c r="AT288" s="217" t="s">
        <v>400</v>
      </c>
      <c r="AU288" s="217" t="s">
        <v>178</v>
      </c>
      <c r="AY288" s="19" t="s">
        <v>158</v>
      </c>
      <c r="BE288" s="218">
        <f>IF(N288="základní",J288,0)</f>
        <v>0</v>
      </c>
      <c r="BF288" s="218">
        <f>IF(N288="snížená",J288,0)</f>
        <v>0</v>
      </c>
      <c r="BG288" s="218">
        <f>IF(N288="zákl. přenesená",J288,0)</f>
        <v>0</v>
      </c>
      <c r="BH288" s="218">
        <f>IF(N288="sníž. přenesená",J288,0)</f>
        <v>0</v>
      </c>
      <c r="BI288" s="218">
        <f>IF(N288="nulová",J288,0)</f>
        <v>0</v>
      </c>
      <c r="BJ288" s="19" t="s">
        <v>78</v>
      </c>
      <c r="BK288" s="218">
        <f>ROUND(I288*H288,2)</f>
        <v>0</v>
      </c>
      <c r="BL288" s="19" t="s">
        <v>285</v>
      </c>
      <c r="BM288" s="217" t="s">
        <v>4276</v>
      </c>
    </row>
    <row r="289" s="2" customFormat="1" ht="14.4" customHeight="1">
      <c r="A289" s="40"/>
      <c r="B289" s="41"/>
      <c r="C289" s="206" t="s">
        <v>3097</v>
      </c>
      <c r="D289" s="206" t="s">
        <v>160</v>
      </c>
      <c r="E289" s="207" t="s">
        <v>4277</v>
      </c>
      <c r="F289" s="208" t="s">
        <v>4278</v>
      </c>
      <c r="G289" s="209" t="s">
        <v>3439</v>
      </c>
      <c r="H289" s="210">
        <v>2</v>
      </c>
      <c r="I289" s="211"/>
      <c r="J289" s="212">
        <f>ROUND(I289*H289,2)</f>
        <v>0</v>
      </c>
      <c r="K289" s="208" t="s">
        <v>19</v>
      </c>
      <c r="L289" s="46"/>
      <c r="M289" s="213" t="s">
        <v>19</v>
      </c>
      <c r="N289" s="214" t="s">
        <v>41</v>
      </c>
      <c r="O289" s="86"/>
      <c r="P289" s="215">
        <f>O289*H289</f>
        <v>0</v>
      </c>
      <c r="Q289" s="215">
        <v>0</v>
      </c>
      <c r="R289" s="215">
        <f>Q289*H289</f>
        <v>0</v>
      </c>
      <c r="S289" s="215">
        <v>0</v>
      </c>
      <c r="T289" s="216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17" t="s">
        <v>285</v>
      </c>
      <c r="AT289" s="217" t="s">
        <v>160</v>
      </c>
      <c r="AU289" s="217" t="s">
        <v>178</v>
      </c>
      <c r="AY289" s="19" t="s">
        <v>158</v>
      </c>
      <c r="BE289" s="218">
        <f>IF(N289="základní",J289,0)</f>
        <v>0</v>
      </c>
      <c r="BF289" s="218">
        <f>IF(N289="snížená",J289,0)</f>
        <v>0</v>
      </c>
      <c r="BG289" s="218">
        <f>IF(N289="zákl. přenesená",J289,0)</f>
        <v>0</v>
      </c>
      <c r="BH289" s="218">
        <f>IF(N289="sníž. přenesená",J289,0)</f>
        <v>0</v>
      </c>
      <c r="BI289" s="218">
        <f>IF(N289="nulová",J289,0)</f>
        <v>0</v>
      </c>
      <c r="BJ289" s="19" t="s">
        <v>78</v>
      </c>
      <c r="BK289" s="218">
        <f>ROUND(I289*H289,2)</f>
        <v>0</v>
      </c>
      <c r="BL289" s="19" t="s">
        <v>285</v>
      </c>
      <c r="BM289" s="217" t="s">
        <v>4279</v>
      </c>
    </row>
    <row r="290" s="2" customFormat="1" ht="14.4" customHeight="1">
      <c r="A290" s="40"/>
      <c r="B290" s="41"/>
      <c r="C290" s="246" t="s">
        <v>3102</v>
      </c>
      <c r="D290" s="246" t="s">
        <v>400</v>
      </c>
      <c r="E290" s="247" t="s">
        <v>4280</v>
      </c>
      <c r="F290" s="248" t="s">
        <v>4281</v>
      </c>
      <c r="G290" s="249" t="s">
        <v>3439</v>
      </c>
      <c r="H290" s="250">
        <v>2</v>
      </c>
      <c r="I290" s="251"/>
      <c r="J290" s="252">
        <f>ROUND(I290*H290,2)</f>
        <v>0</v>
      </c>
      <c r="K290" s="248" t="s">
        <v>19</v>
      </c>
      <c r="L290" s="253"/>
      <c r="M290" s="254" t="s">
        <v>19</v>
      </c>
      <c r="N290" s="255" t="s">
        <v>41</v>
      </c>
      <c r="O290" s="86"/>
      <c r="P290" s="215">
        <f>O290*H290</f>
        <v>0</v>
      </c>
      <c r="Q290" s="215">
        <v>0</v>
      </c>
      <c r="R290" s="215">
        <f>Q290*H290</f>
        <v>0</v>
      </c>
      <c r="S290" s="215">
        <v>0</v>
      </c>
      <c r="T290" s="216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17" t="s">
        <v>405</v>
      </c>
      <c r="AT290" s="217" t="s">
        <v>400</v>
      </c>
      <c r="AU290" s="217" t="s">
        <v>178</v>
      </c>
      <c r="AY290" s="19" t="s">
        <v>158</v>
      </c>
      <c r="BE290" s="218">
        <f>IF(N290="základní",J290,0)</f>
        <v>0</v>
      </c>
      <c r="BF290" s="218">
        <f>IF(N290="snížená",J290,0)</f>
        <v>0</v>
      </c>
      <c r="BG290" s="218">
        <f>IF(N290="zákl. přenesená",J290,0)</f>
        <v>0</v>
      </c>
      <c r="BH290" s="218">
        <f>IF(N290="sníž. přenesená",J290,0)</f>
        <v>0</v>
      </c>
      <c r="BI290" s="218">
        <f>IF(N290="nulová",J290,0)</f>
        <v>0</v>
      </c>
      <c r="BJ290" s="19" t="s">
        <v>78</v>
      </c>
      <c r="BK290" s="218">
        <f>ROUND(I290*H290,2)</f>
        <v>0</v>
      </c>
      <c r="BL290" s="19" t="s">
        <v>285</v>
      </c>
      <c r="BM290" s="217" t="s">
        <v>4282</v>
      </c>
    </row>
    <row r="291" s="2" customFormat="1" ht="14.4" customHeight="1">
      <c r="A291" s="40"/>
      <c r="B291" s="41"/>
      <c r="C291" s="206" t="s">
        <v>3106</v>
      </c>
      <c r="D291" s="206" t="s">
        <v>160</v>
      </c>
      <c r="E291" s="207" t="s">
        <v>4283</v>
      </c>
      <c r="F291" s="208" t="s">
        <v>4284</v>
      </c>
      <c r="G291" s="209" t="s">
        <v>181</v>
      </c>
      <c r="H291" s="210">
        <v>25</v>
      </c>
      <c r="I291" s="211"/>
      <c r="J291" s="212">
        <f>ROUND(I291*H291,2)</f>
        <v>0</v>
      </c>
      <c r="K291" s="208" t="s">
        <v>19</v>
      </c>
      <c r="L291" s="46"/>
      <c r="M291" s="213" t="s">
        <v>19</v>
      </c>
      <c r="N291" s="214" t="s">
        <v>41</v>
      </c>
      <c r="O291" s="86"/>
      <c r="P291" s="215">
        <f>O291*H291</f>
        <v>0</v>
      </c>
      <c r="Q291" s="215">
        <v>0</v>
      </c>
      <c r="R291" s="215">
        <f>Q291*H291</f>
        <v>0</v>
      </c>
      <c r="S291" s="215">
        <v>0</v>
      </c>
      <c r="T291" s="216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17" t="s">
        <v>285</v>
      </c>
      <c r="AT291" s="217" t="s">
        <v>160</v>
      </c>
      <c r="AU291" s="217" t="s">
        <v>178</v>
      </c>
      <c r="AY291" s="19" t="s">
        <v>158</v>
      </c>
      <c r="BE291" s="218">
        <f>IF(N291="základní",J291,0)</f>
        <v>0</v>
      </c>
      <c r="BF291" s="218">
        <f>IF(N291="snížená",J291,0)</f>
        <v>0</v>
      </c>
      <c r="BG291" s="218">
        <f>IF(N291="zákl. přenesená",J291,0)</f>
        <v>0</v>
      </c>
      <c r="BH291" s="218">
        <f>IF(N291="sníž. přenesená",J291,0)</f>
        <v>0</v>
      </c>
      <c r="BI291" s="218">
        <f>IF(N291="nulová",J291,0)</f>
        <v>0</v>
      </c>
      <c r="BJ291" s="19" t="s">
        <v>78</v>
      </c>
      <c r="BK291" s="218">
        <f>ROUND(I291*H291,2)</f>
        <v>0</v>
      </c>
      <c r="BL291" s="19" t="s">
        <v>285</v>
      </c>
      <c r="BM291" s="217" t="s">
        <v>4285</v>
      </c>
    </row>
    <row r="292" s="2" customFormat="1" ht="14.4" customHeight="1">
      <c r="A292" s="40"/>
      <c r="B292" s="41"/>
      <c r="C292" s="246" t="s">
        <v>3109</v>
      </c>
      <c r="D292" s="246" t="s">
        <v>400</v>
      </c>
      <c r="E292" s="247" t="s">
        <v>4286</v>
      </c>
      <c r="F292" s="248" t="s">
        <v>4287</v>
      </c>
      <c r="G292" s="249" t="s">
        <v>424</v>
      </c>
      <c r="H292" s="250">
        <v>25</v>
      </c>
      <c r="I292" s="251"/>
      <c r="J292" s="252">
        <f>ROUND(I292*H292,2)</f>
        <v>0</v>
      </c>
      <c r="K292" s="248" t="s">
        <v>19</v>
      </c>
      <c r="L292" s="253"/>
      <c r="M292" s="254" t="s">
        <v>19</v>
      </c>
      <c r="N292" s="255" t="s">
        <v>41</v>
      </c>
      <c r="O292" s="86"/>
      <c r="P292" s="215">
        <f>O292*H292</f>
        <v>0</v>
      </c>
      <c r="Q292" s="215">
        <v>0</v>
      </c>
      <c r="R292" s="215">
        <f>Q292*H292</f>
        <v>0</v>
      </c>
      <c r="S292" s="215">
        <v>0</v>
      </c>
      <c r="T292" s="216">
        <f>S292*H292</f>
        <v>0</v>
      </c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R292" s="217" t="s">
        <v>405</v>
      </c>
      <c r="AT292" s="217" t="s">
        <v>400</v>
      </c>
      <c r="AU292" s="217" t="s">
        <v>178</v>
      </c>
      <c r="AY292" s="19" t="s">
        <v>158</v>
      </c>
      <c r="BE292" s="218">
        <f>IF(N292="základní",J292,0)</f>
        <v>0</v>
      </c>
      <c r="BF292" s="218">
        <f>IF(N292="snížená",J292,0)</f>
        <v>0</v>
      </c>
      <c r="BG292" s="218">
        <f>IF(N292="zákl. přenesená",J292,0)</f>
        <v>0</v>
      </c>
      <c r="BH292" s="218">
        <f>IF(N292="sníž. přenesená",J292,0)</f>
        <v>0</v>
      </c>
      <c r="BI292" s="218">
        <f>IF(N292="nulová",J292,0)</f>
        <v>0</v>
      </c>
      <c r="BJ292" s="19" t="s">
        <v>78</v>
      </c>
      <c r="BK292" s="218">
        <f>ROUND(I292*H292,2)</f>
        <v>0</v>
      </c>
      <c r="BL292" s="19" t="s">
        <v>285</v>
      </c>
      <c r="BM292" s="217" t="s">
        <v>4288</v>
      </c>
    </row>
    <row r="293" s="2" customFormat="1" ht="14.4" customHeight="1">
      <c r="A293" s="40"/>
      <c r="B293" s="41"/>
      <c r="C293" s="206" t="s">
        <v>3112</v>
      </c>
      <c r="D293" s="206" t="s">
        <v>160</v>
      </c>
      <c r="E293" s="207" t="s">
        <v>4289</v>
      </c>
      <c r="F293" s="208" t="s">
        <v>4290</v>
      </c>
      <c r="G293" s="209" t="s">
        <v>3439</v>
      </c>
      <c r="H293" s="210">
        <v>10</v>
      </c>
      <c r="I293" s="211"/>
      <c r="J293" s="212">
        <f>ROUND(I293*H293,2)</f>
        <v>0</v>
      </c>
      <c r="K293" s="208" t="s">
        <v>19</v>
      </c>
      <c r="L293" s="46"/>
      <c r="M293" s="213" t="s">
        <v>19</v>
      </c>
      <c r="N293" s="214" t="s">
        <v>41</v>
      </c>
      <c r="O293" s="86"/>
      <c r="P293" s="215">
        <f>O293*H293</f>
        <v>0</v>
      </c>
      <c r="Q293" s="215">
        <v>0</v>
      </c>
      <c r="R293" s="215">
        <f>Q293*H293</f>
        <v>0</v>
      </c>
      <c r="S293" s="215">
        <v>0</v>
      </c>
      <c r="T293" s="216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17" t="s">
        <v>285</v>
      </c>
      <c r="AT293" s="217" t="s">
        <v>160</v>
      </c>
      <c r="AU293" s="217" t="s">
        <v>178</v>
      </c>
      <c r="AY293" s="19" t="s">
        <v>158</v>
      </c>
      <c r="BE293" s="218">
        <f>IF(N293="základní",J293,0)</f>
        <v>0</v>
      </c>
      <c r="BF293" s="218">
        <f>IF(N293="snížená",J293,0)</f>
        <v>0</v>
      </c>
      <c r="BG293" s="218">
        <f>IF(N293="zákl. přenesená",J293,0)</f>
        <v>0</v>
      </c>
      <c r="BH293" s="218">
        <f>IF(N293="sníž. přenesená",J293,0)</f>
        <v>0</v>
      </c>
      <c r="BI293" s="218">
        <f>IF(N293="nulová",J293,0)</f>
        <v>0</v>
      </c>
      <c r="BJ293" s="19" t="s">
        <v>78</v>
      </c>
      <c r="BK293" s="218">
        <f>ROUND(I293*H293,2)</f>
        <v>0</v>
      </c>
      <c r="BL293" s="19" t="s">
        <v>285</v>
      </c>
      <c r="BM293" s="217" t="s">
        <v>4291</v>
      </c>
    </row>
    <row r="294" s="2" customFormat="1" ht="14.4" customHeight="1">
      <c r="A294" s="40"/>
      <c r="B294" s="41"/>
      <c r="C294" s="246" t="s">
        <v>3114</v>
      </c>
      <c r="D294" s="246" t="s">
        <v>400</v>
      </c>
      <c r="E294" s="247" t="s">
        <v>4292</v>
      </c>
      <c r="F294" s="248" t="s">
        <v>4048</v>
      </c>
      <c r="G294" s="249" t="s">
        <v>3439</v>
      </c>
      <c r="H294" s="250">
        <v>10</v>
      </c>
      <c r="I294" s="251"/>
      <c r="J294" s="252">
        <f>ROUND(I294*H294,2)</f>
        <v>0</v>
      </c>
      <c r="K294" s="248" t="s">
        <v>19</v>
      </c>
      <c r="L294" s="253"/>
      <c r="M294" s="254" t="s">
        <v>19</v>
      </c>
      <c r="N294" s="255" t="s">
        <v>41</v>
      </c>
      <c r="O294" s="86"/>
      <c r="P294" s="215">
        <f>O294*H294</f>
        <v>0</v>
      </c>
      <c r="Q294" s="215">
        <v>0</v>
      </c>
      <c r="R294" s="215">
        <f>Q294*H294</f>
        <v>0</v>
      </c>
      <c r="S294" s="215">
        <v>0</v>
      </c>
      <c r="T294" s="216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17" t="s">
        <v>405</v>
      </c>
      <c r="AT294" s="217" t="s">
        <v>400</v>
      </c>
      <c r="AU294" s="217" t="s">
        <v>178</v>
      </c>
      <c r="AY294" s="19" t="s">
        <v>158</v>
      </c>
      <c r="BE294" s="218">
        <f>IF(N294="základní",J294,0)</f>
        <v>0</v>
      </c>
      <c r="BF294" s="218">
        <f>IF(N294="snížená",J294,0)</f>
        <v>0</v>
      </c>
      <c r="BG294" s="218">
        <f>IF(N294="zákl. přenesená",J294,0)</f>
        <v>0</v>
      </c>
      <c r="BH294" s="218">
        <f>IF(N294="sníž. přenesená",J294,0)</f>
        <v>0</v>
      </c>
      <c r="BI294" s="218">
        <f>IF(N294="nulová",J294,0)</f>
        <v>0</v>
      </c>
      <c r="BJ294" s="19" t="s">
        <v>78</v>
      </c>
      <c r="BK294" s="218">
        <f>ROUND(I294*H294,2)</f>
        <v>0</v>
      </c>
      <c r="BL294" s="19" t="s">
        <v>285</v>
      </c>
      <c r="BM294" s="217" t="s">
        <v>4293</v>
      </c>
    </row>
    <row r="295" s="2" customFormat="1" ht="14.4" customHeight="1">
      <c r="A295" s="40"/>
      <c r="B295" s="41"/>
      <c r="C295" s="206" t="s">
        <v>3117</v>
      </c>
      <c r="D295" s="206" t="s">
        <v>160</v>
      </c>
      <c r="E295" s="207" t="s">
        <v>4294</v>
      </c>
      <c r="F295" s="208" t="s">
        <v>4295</v>
      </c>
      <c r="G295" s="209" t="s">
        <v>3439</v>
      </c>
      <c r="H295" s="210">
        <v>25</v>
      </c>
      <c r="I295" s="211"/>
      <c r="J295" s="212">
        <f>ROUND(I295*H295,2)</f>
        <v>0</v>
      </c>
      <c r="K295" s="208" t="s">
        <v>19</v>
      </c>
      <c r="L295" s="46"/>
      <c r="M295" s="213" t="s">
        <v>19</v>
      </c>
      <c r="N295" s="214" t="s">
        <v>41</v>
      </c>
      <c r="O295" s="86"/>
      <c r="P295" s="215">
        <f>O295*H295</f>
        <v>0</v>
      </c>
      <c r="Q295" s="215">
        <v>0</v>
      </c>
      <c r="R295" s="215">
        <f>Q295*H295</f>
        <v>0</v>
      </c>
      <c r="S295" s="215">
        <v>0</v>
      </c>
      <c r="T295" s="216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17" t="s">
        <v>285</v>
      </c>
      <c r="AT295" s="217" t="s">
        <v>160</v>
      </c>
      <c r="AU295" s="217" t="s">
        <v>178</v>
      </c>
      <c r="AY295" s="19" t="s">
        <v>158</v>
      </c>
      <c r="BE295" s="218">
        <f>IF(N295="základní",J295,0)</f>
        <v>0</v>
      </c>
      <c r="BF295" s="218">
        <f>IF(N295="snížená",J295,0)</f>
        <v>0</v>
      </c>
      <c r="BG295" s="218">
        <f>IF(N295="zákl. přenesená",J295,0)</f>
        <v>0</v>
      </c>
      <c r="BH295" s="218">
        <f>IF(N295="sníž. přenesená",J295,0)</f>
        <v>0</v>
      </c>
      <c r="BI295" s="218">
        <f>IF(N295="nulová",J295,0)</f>
        <v>0</v>
      </c>
      <c r="BJ295" s="19" t="s">
        <v>78</v>
      </c>
      <c r="BK295" s="218">
        <f>ROUND(I295*H295,2)</f>
        <v>0</v>
      </c>
      <c r="BL295" s="19" t="s">
        <v>285</v>
      </c>
      <c r="BM295" s="217" t="s">
        <v>4296</v>
      </c>
    </row>
    <row r="296" s="2" customFormat="1" ht="14.4" customHeight="1">
      <c r="A296" s="40"/>
      <c r="B296" s="41"/>
      <c r="C296" s="246" t="s">
        <v>3119</v>
      </c>
      <c r="D296" s="246" t="s">
        <v>400</v>
      </c>
      <c r="E296" s="247" t="s">
        <v>4297</v>
      </c>
      <c r="F296" s="248" t="s">
        <v>4298</v>
      </c>
      <c r="G296" s="249" t="s">
        <v>3439</v>
      </c>
      <c r="H296" s="250">
        <v>25</v>
      </c>
      <c r="I296" s="251"/>
      <c r="J296" s="252">
        <f>ROUND(I296*H296,2)</f>
        <v>0</v>
      </c>
      <c r="K296" s="248" t="s">
        <v>19</v>
      </c>
      <c r="L296" s="253"/>
      <c r="M296" s="254" t="s">
        <v>19</v>
      </c>
      <c r="N296" s="255" t="s">
        <v>41</v>
      </c>
      <c r="O296" s="86"/>
      <c r="P296" s="215">
        <f>O296*H296</f>
        <v>0</v>
      </c>
      <c r="Q296" s="215">
        <v>0</v>
      </c>
      <c r="R296" s="215">
        <f>Q296*H296</f>
        <v>0</v>
      </c>
      <c r="S296" s="215">
        <v>0</v>
      </c>
      <c r="T296" s="216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17" t="s">
        <v>405</v>
      </c>
      <c r="AT296" s="217" t="s">
        <v>400</v>
      </c>
      <c r="AU296" s="217" t="s">
        <v>178</v>
      </c>
      <c r="AY296" s="19" t="s">
        <v>158</v>
      </c>
      <c r="BE296" s="218">
        <f>IF(N296="základní",J296,0)</f>
        <v>0</v>
      </c>
      <c r="BF296" s="218">
        <f>IF(N296="snížená",J296,0)</f>
        <v>0</v>
      </c>
      <c r="BG296" s="218">
        <f>IF(N296="zákl. přenesená",J296,0)</f>
        <v>0</v>
      </c>
      <c r="BH296" s="218">
        <f>IF(N296="sníž. přenesená",J296,0)</f>
        <v>0</v>
      </c>
      <c r="BI296" s="218">
        <f>IF(N296="nulová",J296,0)</f>
        <v>0</v>
      </c>
      <c r="BJ296" s="19" t="s">
        <v>78</v>
      </c>
      <c r="BK296" s="218">
        <f>ROUND(I296*H296,2)</f>
        <v>0</v>
      </c>
      <c r="BL296" s="19" t="s">
        <v>285</v>
      </c>
      <c r="BM296" s="217" t="s">
        <v>4299</v>
      </c>
    </row>
    <row r="297" s="2" customFormat="1" ht="14.4" customHeight="1">
      <c r="A297" s="40"/>
      <c r="B297" s="41"/>
      <c r="C297" s="206" t="s">
        <v>3121</v>
      </c>
      <c r="D297" s="206" t="s">
        <v>160</v>
      </c>
      <c r="E297" s="207" t="s">
        <v>4300</v>
      </c>
      <c r="F297" s="208" t="s">
        <v>4301</v>
      </c>
      <c r="G297" s="209" t="s">
        <v>3439</v>
      </c>
      <c r="H297" s="210">
        <v>8</v>
      </c>
      <c r="I297" s="211"/>
      <c r="J297" s="212">
        <f>ROUND(I297*H297,2)</f>
        <v>0</v>
      </c>
      <c r="K297" s="208" t="s">
        <v>19</v>
      </c>
      <c r="L297" s="46"/>
      <c r="M297" s="213" t="s">
        <v>19</v>
      </c>
      <c r="N297" s="214" t="s">
        <v>41</v>
      </c>
      <c r="O297" s="86"/>
      <c r="P297" s="215">
        <f>O297*H297</f>
        <v>0</v>
      </c>
      <c r="Q297" s="215">
        <v>0</v>
      </c>
      <c r="R297" s="215">
        <f>Q297*H297</f>
        <v>0</v>
      </c>
      <c r="S297" s="215">
        <v>0</v>
      </c>
      <c r="T297" s="216">
        <f>S297*H297</f>
        <v>0</v>
      </c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R297" s="217" t="s">
        <v>285</v>
      </c>
      <c r="AT297" s="217" t="s">
        <v>160</v>
      </c>
      <c r="AU297" s="217" t="s">
        <v>178</v>
      </c>
      <c r="AY297" s="19" t="s">
        <v>158</v>
      </c>
      <c r="BE297" s="218">
        <f>IF(N297="základní",J297,0)</f>
        <v>0</v>
      </c>
      <c r="BF297" s="218">
        <f>IF(N297="snížená",J297,0)</f>
        <v>0</v>
      </c>
      <c r="BG297" s="218">
        <f>IF(N297="zákl. přenesená",J297,0)</f>
        <v>0</v>
      </c>
      <c r="BH297" s="218">
        <f>IF(N297="sníž. přenesená",J297,0)</f>
        <v>0</v>
      </c>
      <c r="BI297" s="218">
        <f>IF(N297="nulová",J297,0)</f>
        <v>0</v>
      </c>
      <c r="BJ297" s="19" t="s">
        <v>78</v>
      </c>
      <c r="BK297" s="218">
        <f>ROUND(I297*H297,2)</f>
        <v>0</v>
      </c>
      <c r="BL297" s="19" t="s">
        <v>285</v>
      </c>
      <c r="BM297" s="217" t="s">
        <v>4302</v>
      </c>
    </row>
    <row r="298" s="2" customFormat="1" ht="14.4" customHeight="1">
      <c r="A298" s="40"/>
      <c r="B298" s="41"/>
      <c r="C298" s="246" t="s">
        <v>3123</v>
      </c>
      <c r="D298" s="246" t="s">
        <v>400</v>
      </c>
      <c r="E298" s="247" t="s">
        <v>4303</v>
      </c>
      <c r="F298" s="248" t="s">
        <v>4304</v>
      </c>
      <c r="G298" s="249" t="s">
        <v>3439</v>
      </c>
      <c r="H298" s="250">
        <v>8</v>
      </c>
      <c r="I298" s="251"/>
      <c r="J298" s="252">
        <f>ROUND(I298*H298,2)</f>
        <v>0</v>
      </c>
      <c r="K298" s="248" t="s">
        <v>19</v>
      </c>
      <c r="L298" s="253"/>
      <c r="M298" s="254" t="s">
        <v>19</v>
      </c>
      <c r="N298" s="255" t="s">
        <v>41</v>
      </c>
      <c r="O298" s="86"/>
      <c r="P298" s="215">
        <f>O298*H298</f>
        <v>0</v>
      </c>
      <c r="Q298" s="215">
        <v>0</v>
      </c>
      <c r="R298" s="215">
        <f>Q298*H298</f>
        <v>0</v>
      </c>
      <c r="S298" s="215">
        <v>0</v>
      </c>
      <c r="T298" s="216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17" t="s">
        <v>405</v>
      </c>
      <c r="AT298" s="217" t="s">
        <v>400</v>
      </c>
      <c r="AU298" s="217" t="s">
        <v>178</v>
      </c>
      <c r="AY298" s="19" t="s">
        <v>158</v>
      </c>
      <c r="BE298" s="218">
        <f>IF(N298="základní",J298,0)</f>
        <v>0</v>
      </c>
      <c r="BF298" s="218">
        <f>IF(N298="snížená",J298,0)</f>
        <v>0</v>
      </c>
      <c r="BG298" s="218">
        <f>IF(N298="zákl. přenesená",J298,0)</f>
        <v>0</v>
      </c>
      <c r="BH298" s="218">
        <f>IF(N298="sníž. přenesená",J298,0)</f>
        <v>0</v>
      </c>
      <c r="BI298" s="218">
        <f>IF(N298="nulová",J298,0)</f>
        <v>0</v>
      </c>
      <c r="BJ298" s="19" t="s">
        <v>78</v>
      </c>
      <c r="BK298" s="218">
        <f>ROUND(I298*H298,2)</f>
        <v>0</v>
      </c>
      <c r="BL298" s="19" t="s">
        <v>285</v>
      </c>
      <c r="BM298" s="217" t="s">
        <v>4305</v>
      </c>
    </row>
    <row r="299" s="2" customFormat="1" ht="14.4" customHeight="1">
      <c r="A299" s="40"/>
      <c r="B299" s="41"/>
      <c r="C299" s="206" t="s">
        <v>3125</v>
      </c>
      <c r="D299" s="206" t="s">
        <v>160</v>
      </c>
      <c r="E299" s="207" t="s">
        <v>4306</v>
      </c>
      <c r="F299" s="208" t="s">
        <v>4307</v>
      </c>
      <c r="G299" s="209" t="s">
        <v>181</v>
      </c>
      <c r="H299" s="210">
        <v>100</v>
      </c>
      <c r="I299" s="211"/>
      <c r="J299" s="212">
        <f>ROUND(I299*H299,2)</f>
        <v>0</v>
      </c>
      <c r="K299" s="208" t="s">
        <v>19</v>
      </c>
      <c r="L299" s="46"/>
      <c r="M299" s="213" t="s">
        <v>19</v>
      </c>
      <c r="N299" s="214" t="s">
        <v>41</v>
      </c>
      <c r="O299" s="86"/>
      <c r="P299" s="215">
        <f>O299*H299</f>
        <v>0</v>
      </c>
      <c r="Q299" s="215">
        <v>0</v>
      </c>
      <c r="R299" s="215">
        <f>Q299*H299</f>
        <v>0</v>
      </c>
      <c r="S299" s="215">
        <v>0</v>
      </c>
      <c r="T299" s="216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17" t="s">
        <v>285</v>
      </c>
      <c r="AT299" s="217" t="s">
        <v>160</v>
      </c>
      <c r="AU299" s="217" t="s">
        <v>178</v>
      </c>
      <c r="AY299" s="19" t="s">
        <v>158</v>
      </c>
      <c r="BE299" s="218">
        <f>IF(N299="základní",J299,0)</f>
        <v>0</v>
      </c>
      <c r="BF299" s="218">
        <f>IF(N299="snížená",J299,0)</f>
        <v>0</v>
      </c>
      <c r="BG299" s="218">
        <f>IF(N299="zákl. přenesená",J299,0)</f>
        <v>0</v>
      </c>
      <c r="BH299" s="218">
        <f>IF(N299="sníž. přenesená",J299,0)</f>
        <v>0</v>
      </c>
      <c r="BI299" s="218">
        <f>IF(N299="nulová",J299,0)</f>
        <v>0</v>
      </c>
      <c r="BJ299" s="19" t="s">
        <v>78</v>
      </c>
      <c r="BK299" s="218">
        <f>ROUND(I299*H299,2)</f>
        <v>0</v>
      </c>
      <c r="BL299" s="19" t="s">
        <v>285</v>
      </c>
      <c r="BM299" s="217" t="s">
        <v>4308</v>
      </c>
    </row>
    <row r="300" s="2" customFormat="1" ht="14.4" customHeight="1">
      <c r="A300" s="40"/>
      <c r="B300" s="41"/>
      <c r="C300" s="246" t="s">
        <v>3127</v>
      </c>
      <c r="D300" s="246" t="s">
        <v>400</v>
      </c>
      <c r="E300" s="247" t="s">
        <v>4309</v>
      </c>
      <c r="F300" s="248" t="s">
        <v>4310</v>
      </c>
      <c r="G300" s="249" t="s">
        <v>181</v>
      </c>
      <c r="H300" s="250">
        <v>100</v>
      </c>
      <c r="I300" s="251"/>
      <c r="J300" s="252">
        <f>ROUND(I300*H300,2)</f>
        <v>0</v>
      </c>
      <c r="K300" s="248" t="s">
        <v>19</v>
      </c>
      <c r="L300" s="253"/>
      <c r="M300" s="254" t="s">
        <v>19</v>
      </c>
      <c r="N300" s="255" t="s">
        <v>41</v>
      </c>
      <c r="O300" s="86"/>
      <c r="P300" s="215">
        <f>O300*H300</f>
        <v>0</v>
      </c>
      <c r="Q300" s="215">
        <v>0</v>
      </c>
      <c r="R300" s="215">
        <f>Q300*H300</f>
        <v>0</v>
      </c>
      <c r="S300" s="215">
        <v>0</v>
      </c>
      <c r="T300" s="216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17" t="s">
        <v>405</v>
      </c>
      <c r="AT300" s="217" t="s">
        <v>400</v>
      </c>
      <c r="AU300" s="217" t="s">
        <v>178</v>
      </c>
      <c r="AY300" s="19" t="s">
        <v>158</v>
      </c>
      <c r="BE300" s="218">
        <f>IF(N300="základní",J300,0)</f>
        <v>0</v>
      </c>
      <c r="BF300" s="218">
        <f>IF(N300="snížená",J300,0)</f>
        <v>0</v>
      </c>
      <c r="BG300" s="218">
        <f>IF(N300="zákl. přenesená",J300,0)</f>
        <v>0</v>
      </c>
      <c r="BH300" s="218">
        <f>IF(N300="sníž. přenesená",J300,0)</f>
        <v>0</v>
      </c>
      <c r="BI300" s="218">
        <f>IF(N300="nulová",J300,0)</f>
        <v>0</v>
      </c>
      <c r="BJ300" s="19" t="s">
        <v>78</v>
      </c>
      <c r="BK300" s="218">
        <f>ROUND(I300*H300,2)</f>
        <v>0</v>
      </c>
      <c r="BL300" s="19" t="s">
        <v>285</v>
      </c>
      <c r="BM300" s="217" t="s">
        <v>4311</v>
      </c>
    </row>
    <row r="301" s="2" customFormat="1" ht="14.4" customHeight="1">
      <c r="A301" s="40"/>
      <c r="B301" s="41"/>
      <c r="C301" s="206" t="s">
        <v>3129</v>
      </c>
      <c r="D301" s="206" t="s">
        <v>160</v>
      </c>
      <c r="E301" s="207" t="s">
        <v>4312</v>
      </c>
      <c r="F301" s="208" t="s">
        <v>4313</v>
      </c>
      <c r="G301" s="209" t="s">
        <v>3439</v>
      </c>
      <c r="H301" s="210">
        <v>1</v>
      </c>
      <c r="I301" s="211"/>
      <c r="J301" s="212">
        <f>ROUND(I301*H301,2)</f>
        <v>0</v>
      </c>
      <c r="K301" s="208" t="s">
        <v>19</v>
      </c>
      <c r="L301" s="46"/>
      <c r="M301" s="213" t="s">
        <v>19</v>
      </c>
      <c r="N301" s="214" t="s">
        <v>41</v>
      </c>
      <c r="O301" s="86"/>
      <c r="P301" s="215">
        <f>O301*H301</f>
        <v>0</v>
      </c>
      <c r="Q301" s="215">
        <v>0</v>
      </c>
      <c r="R301" s="215">
        <f>Q301*H301</f>
        <v>0</v>
      </c>
      <c r="S301" s="215">
        <v>0</v>
      </c>
      <c r="T301" s="216">
        <f>S301*H301</f>
        <v>0</v>
      </c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R301" s="217" t="s">
        <v>285</v>
      </c>
      <c r="AT301" s="217" t="s">
        <v>160</v>
      </c>
      <c r="AU301" s="217" t="s">
        <v>178</v>
      </c>
      <c r="AY301" s="19" t="s">
        <v>158</v>
      </c>
      <c r="BE301" s="218">
        <f>IF(N301="základní",J301,0)</f>
        <v>0</v>
      </c>
      <c r="BF301" s="218">
        <f>IF(N301="snížená",J301,0)</f>
        <v>0</v>
      </c>
      <c r="BG301" s="218">
        <f>IF(N301="zákl. přenesená",J301,0)</f>
        <v>0</v>
      </c>
      <c r="BH301" s="218">
        <f>IF(N301="sníž. přenesená",J301,0)</f>
        <v>0</v>
      </c>
      <c r="BI301" s="218">
        <f>IF(N301="nulová",J301,0)</f>
        <v>0</v>
      </c>
      <c r="BJ301" s="19" t="s">
        <v>78</v>
      </c>
      <c r="BK301" s="218">
        <f>ROUND(I301*H301,2)</f>
        <v>0</v>
      </c>
      <c r="BL301" s="19" t="s">
        <v>285</v>
      </c>
      <c r="BM301" s="217" t="s">
        <v>4314</v>
      </c>
    </row>
    <row r="302" s="2" customFormat="1" ht="14.4" customHeight="1">
      <c r="A302" s="40"/>
      <c r="B302" s="41"/>
      <c r="C302" s="246" t="s">
        <v>3131</v>
      </c>
      <c r="D302" s="246" t="s">
        <v>400</v>
      </c>
      <c r="E302" s="247" t="s">
        <v>4315</v>
      </c>
      <c r="F302" s="248" t="s">
        <v>4316</v>
      </c>
      <c r="G302" s="249" t="s">
        <v>3439</v>
      </c>
      <c r="H302" s="250">
        <v>1</v>
      </c>
      <c r="I302" s="251"/>
      <c r="J302" s="252">
        <f>ROUND(I302*H302,2)</f>
        <v>0</v>
      </c>
      <c r="K302" s="248" t="s">
        <v>19</v>
      </c>
      <c r="L302" s="253"/>
      <c r="M302" s="254" t="s">
        <v>19</v>
      </c>
      <c r="N302" s="255" t="s">
        <v>41</v>
      </c>
      <c r="O302" s="86"/>
      <c r="P302" s="215">
        <f>O302*H302</f>
        <v>0</v>
      </c>
      <c r="Q302" s="215">
        <v>0</v>
      </c>
      <c r="R302" s="215">
        <f>Q302*H302</f>
        <v>0</v>
      </c>
      <c r="S302" s="215">
        <v>0</v>
      </c>
      <c r="T302" s="216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17" t="s">
        <v>405</v>
      </c>
      <c r="AT302" s="217" t="s">
        <v>400</v>
      </c>
      <c r="AU302" s="217" t="s">
        <v>178</v>
      </c>
      <c r="AY302" s="19" t="s">
        <v>158</v>
      </c>
      <c r="BE302" s="218">
        <f>IF(N302="základní",J302,0)</f>
        <v>0</v>
      </c>
      <c r="BF302" s="218">
        <f>IF(N302="snížená",J302,0)</f>
        <v>0</v>
      </c>
      <c r="BG302" s="218">
        <f>IF(N302="zákl. přenesená",J302,0)</f>
        <v>0</v>
      </c>
      <c r="BH302" s="218">
        <f>IF(N302="sníž. přenesená",J302,0)</f>
        <v>0</v>
      </c>
      <c r="BI302" s="218">
        <f>IF(N302="nulová",J302,0)</f>
        <v>0</v>
      </c>
      <c r="BJ302" s="19" t="s">
        <v>78</v>
      </c>
      <c r="BK302" s="218">
        <f>ROUND(I302*H302,2)</f>
        <v>0</v>
      </c>
      <c r="BL302" s="19" t="s">
        <v>285</v>
      </c>
      <c r="BM302" s="217" t="s">
        <v>4317</v>
      </c>
    </row>
    <row r="303" s="2" customFormat="1" ht="14.4" customHeight="1">
      <c r="A303" s="40"/>
      <c r="B303" s="41"/>
      <c r="C303" s="206" t="s">
        <v>3135</v>
      </c>
      <c r="D303" s="206" t="s">
        <v>160</v>
      </c>
      <c r="E303" s="207" t="s">
        <v>4318</v>
      </c>
      <c r="F303" s="208" t="s">
        <v>4319</v>
      </c>
      <c r="G303" s="209" t="s">
        <v>181</v>
      </c>
      <c r="H303" s="210">
        <v>50</v>
      </c>
      <c r="I303" s="211"/>
      <c r="J303" s="212">
        <f>ROUND(I303*H303,2)</f>
        <v>0</v>
      </c>
      <c r="K303" s="208" t="s">
        <v>19</v>
      </c>
      <c r="L303" s="46"/>
      <c r="M303" s="213" t="s">
        <v>19</v>
      </c>
      <c r="N303" s="214" t="s">
        <v>41</v>
      </c>
      <c r="O303" s="86"/>
      <c r="P303" s="215">
        <f>O303*H303</f>
        <v>0</v>
      </c>
      <c r="Q303" s="215">
        <v>0</v>
      </c>
      <c r="R303" s="215">
        <f>Q303*H303</f>
        <v>0</v>
      </c>
      <c r="S303" s="215">
        <v>0</v>
      </c>
      <c r="T303" s="216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17" t="s">
        <v>285</v>
      </c>
      <c r="AT303" s="217" t="s">
        <v>160</v>
      </c>
      <c r="AU303" s="217" t="s">
        <v>178</v>
      </c>
      <c r="AY303" s="19" t="s">
        <v>158</v>
      </c>
      <c r="BE303" s="218">
        <f>IF(N303="základní",J303,0)</f>
        <v>0</v>
      </c>
      <c r="BF303" s="218">
        <f>IF(N303="snížená",J303,0)</f>
        <v>0</v>
      </c>
      <c r="BG303" s="218">
        <f>IF(N303="zákl. přenesená",J303,0)</f>
        <v>0</v>
      </c>
      <c r="BH303" s="218">
        <f>IF(N303="sníž. přenesená",J303,0)</f>
        <v>0</v>
      </c>
      <c r="BI303" s="218">
        <f>IF(N303="nulová",J303,0)</f>
        <v>0</v>
      </c>
      <c r="BJ303" s="19" t="s">
        <v>78</v>
      </c>
      <c r="BK303" s="218">
        <f>ROUND(I303*H303,2)</f>
        <v>0</v>
      </c>
      <c r="BL303" s="19" t="s">
        <v>285</v>
      </c>
      <c r="BM303" s="217" t="s">
        <v>4320</v>
      </c>
    </row>
    <row r="304" s="2" customFormat="1" ht="14.4" customHeight="1">
      <c r="A304" s="40"/>
      <c r="B304" s="41"/>
      <c r="C304" s="246" t="s">
        <v>3137</v>
      </c>
      <c r="D304" s="246" t="s">
        <v>400</v>
      </c>
      <c r="E304" s="247" t="s">
        <v>4321</v>
      </c>
      <c r="F304" s="248" t="s">
        <v>4322</v>
      </c>
      <c r="G304" s="249" t="s">
        <v>181</v>
      </c>
      <c r="H304" s="250">
        <v>50</v>
      </c>
      <c r="I304" s="251"/>
      <c r="J304" s="252">
        <f>ROUND(I304*H304,2)</f>
        <v>0</v>
      </c>
      <c r="K304" s="248" t="s">
        <v>19</v>
      </c>
      <c r="L304" s="253"/>
      <c r="M304" s="254" t="s">
        <v>19</v>
      </c>
      <c r="N304" s="255" t="s">
        <v>41</v>
      </c>
      <c r="O304" s="86"/>
      <c r="P304" s="215">
        <f>O304*H304</f>
        <v>0</v>
      </c>
      <c r="Q304" s="215">
        <v>0</v>
      </c>
      <c r="R304" s="215">
        <f>Q304*H304</f>
        <v>0</v>
      </c>
      <c r="S304" s="215">
        <v>0</v>
      </c>
      <c r="T304" s="216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17" t="s">
        <v>405</v>
      </c>
      <c r="AT304" s="217" t="s">
        <v>400</v>
      </c>
      <c r="AU304" s="217" t="s">
        <v>178</v>
      </c>
      <c r="AY304" s="19" t="s">
        <v>158</v>
      </c>
      <c r="BE304" s="218">
        <f>IF(N304="základní",J304,0)</f>
        <v>0</v>
      </c>
      <c r="BF304" s="218">
        <f>IF(N304="snížená",J304,0)</f>
        <v>0</v>
      </c>
      <c r="BG304" s="218">
        <f>IF(N304="zákl. přenesená",J304,0)</f>
        <v>0</v>
      </c>
      <c r="BH304" s="218">
        <f>IF(N304="sníž. přenesená",J304,0)</f>
        <v>0</v>
      </c>
      <c r="BI304" s="218">
        <f>IF(N304="nulová",J304,0)</f>
        <v>0</v>
      </c>
      <c r="BJ304" s="19" t="s">
        <v>78</v>
      </c>
      <c r="BK304" s="218">
        <f>ROUND(I304*H304,2)</f>
        <v>0</v>
      </c>
      <c r="BL304" s="19" t="s">
        <v>285</v>
      </c>
      <c r="BM304" s="217" t="s">
        <v>4323</v>
      </c>
    </row>
    <row r="305" s="2" customFormat="1" ht="14.4" customHeight="1">
      <c r="A305" s="40"/>
      <c r="B305" s="41"/>
      <c r="C305" s="206" t="s">
        <v>3140</v>
      </c>
      <c r="D305" s="206" t="s">
        <v>160</v>
      </c>
      <c r="E305" s="207" t="s">
        <v>4324</v>
      </c>
      <c r="F305" s="208" t="s">
        <v>4325</v>
      </c>
      <c r="G305" s="209" t="s">
        <v>3439</v>
      </c>
      <c r="H305" s="210">
        <v>50</v>
      </c>
      <c r="I305" s="211"/>
      <c r="J305" s="212">
        <f>ROUND(I305*H305,2)</f>
        <v>0</v>
      </c>
      <c r="K305" s="208" t="s">
        <v>19</v>
      </c>
      <c r="L305" s="46"/>
      <c r="M305" s="213" t="s">
        <v>19</v>
      </c>
      <c r="N305" s="214" t="s">
        <v>41</v>
      </c>
      <c r="O305" s="86"/>
      <c r="P305" s="215">
        <f>O305*H305</f>
        <v>0</v>
      </c>
      <c r="Q305" s="215">
        <v>0</v>
      </c>
      <c r="R305" s="215">
        <f>Q305*H305</f>
        <v>0</v>
      </c>
      <c r="S305" s="215">
        <v>0</v>
      </c>
      <c r="T305" s="216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17" t="s">
        <v>285</v>
      </c>
      <c r="AT305" s="217" t="s">
        <v>160</v>
      </c>
      <c r="AU305" s="217" t="s">
        <v>178</v>
      </c>
      <c r="AY305" s="19" t="s">
        <v>158</v>
      </c>
      <c r="BE305" s="218">
        <f>IF(N305="základní",J305,0)</f>
        <v>0</v>
      </c>
      <c r="BF305" s="218">
        <f>IF(N305="snížená",J305,0)</f>
        <v>0</v>
      </c>
      <c r="BG305" s="218">
        <f>IF(N305="zákl. přenesená",J305,0)</f>
        <v>0</v>
      </c>
      <c r="BH305" s="218">
        <f>IF(N305="sníž. přenesená",J305,0)</f>
        <v>0</v>
      </c>
      <c r="BI305" s="218">
        <f>IF(N305="nulová",J305,0)</f>
        <v>0</v>
      </c>
      <c r="BJ305" s="19" t="s">
        <v>78</v>
      </c>
      <c r="BK305" s="218">
        <f>ROUND(I305*H305,2)</f>
        <v>0</v>
      </c>
      <c r="BL305" s="19" t="s">
        <v>285</v>
      </c>
      <c r="BM305" s="217" t="s">
        <v>4326</v>
      </c>
    </row>
    <row r="306" s="2" customFormat="1" ht="14.4" customHeight="1">
      <c r="A306" s="40"/>
      <c r="B306" s="41"/>
      <c r="C306" s="246" t="s">
        <v>3142</v>
      </c>
      <c r="D306" s="246" t="s">
        <v>400</v>
      </c>
      <c r="E306" s="247" t="s">
        <v>4327</v>
      </c>
      <c r="F306" s="248" t="s">
        <v>4328</v>
      </c>
      <c r="G306" s="249" t="s">
        <v>3439</v>
      </c>
      <c r="H306" s="250">
        <v>50</v>
      </c>
      <c r="I306" s="251"/>
      <c r="J306" s="252">
        <f>ROUND(I306*H306,2)</f>
        <v>0</v>
      </c>
      <c r="K306" s="248" t="s">
        <v>19</v>
      </c>
      <c r="L306" s="253"/>
      <c r="M306" s="254" t="s">
        <v>19</v>
      </c>
      <c r="N306" s="255" t="s">
        <v>41</v>
      </c>
      <c r="O306" s="86"/>
      <c r="P306" s="215">
        <f>O306*H306</f>
        <v>0</v>
      </c>
      <c r="Q306" s="215">
        <v>0</v>
      </c>
      <c r="R306" s="215">
        <f>Q306*H306</f>
        <v>0</v>
      </c>
      <c r="S306" s="215">
        <v>0</v>
      </c>
      <c r="T306" s="216">
        <f>S306*H306</f>
        <v>0</v>
      </c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R306" s="217" t="s">
        <v>405</v>
      </c>
      <c r="AT306" s="217" t="s">
        <v>400</v>
      </c>
      <c r="AU306" s="217" t="s">
        <v>178</v>
      </c>
      <c r="AY306" s="19" t="s">
        <v>158</v>
      </c>
      <c r="BE306" s="218">
        <f>IF(N306="základní",J306,0)</f>
        <v>0</v>
      </c>
      <c r="BF306" s="218">
        <f>IF(N306="snížená",J306,0)</f>
        <v>0</v>
      </c>
      <c r="BG306" s="218">
        <f>IF(N306="zákl. přenesená",J306,0)</f>
        <v>0</v>
      </c>
      <c r="BH306" s="218">
        <f>IF(N306="sníž. přenesená",J306,0)</f>
        <v>0</v>
      </c>
      <c r="BI306" s="218">
        <f>IF(N306="nulová",J306,0)</f>
        <v>0</v>
      </c>
      <c r="BJ306" s="19" t="s">
        <v>78</v>
      </c>
      <c r="BK306" s="218">
        <f>ROUND(I306*H306,2)</f>
        <v>0</v>
      </c>
      <c r="BL306" s="19" t="s">
        <v>285</v>
      </c>
      <c r="BM306" s="217" t="s">
        <v>4329</v>
      </c>
    </row>
    <row r="307" s="2" customFormat="1" ht="19.8" customHeight="1">
      <c r="A307" s="40"/>
      <c r="B307" s="41"/>
      <c r="C307" s="206" t="s">
        <v>3145</v>
      </c>
      <c r="D307" s="206" t="s">
        <v>160</v>
      </c>
      <c r="E307" s="207" t="s">
        <v>4330</v>
      </c>
      <c r="F307" s="208" t="s">
        <v>4331</v>
      </c>
      <c r="G307" s="209" t="s">
        <v>3439</v>
      </c>
      <c r="H307" s="210">
        <v>1</v>
      </c>
      <c r="I307" s="211"/>
      <c r="J307" s="212">
        <f>ROUND(I307*H307,2)</f>
        <v>0</v>
      </c>
      <c r="K307" s="208" t="s">
        <v>19</v>
      </c>
      <c r="L307" s="46"/>
      <c r="M307" s="213" t="s">
        <v>19</v>
      </c>
      <c r="N307" s="214" t="s">
        <v>41</v>
      </c>
      <c r="O307" s="86"/>
      <c r="P307" s="215">
        <f>O307*H307</f>
        <v>0</v>
      </c>
      <c r="Q307" s="215">
        <v>0</v>
      </c>
      <c r="R307" s="215">
        <f>Q307*H307</f>
        <v>0</v>
      </c>
      <c r="S307" s="215">
        <v>0</v>
      </c>
      <c r="T307" s="216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17" t="s">
        <v>285</v>
      </c>
      <c r="AT307" s="217" t="s">
        <v>160</v>
      </c>
      <c r="AU307" s="217" t="s">
        <v>178</v>
      </c>
      <c r="AY307" s="19" t="s">
        <v>158</v>
      </c>
      <c r="BE307" s="218">
        <f>IF(N307="základní",J307,0)</f>
        <v>0</v>
      </c>
      <c r="BF307" s="218">
        <f>IF(N307="snížená",J307,0)</f>
        <v>0</v>
      </c>
      <c r="BG307" s="218">
        <f>IF(N307="zákl. přenesená",J307,0)</f>
        <v>0</v>
      </c>
      <c r="BH307" s="218">
        <f>IF(N307="sníž. přenesená",J307,0)</f>
        <v>0</v>
      </c>
      <c r="BI307" s="218">
        <f>IF(N307="nulová",J307,0)</f>
        <v>0</v>
      </c>
      <c r="BJ307" s="19" t="s">
        <v>78</v>
      </c>
      <c r="BK307" s="218">
        <f>ROUND(I307*H307,2)</f>
        <v>0</v>
      </c>
      <c r="BL307" s="19" t="s">
        <v>285</v>
      </c>
      <c r="BM307" s="217" t="s">
        <v>4332</v>
      </c>
    </row>
    <row r="308" s="2" customFormat="1" ht="19.8" customHeight="1">
      <c r="A308" s="40"/>
      <c r="B308" s="41"/>
      <c r="C308" s="246" t="s">
        <v>3147</v>
      </c>
      <c r="D308" s="246" t="s">
        <v>400</v>
      </c>
      <c r="E308" s="247" t="s">
        <v>4333</v>
      </c>
      <c r="F308" s="248" t="s">
        <v>4334</v>
      </c>
      <c r="G308" s="249" t="s">
        <v>3439</v>
      </c>
      <c r="H308" s="250">
        <v>1</v>
      </c>
      <c r="I308" s="251"/>
      <c r="J308" s="252">
        <f>ROUND(I308*H308,2)</f>
        <v>0</v>
      </c>
      <c r="K308" s="248" t="s">
        <v>19</v>
      </c>
      <c r="L308" s="253"/>
      <c r="M308" s="254" t="s">
        <v>19</v>
      </c>
      <c r="N308" s="255" t="s">
        <v>41</v>
      </c>
      <c r="O308" s="86"/>
      <c r="P308" s="215">
        <f>O308*H308</f>
        <v>0</v>
      </c>
      <c r="Q308" s="215">
        <v>0</v>
      </c>
      <c r="R308" s="215">
        <f>Q308*H308</f>
        <v>0</v>
      </c>
      <c r="S308" s="215">
        <v>0</v>
      </c>
      <c r="T308" s="216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17" t="s">
        <v>405</v>
      </c>
      <c r="AT308" s="217" t="s">
        <v>400</v>
      </c>
      <c r="AU308" s="217" t="s">
        <v>178</v>
      </c>
      <c r="AY308" s="19" t="s">
        <v>158</v>
      </c>
      <c r="BE308" s="218">
        <f>IF(N308="základní",J308,0)</f>
        <v>0</v>
      </c>
      <c r="BF308" s="218">
        <f>IF(N308="snížená",J308,0)</f>
        <v>0</v>
      </c>
      <c r="BG308" s="218">
        <f>IF(N308="zákl. přenesená",J308,0)</f>
        <v>0</v>
      </c>
      <c r="BH308" s="218">
        <f>IF(N308="sníž. přenesená",J308,0)</f>
        <v>0</v>
      </c>
      <c r="BI308" s="218">
        <f>IF(N308="nulová",J308,0)</f>
        <v>0</v>
      </c>
      <c r="BJ308" s="19" t="s">
        <v>78</v>
      </c>
      <c r="BK308" s="218">
        <f>ROUND(I308*H308,2)</f>
        <v>0</v>
      </c>
      <c r="BL308" s="19" t="s">
        <v>285</v>
      </c>
      <c r="BM308" s="217" t="s">
        <v>4335</v>
      </c>
    </row>
    <row r="309" s="2" customFormat="1" ht="14.4" customHeight="1">
      <c r="A309" s="40"/>
      <c r="B309" s="41"/>
      <c r="C309" s="206" t="s">
        <v>3151</v>
      </c>
      <c r="D309" s="206" t="s">
        <v>160</v>
      </c>
      <c r="E309" s="207" t="s">
        <v>4336</v>
      </c>
      <c r="F309" s="208" t="s">
        <v>4337</v>
      </c>
      <c r="G309" s="209" t="s">
        <v>3439</v>
      </c>
      <c r="H309" s="210">
        <v>1</v>
      </c>
      <c r="I309" s="211"/>
      <c r="J309" s="212">
        <f>ROUND(I309*H309,2)</f>
        <v>0</v>
      </c>
      <c r="K309" s="208" t="s">
        <v>19</v>
      </c>
      <c r="L309" s="46"/>
      <c r="M309" s="213" t="s">
        <v>19</v>
      </c>
      <c r="N309" s="214" t="s">
        <v>41</v>
      </c>
      <c r="O309" s="86"/>
      <c r="P309" s="215">
        <f>O309*H309</f>
        <v>0</v>
      </c>
      <c r="Q309" s="215">
        <v>0</v>
      </c>
      <c r="R309" s="215">
        <f>Q309*H309</f>
        <v>0</v>
      </c>
      <c r="S309" s="215">
        <v>0</v>
      </c>
      <c r="T309" s="216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17" t="s">
        <v>285</v>
      </c>
      <c r="AT309" s="217" t="s">
        <v>160</v>
      </c>
      <c r="AU309" s="217" t="s">
        <v>178</v>
      </c>
      <c r="AY309" s="19" t="s">
        <v>158</v>
      </c>
      <c r="BE309" s="218">
        <f>IF(N309="základní",J309,0)</f>
        <v>0</v>
      </c>
      <c r="BF309" s="218">
        <f>IF(N309="snížená",J309,0)</f>
        <v>0</v>
      </c>
      <c r="BG309" s="218">
        <f>IF(N309="zákl. přenesená",J309,0)</f>
        <v>0</v>
      </c>
      <c r="BH309" s="218">
        <f>IF(N309="sníž. přenesená",J309,0)</f>
        <v>0</v>
      </c>
      <c r="BI309" s="218">
        <f>IF(N309="nulová",J309,0)</f>
        <v>0</v>
      </c>
      <c r="BJ309" s="19" t="s">
        <v>78</v>
      </c>
      <c r="BK309" s="218">
        <f>ROUND(I309*H309,2)</f>
        <v>0</v>
      </c>
      <c r="BL309" s="19" t="s">
        <v>285</v>
      </c>
      <c r="BM309" s="217" t="s">
        <v>4338</v>
      </c>
    </row>
    <row r="310" s="2" customFormat="1" ht="14.4" customHeight="1">
      <c r="A310" s="40"/>
      <c r="B310" s="41"/>
      <c r="C310" s="246" t="s">
        <v>3157</v>
      </c>
      <c r="D310" s="246" t="s">
        <v>400</v>
      </c>
      <c r="E310" s="247" t="s">
        <v>4339</v>
      </c>
      <c r="F310" s="248" t="s">
        <v>4340</v>
      </c>
      <c r="G310" s="249" t="s">
        <v>3439</v>
      </c>
      <c r="H310" s="250">
        <v>1</v>
      </c>
      <c r="I310" s="251"/>
      <c r="J310" s="252">
        <f>ROUND(I310*H310,2)</f>
        <v>0</v>
      </c>
      <c r="K310" s="248" t="s">
        <v>19</v>
      </c>
      <c r="L310" s="253"/>
      <c r="M310" s="254" t="s">
        <v>19</v>
      </c>
      <c r="N310" s="255" t="s">
        <v>41</v>
      </c>
      <c r="O310" s="86"/>
      <c r="P310" s="215">
        <f>O310*H310</f>
        <v>0</v>
      </c>
      <c r="Q310" s="215">
        <v>0</v>
      </c>
      <c r="R310" s="215">
        <f>Q310*H310</f>
        <v>0</v>
      </c>
      <c r="S310" s="215">
        <v>0</v>
      </c>
      <c r="T310" s="216">
        <f>S310*H310</f>
        <v>0</v>
      </c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R310" s="217" t="s">
        <v>405</v>
      </c>
      <c r="AT310" s="217" t="s">
        <v>400</v>
      </c>
      <c r="AU310" s="217" t="s">
        <v>178</v>
      </c>
      <c r="AY310" s="19" t="s">
        <v>158</v>
      </c>
      <c r="BE310" s="218">
        <f>IF(N310="základní",J310,0)</f>
        <v>0</v>
      </c>
      <c r="BF310" s="218">
        <f>IF(N310="snížená",J310,0)</f>
        <v>0</v>
      </c>
      <c r="BG310" s="218">
        <f>IF(N310="zákl. přenesená",J310,0)</f>
        <v>0</v>
      </c>
      <c r="BH310" s="218">
        <f>IF(N310="sníž. přenesená",J310,0)</f>
        <v>0</v>
      </c>
      <c r="BI310" s="218">
        <f>IF(N310="nulová",J310,0)</f>
        <v>0</v>
      </c>
      <c r="BJ310" s="19" t="s">
        <v>78</v>
      </c>
      <c r="BK310" s="218">
        <f>ROUND(I310*H310,2)</f>
        <v>0</v>
      </c>
      <c r="BL310" s="19" t="s">
        <v>285</v>
      </c>
      <c r="BM310" s="217" t="s">
        <v>4341</v>
      </c>
    </row>
    <row r="311" s="2" customFormat="1" ht="22.2" customHeight="1">
      <c r="A311" s="40"/>
      <c r="B311" s="41"/>
      <c r="C311" s="206" t="s">
        <v>4342</v>
      </c>
      <c r="D311" s="206" t="s">
        <v>160</v>
      </c>
      <c r="E311" s="207" t="s">
        <v>4343</v>
      </c>
      <c r="F311" s="208" t="s">
        <v>4344</v>
      </c>
      <c r="G311" s="209" t="s">
        <v>3439</v>
      </c>
      <c r="H311" s="210">
        <v>1</v>
      </c>
      <c r="I311" s="211"/>
      <c r="J311" s="212">
        <f>ROUND(I311*H311,2)</f>
        <v>0</v>
      </c>
      <c r="K311" s="208" t="s">
        <v>19</v>
      </c>
      <c r="L311" s="46"/>
      <c r="M311" s="213" t="s">
        <v>19</v>
      </c>
      <c r="N311" s="214" t="s">
        <v>41</v>
      </c>
      <c r="O311" s="86"/>
      <c r="P311" s="215">
        <f>O311*H311</f>
        <v>0</v>
      </c>
      <c r="Q311" s="215">
        <v>0</v>
      </c>
      <c r="R311" s="215">
        <f>Q311*H311</f>
        <v>0</v>
      </c>
      <c r="S311" s="215">
        <v>0</v>
      </c>
      <c r="T311" s="216">
        <f>S311*H311</f>
        <v>0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17" t="s">
        <v>285</v>
      </c>
      <c r="AT311" s="217" t="s">
        <v>160</v>
      </c>
      <c r="AU311" s="217" t="s">
        <v>178</v>
      </c>
      <c r="AY311" s="19" t="s">
        <v>158</v>
      </c>
      <c r="BE311" s="218">
        <f>IF(N311="základní",J311,0)</f>
        <v>0</v>
      </c>
      <c r="BF311" s="218">
        <f>IF(N311="snížená",J311,0)</f>
        <v>0</v>
      </c>
      <c r="BG311" s="218">
        <f>IF(N311="zákl. přenesená",J311,0)</f>
        <v>0</v>
      </c>
      <c r="BH311" s="218">
        <f>IF(N311="sníž. přenesená",J311,0)</f>
        <v>0</v>
      </c>
      <c r="BI311" s="218">
        <f>IF(N311="nulová",J311,0)</f>
        <v>0</v>
      </c>
      <c r="BJ311" s="19" t="s">
        <v>78</v>
      </c>
      <c r="BK311" s="218">
        <f>ROUND(I311*H311,2)</f>
        <v>0</v>
      </c>
      <c r="BL311" s="19" t="s">
        <v>285</v>
      </c>
      <c r="BM311" s="217" t="s">
        <v>4345</v>
      </c>
    </row>
    <row r="312" s="2" customFormat="1" ht="19.8" customHeight="1">
      <c r="A312" s="40"/>
      <c r="B312" s="41"/>
      <c r="C312" s="246" t="s">
        <v>2534</v>
      </c>
      <c r="D312" s="246" t="s">
        <v>400</v>
      </c>
      <c r="E312" s="247" t="s">
        <v>4346</v>
      </c>
      <c r="F312" s="248" t="s">
        <v>4347</v>
      </c>
      <c r="G312" s="249" t="s">
        <v>3439</v>
      </c>
      <c r="H312" s="250">
        <v>1</v>
      </c>
      <c r="I312" s="251"/>
      <c r="J312" s="252">
        <f>ROUND(I312*H312,2)</f>
        <v>0</v>
      </c>
      <c r="K312" s="248" t="s">
        <v>19</v>
      </c>
      <c r="L312" s="253"/>
      <c r="M312" s="254" t="s">
        <v>19</v>
      </c>
      <c r="N312" s="255" t="s">
        <v>41</v>
      </c>
      <c r="O312" s="86"/>
      <c r="P312" s="215">
        <f>O312*H312</f>
        <v>0</v>
      </c>
      <c r="Q312" s="215">
        <v>0</v>
      </c>
      <c r="R312" s="215">
        <f>Q312*H312</f>
        <v>0</v>
      </c>
      <c r="S312" s="215">
        <v>0</v>
      </c>
      <c r="T312" s="216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17" t="s">
        <v>405</v>
      </c>
      <c r="AT312" s="217" t="s">
        <v>400</v>
      </c>
      <c r="AU312" s="217" t="s">
        <v>178</v>
      </c>
      <c r="AY312" s="19" t="s">
        <v>158</v>
      </c>
      <c r="BE312" s="218">
        <f>IF(N312="základní",J312,0)</f>
        <v>0</v>
      </c>
      <c r="BF312" s="218">
        <f>IF(N312="snížená",J312,0)</f>
        <v>0</v>
      </c>
      <c r="BG312" s="218">
        <f>IF(N312="zákl. přenesená",J312,0)</f>
        <v>0</v>
      </c>
      <c r="BH312" s="218">
        <f>IF(N312="sníž. přenesená",J312,0)</f>
        <v>0</v>
      </c>
      <c r="BI312" s="218">
        <f>IF(N312="nulová",J312,0)</f>
        <v>0</v>
      </c>
      <c r="BJ312" s="19" t="s">
        <v>78</v>
      </c>
      <c r="BK312" s="218">
        <f>ROUND(I312*H312,2)</f>
        <v>0</v>
      </c>
      <c r="BL312" s="19" t="s">
        <v>285</v>
      </c>
      <c r="BM312" s="217" t="s">
        <v>4348</v>
      </c>
    </row>
    <row r="313" s="12" customFormat="1" ht="25.92" customHeight="1">
      <c r="A313" s="12"/>
      <c r="B313" s="190"/>
      <c r="C313" s="191"/>
      <c r="D313" s="192" t="s">
        <v>69</v>
      </c>
      <c r="E313" s="193" t="s">
        <v>4349</v>
      </c>
      <c r="F313" s="193" t="s">
        <v>4350</v>
      </c>
      <c r="G313" s="191"/>
      <c r="H313" s="191"/>
      <c r="I313" s="194"/>
      <c r="J313" s="195">
        <f>BK313</f>
        <v>0</v>
      </c>
      <c r="K313" s="191"/>
      <c r="L313" s="196"/>
      <c r="M313" s="197"/>
      <c r="N313" s="198"/>
      <c r="O313" s="198"/>
      <c r="P313" s="199">
        <f>SUM(P314:P320)</f>
        <v>0</v>
      </c>
      <c r="Q313" s="198"/>
      <c r="R313" s="199">
        <f>SUM(R314:R320)</f>
        <v>0</v>
      </c>
      <c r="S313" s="198"/>
      <c r="T313" s="200">
        <f>SUM(T314:T320)</f>
        <v>0</v>
      </c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R313" s="201" t="s">
        <v>78</v>
      </c>
      <c r="AT313" s="202" t="s">
        <v>69</v>
      </c>
      <c r="AU313" s="202" t="s">
        <v>70</v>
      </c>
      <c r="AY313" s="201" t="s">
        <v>158</v>
      </c>
      <c r="BK313" s="203">
        <f>SUM(BK314:BK320)</f>
        <v>0</v>
      </c>
    </row>
    <row r="314" s="2" customFormat="1" ht="14.4" customHeight="1">
      <c r="A314" s="40"/>
      <c r="B314" s="41"/>
      <c r="C314" s="206" t="s">
        <v>4351</v>
      </c>
      <c r="D314" s="206" t="s">
        <v>160</v>
      </c>
      <c r="E314" s="207" t="s">
        <v>4352</v>
      </c>
      <c r="F314" s="208" t="s">
        <v>4353</v>
      </c>
      <c r="G314" s="209" t="s">
        <v>3439</v>
      </c>
      <c r="H314" s="210">
        <v>1</v>
      </c>
      <c r="I314" s="211"/>
      <c r="J314" s="212">
        <f>ROUND(I314*H314,2)</f>
        <v>0</v>
      </c>
      <c r="K314" s="208" t="s">
        <v>164</v>
      </c>
      <c r="L314" s="46"/>
      <c r="M314" s="213" t="s">
        <v>19</v>
      </c>
      <c r="N314" s="214" t="s">
        <v>41</v>
      </c>
      <c r="O314" s="86"/>
      <c r="P314" s="215">
        <f>O314*H314</f>
        <v>0</v>
      </c>
      <c r="Q314" s="215">
        <v>0</v>
      </c>
      <c r="R314" s="215">
        <f>Q314*H314</f>
        <v>0</v>
      </c>
      <c r="S314" s="215">
        <v>0</v>
      </c>
      <c r="T314" s="216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17" t="s">
        <v>4354</v>
      </c>
      <c r="AT314" s="217" t="s">
        <v>160</v>
      </c>
      <c r="AU314" s="217" t="s">
        <v>78</v>
      </c>
      <c r="AY314" s="19" t="s">
        <v>158</v>
      </c>
      <c r="BE314" s="218">
        <f>IF(N314="základní",J314,0)</f>
        <v>0</v>
      </c>
      <c r="BF314" s="218">
        <f>IF(N314="snížená",J314,0)</f>
        <v>0</v>
      </c>
      <c r="BG314" s="218">
        <f>IF(N314="zákl. přenesená",J314,0)</f>
        <v>0</v>
      </c>
      <c r="BH314" s="218">
        <f>IF(N314="sníž. přenesená",J314,0)</f>
        <v>0</v>
      </c>
      <c r="BI314" s="218">
        <f>IF(N314="nulová",J314,0)</f>
        <v>0</v>
      </c>
      <c r="BJ314" s="19" t="s">
        <v>78</v>
      </c>
      <c r="BK314" s="218">
        <f>ROUND(I314*H314,2)</f>
        <v>0</v>
      </c>
      <c r="BL314" s="19" t="s">
        <v>4354</v>
      </c>
      <c r="BM314" s="217" t="s">
        <v>4355</v>
      </c>
    </row>
    <row r="315" s="2" customFormat="1">
      <c r="A315" s="40"/>
      <c r="B315" s="41"/>
      <c r="C315" s="42"/>
      <c r="D315" s="219" t="s">
        <v>167</v>
      </c>
      <c r="E315" s="42"/>
      <c r="F315" s="220" t="s">
        <v>4356</v>
      </c>
      <c r="G315" s="42"/>
      <c r="H315" s="42"/>
      <c r="I315" s="221"/>
      <c r="J315" s="42"/>
      <c r="K315" s="42"/>
      <c r="L315" s="46"/>
      <c r="M315" s="222"/>
      <c r="N315" s="223"/>
      <c r="O315" s="86"/>
      <c r="P315" s="86"/>
      <c r="Q315" s="86"/>
      <c r="R315" s="86"/>
      <c r="S315" s="86"/>
      <c r="T315" s="87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167</v>
      </c>
      <c r="AU315" s="19" t="s">
        <v>78</v>
      </c>
    </row>
    <row r="316" s="2" customFormat="1" ht="14.4" customHeight="1">
      <c r="A316" s="40"/>
      <c r="B316" s="41"/>
      <c r="C316" s="206" t="s">
        <v>4357</v>
      </c>
      <c r="D316" s="206" t="s">
        <v>160</v>
      </c>
      <c r="E316" s="207" t="s">
        <v>4358</v>
      </c>
      <c r="F316" s="208" t="s">
        <v>4359</v>
      </c>
      <c r="G316" s="209" t="s">
        <v>3439</v>
      </c>
      <c r="H316" s="210">
        <v>1</v>
      </c>
      <c r="I316" s="211"/>
      <c r="J316" s="212">
        <f>ROUND(I316*H316,2)</f>
        <v>0</v>
      </c>
      <c r="K316" s="208" t="s">
        <v>164</v>
      </c>
      <c r="L316" s="46"/>
      <c r="M316" s="213" t="s">
        <v>19</v>
      </c>
      <c r="N316" s="214" t="s">
        <v>41</v>
      </c>
      <c r="O316" s="86"/>
      <c r="P316" s="215">
        <f>O316*H316</f>
        <v>0</v>
      </c>
      <c r="Q316" s="215">
        <v>0</v>
      </c>
      <c r="R316" s="215">
        <f>Q316*H316</f>
        <v>0</v>
      </c>
      <c r="S316" s="215">
        <v>0</v>
      </c>
      <c r="T316" s="216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17" t="s">
        <v>4354</v>
      </c>
      <c r="AT316" s="217" t="s">
        <v>160</v>
      </c>
      <c r="AU316" s="217" t="s">
        <v>78</v>
      </c>
      <c r="AY316" s="19" t="s">
        <v>158</v>
      </c>
      <c r="BE316" s="218">
        <f>IF(N316="základní",J316,0)</f>
        <v>0</v>
      </c>
      <c r="BF316" s="218">
        <f>IF(N316="snížená",J316,0)</f>
        <v>0</v>
      </c>
      <c r="BG316" s="218">
        <f>IF(N316="zákl. přenesená",J316,0)</f>
        <v>0</v>
      </c>
      <c r="BH316" s="218">
        <f>IF(N316="sníž. přenesená",J316,0)</f>
        <v>0</v>
      </c>
      <c r="BI316" s="218">
        <f>IF(N316="nulová",J316,0)</f>
        <v>0</v>
      </c>
      <c r="BJ316" s="19" t="s">
        <v>78</v>
      </c>
      <c r="BK316" s="218">
        <f>ROUND(I316*H316,2)</f>
        <v>0</v>
      </c>
      <c r="BL316" s="19" t="s">
        <v>4354</v>
      </c>
      <c r="BM316" s="217" t="s">
        <v>4360</v>
      </c>
    </row>
    <row r="317" s="2" customFormat="1">
      <c r="A317" s="40"/>
      <c r="B317" s="41"/>
      <c r="C317" s="42"/>
      <c r="D317" s="219" t="s">
        <v>167</v>
      </c>
      <c r="E317" s="42"/>
      <c r="F317" s="220" t="s">
        <v>4361</v>
      </c>
      <c r="G317" s="42"/>
      <c r="H317" s="42"/>
      <c r="I317" s="221"/>
      <c r="J317" s="42"/>
      <c r="K317" s="42"/>
      <c r="L317" s="46"/>
      <c r="M317" s="222"/>
      <c r="N317" s="223"/>
      <c r="O317" s="86"/>
      <c r="P317" s="86"/>
      <c r="Q317" s="86"/>
      <c r="R317" s="86"/>
      <c r="S317" s="86"/>
      <c r="T317" s="87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167</v>
      </c>
      <c r="AU317" s="19" t="s">
        <v>78</v>
      </c>
    </row>
    <row r="318" s="2" customFormat="1" ht="14.4" customHeight="1">
      <c r="A318" s="40"/>
      <c r="B318" s="41"/>
      <c r="C318" s="206" t="s">
        <v>4131</v>
      </c>
      <c r="D318" s="206" t="s">
        <v>160</v>
      </c>
      <c r="E318" s="207" t="s">
        <v>4362</v>
      </c>
      <c r="F318" s="208" t="s">
        <v>4363</v>
      </c>
      <c r="G318" s="209" t="s">
        <v>1677</v>
      </c>
      <c r="H318" s="210">
        <v>1</v>
      </c>
      <c r="I318" s="211"/>
      <c r="J318" s="212">
        <f>ROUND(I318*H318,2)</f>
        <v>0</v>
      </c>
      <c r="K318" s="208" t="s">
        <v>19</v>
      </c>
      <c r="L318" s="46"/>
      <c r="M318" s="213" t="s">
        <v>19</v>
      </c>
      <c r="N318" s="214" t="s">
        <v>41</v>
      </c>
      <c r="O318" s="86"/>
      <c r="P318" s="215">
        <f>O318*H318</f>
        <v>0</v>
      </c>
      <c r="Q318" s="215">
        <v>0</v>
      </c>
      <c r="R318" s="215">
        <f>Q318*H318</f>
        <v>0</v>
      </c>
      <c r="S318" s="215">
        <v>0</v>
      </c>
      <c r="T318" s="216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17" t="s">
        <v>4354</v>
      </c>
      <c r="AT318" s="217" t="s">
        <v>160</v>
      </c>
      <c r="AU318" s="217" t="s">
        <v>78</v>
      </c>
      <c r="AY318" s="19" t="s">
        <v>158</v>
      </c>
      <c r="BE318" s="218">
        <f>IF(N318="základní",J318,0)</f>
        <v>0</v>
      </c>
      <c r="BF318" s="218">
        <f>IF(N318="snížená",J318,0)</f>
        <v>0</v>
      </c>
      <c r="BG318" s="218">
        <f>IF(N318="zákl. přenesená",J318,0)</f>
        <v>0</v>
      </c>
      <c r="BH318" s="218">
        <f>IF(N318="sníž. přenesená",J318,0)</f>
        <v>0</v>
      </c>
      <c r="BI318" s="218">
        <f>IF(N318="nulová",J318,0)</f>
        <v>0</v>
      </c>
      <c r="BJ318" s="19" t="s">
        <v>78</v>
      </c>
      <c r="BK318" s="218">
        <f>ROUND(I318*H318,2)</f>
        <v>0</v>
      </c>
      <c r="BL318" s="19" t="s">
        <v>4354</v>
      </c>
      <c r="BM318" s="217" t="s">
        <v>4364</v>
      </c>
    </row>
    <row r="319" s="2" customFormat="1" ht="14.4" customHeight="1">
      <c r="A319" s="40"/>
      <c r="B319" s="41"/>
      <c r="C319" s="206" t="s">
        <v>4365</v>
      </c>
      <c r="D319" s="206" t="s">
        <v>160</v>
      </c>
      <c r="E319" s="207" t="s">
        <v>4366</v>
      </c>
      <c r="F319" s="208" t="s">
        <v>4367</v>
      </c>
      <c r="G319" s="209" t="s">
        <v>3439</v>
      </c>
      <c r="H319" s="210">
        <v>1</v>
      </c>
      <c r="I319" s="211"/>
      <c r="J319" s="212">
        <f>ROUND(I319*H319,2)</f>
        <v>0</v>
      </c>
      <c r="K319" s="208" t="s">
        <v>164</v>
      </c>
      <c r="L319" s="46"/>
      <c r="M319" s="213" t="s">
        <v>19</v>
      </c>
      <c r="N319" s="214" t="s">
        <v>41</v>
      </c>
      <c r="O319" s="86"/>
      <c r="P319" s="215">
        <f>O319*H319</f>
        <v>0</v>
      </c>
      <c r="Q319" s="215">
        <v>0</v>
      </c>
      <c r="R319" s="215">
        <f>Q319*H319</f>
        <v>0</v>
      </c>
      <c r="S319" s="215">
        <v>0</v>
      </c>
      <c r="T319" s="216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17" t="s">
        <v>4354</v>
      </c>
      <c r="AT319" s="217" t="s">
        <v>160</v>
      </c>
      <c r="AU319" s="217" t="s">
        <v>78</v>
      </c>
      <c r="AY319" s="19" t="s">
        <v>158</v>
      </c>
      <c r="BE319" s="218">
        <f>IF(N319="základní",J319,0)</f>
        <v>0</v>
      </c>
      <c r="BF319" s="218">
        <f>IF(N319="snížená",J319,0)</f>
        <v>0</v>
      </c>
      <c r="BG319" s="218">
        <f>IF(N319="zákl. přenesená",J319,0)</f>
        <v>0</v>
      </c>
      <c r="BH319" s="218">
        <f>IF(N319="sníž. přenesená",J319,0)</f>
        <v>0</v>
      </c>
      <c r="BI319" s="218">
        <f>IF(N319="nulová",J319,0)</f>
        <v>0</v>
      </c>
      <c r="BJ319" s="19" t="s">
        <v>78</v>
      </c>
      <c r="BK319" s="218">
        <f>ROUND(I319*H319,2)</f>
        <v>0</v>
      </c>
      <c r="BL319" s="19" t="s">
        <v>4354</v>
      </c>
      <c r="BM319" s="217" t="s">
        <v>4368</v>
      </c>
    </row>
    <row r="320" s="2" customFormat="1">
      <c r="A320" s="40"/>
      <c r="B320" s="41"/>
      <c r="C320" s="42"/>
      <c r="D320" s="219" t="s">
        <v>167</v>
      </c>
      <c r="E320" s="42"/>
      <c r="F320" s="220" t="s">
        <v>4369</v>
      </c>
      <c r="G320" s="42"/>
      <c r="H320" s="42"/>
      <c r="I320" s="221"/>
      <c r="J320" s="42"/>
      <c r="K320" s="42"/>
      <c r="L320" s="46"/>
      <c r="M320" s="267"/>
      <c r="N320" s="268"/>
      <c r="O320" s="269"/>
      <c r="P320" s="269"/>
      <c r="Q320" s="269"/>
      <c r="R320" s="269"/>
      <c r="S320" s="269"/>
      <c r="T320" s="27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167</v>
      </c>
      <c r="AU320" s="19" t="s">
        <v>78</v>
      </c>
    </row>
    <row r="321" s="2" customFormat="1" ht="6.96" customHeight="1">
      <c r="A321" s="40"/>
      <c r="B321" s="61"/>
      <c r="C321" s="62"/>
      <c r="D321" s="62"/>
      <c r="E321" s="62"/>
      <c r="F321" s="62"/>
      <c r="G321" s="62"/>
      <c r="H321" s="62"/>
      <c r="I321" s="62"/>
      <c r="J321" s="62"/>
      <c r="K321" s="62"/>
      <c r="L321" s="46"/>
      <c r="M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</row>
  </sheetData>
  <sheetProtection sheet="1" autoFilter="0" formatColumns="0" formatRows="0" objects="1" scenarios="1" spinCount="100000" saltValue="UUA20/BJVyBAWehXnQUqjB3MZYTlNDn1HNuYqkXhhOCUNP42F+jh8SP23cu93+WFK5jgiDmAwd2LC3vtnv8QtQ==" hashValue="sb3bGNiZwPJPPIrpIxo3MaEg6VXPpUIJLArGq93nG4kUxTn3xVEa1TjMVckQYs9xu0tYTIFnGGcbFgzjU3DfSQ==" algorithmName="SHA-512" password="CC35"/>
  <autoFilter ref="C86:K320"/>
  <mergeCells count="9">
    <mergeCell ref="E7:H7"/>
    <mergeCell ref="E9:H9"/>
    <mergeCell ref="E18:H18"/>
    <mergeCell ref="E27:H27"/>
    <mergeCell ref="E48:H48"/>
    <mergeCell ref="E50:H50"/>
    <mergeCell ref="E77:H77"/>
    <mergeCell ref="E79:H79"/>
    <mergeCell ref="L2:V2"/>
  </mergeCells>
  <hyperlinks>
    <hyperlink ref="F91" r:id="rId1" display="https://podminky.urs.cz/item/CS_URS_2025_01/977151118"/>
    <hyperlink ref="F97" r:id="rId2" display="https://podminky.urs.cz/item/CS_URS_2025_01/741211851"/>
    <hyperlink ref="F103" r:id="rId3" display="https://podminky.urs.cz/item/CS_URS_2025_01/468061112"/>
    <hyperlink ref="F105" r:id="rId4" display="https://podminky.urs.cz/item/CS_URS_2025_01/468051121"/>
    <hyperlink ref="F108" r:id="rId5" display="https://podminky.urs.cz/item/CS_URS_2025_01/469971111"/>
    <hyperlink ref="F110" r:id="rId6" display="https://podminky.urs.cz/item/CS_URS_2025_01/469972111"/>
    <hyperlink ref="F112" r:id="rId7" display="https://podminky.urs.cz/item/CS_URS_2025_01/469972121"/>
    <hyperlink ref="F115" r:id="rId8" display="https://podminky.urs.cz/item/CS_URS_2025_01/469973116"/>
    <hyperlink ref="F118" r:id="rId9" display="https://podminky.urs.cz/item/CS_URS_2025_01/460171452"/>
    <hyperlink ref="F122" r:id="rId10" display="https://podminky.urs.cz/item/CS_URS_2025_01/460171453"/>
    <hyperlink ref="F126" r:id="rId11" display="https://podminky.urs.cz/item/CS_URS_2025_01/460171454"/>
    <hyperlink ref="F130" r:id="rId12" display="https://podminky.urs.cz/item/CS_URS_2025_01/460171455"/>
    <hyperlink ref="F134" r:id="rId13" display="https://podminky.urs.cz/item/CS_URS_2025_01/460171482"/>
    <hyperlink ref="F138" r:id="rId14" display="https://podminky.urs.cz/item/CS_URS_2025_01/460171483"/>
    <hyperlink ref="F142" r:id="rId15" display="https://podminky.urs.cz/item/CS_URS_2025_01/460171484"/>
    <hyperlink ref="F146" r:id="rId16" display="https://podminky.urs.cz/item/CS_URS_2025_01/460171485"/>
    <hyperlink ref="F150" r:id="rId17" display="https://podminky.urs.cz/item/CS_URS_2025_01/460241111"/>
    <hyperlink ref="F153" r:id="rId18" display="https://podminky.urs.cz/item/CS_URS_2025_01/460581131"/>
    <hyperlink ref="F156" r:id="rId19" display="https://podminky.urs.cz/item/CS_URS_2025_01/460371121"/>
    <hyperlink ref="F160" r:id="rId20" display="https://podminky.urs.cz/item/CS_URS_2025_01/460451472"/>
    <hyperlink ref="F162" r:id="rId21" display="https://podminky.urs.cz/item/CS_URS_2025_01/460451512"/>
    <hyperlink ref="F164" r:id="rId22" display="https://podminky.urs.cz/item/CS_URS_2025_01/460341113"/>
    <hyperlink ref="F168" r:id="rId23" display="https://podminky.urs.cz/item/CS_URS_2025_01/460341121"/>
    <hyperlink ref="F171" r:id="rId24" display="https://podminky.urs.cz/item/CS_URS_2025_01/460661113"/>
    <hyperlink ref="F174" r:id="rId25" display="https://podminky.urs.cz/item/CS_URS_2025_01/460671113"/>
    <hyperlink ref="F177" r:id="rId26" display="https://podminky.urs.cz/item/CS_URS_2025_01/741410041"/>
    <hyperlink ref="F182" r:id="rId27" display="https://podminky.urs.cz/item/CS_URS_2025_01/741410021"/>
    <hyperlink ref="F185" r:id="rId28" display="https://podminky.urs.cz/item/CS_URS_2025_01/741420020"/>
    <hyperlink ref="F191" r:id="rId29" display="https://podminky.urs.cz/item/CS_URS_2025_01/210812031"/>
    <hyperlink ref="F196" r:id="rId30" display="https://podminky.urs.cz/item/CS_URS_2025_01/210902047"/>
    <hyperlink ref="F201" r:id="rId31" display="https://podminky.urs.cz/item/CS_URS_2025_01/210902045"/>
    <hyperlink ref="F206" r:id="rId32" display="https://podminky.urs.cz/item/CS_URS_2025_01/210902015"/>
    <hyperlink ref="F211" r:id="rId33" display="https://podminky.urs.cz/item/CS_URS_2025_01/741130001"/>
    <hyperlink ref="F213" r:id="rId34" display="https://podminky.urs.cz/item/CS_URS_2025_01/741130014"/>
    <hyperlink ref="F215" r:id="rId35" display="https://podminky.urs.cz/item/CS_URS_2025_01/741130013"/>
    <hyperlink ref="F217" r:id="rId36" display="https://podminky.urs.cz/item/CS_URS_2025_01/741130012"/>
    <hyperlink ref="F219" r:id="rId37" display="https://podminky.urs.cz/item/CS_URS_2025_01/210191531"/>
    <hyperlink ref="F223" r:id="rId38" display="https://podminky.urs.cz/item/CS_URS_2025_01/210191531"/>
    <hyperlink ref="F228" r:id="rId39" display="https://podminky.urs.cz/item/CS_URS_2025_01/210191533"/>
    <hyperlink ref="F232" r:id="rId40" display="https://podminky.urs.cz/item/CS_URS_2025_01/210191534"/>
    <hyperlink ref="F236" r:id="rId41" display="https://podminky.urs.cz/item/CS_URS_2025_01/210191534"/>
    <hyperlink ref="F239" r:id="rId42" display="https://podminky.urs.cz/item/CS_URS_2025_01/210191534"/>
    <hyperlink ref="F242" r:id="rId43" display="https://podminky.urs.cz/item/CS_URS_2025_01/460902116"/>
    <hyperlink ref="F315" r:id="rId44" display="https://podminky.urs.cz/item/CS_URS_2025_01/013294000"/>
    <hyperlink ref="F317" r:id="rId45" display="https://podminky.urs.cz/item/CS_URS_2025_01/043203000"/>
    <hyperlink ref="F320" r:id="rId46" display="https://podminky.urs.cz/item/CS_URS_2025_01/044002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7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119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126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Projektové práce 1. etapy revitalizace volnočasového areálu Svatošské údolí II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127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4370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13. 3. 2025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tr">
        <f>IF('Rekapitulace stavby'!AN16="","",'Rekapitulace stavby'!AN16)</f>
        <v/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tr">
        <f>IF('Rekapitulace stavby'!E17="","",'Rekapitulace stavby'!E17)</f>
        <v xml:space="preserve"> </v>
      </c>
      <c r="F21" s="40"/>
      <c r="G21" s="40"/>
      <c r="H21" s="40"/>
      <c r="I21" s="134" t="s">
        <v>28</v>
      </c>
      <c r="J21" s="138" t="str">
        <f>IF('Rekapitulace stavby'!AN17="","",'Rekapitulace stavby'!AN17)</f>
        <v/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33</v>
      </c>
      <c r="E23" s="40"/>
      <c r="F23" s="40"/>
      <c r="G23" s="40"/>
      <c r="H23" s="40"/>
      <c r="I23" s="134" t="s">
        <v>26</v>
      </c>
      <c r="J23" s="138" t="str">
        <f>IF('Rekapitulace stavby'!AN19="","",'Rekapitulace stavby'!AN19)</f>
        <v/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tr">
        <f>IF('Rekapitulace stavby'!E20="","",'Rekapitulace stavby'!E20)</f>
        <v xml:space="preserve"> </v>
      </c>
      <c r="F24" s="40"/>
      <c r="G24" s="40"/>
      <c r="H24" s="40"/>
      <c r="I24" s="134" t="s">
        <v>28</v>
      </c>
      <c r="J24" s="138" t="str">
        <f>IF('Rekapitulace stavby'!AN20="","",'Rekapitulace stavby'!AN20)</f>
        <v/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34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35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146">
        <f>ROUND(J85,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38</v>
      </c>
      <c r="G32" s="40"/>
      <c r="H32" s="40"/>
      <c r="I32" s="147" t="s">
        <v>37</v>
      </c>
      <c r="J32" s="147" t="s">
        <v>39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40</v>
      </c>
      <c r="E33" s="134" t="s">
        <v>41</v>
      </c>
      <c r="F33" s="149">
        <f>ROUND((SUM(BE85:BE180)),  2)</f>
        <v>0</v>
      </c>
      <c r="G33" s="40"/>
      <c r="H33" s="40"/>
      <c r="I33" s="150">
        <v>0.20999999999999999</v>
      </c>
      <c r="J33" s="149">
        <f>ROUND(((SUM(BE85:BE180))*I33),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42</v>
      </c>
      <c r="F34" s="149">
        <f>ROUND((SUM(BF85:BF180)),  2)</f>
        <v>0</v>
      </c>
      <c r="G34" s="40"/>
      <c r="H34" s="40"/>
      <c r="I34" s="150">
        <v>0.12</v>
      </c>
      <c r="J34" s="149">
        <f>ROUND(((SUM(BF85:BF180))*I34),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43</v>
      </c>
      <c r="F35" s="149">
        <f>ROUND((SUM(BG85:BG180)),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44</v>
      </c>
      <c r="F36" s="149">
        <f>ROUND((SUM(BH85:BH180)),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45</v>
      </c>
      <c r="F37" s="149">
        <f>ROUND((SUM(BI85:BI180)),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46</v>
      </c>
      <c r="E39" s="153"/>
      <c r="F39" s="153"/>
      <c r="G39" s="154" t="s">
        <v>47</v>
      </c>
      <c r="H39" s="155" t="s">
        <v>48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129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Projektové práce 1. etapy revitalizace volnočasového areálu Svatošské údolí II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127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SO 05-2 - Venkovní osvětlení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Karlovy Vary - Loket </v>
      </c>
      <c r="G52" s="42"/>
      <c r="H52" s="42"/>
      <c r="I52" s="34" t="s">
        <v>23</v>
      </c>
      <c r="J52" s="74" t="str">
        <f>IF(J12="","",J12)</f>
        <v>13. 3. 2025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 xml:space="preserve">Karlovarský kraj </v>
      </c>
      <c r="G54" s="42"/>
      <c r="H54" s="42"/>
      <c r="I54" s="34" t="s">
        <v>31</v>
      </c>
      <c r="J54" s="38" t="str">
        <f>E21</f>
        <v xml:space="preserve"> 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33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130</v>
      </c>
      <c r="D57" s="164"/>
      <c r="E57" s="164"/>
      <c r="F57" s="164"/>
      <c r="G57" s="164"/>
      <c r="H57" s="164"/>
      <c r="I57" s="164"/>
      <c r="J57" s="165" t="s">
        <v>131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68</v>
      </c>
      <c r="D59" s="42"/>
      <c r="E59" s="42"/>
      <c r="F59" s="42"/>
      <c r="G59" s="42"/>
      <c r="H59" s="42"/>
      <c r="I59" s="42"/>
      <c r="J59" s="104">
        <f>J85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132</v>
      </c>
    </row>
    <row r="60" s="9" customFormat="1" ht="24.96" customHeight="1">
      <c r="A60" s="9"/>
      <c r="B60" s="167"/>
      <c r="C60" s="168"/>
      <c r="D60" s="169" t="s">
        <v>1524</v>
      </c>
      <c r="E60" s="170"/>
      <c r="F60" s="170"/>
      <c r="G60" s="170"/>
      <c r="H60" s="170"/>
      <c r="I60" s="170"/>
      <c r="J60" s="171">
        <f>J86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3886</v>
      </c>
      <c r="E61" s="176"/>
      <c r="F61" s="176"/>
      <c r="G61" s="176"/>
      <c r="H61" s="176"/>
      <c r="I61" s="176"/>
      <c r="J61" s="177">
        <f>J87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4.88" customHeight="1">
      <c r="A62" s="10"/>
      <c r="B62" s="173"/>
      <c r="C62" s="174"/>
      <c r="D62" s="175" t="s">
        <v>4371</v>
      </c>
      <c r="E62" s="176"/>
      <c r="F62" s="176"/>
      <c r="G62" s="176"/>
      <c r="H62" s="176"/>
      <c r="I62" s="176"/>
      <c r="J62" s="177">
        <f>J88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4.88" customHeight="1">
      <c r="A63" s="10"/>
      <c r="B63" s="173"/>
      <c r="C63" s="174"/>
      <c r="D63" s="175" t="s">
        <v>4372</v>
      </c>
      <c r="E63" s="176"/>
      <c r="F63" s="176"/>
      <c r="G63" s="176"/>
      <c r="H63" s="176"/>
      <c r="I63" s="176"/>
      <c r="J63" s="177">
        <f>J122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9" customFormat="1" ht="24.96" customHeight="1">
      <c r="A64" s="9"/>
      <c r="B64" s="167"/>
      <c r="C64" s="168"/>
      <c r="D64" s="169" t="s">
        <v>4373</v>
      </c>
      <c r="E64" s="170"/>
      <c r="F64" s="170"/>
      <c r="G64" s="170"/>
      <c r="H64" s="170"/>
      <c r="I64" s="170"/>
      <c r="J64" s="171">
        <f>J175</f>
        <v>0</v>
      </c>
      <c r="K64" s="168"/>
      <c r="L64" s="172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73"/>
      <c r="C65" s="174"/>
      <c r="D65" s="175" t="s">
        <v>4374</v>
      </c>
      <c r="E65" s="176"/>
      <c r="F65" s="176"/>
      <c r="G65" s="176"/>
      <c r="H65" s="176"/>
      <c r="I65" s="176"/>
      <c r="J65" s="177">
        <f>J176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0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136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67" s="2" customFormat="1" ht="6.96" customHeight="1">
      <c r="A67" s="40"/>
      <c r="B67" s="61"/>
      <c r="C67" s="62"/>
      <c r="D67" s="62"/>
      <c r="E67" s="62"/>
      <c r="F67" s="62"/>
      <c r="G67" s="62"/>
      <c r="H67" s="62"/>
      <c r="I67" s="62"/>
      <c r="J67" s="62"/>
      <c r="K67" s="62"/>
      <c r="L67" s="136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</row>
    <row r="71" s="2" customFormat="1" ht="6.96" customHeight="1">
      <c r="A71" s="40"/>
      <c r="B71" s="63"/>
      <c r="C71" s="64"/>
      <c r="D71" s="64"/>
      <c r="E71" s="64"/>
      <c r="F71" s="64"/>
      <c r="G71" s="64"/>
      <c r="H71" s="64"/>
      <c r="I71" s="64"/>
      <c r="J71" s="64"/>
      <c r="K71" s="64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24.96" customHeight="1">
      <c r="A72" s="40"/>
      <c r="B72" s="41"/>
      <c r="C72" s="25" t="s">
        <v>143</v>
      </c>
      <c r="D72" s="42"/>
      <c r="E72" s="42"/>
      <c r="F72" s="42"/>
      <c r="G72" s="42"/>
      <c r="H72" s="42"/>
      <c r="I72" s="42"/>
      <c r="J72" s="42"/>
      <c r="K72" s="4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2" customHeight="1">
      <c r="A74" s="40"/>
      <c r="B74" s="41"/>
      <c r="C74" s="34" t="s">
        <v>16</v>
      </c>
      <c r="D74" s="42"/>
      <c r="E74" s="42"/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4.4" customHeight="1">
      <c r="A75" s="40"/>
      <c r="B75" s="41"/>
      <c r="C75" s="42"/>
      <c r="D75" s="42"/>
      <c r="E75" s="162" t="str">
        <f>E7</f>
        <v>Projektové práce 1. etapy revitalizace volnočasového areálu Svatošské údolí II</v>
      </c>
      <c r="F75" s="34"/>
      <c r="G75" s="34"/>
      <c r="H75" s="34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127</v>
      </c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5.6" customHeight="1">
      <c r="A77" s="40"/>
      <c r="B77" s="41"/>
      <c r="C77" s="42"/>
      <c r="D77" s="42"/>
      <c r="E77" s="71" t="str">
        <f>E9</f>
        <v>SO 05-2 - Venkovní osvětlení</v>
      </c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21</v>
      </c>
      <c r="D79" s="42"/>
      <c r="E79" s="42"/>
      <c r="F79" s="29" t="str">
        <f>F12</f>
        <v xml:space="preserve">Karlovy Vary - Loket </v>
      </c>
      <c r="G79" s="42"/>
      <c r="H79" s="42"/>
      <c r="I79" s="34" t="s">
        <v>23</v>
      </c>
      <c r="J79" s="74" t="str">
        <f>IF(J12="","",J12)</f>
        <v>13. 3. 2025</v>
      </c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5.6" customHeight="1">
      <c r="A81" s="40"/>
      <c r="B81" s="41"/>
      <c r="C81" s="34" t="s">
        <v>25</v>
      </c>
      <c r="D81" s="42"/>
      <c r="E81" s="42"/>
      <c r="F81" s="29" t="str">
        <f>E15</f>
        <v xml:space="preserve">Karlovarský kraj </v>
      </c>
      <c r="G81" s="42"/>
      <c r="H81" s="42"/>
      <c r="I81" s="34" t="s">
        <v>31</v>
      </c>
      <c r="J81" s="38" t="str">
        <f>E21</f>
        <v xml:space="preserve"> </v>
      </c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5.6" customHeight="1">
      <c r="A82" s="40"/>
      <c r="B82" s="41"/>
      <c r="C82" s="34" t="s">
        <v>29</v>
      </c>
      <c r="D82" s="42"/>
      <c r="E82" s="42"/>
      <c r="F82" s="29" t="str">
        <f>IF(E18="","",E18)</f>
        <v>Vyplň údaj</v>
      </c>
      <c r="G82" s="42"/>
      <c r="H82" s="42"/>
      <c r="I82" s="34" t="s">
        <v>33</v>
      </c>
      <c r="J82" s="38" t="str">
        <f>E24</f>
        <v xml:space="preserve"> </v>
      </c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0.32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11" customFormat="1" ht="29.28" customHeight="1">
      <c r="A84" s="179"/>
      <c r="B84" s="180"/>
      <c r="C84" s="181" t="s">
        <v>144</v>
      </c>
      <c r="D84" s="182" t="s">
        <v>55</v>
      </c>
      <c r="E84" s="182" t="s">
        <v>51</v>
      </c>
      <c r="F84" s="182" t="s">
        <v>52</v>
      </c>
      <c r="G84" s="182" t="s">
        <v>145</v>
      </c>
      <c r="H84" s="182" t="s">
        <v>146</v>
      </c>
      <c r="I84" s="182" t="s">
        <v>147</v>
      </c>
      <c r="J84" s="182" t="s">
        <v>131</v>
      </c>
      <c r="K84" s="183" t="s">
        <v>148</v>
      </c>
      <c r="L84" s="184"/>
      <c r="M84" s="94" t="s">
        <v>19</v>
      </c>
      <c r="N84" s="95" t="s">
        <v>40</v>
      </c>
      <c r="O84" s="95" t="s">
        <v>149</v>
      </c>
      <c r="P84" s="95" t="s">
        <v>150</v>
      </c>
      <c r="Q84" s="95" t="s">
        <v>151</v>
      </c>
      <c r="R84" s="95" t="s">
        <v>152</v>
      </c>
      <c r="S84" s="95" t="s">
        <v>153</v>
      </c>
      <c r="T84" s="96" t="s">
        <v>154</v>
      </c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</row>
    <row r="85" s="2" customFormat="1" ht="22.8" customHeight="1">
      <c r="A85" s="40"/>
      <c r="B85" s="41"/>
      <c r="C85" s="101" t="s">
        <v>155</v>
      </c>
      <c r="D85" s="42"/>
      <c r="E85" s="42"/>
      <c r="F85" s="42"/>
      <c r="G85" s="42"/>
      <c r="H85" s="42"/>
      <c r="I85" s="42"/>
      <c r="J85" s="185">
        <f>BK85</f>
        <v>0</v>
      </c>
      <c r="K85" s="42"/>
      <c r="L85" s="46"/>
      <c r="M85" s="97"/>
      <c r="N85" s="186"/>
      <c r="O85" s="98"/>
      <c r="P85" s="187">
        <f>P86+P175</f>
        <v>0</v>
      </c>
      <c r="Q85" s="98"/>
      <c r="R85" s="187">
        <f>R86+R175</f>
        <v>2.9394299999999998</v>
      </c>
      <c r="S85" s="98"/>
      <c r="T85" s="188">
        <f>T86+T175</f>
        <v>0</v>
      </c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T85" s="19" t="s">
        <v>69</v>
      </c>
      <c r="AU85" s="19" t="s">
        <v>132</v>
      </c>
      <c r="BK85" s="189">
        <f>BK86+BK175</f>
        <v>0</v>
      </c>
    </row>
    <row r="86" s="12" customFormat="1" ht="25.92" customHeight="1">
      <c r="A86" s="12"/>
      <c r="B86" s="190"/>
      <c r="C86" s="191"/>
      <c r="D86" s="192" t="s">
        <v>69</v>
      </c>
      <c r="E86" s="193" t="s">
        <v>1788</v>
      </c>
      <c r="F86" s="193" t="s">
        <v>1789</v>
      </c>
      <c r="G86" s="191"/>
      <c r="H86" s="191"/>
      <c r="I86" s="194"/>
      <c r="J86" s="195">
        <f>BK86</f>
        <v>0</v>
      </c>
      <c r="K86" s="191"/>
      <c r="L86" s="196"/>
      <c r="M86" s="197"/>
      <c r="N86" s="198"/>
      <c r="O86" s="198"/>
      <c r="P86" s="199">
        <f>P87</f>
        <v>0</v>
      </c>
      <c r="Q86" s="198"/>
      <c r="R86" s="199">
        <f>R87</f>
        <v>2.9394299999999998</v>
      </c>
      <c r="S86" s="198"/>
      <c r="T86" s="200">
        <f>T87</f>
        <v>0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01" t="s">
        <v>80</v>
      </c>
      <c r="AT86" s="202" t="s">
        <v>69</v>
      </c>
      <c r="AU86" s="202" t="s">
        <v>70</v>
      </c>
      <c r="AY86" s="201" t="s">
        <v>158</v>
      </c>
      <c r="BK86" s="203">
        <f>BK87</f>
        <v>0</v>
      </c>
    </row>
    <row r="87" s="12" customFormat="1" ht="22.8" customHeight="1">
      <c r="A87" s="12"/>
      <c r="B87" s="190"/>
      <c r="C87" s="191"/>
      <c r="D87" s="192" t="s">
        <v>69</v>
      </c>
      <c r="E87" s="204" t="s">
        <v>3896</v>
      </c>
      <c r="F87" s="204" t="s">
        <v>3897</v>
      </c>
      <c r="G87" s="191"/>
      <c r="H87" s="191"/>
      <c r="I87" s="194"/>
      <c r="J87" s="205">
        <f>BK87</f>
        <v>0</v>
      </c>
      <c r="K87" s="191"/>
      <c r="L87" s="196"/>
      <c r="M87" s="197"/>
      <c r="N87" s="198"/>
      <c r="O87" s="198"/>
      <c r="P87" s="199">
        <f>P88+P122</f>
        <v>0</v>
      </c>
      <c r="Q87" s="198"/>
      <c r="R87" s="199">
        <f>R88+R122</f>
        <v>2.9394299999999998</v>
      </c>
      <c r="S87" s="198"/>
      <c r="T87" s="200">
        <f>T88+T122</f>
        <v>0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01" t="s">
        <v>80</v>
      </c>
      <c r="AT87" s="202" t="s">
        <v>69</v>
      </c>
      <c r="AU87" s="202" t="s">
        <v>78</v>
      </c>
      <c r="AY87" s="201" t="s">
        <v>158</v>
      </c>
      <c r="BK87" s="203">
        <f>BK88+BK122</f>
        <v>0</v>
      </c>
    </row>
    <row r="88" s="12" customFormat="1" ht="20.88" customHeight="1">
      <c r="A88" s="12"/>
      <c r="B88" s="190"/>
      <c r="C88" s="191"/>
      <c r="D88" s="192" t="s">
        <v>69</v>
      </c>
      <c r="E88" s="204" t="s">
        <v>4375</v>
      </c>
      <c r="F88" s="204" t="s">
        <v>3935</v>
      </c>
      <c r="G88" s="191"/>
      <c r="H88" s="191"/>
      <c r="I88" s="194"/>
      <c r="J88" s="205">
        <f>BK88</f>
        <v>0</v>
      </c>
      <c r="K88" s="191"/>
      <c r="L88" s="196"/>
      <c r="M88" s="197"/>
      <c r="N88" s="198"/>
      <c r="O88" s="198"/>
      <c r="P88" s="199">
        <f>SUM(P89:P121)</f>
        <v>0</v>
      </c>
      <c r="Q88" s="198"/>
      <c r="R88" s="199">
        <f>SUM(R89:R121)</f>
        <v>0.50805</v>
      </c>
      <c r="S88" s="198"/>
      <c r="T88" s="200">
        <f>SUM(T89:T121)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1" t="s">
        <v>78</v>
      </c>
      <c r="AT88" s="202" t="s">
        <v>69</v>
      </c>
      <c r="AU88" s="202" t="s">
        <v>80</v>
      </c>
      <c r="AY88" s="201" t="s">
        <v>158</v>
      </c>
      <c r="BK88" s="203">
        <f>SUM(BK89:BK121)</f>
        <v>0</v>
      </c>
    </row>
    <row r="89" s="2" customFormat="1" ht="30" customHeight="1">
      <c r="A89" s="40"/>
      <c r="B89" s="41"/>
      <c r="C89" s="206" t="s">
        <v>78</v>
      </c>
      <c r="D89" s="206" t="s">
        <v>160</v>
      </c>
      <c r="E89" s="207" t="s">
        <v>4376</v>
      </c>
      <c r="F89" s="208" t="s">
        <v>4377</v>
      </c>
      <c r="G89" s="209" t="s">
        <v>181</v>
      </c>
      <c r="H89" s="210">
        <v>121</v>
      </c>
      <c r="I89" s="211"/>
      <c r="J89" s="212">
        <f>ROUND(I89*H89,2)</f>
        <v>0</v>
      </c>
      <c r="K89" s="208" t="s">
        <v>164</v>
      </c>
      <c r="L89" s="46"/>
      <c r="M89" s="213" t="s">
        <v>19</v>
      </c>
      <c r="N89" s="214" t="s">
        <v>41</v>
      </c>
      <c r="O89" s="86"/>
      <c r="P89" s="215">
        <f>O89*H89</f>
        <v>0</v>
      </c>
      <c r="Q89" s="215">
        <v>0</v>
      </c>
      <c r="R89" s="215">
        <f>Q89*H89</f>
        <v>0</v>
      </c>
      <c r="S89" s="215">
        <v>0</v>
      </c>
      <c r="T89" s="216">
        <f>S89*H89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R89" s="217" t="s">
        <v>582</v>
      </c>
      <c r="AT89" s="217" t="s">
        <v>160</v>
      </c>
      <c r="AU89" s="217" t="s">
        <v>178</v>
      </c>
      <c r="AY89" s="19" t="s">
        <v>158</v>
      </c>
      <c r="BE89" s="218">
        <f>IF(N89="základní",J89,0)</f>
        <v>0</v>
      </c>
      <c r="BF89" s="218">
        <f>IF(N89="snížená",J89,0)</f>
        <v>0</v>
      </c>
      <c r="BG89" s="218">
        <f>IF(N89="zákl. přenesená",J89,0)</f>
        <v>0</v>
      </c>
      <c r="BH89" s="218">
        <f>IF(N89="sníž. přenesená",J89,0)</f>
        <v>0</v>
      </c>
      <c r="BI89" s="218">
        <f>IF(N89="nulová",J89,0)</f>
        <v>0</v>
      </c>
      <c r="BJ89" s="19" t="s">
        <v>78</v>
      </c>
      <c r="BK89" s="218">
        <f>ROUND(I89*H89,2)</f>
        <v>0</v>
      </c>
      <c r="BL89" s="19" t="s">
        <v>582</v>
      </c>
      <c r="BM89" s="217" t="s">
        <v>4378</v>
      </c>
    </row>
    <row r="90" s="2" customFormat="1">
      <c r="A90" s="40"/>
      <c r="B90" s="41"/>
      <c r="C90" s="42"/>
      <c r="D90" s="219" t="s">
        <v>167</v>
      </c>
      <c r="E90" s="42"/>
      <c r="F90" s="220" t="s">
        <v>4379</v>
      </c>
      <c r="G90" s="42"/>
      <c r="H90" s="42"/>
      <c r="I90" s="221"/>
      <c r="J90" s="42"/>
      <c r="K90" s="42"/>
      <c r="L90" s="46"/>
      <c r="M90" s="222"/>
      <c r="N90" s="223"/>
      <c r="O90" s="86"/>
      <c r="P90" s="86"/>
      <c r="Q90" s="86"/>
      <c r="R90" s="86"/>
      <c r="S90" s="86"/>
      <c r="T90" s="87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167</v>
      </c>
      <c r="AU90" s="19" t="s">
        <v>178</v>
      </c>
    </row>
    <row r="91" s="2" customFormat="1" ht="14.4" customHeight="1">
      <c r="A91" s="40"/>
      <c r="B91" s="41"/>
      <c r="C91" s="206" t="s">
        <v>80</v>
      </c>
      <c r="D91" s="206" t="s">
        <v>160</v>
      </c>
      <c r="E91" s="207" t="s">
        <v>3978</v>
      </c>
      <c r="F91" s="208" t="s">
        <v>3979</v>
      </c>
      <c r="G91" s="209" t="s">
        <v>234</v>
      </c>
      <c r="H91" s="210">
        <v>4.2350000000000003</v>
      </c>
      <c r="I91" s="211"/>
      <c r="J91" s="212">
        <f>ROUND(I91*H91,2)</f>
        <v>0</v>
      </c>
      <c r="K91" s="208" t="s">
        <v>164</v>
      </c>
      <c r="L91" s="46"/>
      <c r="M91" s="213" t="s">
        <v>19</v>
      </c>
      <c r="N91" s="214" t="s">
        <v>41</v>
      </c>
      <c r="O91" s="86"/>
      <c r="P91" s="215">
        <f>O91*H91</f>
        <v>0</v>
      </c>
      <c r="Q91" s="215">
        <v>0</v>
      </c>
      <c r="R91" s="215">
        <f>Q91*H91</f>
        <v>0</v>
      </c>
      <c r="S91" s="215">
        <v>0</v>
      </c>
      <c r="T91" s="216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17" t="s">
        <v>582</v>
      </c>
      <c r="AT91" s="217" t="s">
        <v>160</v>
      </c>
      <c r="AU91" s="217" t="s">
        <v>178</v>
      </c>
      <c r="AY91" s="19" t="s">
        <v>158</v>
      </c>
      <c r="BE91" s="218">
        <f>IF(N91="základní",J91,0)</f>
        <v>0</v>
      </c>
      <c r="BF91" s="218">
        <f>IF(N91="snížená",J91,0)</f>
        <v>0</v>
      </c>
      <c r="BG91" s="218">
        <f>IF(N91="zákl. přenesená",J91,0)</f>
        <v>0</v>
      </c>
      <c r="BH91" s="218">
        <f>IF(N91="sníž. přenesená",J91,0)</f>
        <v>0</v>
      </c>
      <c r="BI91" s="218">
        <f>IF(N91="nulová",J91,0)</f>
        <v>0</v>
      </c>
      <c r="BJ91" s="19" t="s">
        <v>78</v>
      </c>
      <c r="BK91" s="218">
        <f>ROUND(I91*H91,2)</f>
        <v>0</v>
      </c>
      <c r="BL91" s="19" t="s">
        <v>582</v>
      </c>
      <c r="BM91" s="217" t="s">
        <v>4380</v>
      </c>
    </row>
    <row r="92" s="2" customFormat="1">
      <c r="A92" s="40"/>
      <c r="B92" s="41"/>
      <c r="C92" s="42"/>
      <c r="D92" s="219" t="s">
        <v>167</v>
      </c>
      <c r="E92" s="42"/>
      <c r="F92" s="220" t="s">
        <v>3981</v>
      </c>
      <c r="G92" s="42"/>
      <c r="H92" s="42"/>
      <c r="I92" s="221"/>
      <c r="J92" s="42"/>
      <c r="K92" s="42"/>
      <c r="L92" s="46"/>
      <c r="M92" s="222"/>
      <c r="N92" s="223"/>
      <c r="O92" s="86"/>
      <c r="P92" s="86"/>
      <c r="Q92" s="86"/>
      <c r="R92" s="86"/>
      <c r="S92" s="86"/>
      <c r="T92" s="87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167</v>
      </c>
      <c r="AU92" s="19" t="s">
        <v>178</v>
      </c>
    </row>
    <row r="93" s="14" customFormat="1">
      <c r="A93" s="14"/>
      <c r="B93" s="235"/>
      <c r="C93" s="236"/>
      <c r="D93" s="226" t="s">
        <v>169</v>
      </c>
      <c r="E93" s="237" t="s">
        <v>19</v>
      </c>
      <c r="F93" s="238" t="s">
        <v>4381</v>
      </c>
      <c r="G93" s="236"/>
      <c r="H93" s="239">
        <v>4.2349999999999994</v>
      </c>
      <c r="I93" s="240"/>
      <c r="J93" s="236"/>
      <c r="K93" s="236"/>
      <c r="L93" s="241"/>
      <c r="M93" s="242"/>
      <c r="N93" s="243"/>
      <c r="O93" s="243"/>
      <c r="P93" s="243"/>
      <c r="Q93" s="243"/>
      <c r="R93" s="243"/>
      <c r="S93" s="243"/>
      <c r="T93" s="24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45" t="s">
        <v>169</v>
      </c>
      <c r="AU93" s="245" t="s">
        <v>178</v>
      </c>
      <c r="AV93" s="14" t="s">
        <v>80</v>
      </c>
      <c r="AW93" s="14" t="s">
        <v>171</v>
      </c>
      <c r="AX93" s="14" t="s">
        <v>70</v>
      </c>
      <c r="AY93" s="245" t="s">
        <v>158</v>
      </c>
    </row>
    <row r="94" s="2" customFormat="1" ht="30" customHeight="1">
      <c r="A94" s="40"/>
      <c r="B94" s="41"/>
      <c r="C94" s="206" t="s">
        <v>178</v>
      </c>
      <c r="D94" s="206" t="s">
        <v>160</v>
      </c>
      <c r="E94" s="207" t="s">
        <v>4382</v>
      </c>
      <c r="F94" s="208" t="s">
        <v>4383</v>
      </c>
      <c r="G94" s="209" t="s">
        <v>181</v>
      </c>
      <c r="H94" s="210">
        <v>121</v>
      </c>
      <c r="I94" s="211"/>
      <c r="J94" s="212">
        <f>ROUND(I94*H94,2)</f>
        <v>0</v>
      </c>
      <c r="K94" s="208" t="s">
        <v>164</v>
      </c>
      <c r="L94" s="46"/>
      <c r="M94" s="213" t="s">
        <v>19</v>
      </c>
      <c r="N94" s="214" t="s">
        <v>41</v>
      </c>
      <c r="O94" s="86"/>
      <c r="P94" s="215">
        <f>O94*H94</f>
        <v>0</v>
      </c>
      <c r="Q94" s="215">
        <v>0</v>
      </c>
      <c r="R94" s="215">
        <f>Q94*H94</f>
        <v>0</v>
      </c>
      <c r="S94" s="215">
        <v>0</v>
      </c>
      <c r="T94" s="216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17" t="s">
        <v>582</v>
      </c>
      <c r="AT94" s="217" t="s">
        <v>160</v>
      </c>
      <c r="AU94" s="217" t="s">
        <v>178</v>
      </c>
      <c r="AY94" s="19" t="s">
        <v>158</v>
      </c>
      <c r="BE94" s="218">
        <f>IF(N94="základní",J94,0)</f>
        <v>0</v>
      </c>
      <c r="BF94" s="218">
        <f>IF(N94="snížená",J94,0)</f>
        <v>0</v>
      </c>
      <c r="BG94" s="218">
        <f>IF(N94="zákl. přenesená",J94,0)</f>
        <v>0</v>
      </c>
      <c r="BH94" s="218">
        <f>IF(N94="sníž. přenesená",J94,0)</f>
        <v>0</v>
      </c>
      <c r="BI94" s="218">
        <f>IF(N94="nulová",J94,0)</f>
        <v>0</v>
      </c>
      <c r="BJ94" s="19" t="s">
        <v>78</v>
      </c>
      <c r="BK94" s="218">
        <f>ROUND(I94*H94,2)</f>
        <v>0</v>
      </c>
      <c r="BL94" s="19" t="s">
        <v>582</v>
      </c>
      <c r="BM94" s="217" t="s">
        <v>4384</v>
      </c>
    </row>
    <row r="95" s="2" customFormat="1">
      <c r="A95" s="40"/>
      <c r="B95" s="41"/>
      <c r="C95" s="42"/>
      <c r="D95" s="219" t="s">
        <v>167</v>
      </c>
      <c r="E95" s="42"/>
      <c r="F95" s="220" t="s">
        <v>4385</v>
      </c>
      <c r="G95" s="42"/>
      <c r="H95" s="42"/>
      <c r="I95" s="221"/>
      <c r="J95" s="42"/>
      <c r="K95" s="42"/>
      <c r="L95" s="46"/>
      <c r="M95" s="222"/>
      <c r="N95" s="223"/>
      <c r="O95" s="86"/>
      <c r="P95" s="86"/>
      <c r="Q95" s="86"/>
      <c r="R95" s="86"/>
      <c r="S95" s="86"/>
      <c r="T95" s="87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167</v>
      </c>
      <c r="AU95" s="19" t="s">
        <v>178</v>
      </c>
    </row>
    <row r="96" s="2" customFormat="1" ht="14.4" customHeight="1">
      <c r="A96" s="40"/>
      <c r="B96" s="41"/>
      <c r="C96" s="206" t="s">
        <v>165</v>
      </c>
      <c r="D96" s="206" t="s">
        <v>160</v>
      </c>
      <c r="E96" s="207" t="s">
        <v>3988</v>
      </c>
      <c r="F96" s="208" t="s">
        <v>3989</v>
      </c>
      <c r="G96" s="209" t="s">
        <v>234</v>
      </c>
      <c r="H96" s="210">
        <v>14.823</v>
      </c>
      <c r="I96" s="211"/>
      <c r="J96" s="212">
        <f>ROUND(I96*H96,2)</f>
        <v>0</v>
      </c>
      <c r="K96" s="208" t="s">
        <v>164</v>
      </c>
      <c r="L96" s="46"/>
      <c r="M96" s="213" t="s">
        <v>19</v>
      </c>
      <c r="N96" s="214" t="s">
        <v>41</v>
      </c>
      <c r="O96" s="86"/>
      <c r="P96" s="215">
        <f>O96*H96</f>
        <v>0</v>
      </c>
      <c r="Q96" s="215">
        <v>0</v>
      </c>
      <c r="R96" s="215">
        <f>Q96*H96</f>
        <v>0</v>
      </c>
      <c r="S96" s="215">
        <v>0</v>
      </c>
      <c r="T96" s="216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17" t="s">
        <v>582</v>
      </c>
      <c r="AT96" s="217" t="s">
        <v>160</v>
      </c>
      <c r="AU96" s="217" t="s">
        <v>178</v>
      </c>
      <c r="AY96" s="19" t="s">
        <v>158</v>
      </c>
      <c r="BE96" s="218">
        <f>IF(N96="základní",J96,0)</f>
        <v>0</v>
      </c>
      <c r="BF96" s="218">
        <f>IF(N96="snížená",J96,0)</f>
        <v>0</v>
      </c>
      <c r="BG96" s="218">
        <f>IF(N96="zákl. přenesená",J96,0)</f>
        <v>0</v>
      </c>
      <c r="BH96" s="218">
        <f>IF(N96="sníž. přenesená",J96,0)</f>
        <v>0</v>
      </c>
      <c r="BI96" s="218">
        <f>IF(N96="nulová",J96,0)</f>
        <v>0</v>
      </c>
      <c r="BJ96" s="19" t="s">
        <v>78</v>
      </c>
      <c r="BK96" s="218">
        <f>ROUND(I96*H96,2)</f>
        <v>0</v>
      </c>
      <c r="BL96" s="19" t="s">
        <v>582</v>
      </c>
      <c r="BM96" s="217" t="s">
        <v>4386</v>
      </c>
    </row>
    <row r="97" s="2" customFormat="1">
      <c r="A97" s="40"/>
      <c r="B97" s="41"/>
      <c r="C97" s="42"/>
      <c r="D97" s="219" t="s">
        <v>167</v>
      </c>
      <c r="E97" s="42"/>
      <c r="F97" s="220" t="s">
        <v>3991</v>
      </c>
      <c r="G97" s="42"/>
      <c r="H97" s="42"/>
      <c r="I97" s="221"/>
      <c r="J97" s="42"/>
      <c r="K97" s="42"/>
      <c r="L97" s="46"/>
      <c r="M97" s="222"/>
      <c r="N97" s="22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167</v>
      </c>
      <c r="AU97" s="19" t="s">
        <v>178</v>
      </c>
    </row>
    <row r="98" s="14" customFormat="1">
      <c r="A98" s="14"/>
      <c r="B98" s="235"/>
      <c r="C98" s="236"/>
      <c r="D98" s="226" t="s">
        <v>169</v>
      </c>
      <c r="E98" s="237" t="s">
        <v>19</v>
      </c>
      <c r="F98" s="238" t="s">
        <v>4387</v>
      </c>
      <c r="G98" s="236"/>
      <c r="H98" s="239">
        <v>14.822499999999996</v>
      </c>
      <c r="I98" s="240"/>
      <c r="J98" s="236"/>
      <c r="K98" s="236"/>
      <c r="L98" s="241"/>
      <c r="M98" s="242"/>
      <c r="N98" s="243"/>
      <c r="O98" s="243"/>
      <c r="P98" s="243"/>
      <c r="Q98" s="243"/>
      <c r="R98" s="243"/>
      <c r="S98" s="243"/>
      <c r="T98" s="24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45" t="s">
        <v>169</v>
      </c>
      <c r="AU98" s="245" t="s">
        <v>178</v>
      </c>
      <c r="AV98" s="14" t="s">
        <v>80</v>
      </c>
      <c r="AW98" s="14" t="s">
        <v>171</v>
      </c>
      <c r="AX98" s="14" t="s">
        <v>70</v>
      </c>
      <c r="AY98" s="245" t="s">
        <v>158</v>
      </c>
    </row>
    <row r="99" s="2" customFormat="1" ht="22.2" customHeight="1">
      <c r="A99" s="40"/>
      <c r="B99" s="41"/>
      <c r="C99" s="206" t="s">
        <v>197</v>
      </c>
      <c r="D99" s="206" t="s">
        <v>160</v>
      </c>
      <c r="E99" s="207" t="s">
        <v>4002</v>
      </c>
      <c r="F99" s="208" t="s">
        <v>4003</v>
      </c>
      <c r="G99" s="209" t="s">
        <v>234</v>
      </c>
      <c r="H99" s="210">
        <v>35.997999999999998</v>
      </c>
      <c r="I99" s="211"/>
      <c r="J99" s="212">
        <f>ROUND(I99*H99,2)</f>
        <v>0</v>
      </c>
      <c r="K99" s="208" t="s">
        <v>164</v>
      </c>
      <c r="L99" s="46"/>
      <c r="M99" s="213" t="s">
        <v>19</v>
      </c>
      <c r="N99" s="214" t="s">
        <v>41</v>
      </c>
      <c r="O99" s="86"/>
      <c r="P99" s="215">
        <f>O99*H99</f>
        <v>0</v>
      </c>
      <c r="Q99" s="215">
        <v>0</v>
      </c>
      <c r="R99" s="215">
        <f>Q99*H99</f>
        <v>0</v>
      </c>
      <c r="S99" s="215">
        <v>0</v>
      </c>
      <c r="T99" s="216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17" t="s">
        <v>582</v>
      </c>
      <c r="AT99" s="217" t="s">
        <v>160</v>
      </c>
      <c r="AU99" s="217" t="s">
        <v>178</v>
      </c>
      <c r="AY99" s="19" t="s">
        <v>158</v>
      </c>
      <c r="BE99" s="218">
        <f>IF(N99="základní",J99,0)</f>
        <v>0</v>
      </c>
      <c r="BF99" s="218">
        <f>IF(N99="snížená",J99,0)</f>
        <v>0</v>
      </c>
      <c r="BG99" s="218">
        <f>IF(N99="zákl. přenesená",J99,0)</f>
        <v>0</v>
      </c>
      <c r="BH99" s="218">
        <f>IF(N99="sníž. přenesená",J99,0)</f>
        <v>0</v>
      </c>
      <c r="BI99" s="218">
        <f>IF(N99="nulová",J99,0)</f>
        <v>0</v>
      </c>
      <c r="BJ99" s="19" t="s">
        <v>78</v>
      </c>
      <c r="BK99" s="218">
        <f>ROUND(I99*H99,2)</f>
        <v>0</v>
      </c>
      <c r="BL99" s="19" t="s">
        <v>582</v>
      </c>
      <c r="BM99" s="217" t="s">
        <v>4388</v>
      </c>
    </row>
    <row r="100" s="2" customFormat="1">
      <c r="A100" s="40"/>
      <c r="B100" s="41"/>
      <c r="C100" s="42"/>
      <c r="D100" s="219" t="s">
        <v>167</v>
      </c>
      <c r="E100" s="42"/>
      <c r="F100" s="220" t="s">
        <v>4005</v>
      </c>
      <c r="G100" s="42"/>
      <c r="H100" s="42"/>
      <c r="I100" s="221"/>
      <c r="J100" s="42"/>
      <c r="K100" s="42"/>
      <c r="L100" s="46"/>
      <c r="M100" s="222"/>
      <c r="N100" s="223"/>
      <c r="O100" s="86"/>
      <c r="P100" s="86"/>
      <c r="Q100" s="86"/>
      <c r="R100" s="86"/>
      <c r="S100" s="86"/>
      <c r="T100" s="87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T100" s="19" t="s">
        <v>167</v>
      </c>
      <c r="AU100" s="19" t="s">
        <v>178</v>
      </c>
    </row>
    <row r="101" s="14" customFormat="1">
      <c r="A101" s="14"/>
      <c r="B101" s="235"/>
      <c r="C101" s="236"/>
      <c r="D101" s="226" t="s">
        <v>169</v>
      </c>
      <c r="E101" s="237" t="s">
        <v>19</v>
      </c>
      <c r="F101" s="238" t="s">
        <v>4389</v>
      </c>
      <c r="G101" s="236"/>
      <c r="H101" s="239">
        <v>21.174999999999997</v>
      </c>
      <c r="I101" s="240"/>
      <c r="J101" s="236"/>
      <c r="K101" s="236"/>
      <c r="L101" s="241"/>
      <c r="M101" s="242"/>
      <c r="N101" s="243"/>
      <c r="O101" s="243"/>
      <c r="P101" s="243"/>
      <c r="Q101" s="243"/>
      <c r="R101" s="243"/>
      <c r="S101" s="243"/>
      <c r="T101" s="24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45" t="s">
        <v>169</v>
      </c>
      <c r="AU101" s="245" t="s">
        <v>178</v>
      </c>
      <c r="AV101" s="14" t="s">
        <v>80</v>
      </c>
      <c r="AW101" s="14" t="s">
        <v>171</v>
      </c>
      <c r="AX101" s="14" t="s">
        <v>70</v>
      </c>
      <c r="AY101" s="245" t="s">
        <v>158</v>
      </c>
    </row>
    <row r="102" s="14" customFormat="1">
      <c r="A102" s="14"/>
      <c r="B102" s="235"/>
      <c r="C102" s="236"/>
      <c r="D102" s="226" t="s">
        <v>169</v>
      </c>
      <c r="E102" s="237" t="s">
        <v>19</v>
      </c>
      <c r="F102" s="238" t="s">
        <v>4390</v>
      </c>
      <c r="G102" s="236"/>
      <c r="H102" s="239">
        <v>14.822499999999996</v>
      </c>
      <c r="I102" s="240"/>
      <c r="J102" s="236"/>
      <c r="K102" s="236"/>
      <c r="L102" s="241"/>
      <c r="M102" s="242"/>
      <c r="N102" s="243"/>
      <c r="O102" s="243"/>
      <c r="P102" s="243"/>
      <c r="Q102" s="243"/>
      <c r="R102" s="243"/>
      <c r="S102" s="243"/>
      <c r="T102" s="24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45" t="s">
        <v>169</v>
      </c>
      <c r="AU102" s="245" t="s">
        <v>178</v>
      </c>
      <c r="AV102" s="14" t="s">
        <v>80</v>
      </c>
      <c r="AW102" s="14" t="s">
        <v>171</v>
      </c>
      <c r="AX102" s="14" t="s">
        <v>70</v>
      </c>
      <c r="AY102" s="245" t="s">
        <v>158</v>
      </c>
    </row>
    <row r="103" s="2" customFormat="1" ht="30" customHeight="1">
      <c r="A103" s="40"/>
      <c r="B103" s="41"/>
      <c r="C103" s="206" t="s">
        <v>204</v>
      </c>
      <c r="D103" s="206" t="s">
        <v>160</v>
      </c>
      <c r="E103" s="207" t="s">
        <v>4008</v>
      </c>
      <c r="F103" s="208" t="s">
        <v>4009</v>
      </c>
      <c r="G103" s="209" t="s">
        <v>234</v>
      </c>
      <c r="H103" s="210">
        <v>71.995999999999995</v>
      </c>
      <c r="I103" s="211"/>
      <c r="J103" s="212">
        <f>ROUND(I103*H103,2)</f>
        <v>0</v>
      </c>
      <c r="K103" s="208" t="s">
        <v>164</v>
      </c>
      <c r="L103" s="46"/>
      <c r="M103" s="213" t="s">
        <v>19</v>
      </c>
      <c r="N103" s="214" t="s">
        <v>41</v>
      </c>
      <c r="O103" s="86"/>
      <c r="P103" s="215">
        <f>O103*H103</f>
        <v>0</v>
      </c>
      <c r="Q103" s="215">
        <v>0</v>
      </c>
      <c r="R103" s="215">
        <f>Q103*H103</f>
        <v>0</v>
      </c>
      <c r="S103" s="215">
        <v>0</v>
      </c>
      <c r="T103" s="21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7" t="s">
        <v>582</v>
      </c>
      <c r="AT103" s="217" t="s">
        <v>160</v>
      </c>
      <c r="AU103" s="217" t="s">
        <v>178</v>
      </c>
      <c r="AY103" s="19" t="s">
        <v>158</v>
      </c>
      <c r="BE103" s="218">
        <f>IF(N103="základní",J103,0)</f>
        <v>0</v>
      </c>
      <c r="BF103" s="218">
        <f>IF(N103="snížená",J103,0)</f>
        <v>0</v>
      </c>
      <c r="BG103" s="218">
        <f>IF(N103="zákl. přenesená",J103,0)</f>
        <v>0</v>
      </c>
      <c r="BH103" s="218">
        <f>IF(N103="sníž. přenesená",J103,0)</f>
        <v>0</v>
      </c>
      <c r="BI103" s="218">
        <f>IF(N103="nulová",J103,0)</f>
        <v>0</v>
      </c>
      <c r="BJ103" s="19" t="s">
        <v>78</v>
      </c>
      <c r="BK103" s="218">
        <f>ROUND(I103*H103,2)</f>
        <v>0</v>
      </c>
      <c r="BL103" s="19" t="s">
        <v>582</v>
      </c>
      <c r="BM103" s="217" t="s">
        <v>4391</v>
      </c>
    </row>
    <row r="104" s="2" customFormat="1">
      <c r="A104" s="40"/>
      <c r="B104" s="41"/>
      <c r="C104" s="42"/>
      <c r="D104" s="219" t="s">
        <v>167</v>
      </c>
      <c r="E104" s="42"/>
      <c r="F104" s="220" t="s">
        <v>4011</v>
      </c>
      <c r="G104" s="42"/>
      <c r="H104" s="42"/>
      <c r="I104" s="221"/>
      <c r="J104" s="42"/>
      <c r="K104" s="42"/>
      <c r="L104" s="46"/>
      <c r="M104" s="222"/>
      <c r="N104" s="22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167</v>
      </c>
      <c r="AU104" s="19" t="s">
        <v>178</v>
      </c>
    </row>
    <row r="105" s="14" customFormat="1">
      <c r="A105" s="14"/>
      <c r="B105" s="235"/>
      <c r="C105" s="236"/>
      <c r="D105" s="226" t="s">
        <v>169</v>
      </c>
      <c r="E105" s="236"/>
      <c r="F105" s="238" t="s">
        <v>4392</v>
      </c>
      <c r="G105" s="236"/>
      <c r="H105" s="239">
        <v>71.995999999999995</v>
      </c>
      <c r="I105" s="240"/>
      <c r="J105" s="236"/>
      <c r="K105" s="236"/>
      <c r="L105" s="241"/>
      <c r="M105" s="242"/>
      <c r="N105" s="243"/>
      <c r="O105" s="243"/>
      <c r="P105" s="243"/>
      <c r="Q105" s="243"/>
      <c r="R105" s="243"/>
      <c r="S105" s="243"/>
      <c r="T105" s="24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45" t="s">
        <v>169</v>
      </c>
      <c r="AU105" s="245" t="s">
        <v>178</v>
      </c>
      <c r="AV105" s="14" t="s">
        <v>80</v>
      </c>
      <c r="AW105" s="14" t="s">
        <v>4</v>
      </c>
      <c r="AX105" s="14" t="s">
        <v>78</v>
      </c>
      <c r="AY105" s="245" t="s">
        <v>158</v>
      </c>
    </row>
    <row r="106" s="2" customFormat="1" ht="22.2" customHeight="1">
      <c r="A106" s="40"/>
      <c r="B106" s="41"/>
      <c r="C106" s="206" t="s">
        <v>209</v>
      </c>
      <c r="D106" s="206" t="s">
        <v>160</v>
      </c>
      <c r="E106" s="207" t="s">
        <v>4393</v>
      </c>
      <c r="F106" s="208" t="s">
        <v>4394</v>
      </c>
      <c r="G106" s="209" t="s">
        <v>181</v>
      </c>
      <c r="H106" s="210">
        <v>121</v>
      </c>
      <c r="I106" s="211"/>
      <c r="J106" s="212">
        <f>ROUND(I106*H106,2)</f>
        <v>0</v>
      </c>
      <c r="K106" s="208" t="s">
        <v>164</v>
      </c>
      <c r="L106" s="46"/>
      <c r="M106" s="213" t="s">
        <v>19</v>
      </c>
      <c r="N106" s="214" t="s">
        <v>41</v>
      </c>
      <c r="O106" s="86"/>
      <c r="P106" s="215">
        <f>O106*H106</f>
        <v>0</v>
      </c>
      <c r="Q106" s="215">
        <v>0</v>
      </c>
      <c r="R106" s="215">
        <f>Q106*H106</f>
        <v>0</v>
      </c>
      <c r="S106" s="215">
        <v>0</v>
      </c>
      <c r="T106" s="21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17" t="s">
        <v>582</v>
      </c>
      <c r="AT106" s="217" t="s">
        <v>160</v>
      </c>
      <c r="AU106" s="217" t="s">
        <v>178</v>
      </c>
      <c r="AY106" s="19" t="s">
        <v>158</v>
      </c>
      <c r="BE106" s="218">
        <f>IF(N106="základní",J106,0)</f>
        <v>0</v>
      </c>
      <c r="BF106" s="218">
        <f>IF(N106="snížená",J106,0)</f>
        <v>0</v>
      </c>
      <c r="BG106" s="218">
        <f>IF(N106="zákl. přenesená",J106,0)</f>
        <v>0</v>
      </c>
      <c r="BH106" s="218">
        <f>IF(N106="sníž. přenesená",J106,0)</f>
        <v>0</v>
      </c>
      <c r="BI106" s="218">
        <f>IF(N106="nulová",J106,0)</f>
        <v>0</v>
      </c>
      <c r="BJ106" s="19" t="s">
        <v>78</v>
      </c>
      <c r="BK106" s="218">
        <f>ROUND(I106*H106,2)</f>
        <v>0</v>
      </c>
      <c r="BL106" s="19" t="s">
        <v>582</v>
      </c>
      <c r="BM106" s="217" t="s">
        <v>4395</v>
      </c>
    </row>
    <row r="107" s="2" customFormat="1">
      <c r="A107" s="40"/>
      <c r="B107" s="41"/>
      <c r="C107" s="42"/>
      <c r="D107" s="219" t="s">
        <v>167</v>
      </c>
      <c r="E107" s="42"/>
      <c r="F107" s="220" t="s">
        <v>4396</v>
      </c>
      <c r="G107" s="42"/>
      <c r="H107" s="42"/>
      <c r="I107" s="221"/>
      <c r="J107" s="42"/>
      <c r="K107" s="42"/>
      <c r="L107" s="46"/>
      <c r="M107" s="222"/>
      <c r="N107" s="223"/>
      <c r="O107" s="86"/>
      <c r="P107" s="86"/>
      <c r="Q107" s="86"/>
      <c r="R107" s="86"/>
      <c r="S107" s="86"/>
      <c r="T107" s="87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T107" s="19" t="s">
        <v>167</v>
      </c>
      <c r="AU107" s="19" t="s">
        <v>178</v>
      </c>
    </row>
    <row r="108" s="2" customFormat="1" ht="19.8" customHeight="1">
      <c r="A108" s="40"/>
      <c r="B108" s="41"/>
      <c r="C108" s="206" t="s">
        <v>215</v>
      </c>
      <c r="D108" s="206" t="s">
        <v>160</v>
      </c>
      <c r="E108" s="207" t="s">
        <v>4018</v>
      </c>
      <c r="F108" s="208" t="s">
        <v>4019</v>
      </c>
      <c r="G108" s="209" t="s">
        <v>181</v>
      </c>
      <c r="H108" s="210">
        <v>245</v>
      </c>
      <c r="I108" s="211"/>
      <c r="J108" s="212">
        <f>ROUND(I108*H108,2)</f>
        <v>0</v>
      </c>
      <c r="K108" s="208" t="s">
        <v>164</v>
      </c>
      <c r="L108" s="46"/>
      <c r="M108" s="213" t="s">
        <v>19</v>
      </c>
      <c r="N108" s="214" t="s">
        <v>41</v>
      </c>
      <c r="O108" s="86"/>
      <c r="P108" s="215">
        <f>O108*H108</f>
        <v>0</v>
      </c>
      <c r="Q108" s="215">
        <v>9.0000000000000006E-05</v>
      </c>
      <c r="R108" s="215">
        <f>Q108*H108</f>
        <v>0.02205</v>
      </c>
      <c r="S108" s="215">
        <v>0</v>
      </c>
      <c r="T108" s="21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17" t="s">
        <v>582</v>
      </c>
      <c r="AT108" s="217" t="s">
        <v>160</v>
      </c>
      <c r="AU108" s="217" t="s">
        <v>178</v>
      </c>
      <c r="AY108" s="19" t="s">
        <v>158</v>
      </c>
      <c r="BE108" s="218">
        <f>IF(N108="základní",J108,0)</f>
        <v>0</v>
      </c>
      <c r="BF108" s="218">
        <f>IF(N108="snížená",J108,0)</f>
        <v>0</v>
      </c>
      <c r="BG108" s="218">
        <f>IF(N108="zákl. přenesená",J108,0)</f>
        <v>0</v>
      </c>
      <c r="BH108" s="218">
        <f>IF(N108="sníž. přenesená",J108,0)</f>
        <v>0</v>
      </c>
      <c r="BI108" s="218">
        <f>IF(N108="nulová",J108,0)</f>
        <v>0</v>
      </c>
      <c r="BJ108" s="19" t="s">
        <v>78</v>
      </c>
      <c r="BK108" s="218">
        <f>ROUND(I108*H108,2)</f>
        <v>0</v>
      </c>
      <c r="BL108" s="19" t="s">
        <v>582</v>
      </c>
      <c r="BM108" s="217" t="s">
        <v>4397</v>
      </c>
    </row>
    <row r="109" s="2" customFormat="1">
      <c r="A109" s="40"/>
      <c r="B109" s="41"/>
      <c r="C109" s="42"/>
      <c r="D109" s="219" t="s">
        <v>167</v>
      </c>
      <c r="E109" s="42"/>
      <c r="F109" s="220" t="s">
        <v>4021</v>
      </c>
      <c r="G109" s="42"/>
      <c r="H109" s="42"/>
      <c r="I109" s="221"/>
      <c r="J109" s="42"/>
      <c r="K109" s="42"/>
      <c r="L109" s="46"/>
      <c r="M109" s="222"/>
      <c r="N109" s="223"/>
      <c r="O109" s="86"/>
      <c r="P109" s="86"/>
      <c r="Q109" s="86"/>
      <c r="R109" s="86"/>
      <c r="S109" s="86"/>
      <c r="T109" s="87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T109" s="19" t="s">
        <v>167</v>
      </c>
      <c r="AU109" s="19" t="s">
        <v>178</v>
      </c>
    </row>
    <row r="110" s="14" customFormat="1">
      <c r="A110" s="14"/>
      <c r="B110" s="235"/>
      <c r="C110" s="236"/>
      <c r="D110" s="226" t="s">
        <v>169</v>
      </c>
      <c r="E110" s="237" t="s">
        <v>19</v>
      </c>
      <c r="F110" s="238" t="s">
        <v>4398</v>
      </c>
      <c r="G110" s="236"/>
      <c r="H110" s="239">
        <v>245</v>
      </c>
      <c r="I110" s="240"/>
      <c r="J110" s="236"/>
      <c r="K110" s="236"/>
      <c r="L110" s="241"/>
      <c r="M110" s="242"/>
      <c r="N110" s="243"/>
      <c r="O110" s="243"/>
      <c r="P110" s="243"/>
      <c r="Q110" s="243"/>
      <c r="R110" s="243"/>
      <c r="S110" s="243"/>
      <c r="T110" s="24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45" t="s">
        <v>169</v>
      </c>
      <c r="AU110" s="245" t="s">
        <v>178</v>
      </c>
      <c r="AV110" s="14" t="s">
        <v>80</v>
      </c>
      <c r="AW110" s="14" t="s">
        <v>171</v>
      </c>
      <c r="AX110" s="14" t="s">
        <v>70</v>
      </c>
      <c r="AY110" s="245" t="s">
        <v>158</v>
      </c>
    </row>
    <row r="111" s="2" customFormat="1" ht="22.2" customHeight="1">
      <c r="A111" s="40"/>
      <c r="B111" s="41"/>
      <c r="C111" s="206" t="s">
        <v>220</v>
      </c>
      <c r="D111" s="206" t="s">
        <v>160</v>
      </c>
      <c r="E111" s="207" t="s">
        <v>4032</v>
      </c>
      <c r="F111" s="208" t="s">
        <v>4033</v>
      </c>
      <c r="G111" s="209" t="s">
        <v>181</v>
      </c>
      <c r="H111" s="210">
        <v>405</v>
      </c>
      <c r="I111" s="211"/>
      <c r="J111" s="212">
        <f>ROUND(I111*H111,2)</f>
        <v>0</v>
      </c>
      <c r="K111" s="208" t="s">
        <v>164</v>
      </c>
      <c r="L111" s="46"/>
      <c r="M111" s="213" t="s">
        <v>19</v>
      </c>
      <c r="N111" s="214" t="s">
        <v>41</v>
      </c>
      <c r="O111" s="86"/>
      <c r="P111" s="215">
        <f>O111*H111</f>
        <v>0</v>
      </c>
      <c r="Q111" s="215">
        <v>0</v>
      </c>
      <c r="R111" s="215">
        <f>Q111*H111</f>
        <v>0</v>
      </c>
      <c r="S111" s="215">
        <v>0</v>
      </c>
      <c r="T111" s="21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7" t="s">
        <v>582</v>
      </c>
      <c r="AT111" s="217" t="s">
        <v>160</v>
      </c>
      <c r="AU111" s="217" t="s">
        <v>178</v>
      </c>
      <c r="AY111" s="19" t="s">
        <v>158</v>
      </c>
      <c r="BE111" s="218">
        <f>IF(N111="základní",J111,0)</f>
        <v>0</v>
      </c>
      <c r="BF111" s="218">
        <f>IF(N111="snížená",J111,0)</f>
        <v>0</v>
      </c>
      <c r="BG111" s="218">
        <f>IF(N111="zákl. přenesená",J111,0)</f>
        <v>0</v>
      </c>
      <c r="BH111" s="218">
        <f>IF(N111="sníž. přenesená",J111,0)</f>
        <v>0</v>
      </c>
      <c r="BI111" s="218">
        <f>IF(N111="nulová",J111,0)</f>
        <v>0</v>
      </c>
      <c r="BJ111" s="19" t="s">
        <v>78</v>
      </c>
      <c r="BK111" s="218">
        <f>ROUND(I111*H111,2)</f>
        <v>0</v>
      </c>
      <c r="BL111" s="19" t="s">
        <v>582</v>
      </c>
      <c r="BM111" s="217" t="s">
        <v>4399</v>
      </c>
    </row>
    <row r="112" s="2" customFormat="1">
      <c r="A112" s="40"/>
      <c r="B112" s="41"/>
      <c r="C112" s="42"/>
      <c r="D112" s="219" t="s">
        <v>167</v>
      </c>
      <c r="E112" s="42"/>
      <c r="F112" s="220" t="s">
        <v>4035</v>
      </c>
      <c r="G112" s="42"/>
      <c r="H112" s="42"/>
      <c r="I112" s="221"/>
      <c r="J112" s="42"/>
      <c r="K112" s="42"/>
      <c r="L112" s="46"/>
      <c r="M112" s="222"/>
      <c r="N112" s="22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167</v>
      </c>
      <c r="AU112" s="19" t="s">
        <v>178</v>
      </c>
    </row>
    <row r="113" s="14" customFormat="1">
      <c r="A113" s="14"/>
      <c r="B113" s="235"/>
      <c r="C113" s="236"/>
      <c r="D113" s="226" t="s">
        <v>169</v>
      </c>
      <c r="E113" s="237" t="s">
        <v>19</v>
      </c>
      <c r="F113" s="238" t="s">
        <v>4400</v>
      </c>
      <c r="G113" s="236"/>
      <c r="H113" s="239">
        <v>405</v>
      </c>
      <c r="I113" s="240"/>
      <c r="J113" s="236"/>
      <c r="K113" s="236"/>
      <c r="L113" s="241"/>
      <c r="M113" s="242"/>
      <c r="N113" s="243"/>
      <c r="O113" s="243"/>
      <c r="P113" s="243"/>
      <c r="Q113" s="243"/>
      <c r="R113" s="243"/>
      <c r="S113" s="243"/>
      <c r="T113" s="24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45" t="s">
        <v>169</v>
      </c>
      <c r="AU113" s="245" t="s">
        <v>178</v>
      </c>
      <c r="AV113" s="14" t="s">
        <v>80</v>
      </c>
      <c r="AW113" s="14" t="s">
        <v>171</v>
      </c>
      <c r="AX113" s="14" t="s">
        <v>70</v>
      </c>
      <c r="AY113" s="245" t="s">
        <v>158</v>
      </c>
    </row>
    <row r="114" s="2" customFormat="1" ht="14.4" customHeight="1">
      <c r="A114" s="40"/>
      <c r="B114" s="41"/>
      <c r="C114" s="246" t="s">
        <v>231</v>
      </c>
      <c r="D114" s="246" t="s">
        <v>400</v>
      </c>
      <c r="E114" s="247" t="s">
        <v>4036</v>
      </c>
      <c r="F114" s="248" t="s">
        <v>4037</v>
      </c>
      <c r="G114" s="249" t="s">
        <v>424</v>
      </c>
      <c r="H114" s="250">
        <v>486</v>
      </c>
      <c r="I114" s="251"/>
      <c r="J114" s="252">
        <f>ROUND(I114*H114,2)</f>
        <v>0</v>
      </c>
      <c r="K114" s="248" t="s">
        <v>164</v>
      </c>
      <c r="L114" s="253"/>
      <c r="M114" s="254" t="s">
        <v>19</v>
      </c>
      <c r="N114" s="255" t="s">
        <v>41</v>
      </c>
      <c r="O114" s="86"/>
      <c r="P114" s="215">
        <f>O114*H114</f>
        <v>0</v>
      </c>
      <c r="Q114" s="215">
        <v>0.001</v>
      </c>
      <c r="R114" s="215">
        <f>Q114*H114</f>
        <v>0.48599999999999999</v>
      </c>
      <c r="S114" s="215">
        <v>0</v>
      </c>
      <c r="T114" s="21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7" t="s">
        <v>2534</v>
      </c>
      <c r="AT114" s="217" t="s">
        <v>400</v>
      </c>
      <c r="AU114" s="217" t="s">
        <v>178</v>
      </c>
      <c r="AY114" s="19" t="s">
        <v>158</v>
      </c>
      <c r="BE114" s="218">
        <f>IF(N114="základní",J114,0)</f>
        <v>0</v>
      </c>
      <c r="BF114" s="218">
        <f>IF(N114="snížená",J114,0)</f>
        <v>0</v>
      </c>
      <c r="BG114" s="218">
        <f>IF(N114="zákl. přenesená",J114,0)</f>
        <v>0</v>
      </c>
      <c r="BH114" s="218">
        <f>IF(N114="sníž. přenesená",J114,0)</f>
        <v>0</v>
      </c>
      <c r="BI114" s="218">
        <f>IF(N114="nulová",J114,0)</f>
        <v>0</v>
      </c>
      <c r="BJ114" s="19" t="s">
        <v>78</v>
      </c>
      <c r="BK114" s="218">
        <f>ROUND(I114*H114,2)</f>
        <v>0</v>
      </c>
      <c r="BL114" s="19" t="s">
        <v>2534</v>
      </c>
      <c r="BM114" s="217" t="s">
        <v>4401</v>
      </c>
    </row>
    <row r="115" s="14" customFormat="1">
      <c r="A115" s="14"/>
      <c r="B115" s="235"/>
      <c r="C115" s="236"/>
      <c r="D115" s="226" t="s">
        <v>169</v>
      </c>
      <c r="E115" s="237" t="s">
        <v>19</v>
      </c>
      <c r="F115" s="238" t="s">
        <v>4402</v>
      </c>
      <c r="G115" s="236"/>
      <c r="H115" s="239">
        <v>486</v>
      </c>
      <c r="I115" s="240"/>
      <c r="J115" s="236"/>
      <c r="K115" s="236"/>
      <c r="L115" s="241"/>
      <c r="M115" s="242"/>
      <c r="N115" s="243"/>
      <c r="O115" s="243"/>
      <c r="P115" s="243"/>
      <c r="Q115" s="243"/>
      <c r="R115" s="243"/>
      <c r="S115" s="243"/>
      <c r="T115" s="24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45" t="s">
        <v>169</v>
      </c>
      <c r="AU115" s="245" t="s">
        <v>178</v>
      </c>
      <c r="AV115" s="14" t="s">
        <v>80</v>
      </c>
      <c r="AW115" s="14" t="s">
        <v>171</v>
      </c>
      <c r="AX115" s="14" t="s">
        <v>70</v>
      </c>
      <c r="AY115" s="245" t="s">
        <v>158</v>
      </c>
    </row>
    <row r="116" s="2" customFormat="1" ht="14.4" customHeight="1">
      <c r="A116" s="40"/>
      <c r="B116" s="41"/>
      <c r="C116" s="206" t="s">
        <v>244</v>
      </c>
      <c r="D116" s="206" t="s">
        <v>160</v>
      </c>
      <c r="E116" s="207" t="s">
        <v>4403</v>
      </c>
      <c r="F116" s="208" t="s">
        <v>4046</v>
      </c>
      <c r="G116" s="209" t="s">
        <v>3439</v>
      </c>
      <c r="H116" s="210">
        <v>50</v>
      </c>
      <c r="I116" s="211"/>
      <c r="J116" s="212">
        <f>ROUND(I116*H116,2)</f>
        <v>0</v>
      </c>
      <c r="K116" s="208" t="s">
        <v>19</v>
      </c>
      <c r="L116" s="46"/>
      <c r="M116" s="213" t="s">
        <v>19</v>
      </c>
      <c r="N116" s="214" t="s">
        <v>41</v>
      </c>
      <c r="O116" s="86"/>
      <c r="P116" s="215">
        <f>O116*H116</f>
        <v>0</v>
      </c>
      <c r="Q116" s="215">
        <v>0</v>
      </c>
      <c r="R116" s="215">
        <f>Q116*H116</f>
        <v>0</v>
      </c>
      <c r="S116" s="215">
        <v>0</v>
      </c>
      <c r="T116" s="216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17" t="s">
        <v>582</v>
      </c>
      <c r="AT116" s="217" t="s">
        <v>160</v>
      </c>
      <c r="AU116" s="217" t="s">
        <v>178</v>
      </c>
      <c r="AY116" s="19" t="s">
        <v>158</v>
      </c>
      <c r="BE116" s="218">
        <f>IF(N116="základní",J116,0)</f>
        <v>0</v>
      </c>
      <c r="BF116" s="218">
        <f>IF(N116="snížená",J116,0)</f>
        <v>0</v>
      </c>
      <c r="BG116" s="218">
        <f>IF(N116="zákl. přenesená",J116,0)</f>
        <v>0</v>
      </c>
      <c r="BH116" s="218">
        <f>IF(N116="sníž. přenesená",J116,0)</f>
        <v>0</v>
      </c>
      <c r="BI116" s="218">
        <f>IF(N116="nulová",J116,0)</f>
        <v>0</v>
      </c>
      <c r="BJ116" s="19" t="s">
        <v>78</v>
      </c>
      <c r="BK116" s="218">
        <f>ROUND(I116*H116,2)</f>
        <v>0</v>
      </c>
      <c r="BL116" s="19" t="s">
        <v>582</v>
      </c>
      <c r="BM116" s="217" t="s">
        <v>388</v>
      </c>
    </row>
    <row r="117" s="2" customFormat="1" ht="14.4" customHeight="1">
      <c r="A117" s="40"/>
      <c r="B117" s="41"/>
      <c r="C117" s="246" t="s">
        <v>8</v>
      </c>
      <c r="D117" s="246" t="s">
        <v>400</v>
      </c>
      <c r="E117" s="247" t="s">
        <v>4404</v>
      </c>
      <c r="F117" s="248" t="s">
        <v>4048</v>
      </c>
      <c r="G117" s="249" t="s">
        <v>3439</v>
      </c>
      <c r="H117" s="250">
        <v>50</v>
      </c>
      <c r="I117" s="251"/>
      <c r="J117" s="252">
        <f>ROUND(I117*H117,2)</f>
        <v>0</v>
      </c>
      <c r="K117" s="248" t="s">
        <v>19</v>
      </c>
      <c r="L117" s="253"/>
      <c r="M117" s="254" t="s">
        <v>19</v>
      </c>
      <c r="N117" s="255" t="s">
        <v>41</v>
      </c>
      <c r="O117" s="86"/>
      <c r="P117" s="215">
        <f>O117*H117</f>
        <v>0</v>
      </c>
      <c r="Q117" s="215">
        <v>0</v>
      </c>
      <c r="R117" s="215">
        <f>Q117*H117</f>
        <v>0</v>
      </c>
      <c r="S117" s="215">
        <v>0</v>
      </c>
      <c r="T117" s="21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7" t="s">
        <v>2534</v>
      </c>
      <c r="AT117" s="217" t="s">
        <v>400</v>
      </c>
      <c r="AU117" s="217" t="s">
        <v>178</v>
      </c>
      <c r="AY117" s="19" t="s">
        <v>158</v>
      </c>
      <c r="BE117" s="218">
        <f>IF(N117="základní",J117,0)</f>
        <v>0</v>
      </c>
      <c r="BF117" s="218">
        <f>IF(N117="snížená",J117,0)</f>
        <v>0</v>
      </c>
      <c r="BG117" s="218">
        <f>IF(N117="zákl. přenesená",J117,0)</f>
        <v>0</v>
      </c>
      <c r="BH117" s="218">
        <f>IF(N117="sníž. přenesená",J117,0)</f>
        <v>0</v>
      </c>
      <c r="BI117" s="218">
        <f>IF(N117="nulová",J117,0)</f>
        <v>0</v>
      </c>
      <c r="BJ117" s="19" t="s">
        <v>78</v>
      </c>
      <c r="BK117" s="218">
        <f>ROUND(I117*H117,2)</f>
        <v>0</v>
      </c>
      <c r="BL117" s="19" t="s">
        <v>2534</v>
      </c>
      <c r="BM117" s="217" t="s">
        <v>405</v>
      </c>
    </row>
    <row r="118" s="2" customFormat="1" ht="14.4" customHeight="1">
      <c r="A118" s="40"/>
      <c r="B118" s="41"/>
      <c r="C118" s="206" t="s">
        <v>257</v>
      </c>
      <c r="D118" s="206" t="s">
        <v>160</v>
      </c>
      <c r="E118" s="207" t="s">
        <v>4405</v>
      </c>
      <c r="F118" s="208" t="s">
        <v>4406</v>
      </c>
      <c r="G118" s="209" t="s">
        <v>505</v>
      </c>
      <c r="H118" s="210">
        <v>54</v>
      </c>
      <c r="I118" s="211"/>
      <c r="J118" s="212">
        <f>ROUND(I118*H118,2)</f>
        <v>0</v>
      </c>
      <c r="K118" s="208" t="s">
        <v>164</v>
      </c>
      <c r="L118" s="46"/>
      <c r="M118" s="213" t="s">
        <v>19</v>
      </c>
      <c r="N118" s="214" t="s">
        <v>41</v>
      </c>
      <c r="O118" s="86"/>
      <c r="P118" s="215">
        <f>O118*H118</f>
        <v>0</v>
      </c>
      <c r="Q118" s="215">
        <v>0</v>
      </c>
      <c r="R118" s="215">
        <f>Q118*H118</f>
        <v>0</v>
      </c>
      <c r="S118" s="215">
        <v>0</v>
      </c>
      <c r="T118" s="216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17" t="s">
        <v>582</v>
      </c>
      <c r="AT118" s="217" t="s">
        <v>160</v>
      </c>
      <c r="AU118" s="217" t="s">
        <v>178</v>
      </c>
      <c r="AY118" s="19" t="s">
        <v>158</v>
      </c>
      <c r="BE118" s="218">
        <f>IF(N118="základní",J118,0)</f>
        <v>0</v>
      </c>
      <c r="BF118" s="218">
        <f>IF(N118="snížená",J118,0)</f>
        <v>0</v>
      </c>
      <c r="BG118" s="218">
        <f>IF(N118="zákl. přenesená",J118,0)</f>
        <v>0</v>
      </c>
      <c r="BH118" s="218">
        <f>IF(N118="sníž. přenesená",J118,0)</f>
        <v>0</v>
      </c>
      <c r="BI118" s="218">
        <f>IF(N118="nulová",J118,0)</f>
        <v>0</v>
      </c>
      <c r="BJ118" s="19" t="s">
        <v>78</v>
      </c>
      <c r="BK118" s="218">
        <f>ROUND(I118*H118,2)</f>
        <v>0</v>
      </c>
      <c r="BL118" s="19" t="s">
        <v>582</v>
      </c>
      <c r="BM118" s="217" t="s">
        <v>4407</v>
      </c>
    </row>
    <row r="119" s="2" customFormat="1">
      <c r="A119" s="40"/>
      <c r="B119" s="41"/>
      <c r="C119" s="42"/>
      <c r="D119" s="219" t="s">
        <v>167</v>
      </c>
      <c r="E119" s="42"/>
      <c r="F119" s="220" t="s">
        <v>4408</v>
      </c>
      <c r="G119" s="42"/>
      <c r="H119" s="42"/>
      <c r="I119" s="221"/>
      <c r="J119" s="42"/>
      <c r="K119" s="42"/>
      <c r="L119" s="46"/>
      <c r="M119" s="222"/>
      <c r="N119" s="223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167</v>
      </c>
      <c r="AU119" s="19" t="s">
        <v>178</v>
      </c>
    </row>
    <row r="120" s="14" customFormat="1">
      <c r="A120" s="14"/>
      <c r="B120" s="235"/>
      <c r="C120" s="236"/>
      <c r="D120" s="226" t="s">
        <v>169</v>
      </c>
      <c r="E120" s="237" t="s">
        <v>19</v>
      </c>
      <c r="F120" s="238" t="s">
        <v>4409</v>
      </c>
      <c r="G120" s="236"/>
      <c r="H120" s="239">
        <v>54</v>
      </c>
      <c r="I120" s="240"/>
      <c r="J120" s="236"/>
      <c r="K120" s="236"/>
      <c r="L120" s="241"/>
      <c r="M120" s="242"/>
      <c r="N120" s="243"/>
      <c r="O120" s="243"/>
      <c r="P120" s="243"/>
      <c r="Q120" s="243"/>
      <c r="R120" s="243"/>
      <c r="S120" s="243"/>
      <c r="T120" s="24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45" t="s">
        <v>169</v>
      </c>
      <c r="AU120" s="245" t="s">
        <v>178</v>
      </c>
      <c r="AV120" s="14" t="s">
        <v>80</v>
      </c>
      <c r="AW120" s="14" t="s">
        <v>171</v>
      </c>
      <c r="AX120" s="14" t="s">
        <v>70</v>
      </c>
      <c r="AY120" s="245" t="s">
        <v>158</v>
      </c>
    </row>
    <row r="121" s="2" customFormat="1" ht="14.4" customHeight="1">
      <c r="A121" s="40"/>
      <c r="B121" s="41"/>
      <c r="C121" s="246" t="s">
        <v>269</v>
      </c>
      <c r="D121" s="246" t="s">
        <v>400</v>
      </c>
      <c r="E121" s="247" t="s">
        <v>4410</v>
      </c>
      <c r="F121" s="248" t="s">
        <v>4411</v>
      </c>
      <c r="G121" s="249" t="s">
        <v>3439</v>
      </c>
      <c r="H121" s="250">
        <v>54</v>
      </c>
      <c r="I121" s="251"/>
      <c r="J121" s="252">
        <f>ROUND(I121*H121,2)</f>
        <v>0</v>
      </c>
      <c r="K121" s="248" t="s">
        <v>19</v>
      </c>
      <c r="L121" s="253"/>
      <c r="M121" s="254" t="s">
        <v>19</v>
      </c>
      <c r="N121" s="255" t="s">
        <v>41</v>
      </c>
      <c r="O121" s="86"/>
      <c r="P121" s="215">
        <f>O121*H121</f>
        <v>0</v>
      </c>
      <c r="Q121" s="215">
        <v>0</v>
      </c>
      <c r="R121" s="215">
        <f>Q121*H121</f>
        <v>0</v>
      </c>
      <c r="S121" s="215">
        <v>0</v>
      </c>
      <c r="T121" s="21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7" t="s">
        <v>2534</v>
      </c>
      <c r="AT121" s="217" t="s">
        <v>400</v>
      </c>
      <c r="AU121" s="217" t="s">
        <v>178</v>
      </c>
      <c r="AY121" s="19" t="s">
        <v>158</v>
      </c>
      <c r="BE121" s="218">
        <f>IF(N121="základní",J121,0)</f>
        <v>0</v>
      </c>
      <c r="BF121" s="218">
        <f>IF(N121="snížená",J121,0)</f>
        <v>0</v>
      </c>
      <c r="BG121" s="218">
        <f>IF(N121="zákl. přenesená",J121,0)</f>
        <v>0</v>
      </c>
      <c r="BH121" s="218">
        <f>IF(N121="sníž. přenesená",J121,0)</f>
        <v>0</v>
      </c>
      <c r="BI121" s="218">
        <f>IF(N121="nulová",J121,0)</f>
        <v>0</v>
      </c>
      <c r="BJ121" s="19" t="s">
        <v>78</v>
      </c>
      <c r="BK121" s="218">
        <f>ROUND(I121*H121,2)</f>
        <v>0</v>
      </c>
      <c r="BL121" s="19" t="s">
        <v>2534</v>
      </c>
      <c r="BM121" s="217" t="s">
        <v>427</v>
      </c>
    </row>
    <row r="122" s="12" customFormat="1" ht="20.88" customHeight="1">
      <c r="A122" s="12"/>
      <c r="B122" s="190"/>
      <c r="C122" s="191"/>
      <c r="D122" s="192" t="s">
        <v>69</v>
      </c>
      <c r="E122" s="204" t="s">
        <v>4412</v>
      </c>
      <c r="F122" s="204" t="s">
        <v>4413</v>
      </c>
      <c r="G122" s="191"/>
      <c r="H122" s="191"/>
      <c r="I122" s="194"/>
      <c r="J122" s="205">
        <f>BK122</f>
        <v>0</v>
      </c>
      <c r="K122" s="191"/>
      <c r="L122" s="196"/>
      <c r="M122" s="197"/>
      <c r="N122" s="198"/>
      <c r="O122" s="198"/>
      <c r="P122" s="199">
        <f>SUM(P123:P174)</f>
        <v>0</v>
      </c>
      <c r="Q122" s="198"/>
      <c r="R122" s="199">
        <f>SUM(R123:R174)</f>
        <v>2.4313799999999999</v>
      </c>
      <c r="S122" s="198"/>
      <c r="T122" s="200">
        <f>SUM(T123:T174)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01" t="s">
        <v>78</v>
      </c>
      <c r="AT122" s="202" t="s">
        <v>69</v>
      </c>
      <c r="AU122" s="202" t="s">
        <v>80</v>
      </c>
      <c r="AY122" s="201" t="s">
        <v>158</v>
      </c>
      <c r="BK122" s="203">
        <f>SUM(BK123:BK174)</f>
        <v>0</v>
      </c>
    </row>
    <row r="123" s="2" customFormat="1" ht="14.4" customHeight="1">
      <c r="A123" s="40"/>
      <c r="B123" s="41"/>
      <c r="C123" s="206" t="s">
        <v>279</v>
      </c>
      <c r="D123" s="206" t="s">
        <v>160</v>
      </c>
      <c r="E123" s="207" t="s">
        <v>4414</v>
      </c>
      <c r="F123" s="208" t="s">
        <v>4415</v>
      </c>
      <c r="G123" s="209" t="s">
        <v>505</v>
      </c>
      <c r="H123" s="210">
        <v>27</v>
      </c>
      <c r="I123" s="211"/>
      <c r="J123" s="212">
        <f>ROUND(I123*H123,2)</f>
        <v>0</v>
      </c>
      <c r="K123" s="208" t="s">
        <v>164</v>
      </c>
      <c r="L123" s="46"/>
      <c r="M123" s="213" t="s">
        <v>19</v>
      </c>
      <c r="N123" s="214" t="s">
        <v>41</v>
      </c>
      <c r="O123" s="86"/>
      <c r="P123" s="215">
        <f>O123*H123</f>
        <v>0</v>
      </c>
      <c r="Q123" s="215">
        <v>0</v>
      </c>
      <c r="R123" s="215">
        <f>Q123*H123</f>
        <v>0</v>
      </c>
      <c r="S123" s="215">
        <v>0</v>
      </c>
      <c r="T123" s="21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7" t="s">
        <v>582</v>
      </c>
      <c r="AT123" s="217" t="s">
        <v>160</v>
      </c>
      <c r="AU123" s="217" t="s">
        <v>178</v>
      </c>
      <c r="AY123" s="19" t="s">
        <v>158</v>
      </c>
      <c r="BE123" s="218">
        <f>IF(N123="základní",J123,0)</f>
        <v>0</v>
      </c>
      <c r="BF123" s="218">
        <f>IF(N123="snížená",J123,0)</f>
        <v>0</v>
      </c>
      <c r="BG123" s="218">
        <f>IF(N123="zákl. přenesená",J123,0)</f>
        <v>0</v>
      </c>
      <c r="BH123" s="218">
        <f>IF(N123="sníž. přenesená",J123,0)</f>
        <v>0</v>
      </c>
      <c r="BI123" s="218">
        <f>IF(N123="nulová",J123,0)</f>
        <v>0</v>
      </c>
      <c r="BJ123" s="19" t="s">
        <v>78</v>
      </c>
      <c r="BK123" s="218">
        <f>ROUND(I123*H123,2)</f>
        <v>0</v>
      </c>
      <c r="BL123" s="19" t="s">
        <v>582</v>
      </c>
      <c r="BM123" s="217" t="s">
        <v>4416</v>
      </c>
    </row>
    <row r="124" s="2" customFormat="1">
      <c r="A124" s="40"/>
      <c r="B124" s="41"/>
      <c r="C124" s="42"/>
      <c r="D124" s="219" t="s">
        <v>167</v>
      </c>
      <c r="E124" s="42"/>
      <c r="F124" s="220" t="s">
        <v>4417</v>
      </c>
      <c r="G124" s="42"/>
      <c r="H124" s="42"/>
      <c r="I124" s="221"/>
      <c r="J124" s="42"/>
      <c r="K124" s="42"/>
      <c r="L124" s="46"/>
      <c r="M124" s="222"/>
      <c r="N124" s="22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167</v>
      </c>
      <c r="AU124" s="19" t="s">
        <v>178</v>
      </c>
    </row>
    <row r="125" s="2" customFormat="1" ht="14.4" customHeight="1">
      <c r="A125" s="40"/>
      <c r="B125" s="41"/>
      <c r="C125" s="246" t="s">
        <v>285</v>
      </c>
      <c r="D125" s="246" t="s">
        <v>400</v>
      </c>
      <c r="E125" s="247" t="s">
        <v>4418</v>
      </c>
      <c r="F125" s="248" t="s">
        <v>4419</v>
      </c>
      <c r="G125" s="249" t="s">
        <v>505</v>
      </c>
      <c r="H125" s="250">
        <v>27</v>
      </c>
      <c r="I125" s="251"/>
      <c r="J125" s="252">
        <f>ROUND(I125*H125,2)</f>
        <v>0</v>
      </c>
      <c r="K125" s="248" t="s">
        <v>164</v>
      </c>
      <c r="L125" s="253"/>
      <c r="M125" s="254" t="s">
        <v>19</v>
      </c>
      <c r="N125" s="255" t="s">
        <v>41</v>
      </c>
      <c r="O125" s="86"/>
      <c r="P125" s="215">
        <f>O125*H125</f>
        <v>0</v>
      </c>
      <c r="Q125" s="215">
        <v>0.058000000000000003</v>
      </c>
      <c r="R125" s="215">
        <f>Q125*H125</f>
        <v>1.5660000000000001</v>
      </c>
      <c r="S125" s="215">
        <v>0</v>
      </c>
      <c r="T125" s="21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17" t="s">
        <v>2534</v>
      </c>
      <c r="AT125" s="217" t="s">
        <v>400</v>
      </c>
      <c r="AU125" s="217" t="s">
        <v>178</v>
      </c>
      <c r="AY125" s="19" t="s">
        <v>158</v>
      </c>
      <c r="BE125" s="218">
        <f>IF(N125="základní",J125,0)</f>
        <v>0</v>
      </c>
      <c r="BF125" s="218">
        <f>IF(N125="snížená",J125,0)</f>
        <v>0</v>
      </c>
      <c r="BG125" s="218">
        <f>IF(N125="zákl. přenesená",J125,0)</f>
        <v>0</v>
      </c>
      <c r="BH125" s="218">
        <f>IF(N125="sníž. přenesená",J125,0)</f>
        <v>0</v>
      </c>
      <c r="BI125" s="218">
        <f>IF(N125="nulová",J125,0)</f>
        <v>0</v>
      </c>
      <c r="BJ125" s="19" t="s">
        <v>78</v>
      </c>
      <c r="BK125" s="218">
        <f>ROUND(I125*H125,2)</f>
        <v>0</v>
      </c>
      <c r="BL125" s="19" t="s">
        <v>2534</v>
      </c>
      <c r="BM125" s="217" t="s">
        <v>4420</v>
      </c>
    </row>
    <row r="126" s="2" customFormat="1" ht="14.4" customHeight="1">
      <c r="A126" s="40"/>
      <c r="B126" s="41"/>
      <c r="C126" s="246" t="s">
        <v>290</v>
      </c>
      <c r="D126" s="246" t="s">
        <v>400</v>
      </c>
      <c r="E126" s="247" t="s">
        <v>4421</v>
      </c>
      <c r="F126" s="248" t="s">
        <v>4422</v>
      </c>
      <c r="G126" s="249" t="s">
        <v>505</v>
      </c>
      <c r="H126" s="250">
        <v>27</v>
      </c>
      <c r="I126" s="251"/>
      <c r="J126" s="252">
        <f>ROUND(I126*H126,2)</f>
        <v>0</v>
      </c>
      <c r="K126" s="248" t="s">
        <v>19</v>
      </c>
      <c r="L126" s="253"/>
      <c r="M126" s="254" t="s">
        <v>19</v>
      </c>
      <c r="N126" s="255" t="s">
        <v>41</v>
      </c>
      <c r="O126" s="86"/>
      <c r="P126" s="215">
        <f>O126*H126</f>
        <v>0</v>
      </c>
      <c r="Q126" s="215">
        <v>0.002</v>
      </c>
      <c r="R126" s="215">
        <f>Q126*H126</f>
        <v>0.053999999999999999</v>
      </c>
      <c r="S126" s="215">
        <v>0</v>
      </c>
      <c r="T126" s="21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7" t="s">
        <v>2534</v>
      </c>
      <c r="AT126" s="217" t="s">
        <v>400</v>
      </c>
      <c r="AU126" s="217" t="s">
        <v>178</v>
      </c>
      <c r="AY126" s="19" t="s">
        <v>158</v>
      </c>
      <c r="BE126" s="218">
        <f>IF(N126="základní",J126,0)</f>
        <v>0</v>
      </c>
      <c r="BF126" s="218">
        <f>IF(N126="snížená",J126,0)</f>
        <v>0</v>
      </c>
      <c r="BG126" s="218">
        <f>IF(N126="zákl. přenesená",J126,0)</f>
        <v>0</v>
      </c>
      <c r="BH126" s="218">
        <f>IF(N126="sníž. přenesená",J126,0)</f>
        <v>0</v>
      </c>
      <c r="BI126" s="218">
        <f>IF(N126="nulová",J126,0)</f>
        <v>0</v>
      </c>
      <c r="BJ126" s="19" t="s">
        <v>78</v>
      </c>
      <c r="BK126" s="218">
        <f>ROUND(I126*H126,2)</f>
        <v>0</v>
      </c>
      <c r="BL126" s="19" t="s">
        <v>2534</v>
      </c>
      <c r="BM126" s="217" t="s">
        <v>4423</v>
      </c>
    </row>
    <row r="127" s="2" customFormat="1" ht="14.4" customHeight="1">
      <c r="A127" s="40"/>
      <c r="B127" s="41"/>
      <c r="C127" s="206" t="s">
        <v>299</v>
      </c>
      <c r="D127" s="206" t="s">
        <v>160</v>
      </c>
      <c r="E127" s="207" t="s">
        <v>4424</v>
      </c>
      <c r="F127" s="208" t="s">
        <v>4425</v>
      </c>
      <c r="G127" s="209" t="s">
        <v>505</v>
      </c>
      <c r="H127" s="210">
        <v>27</v>
      </c>
      <c r="I127" s="211"/>
      <c r="J127" s="212">
        <f>ROUND(I127*H127,2)</f>
        <v>0</v>
      </c>
      <c r="K127" s="208" t="s">
        <v>164</v>
      </c>
      <c r="L127" s="46"/>
      <c r="M127" s="213" t="s">
        <v>19</v>
      </c>
      <c r="N127" s="214" t="s">
        <v>41</v>
      </c>
      <c r="O127" s="86"/>
      <c r="P127" s="215">
        <f>O127*H127</f>
        <v>0</v>
      </c>
      <c r="Q127" s="215">
        <v>0</v>
      </c>
      <c r="R127" s="215">
        <f>Q127*H127</f>
        <v>0</v>
      </c>
      <c r="S127" s="215">
        <v>0</v>
      </c>
      <c r="T127" s="21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17" t="s">
        <v>582</v>
      </c>
      <c r="AT127" s="217" t="s">
        <v>160</v>
      </c>
      <c r="AU127" s="217" t="s">
        <v>178</v>
      </c>
      <c r="AY127" s="19" t="s">
        <v>158</v>
      </c>
      <c r="BE127" s="218">
        <f>IF(N127="základní",J127,0)</f>
        <v>0</v>
      </c>
      <c r="BF127" s="218">
        <f>IF(N127="snížená",J127,0)</f>
        <v>0</v>
      </c>
      <c r="BG127" s="218">
        <f>IF(N127="zákl. přenesená",J127,0)</f>
        <v>0</v>
      </c>
      <c r="BH127" s="218">
        <f>IF(N127="sníž. přenesená",J127,0)</f>
        <v>0</v>
      </c>
      <c r="BI127" s="218">
        <f>IF(N127="nulová",J127,0)</f>
        <v>0</v>
      </c>
      <c r="BJ127" s="19" t="s">
        <v>78</v>
      </c>
      <c r="BK127" s="218">
        <f>ROUND(I127*H127,2)</f>
        <v>0</v>
      </c>
      <c r="BL127" s="19" t="s">
        <v>582</v>
      </c>
      <c r="BM127" s="217" t="s">
        <v>4426</v>
      </c>
    </row>
    <row r="128" s="2" customFormat="1">
      <c r="A128" s="40"/>
      <c r="B128" s="41"/>
      <c r="C128" s="42"/>
      <c r="D128" s="219" t="s">
        <v>167</v>
      </c>
      <c r="E128" s="42"/>
      <c r="F128" s="220" t="s">
        <v>4427</v>
      </c>
      <c r="G128" s="42"/>
      <c r="H128" s="42"/>
      <c r="I128" s="221"/>
      <c r="J128" s="42"/>
      <c r="K128" s="42"/>
      <c r="L128" s="46"/>
      <c r="M128" s="222"/>
      <c r="N128" s="22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167</v>
      </c>
      <c r="AU128" s="19" t="s">
        <v>178</v>
      </c>
    </row>
    <row r="129" s="2" customFormat="1" ht="14.4" customHeight="1">
      <c r="A129" s="40"/>
      <c r="B129" s="41"/>
      <c r="C129" s="246" t="s">
        <v>304</v>
      </c>
      <c r="D129" s="246" t="s">
        <v>400</v>
      </c>
      <c r="E129" s="247" t="s">
        <v>4428</v>
      </c>
      <c r="F129" s="248" t="s">
        <v>4429</v>
      </c>
      <c r="G129" s="249" t="s">
        <v>505</v>
      </c>
      <c r="H129" s="250">
        <v>27</v>
      </c>
      <c r="I129" s="251"/>
      <c r="J129" s="252">
        <f>ROUND(I129*H129,2)</f>
        <v>0</v>
      </c>
      <c r="K129" s="248" t="s">
        <v>164</v>
      </c>
      <c r="L129" s="253"/>
      <c r="M129" s="254" t="s">
        <v>19</v>
      </c>
      <c r="N129" s="255" t="s">
        <v>41</v>
      </c>
      <c r="O129" s="86"/>
      <c r="P129" s="215">
        <f>O129*H129</f>
        <v>0</v>
      </c>
      <c r="Q129" s="215">
        <v>0.00050000000000000001</v>
      </c>
      <c r="R129" s="215">
        <f>Q129*H129</f>
        <v>0.0135</v>
      </c>
      <c r="S129" s="215">
        <v>0</v>
      </c>
      <c r="T129" s="21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7" t="s">
        <v>2534</v>
      </c>
      <c r="AT129" s="217" t="s">
        <v>400</v>
      </c>
      <c r="AU129" s="217" t="s">
        <v>178</v>
      </c>
      <c r="AY129" s="19" t="s">
        <v>158</v>
      </c>
      <c r="BE129" s="218">
        <f>IF(N129="základní",J129,0)</f>
        <v>0</v>
      </c>
      <c r="BF129" s="218">
        <f>IF(N129="snížená",J129,0)</f>
        <v>0</v>
      </c>
      <c r="BG129" s="218">
        <f>IF(N129="zákl. přenesená",J129,0)</f>
        <v>0</v>
      </c>
      <c r="BH129" s="218">
        <f>IF(N129="sníž. přenesená",J129,0)</f>
        <v>0</v>
      </c>
      <c r="BI129" s="218">
        <f>IF(N129="nulová",J129,0)</f>
        <v>0</v>
      </c>
      <c r="BJ129" s="19" t="s">
        <v>78</v>
      </c>
      <c r="BK129" s="218">
        <f>ROUND(I129*H129,2)</f>
        <v>0</v>
      </c>
      <c r="BL129" s="19" t="s">
        <v>2534</v>
      </c>
      <c r="BM129" s="217" t="s">
        <v>4430</v>
      </c>
    </row>
    <row r="130" s="2" customFormat="1" ht="14.4" customHeight="1">
      <c r="A130" s="40"/>
      <c r="B130" s="41"/>
      <c r="C130" s="206" t="s">
        <v>311</v>
      </c>
      <c r="D130" s="206" t="s">
        <v>160</v>
      </c>
      <c r="E130" s="207" t="s">
        <v>4431</v>
      </c>
      <c r="F130" s="208" t="s">
        <v>4432</v>
      </c>
      <c r="G130" s="209" t="s">
        <v>234</v>
      </c>
      <c r="H130" s="210">
        <v>10.5</v>
      </c>
      <c r="I130" s="211"/>
      <c r="J130" s="212">
        <f>ROUND(I130*H130,2)</f>
        <v>0</v>
      </c>
      <c r="K130" s="208" t="s">
        <v>164</v>
      </c>
      <c r="L130" s="46"/>
      <c r="M130" s="213" t="s">
        <v>19</v>
      </c>
      <c r="N130" s="214" t="s">
        <v>41</v>
      </c>
      <c r="O130" s="86"/>
      <c r="P130" s="215">
        <f>O130*H130</f>
        <v>0</v>
      </c>
      <c r="Q130" s="215">
        <v>0</v>
      </c>
      <c r="R130" s="215">
        <f>Q130*H130</f>
        <v>0</v>
      </c>
      <c r="S130" s="215">
        <v>0</v>
      </c>
      <c r="T130" s="216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17" t="s">
        <v>582</v>
      </c>
      <c r="AT130" s="217" t="s">
        <v>160</v>
      </c>
      <c r="AU130" s="217" t="s">
        <v>178</v>
      </c>
      <c r="AY130" s="19" t="s">
        <v>158</v>
      </c>
      <c r="BE130" s="218">
        <f>IF(N130="základní",J130,0)</f>
        <v>0</v>
      </c>
      <c r="BF130" s="218">
        <f>IF(N130="snížená",J130,0)</f>
        <v>0</v>
      </c>
      <c r="BG130" s="218">
        <f>IF(N130="zákl. přenesená",J130,0)</f>
        <v>0</v>
      </c>
      <c r="BH130" s="218">
        <f>IF(N130="sníž. přenesená",J130,0)</f>
        <v>0</v>
      </c>
      <c r="BI130" s="218">
        <f>IF(N130="nulová",J130,0)</f>
        <v>0</v>
      </c>
      <c r="BJ130" s="19" t="s">
        <v>78</v>
      </c>
      <c r="BK130" s="218">
        <f>ROUND(I130*H130,2)</f>
        <v>0</v>
      </c>
      <c r="BL130" s="19" t="s">
        <v>582</v>
      </c>
      <c r="BM130" s="217" t="s">
        <v>4433</v>
      </c>
    </row>
    <row r="131" s="2" customFormat="1">
      <c r="A131" s="40"/>
      <c r="B131" s="41"/>
      <c r="C131" s="42"/>
      <c r="D131" s="219" t="s">
        <v>167</v>
      </c>
      <c r="E131" s="42"/>
      <c r="F131" s="220" t="s">
        <v>4434</v>
      </c>
      <c r="G131" s="42"/>
      <c r="H131" s="42"/>
      <c r="I131" s="221"/>
      <c r="J131" s="42"/>
      <c r="K131" s="42"/>
      <c r="L131" s="46"/>
      <c r="M131" s="222"/>
      <c r="N131" s="223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167</v>
      </c>
      <c r="AU131" s="19" t="s">
        <v>178</v>
      </c>
    </row>
    <row r="132" s="14" customFormat="1">
      <c r="A132" s="14"/>
      <c r="B132" s="235"/>
      <c r="C132" s="236"/>
      <c r="D132" s="226" t="s">
        <v>169</v>
      </c>
      <c r="E132" s="237" t="s">
        <v>19</v>
      </c>
      <c r="F132" s="238" t="s">
        <v>4435</v>
      </c>
      <c r="G132" s="236"/>
      <c r="H132" s="239">
        <v>10.5</v>
      </c>
      <c r="I132" s="240"/>
      <c r="J132" s="236"/>
      <c r="K132" s="236"/>
      <c r="L132" s="241"/>
      <c r="M132" s="242"/>
      <c r="N132" s="243"/>
      <c r="O132" s="243"/>
      <c r="P132" s="243"/>
      <c r="Q132" s="243"/>
      <c r="R132" s="243"/>
      <c r="S132" s="243"/>
      <c r="T132" s="24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45" t="s">
        <v>169</v>
      </c>
      <c r="AU132" s="245" t="s">
        <v>178</v>
      </c>
      <c r="AV132" s="14" t="s">
        <v>80</v>
      </c>
      <c r="AW132" s="14" t="s">
        <v>171</v>
      </c>
      <c r="AX132" s="14" t="s">
        <v>70</v>
      </c>
      <c r="AY132" s="245" t="s">
        <v>158</v>
      </c>
    </row>
    <row r="133" s="2" customFormat="1" ht="22.2" customHeight="1">
      <c r="A133" s="40"/>
      <c r="B133" s="41"/>
      <c r="C133" s="206" t="s">
        <v>7</v>
      </c>
      <c r="D133" s="206" t="s">
        <v>160</v>
      </c>
      <c r="E133" s="207" t="s">
        <v>4436</v>
      </c>
      <c r="F133" s="208" t="s">
        <v>4437</v>
      </c>
      <c r="G133" s="209" t="s">
        <v>234</v>
      </c>
      <c r="H133" s="210">
        <v>10.5</v>
      </c>
      <c r="I133" s="211"/>
      <c r="J133" s="212">
        <f>ROUND(I133*H133,2)</f>
        <v>0</v>
      </c>
      <c r="K133" s="208" t="s">
        <v>164</v>
      </c>
      <c r="L133" s="46"/>
      <c r="M133" s="213" t="s">
        <v>19</v>
      </c>
      <c r="N133" s="214" t="s">
        <v>41</v>
      </c>
      <c r="O133" s="86"/>
      <c r="P133" s="215">
        <f>O133*H133</f>
        <v>0</v>
      </c>
      <c r="Q133" s="215">
        <v>0</v>
      </c>
      <c r="R133" s="215">
        <f>Q133*H133</f>
        <v>0</v>
      </c>
      <c r="S133" s="215">
        <v>0</v>
      </c>
      <c r="T133" s="21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17" t="s">
        <v>582</v>
      </c>
      <c r="AT133" s="217" t="s">
        <v>160</v>
      </c>
      <c r="AU133" s="217" t="s">
        <v>178</v>
      </c>
      <c r="AY133" s="19" t="s">
        <v>158</v>
      </c>
      <c r="BE133" s="218">
        <f>IF(N133="základní",J133,0)</f>
        <v>0</v>
      </c>
      <c r="BF133" s="218">
        <f>IF(N133="snížená",J133,0)</f>
        <v>0</v>
      </c>
      <c r="BG133" s="218">
        <f>IF(N133="zákl. přenesená",J133,0)</f>
        <v>0</v>
      </c>
      <c r="BH133" s="218">
        <f>IF(N133="sníž. přenesená",J133,0)</f>
        <v>0</v>
      </c>
      <c r="BI133" s="218">
        <f>IF(N133="nulová",J133,0)</f>
        <v>0</v>
      </c>
      <c r="BJ133" s="19" t="s">
        <v>78</v>
      </c>
      <c r="BK133" s="218">
        <f>ROUND(I133*H133,2)</f>
        <v>0</v>
      </c>
      <c r="BL133" s="19" t="s">
        <v>582</v>
      </c>
      <c r="BM133" s="217" t="s">
        <v>4438</v>
      </c>
    </row>
    <row r="134" s="2" customFormat="1">
      <c r="A134" s="40"/>
      <c r="B134" s="41"/>
      <c r="C134" s="42"/>
      <c r="D134" s="219" t="s">
        <v>167</v>
      </c>
      <c r="E134" s="42"/>
      <c r="F134" s="220" t="s">
        <v>4439</v>
      </c>
      <c r="G134" s="42"/>
      <c r="H134" s="42"/>
      <c r="I134" s="221"/>
      <c r="J134" s="42"/>
      <c r="K134" s="42"/>
      <c r="L134" s="46"/>
      <c r="M134" s="222"/>
      <c r="N134" s="22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167</v>
      </c>
      <c r="AU134" s="19" t="s">
        <v>178</v>
      </c>
    </row>
    <row r="135" s="14" customFormat="1">
      <c r="A135" s="14"/>
      <c r="B135" s="235"/>
      <c r="C135" s="236"/>
      <c r="D135" s="226" t="s">
        <v>169</v>
      </c>
      <c r="E135" s="237" t="s">
        <v>19</v>
      </c>
      <c r="F135" s="238" t="s">
        <v>4440</v>
      </c>
      <c r="G135" s="236"/>
      <c r="H135" s="239">
        <v>10.5</v>
      </c>
      <c r="I135" s="240"/>
      <c r="J135" s="236"/>
      <c r="K135" s="236"/>
      <c r="L135" s="241"/>
      <c r="M135" s="242"/>
      <c r="N135" s="243"/>
      <c r="O135" s="243"/>
      <c r="P135" s="243"/>
      <c r="Q135" s="243"/>
      <c r="R135" s="243"/>
      <c r="S135" s="243"/>
      <c r="T135" s="24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45" t="s">
        <v>169</v>
      </c>
      <c r="AU135" s="245" t="s">
        <v>178</v>
      </c>
      <c r="AV135" s="14" t="s">
        <v>80</v>
      </c>
      <c r="AW135" s="14" t="s">
        <v>171</v>
      </c>
      <c r="AX135" s="14" t="s">
        <v>70</v>
      </c>
      <c r="AY135" s="245" t="s">
        <v>158</v>
      </c>
    </row>
    <row r="136" s="2" customFormat="1" ht="22.2" customHeight="1">
      <c r="A136" s="40"/>
      <c r="B136" s="41"/>
      <c r="C136" s="206" t="s">
        <v>322</v>
      </c>
      <c r="D136" s="206" t="s">
        <v>160</v>
      </c>
      <c r="E136" s="207" t="s">
        <v>4002</v>
      </c>
      <c r="F136" s="208" t="s">
        <v>4003</v>
      </c>
      <c r="G136" s="209" t="s">
        <v>234</v>
      </c>
      <c r="H136" s="210">
        <v>10.5</v>
      </c>
      <c r="I136" s="211"/>
      <c r="J136" s="212">
        <f>ROUND(I136*H136,2)</f>
        <v>0</v>
      </c>
      <c r="K136" s="208" t="s">
        <v>164</v>
      </c>
      <c r="L136" s="46"/>
      <c r="M136" s="213" t="s">
        <v>19</v>
      </c>
      <c r="N136" s="214" t="s">
        <v>41</v>
      </c>
      <c r="O136" s="86"/>
      <c r="P136" s="215">
        <f>O136*H136</f>
        <v>0</v>
      </c>
      <c r="Q136" s="215">
        <v>0</v>
      </c>
      <c r="R136" s="215">
        <f>Q136*H136</f>
        <v>0</v>
      </c>
      <c r="S136" s="215">
        <v>0</v>
      </c>
      <c r="T136" s="216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17" t="s">
        <v>582</v>
      </c>
      <c r="AT136" s="217" t="s">
        <v>160</v>
      </c>
      <c r="AU136" s="217" t="s">
        <v>178</v>
      </c>
      <c r="AY136" s="19" t="s">
        <v>158</v>
      </c>
      <c r="BE136" s="218">
        <f>IF(N136="základní",J136,0)</f>
        <v>0</v>
      </c>
      <c r="BF136" s="218">
        <f>IF(N136="snížená",J136,0)</f>
        <v>0</v>
      </c>
      <c r="BG136" s="218">
        <f>IF(N136="zákl. přenesená",J136,0)</f>
        <v>0</v>
      </c>
      <c r="BH136" s="218">
        <f>IF(N136="sníž. přenesená",J136,0)</f>
        <v>0</v>
      </c>
      <c r="BI136" s="218">
        <f>IF(N136="nulová",J136,0)</f>
        <v>0</v>
      </c>
      <c r="BJ136" s="19" t="s">
        <v>78</v>
      </c>
      <c r="BK136" s="218">
        <f>ROUND(I136*H136,2)</f>
        <v>0</v>
      </c>
      <c r="BL136" s="19" t="s">
        <v>582</v>
      </c>
      <c r="BM136" s="217" t="s">
        <v>4441</v>
      </c>
    </row>
    <row r="137" s="2" customFormat="1">
      <c r="A137" s="40"/>
      <c r="B137" s="41"/>
      <c r="C137" s="42"/>
      <c r="D137" s="219" t="s">
        <v>167</v>
      </c>
      <c r="E137" s="42"/>
      <c r="F137" s="220" t="s">
        <v>4005</v>
      </c>
      <c r="G137" s="42"/>
      <c r="H137" s="42"/>
      <c r="I137" s="221"/>
      <c r="J137" s="42"/>
      <c r="K137" s="42"/>
      <c r="L137" s="46"/>
      <c r="M137" s="222"/>
      <c r="N137" s="223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167</v>
      </c>
      <c r="AU137" s="19" t="s">
        <v>178</v>
      </c>
    </row>
    <row r="138" s="2" customFormat="1" ht="30" customHeight="1">
      <c r="A138" s="40"/>
      <c r="B138" s="41"/>
      <c r="C138" s="206" t="s">
        <v>328</v>
      </c>
      <c r="D138" s="206" t="s">
        <v>160</v>
      </c>
      <c r="E138" s="207" t="s">
        <v>4008</v>
      </c>
      <c r="F138" s="208" t="s">
        <v>4009</v>
      </c>
      <c r="G138" s="209" t="s">
        <v>234</v>
      </c>
      <c r="H138" s="210">
        <v>147</v>
      </c>
      <c r="I138" s="211"/>
      <c r="J138" s="212">
        <f>ROUND(I138*H138,2)</f>
        <v>0</v>
      </c>
      <c r="K138" s="208" t="s">
        <v>164</v>
      </c>
      <c r="L138" s="46"/>
      <c r="M138" s="213" t="s">
        <v>19</v>
      </c>
      <c r="N138" s="214" t="s">
        <v>41</v>
      </c>
      <c r="O138" s="86"/>
      <c r="P138" s="215">
        <f>O138*H138</f>
        <v>0</v>
      </c>
      <c r="Q138" s="215">
        <v>0</v>
      </c>
      <c r="R138" s="215">
        <f>Q138*H138</f>
        <v>0</v>
      </c>
      <c r="S138" s="215">
        <v>0</v>
      </c>
      <c r="T138" s="21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17" t="s">
        <v>582</v>
      </c>
      <c r="AT138" s="217" t="s">
        <v>160</v>
      </c>
      <c r="AU138" s="217" t="s">
        <v>178</v>
      </c>
      <c r="AY138" s="19" t="s">
        <v>158</v>
      </c>
      <c r="BE138" s="218">
        <f>IF(N138="základní",J138,0)</f>
        <v>0</v>
      </c>
      <c r="BF138" s="218">
        <f>IF(N138="snížená",J138,0)</f>
        <v>0</v>
      </c>
      <c r="BG138" s="218">
        <f>IF(N138="zákl. přenesená",J138,0)</f>
        <v>0</v>
      </c>
      <c r="BH138" s="218">
        <f>IF(N138="sníž. přenesená",J138,0)</f>
        <v>0</v>
      </c>
      <c r="BI138" s="218">
        <f>IF(N138="nulová",J138,0)</f>
        <v>0</v>
      </c>
      <c r="BJ138" s="19" t="s">
        <v>78</v>
      </c>
      <c r="BK138" s="218">
        <f>ROUND(I138*H138,2)</f>
        <v>0</v>
      </c>
      <c r="BL138" s="19" t="s">
        <v>582</v>
      </c>
      <c r="BM138" s="217" t="s">
        <v>4442</v>
      </c>
    </row>
    <row r="139" s="2" customFormat="1">
      <c r="A139" s="40"/>
      <c r="B139" s="41"/>
      <c r="C139" s="42"/>
      <c r="D139" s="219" t="s">
        <v>167</v>
      </c>
      <c r="E139" s="42"/>
      <c r="F139" s="220" t="s">
        <v>4011</v>
      </c>
      <c r="G139" s="42"/>
      <c r="H139" s="42"/>
      <c r="I139" s="221"/>
      <c r="J139" s="42"/>
      <c r="K139" s="42"/>
      <c r="L139" s="46"/>
      <c r="M139" s="222"/>
      <c r="N139" s="223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167</v>
      </c>
      <c r="AU139" s="19" t="s">
        <v>178</v>
      </c>
    </row>
    <row r="140" s="14" customFormat="1">
      <c r="A140" s="14"/>
      <c r="B140" s="235"/>
      <c r="C140" s="236"/>
      <c r="D140" s="226" t="s">
        <v>169</v>
      </c>
      <c r="E140" s="236"/>
      <c r="F140" s="238" t="s">
        <v>4443</v>
      </c>
      <c r="G140" s="236"/>
      <c r="H140" s="239">
        <v>147</v>
      </c>
      <c r="I140" s="240"/>
      <c r="J140" s="236"/>
      <c r="K140" s="236"/>
      <c r="L140" s="241"/>
      <c r="M140" s="242"/>
      <c r="N140" s="243"/>
      <c r="O140" s="243"/>
      <c r="P140" s="243"/>
      <c r="Q140" s="243"/>
      <c r="R140" s="243"/>
      <c r="S140" s="243"/>
      <c r="T140" s="24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45" t="s">
        <v>169</v>
      </c>
      <c r="AU140" s="245" t="s">
        <v>178</v>
      </c>
      <c r="AV140" s="14" t="s">
        <v>80</v>
      </c>
      <c r="AW140" s="14" t="s">
        <v>4</v>
      </c>
      <c r="AX140" s="14" t="s">
        <v>78</v>
      </c>
      <c r="AY140" s="245" t="s">
        <v>158</v>
      </c>
    </row>
    <row r="141" s="2" customFormat="1" ht="19.8" customHeight="1">
      <c r="A141" s="40"/>
      <c r="B141" s="41"/>
      <c r="C141" s="206" t="s">
        <v>339</v>
      </c>
      <c r="D141" s="206" t="s">
        <v>160</v>
      </c>
      <c r="E141" s="207" t="s">
        <v>4444</v>
      </c>
      <c r="F141" s="208" t="s">
        <v>4445</v>
      </c>
      <c r="G141" s="209" t="s">
        <v>356</v>
      </c>
      <c r="H141" s="210">
        <v>18.899999999999999</v>
      </c>
      <c r="I141" s="211"/>
      <c r="J141" s="212">
        <f>ROUND(I141*H141,2)</f>
        <v>0</v>
      </c>
      <c r="K141" s="208" t="s">
        <v>164</v>
      </c>
      <c r="L141" s="46"/>
      <c r="M141" s="213" t="s">
        <v>19</v>
      </c>
      <c r="N141" s="214" t="s">
        <v>41</v>
      </c>
      <c r="O141" s="86"/>
      <c r="P141" s="215">
        <f>O141*H141</f>
        <v>0</v>
      </c>
      <c r="Q141" s="215">
        <v>0</v>
      </c>
      <c r="R141" s="215">
        <f>Q141*H141</f>
        <v>0</v>
      </c>
      <c r="S141" s="215">
        <v>0</v>
      </c>
      <c r="T141" s="21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7" t="s">
        <v>582</v>
      </c>
      <c r="AT141" s="217" t="s">
        <v>160</v>
      </c>
      <c r="AU141" s="217" t="s">
        <v>178</v>
      </c>
      <c r="AY141" s="19" t="s">
        <v>158</v>
      </c>
      <c r="BE141" s="218">
        <f>IF(N141="základní",J141,0)</f>
        <v>0</v>
      </c>
      <c r="BF141" s="218">
        <f>IF(N141="snížená",J141,0)</f>
        <v>0</v>
      </c>
      <c r="BG141" s="218">
        <f>IF(N141="zákl. přenesená",J141,0)</f>
        <v>0</v>
      </c>
      <c r="BH141" s="218">
        <f>IF(N141="sníž. přenesená",J141,0)</f>
        <v>0</v>
      </c>
      <c r="BI141" s="218">
        <f>IF(N141="nulová",J141,0)</f>
        <v>0</v>
      </c>
      <c r="BJ141" s="19" t="s">
        <v>78</v>
      </c>
      <c r="BK141" s="218">
        <f>ROUND(I141*H141,2)</f>
        <v>0</v>
      </c>
      <c r="BL141" s="19" t="s">
        <v>582</v>
      </c>
      <c r="BM141" s="217" t="s">
        <v>4446</v>
      </c>
    </row>
    <row r="142" s="2" customFormat="1">
      <c r="A142" s="40"/>
      <c r="B142" s="41"/>
      <c r="C142" s="42"/>
      <c r="D142" s="219" t="s">
        <v>167</v>
      </c>
      <c r="E142" s="42"/>
      <c r="F142" s="220" t="s">
        <v>4447</v>
      </c>
      <c r="G142" s="42"/>
      <c r="H142" s="42"/>
      <c r="I142" s="221"/>
      <c r="J142" s="42"/>
      <c r="K142" s="42"/>
      <c r="L142" s="46"/>
      <c r="M142" s="222"/>
      <c r="N142" s="223"/>
      <c r="O142" s="86"/>
      <c r="P142" s="86"/>
      <c r="Q142" s="86"/>
      <c r="R142" s="86"/>
      <c r="S142" s="86"/>
      <c r="T142" s="87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T142" s="19" t="s">
        <v>167</v>
      </c>
      <c r="AU142" s="19" t="s">
        <v>178</v>
      </c>
    </row>
    <row r="143" s="14" customFormat="1">
      <c r="A143" s="14"/>
      <c r="B143" s="235"/>
      <c r="C143" s="236"/>
      <c r="D143" s="226" t="s">
        <v>169</v>
      </c>
      <c r="E143" s="236"/>
      <c r="F143" s="238" t="s">
        <v>4448</v>
      </c>
      <c r="G143" s="236"/>
      <c r="H143" s="239">
        <v>18.899999999999999</v>
      </c>
      <c r="I143" s="240"/>
      <c r="J143" s="236"/>
      <c r="K143" s="236"/>
      <c r="L143" s="241"/>
      <c r="M143" s="242"/>
      <c r="N143" s="243"/>
      <c r="O143" s="243"/>
      <c r="P143" s="243"/>
      <c r="Q143" s="243"/>
      <c r="R143" s="243"/>
      <c r="S143" s="243"/>
      <c r="T143" s="24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45" t="s">
        <v>169</v>
      </c>
      <c r="AU143" s="245" t="s">
        <v>178</v>
      </c>
      <c r="AV143" s="14" t="s">
        <v>80</v>
      </c>
      <c r="AW143" s="14" t="s">
        <v>4</v>
      </c>
      <c r="AX143" s="14" t="s">
        <v>78</v>
      </c>
      <c r="AY143" s="245" t="s">
        <v>158</v>
      </c>
    </row>
    <row r="144" s="2" customFormat="1" ht="14.4" customHeight="1">
      <c r="A144" s="40"/>
      <c r="B144" s="41"/>
      <c r="C144" s="206" t="s">
        <v>347</v>
      </c>
      <c r="D144" s="206" t="s">
        <v>160</v>
      </c>
      <c r="E144" s="207" t="s">
        <v>4449</v>
      </c>
      <c r="F144" s="208" t="s">
        <v>4450</v>
      </c>
      <c r="G144" s="209" t="s">
        <v>505</v>
      </c>
      <c r="H144" s="210">
        <v>27</v>
      </c>
      <c r="I144" s="211"/>
      <c r="J144" s="212">
        <f>ROUND(I144*H144,2)</f>
        <v>0</v>
      </c>
      <c r="K144" s="208" t="s">
        <v>164</v>
      </c>
      <c r="L144" s="46"/>
      <c r="M144" s="213" t="s">
        <v>19</v>
      </c>
      <c r="N144" s="214" t="s">
        <v>41</v>
      </c>
      <c r="O144" s="86"/>
      <c r="P144" s="215">
        <f>O144*H144</f>
        <v>0</v>
      </c>
      <c r="Q144" s="215">
        <v>0</v>
      </c>
      <c r="R144" s="215">
        <f>Q144*H144</f>
        <v>0</v>
      </c>
      <c r="S144" s="215">
        <v>0</v>
      </c>
      <c r="T144" s="21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17" t="s">
        <v>582</v>
      </c>
      <c r="AT144" s="217" t="s">
        <v>160</v>
      </c>
      <c r="AU144" s="217" t="s">
        <v>178</v>
      </c>
      <c r="AY144" s="19" t="s">
        <v>158</v>
      </c>
      <c r="BE144" s="218">
        <f>IF(N144="základní",J144,0)</f>
        <v>0</v>
      </c>
      <c r="BF144" s="218">
        <f>IF(N144="snížená",J144,0)</f>
        <v>0</v>
      </c>
      <c r="BG144" s="218">
        <f>IF(N144="zákl. přenesená",J144,0)</f>
        <v>0</v>
      </c>
      <c r="BH144" s="218">
        <f>IF(N144="sníž. přenesená",J144,0)</f>
        <v>0</v>
      </c>
      <c r="BI144" s="218">
        <f>IF(N144="nulová",J144,0)</f>
        <v>0</v>
      </c>
      <c r="BJ144" s="19" t="s">
        <v>78</v>
      </c>
      <c r="BK144" s="218">
        <f>ROUND(I144*H144,2)</f>
        <v>0</v>
      </c>
      <c r="BL144" s="19" t="s">
        <v>582</v>
      </c>
      <c r="BM144" s="217" t="s">
        <v>4451</v>
      </c>
    </row>
    <row r="145" s="2" customFormat="1">
      <c r="A145" s="40"/>
      <c r="B145" s="41"/>
      <c r="C145" s="42"/>
      <c r="D145" s="219" t="s">
        <v>167</v>
      </c>
      <c r="E145" s="42"/>
      <c r="F145" s="220" t="s">
        <v>4452</v>
      </c>
      <c r="G145" s="42"/>
      <c r="H145" s="42"/>
      <c r="I145" s="221"/>
      <c r="J145" s="42"/>
      <c r="K145" s="42"/>
      <c r="L145" s="46"/>
      <c r="M145" s="222"/>
      <c r="N145" s="22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167</v>
      </c>
      <c r="AU145" s="19" t="s">
        <v>178</v>
      </c>
    </row>
    <row r="146" s="2" customFormat="1" ht="14.4" customHeight="1">
      <c r="A146" s="40"/>
      <c r="B146" s="41"/>
      <c r="C146" s="246" t="s">
        <v>353</v>
      </c>
      <c r="D146" s="246" t="s">
        <v>400</v>
      </c>
      <c r="E146" s="247" t="s">
        <v>4453</v>
      </c>
      <c r="F146" s="248" t="s">
        <v>4454</v>
      </c>
      <c r="G146" s="249" t="s">
        <v>3439</v>
      </c>
      <c r="H146" s="250">
        <v>8</v>
      </c>
      <c r="I146" s="251"/>
      <c r="J146" s="252">
        <f>ROUND(I146*H146,2)</f>
        <v>0</v>
      </c>
      <c r="K146" s="248" t="s">
        <v>19</v>
      </c>
      <c r="L146" s="253"/>
      <c r="M146" s="254" t="s">
        <v>19</v>
      </c>
      <c r="N146" s="255" t="s">
        <v>41</v>
      </c>
      <c r="O146" s="86"/>
      <c r="P146" s="215">
        <f>O146*H146</f>
        <v>0</v>
      </c>
      <c r="Q146" s="215">
        <v>0</v>
      </c>
      <c r="R146" s="215">
        <f>Q146*H146</f>
        <v>0</v>
      </c>
      <c r="S146" s="215">
        <v>0</v>
      </c>
      <c r="T146" s="216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17" t="s">
        <v>2534</v>
      </c>
      <c r="AT146" s="217" t="s">
        <v>400</v>
      </c>
      <c r="AU146" s="217" t="s">
        <v>178</v>
      </c>
      <c r="AY146" s="19" t="s">
        <v>158</v>
      </c>
      <c r="BE146" s="218">
        <f>IF(N146="základní",J146,0)</f>
        <v>0</v>
      </c>
      <c r="BF146" s="218">
        <f>IF(N146="snížená",J146,0)</f>
        <v>0</v>
      </c>
      <c r="BG146" s="218">
        <f>IF(N146="zákl. přenesená",J146,0)</f>
        <v>0</v>
      </c>
      <c r="BH146" s="218">
        <f>IF(N146="sníž. přenesená",J146,0)</f>
        <v>0</v>
      </c>
      <c r="BI146" s="218">
        <f>IF(N146="nulová",J146,0)</f>
        <v>0</v>
      </c>
      <c r="BJ146" s="19" t="s">
        <v>78</v>
      </c>
      <c r="BK146" s="218">
        <f>ROUND(I146*H146,2)</f>
        <v>0</v>
      </c>
      <c r="BL146" s="19" t="s">
        <v>2534</v>
      </c>
      <c r="BM146" s="217" t="s">
        <v>564</v>
      </c>
    </row>
    <row r="147" s="2" customFormat="1" ht="14.4" customHeight="1">
      <c r="A147" s="40"/>
      <c r="B147" s="41"/>
      <c r="C147" s="246" t="s">
        <v>360</v>
      </c>
      <c r="D147" s="246" t="s">
        <v>400</v>
      </c>
      <c r="E147" s="247" t="s">
        <v>4455</v>
      </c>
      <c r="F147" s="248" t="s">
        <v>4456</v>
      </c>
      <c r="G147" s="249" t="s">
        <v>3439</v>
      </c>
      <c r="H147" s="250">
        <v>5</v>
      </c>
      <c r="I147" s="251"/>
      <c r="J147" s="252">
        <f>ROUND(I147*H147,2)</f>
        <v>0</v>
      </c>
      <c r="K147" s="248" t="s">
        <v>19</v>
      </c>
      <c r="L147" s="253"/>
      <c r="M147" s="254" t="s">
        <v>19</v>
      </c>
      <c r="N147" s="255" t="s">
        <v>41</v>
      </c>
      <c r="O147" s="86"/>
      <c r="P147" s="215">
        <f>O147*H147</f>
        <v>0</v>
      </c>
      <c r="Q147" s="215">
        <v>0</v>
      </c>
      <c r="R147" s="215">
        <f>Q147*H147</f>
        <v>0</v>
      </c>
      <c r="S147" s="215">
        <v>0</v>
      </c>
      <c r="T147" s="21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17" t="s">
        <v>2534</v>
      </c>
      <c r="AT147" s="217" t="s">
        <v>400</v>
      </c>
      <c r="AU147" s="217" t="s">
        <v>178</v>
      </c>
      <c r="AY147" s="19" t="s">
        <v>158</v>
      </c>
      <c r="BE147" s="218">
        <f>IF(N147="základní",J147,0)</f>
        <v>0</v>
      </c>
      <c r="BF147" s="218">
        <f>IF(N147="snížená",J147,0)</f>
        <v>0</v>
      </c>
      <c r="BG147" s="218">
        <f>IF(N147="zákl. přenesená",J147,0)</f>
        <v>0</v>
      </c>
      <c r="BH147" s="218">
        <f>IF(N147="sníž. přenesená",J147,0)</f>
        <v>0</v>
      </c>
      <c r="BI147" s="218">
        <f>IF(N147="nulová",J147,0)</f>
        <v>0</v>
      </c>
      <c r="BJ147" s="19" t="s">
        <v>78</v>
      </c>
      <c r="BK147" s="218">
        <f>ROUND(I147*H147,2)</f>
        <v>0</v>
      </c>
      <c r="BL147" s="19" t="s">
        <v>2534</v>
      </c>
      <c r="BM147" s="217" t="s">
        <v>582</v>
      </c>
    </row>
    <row r="148" s="2" customFormat="1" ht="14.4" customHeight="1">
      <c r="A148" s="40"/>
      <c r="B148" s="41"/>
      <c r="C148" s="246" t="s">
        <v>370</v>
      </c>
      <c r="D148" s="246" t="s">
        <v>400</v>
      </c>
      <c r="E148" s="247" t="s">
        <v>4457</v>
      </c>
      <c r="F148" s="248" t="s">
        <v>4458</v>
      </c>
      <c r="G148" s="249" t="s">
        <v>3439</v>
      </c>
      <c r="H148" s="250">
        <v>14</v>
      </c>
      <c r="I148" s="251"/>
      <c r="J148" s="252">
        <f>ROUND(I148*H148,2)</f>
        <v>0</v>
      </c>
      <c r="K148" s="248" t="s">
        <v>19</v>
      </c>
      <c r="L148" s="253"/>
      <c r="M148" s="254" t="s">
        <v>19</v>
      </c>
      <c r="N148" s="255" t="s">
        <v>41</v>
      </c>
      <c r="O148" s="86"/>
      <c r="P148" s="215">
        <f>O148*H148</f>
        <v>0</v>
      </c>
      <c r="Q148" s="215">
        <v>0</v>
      </c>
      <c r="R148" s="215">
        <f>Q148*H148</f>
        <v>0</v>
      </c>
      <c r="S148" s="215">
        <v>0</v>
      </c>
      <c r="T148" s="216">
        <f>S148*H148</f>
        <v>0</v>
      </c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R148" s="217" t="s">
        <v>2534</v>
      </c>
      <c r="AT148" s="217" t="s">
        <v>400</v>
      </c>
      <c r="AU148" s="217" t="s">
        <v>178</v>
      </c>
      <c r="AY148" s="19" t="s">
        <v>158</v>
      </c>
      <c r="BE148" s="218">
        <f>IF(N148="základní",J148,0)</f>
        <v>0</v>
      </c>
      <c r="BF148" s="218">
        <f>IF(N148="snížená",J148,0)</f>
        <v>0</v>
      </c>
      <c r="BG148" s="218">
        <f>IF(N148="zákl. přenesená",J148,0)</f>
        <v>0</v>
      </c>
      <c r="BH148" s="218">
        <f>IF(N148="sníž. přenesená",J148,0)</f>
        <v>0</v>
      </c>
      <c r="BI148" s="218">
        <f>IF(N148="nulová",J148,0)</f>
        <v>0</v>
      </c>
      <c r="BJ148" s="19" t="s">
        <v>78</v>
      </c>
      <c r="BK148" s="218">
        <f>ROUND(I148*H148,2)</f>
        <v>0</v>
      </c>
      <c r="BL148" s="19" t="s">
        <v>2534</v>
      </c>
      <c r="BM148" s="217" t="s">
        <v>604</v>
      </c>
    </row>
    <row r="149" s="2" customFormat="1" ht="22.2" customHeight="1">
      <c r="A149" s="40"/>
      <c r="B149" s="41"/>
      <c r="C149" s="206" t="s">
        <v>378</v>
      </c>
      <c r="D149" s="206" t="s">
        <v>160</v>
      </c>
      <c r="E149" s="207" t="s">
        <v>4459</v>
      </c>
      <c r="F149" s="208" t="s">
        <v>4460</v>
      </c>
      <c r="G149" s="209" t="s">
        <v>181</v>
      </c>
      <c r="H149" s="210">
        <v>1137</v>
      </c>
      <c r="I149" s="211"/>
      <c r="J149" s="212">
        <f>ROUND(I149*H149,2)</f>
        <v>0</v>
      </c>
      <c r="K149" s="208" t="s">
        <v>164</v>
      </c>
      <c r="L149" s="46"/>
      <c r="M149" s="213" t="s">
        <v>19</v>
      </c>
      <c r="N149" s="214" t="s">
        <v>41</v>
      </c>
      <c r="O149" s="86"/>
      <c r="P149" s="215">
        <f>O149*H149</f>
        <v>0</v>
      </c>
      <c r="Q149" s="215">
        <v>0</v>
      </c>
      <c r="R149" s="215">
        <f>Q149*H149</f>
        <v>0</v>
      </c>
      <c r="S149" s="215">
        <v>0</v>
      </c>
      <c r="T149" s="21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7" t="s">
        <v>582</v>
      </c>
      <c r="AT149" s="217" t="s">
        <v>160</v>
      </c>
      <c r="AU149" s="217" t="s">
        <v>178</v>
      </c>
      <c r="AY149" s="19" t="s">
        <v>158</v>
      </c>
      <c r="BE149" s="218">
        <f>IF(N149="základní",J149,0)</f>
        <v>0</v>
      </c>
      <c r="BF149" s="218">
        <f>IF(N149="snížená",J149,0)</f>
        <v>0</v>
      </c>
      <c r="BG149" s="218">
        <f>IF(N149="zákl. přenesená",J149,0)</f>
        <v>0</v>
      </c>
      <c r="BH149" s="218">
        <f>IF(N149="sníž. přenesená",J149,0)</f>
        <v>0</v>
      </c>
      <c r="BI149" s="218">
        <f>IF(N149="nulová",J149,0)</f>
        <v>0</v>
      </c>
      <c r="BJ149" s="19" t="s">
        <v>78</v>
      </c>
      <c r="BK149" s="218">
        <f>ROUND(I149*H149,2)</f>
        <v>0</v>
      </c>
      <c r="BL149" s="19" t="s">
        <v>582</v>
      </c>
      <c r="BM149" s="217" t="s">
        <v>4461</v>
      </c>
    </row>
    <row r="150" s="2" customFormat="1">
      <c r="A150" s="40"/>
      <c r="B150" s="41"/>
      <c r="C150" s="42"/>
      <c r="D150" s="219" t="s">
        <v>167</v>
      </c>
      <c r="E150" s="42"/>
      <c r="F150" s="220" t="s">
        <v>4462</v>
      </c>
      <c r="G150" s="42"/>
      <c r="H150" s="42"/>
      <c r="I150" s="221"/>
      <c r="J150" s="42"/>
      <c r="K150" s="42"/>
      <c r="L150" s="46"/>
      <c r="M150" s="222"/>
      <c r="N150" s="22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167</v>
      </c>
      <c r="AU150" s="19" t="s">
        <v>178</v>
      </c>
    </row>
    <row r="151" s="2" customFormat="1" ht="14.4" customHeight="1">
      <c r="A151" s="40"/>
      <c r="B151" s="41"/>
      <c r="C151" s="246" t="s">
        <v>388</v>
      </c>
      <c r="D151" s="246" t="s">
        <v>400</v>
      </c>
      <c r="E151" s="247" t="s">
        <v>4463</v>
      </c>
      <c r="F151" s="248" t="s">
        <v>4464</v>
      </c>
      <c r="G151" s="249" t="s">
        <v>4058</v>
      </c>
      <c r="H151" s="250">
        <v>1.3080000000000001</v>
      </c>
      <c r="I151" s="251"/>
      <c r="J151" s="252">
        <f>ROUND(I151*H151,2)</f>
        <v>0</v>
      </c>
      <c r="K151" s="248" t="s">
        <v>19</v>
      </c>
      <c r="L151" s="253"/>
      <c r="M151" s="254" t="s">
        <v>19</v>
      </c>
      <c r="N151" s="255" t="s">
        <v>41</v>
      </c>
      <c r="O151" s="86"/>
      <c r="P151" s="215">
        <f>O151*H151</f>
        <v>0</v>
      </c>
      <c r="Q151" s="215">
        <v>0.60999999999999999</v>
      </c>
      <c r="R151" s="215">
        <f>Q151*H151</f>
        <v>0.79788000000000003</v>
      </c>
      <c r="S151" s="215">
        <v>0</v>
      </c>
      <c r="T151" s="21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7" t="s">
        <v>2534</v>
      </c>
      <c r="AT151" s="217" t="s">
        <v>400</v>
      </c>
      <c r="AU151" s="217" t="s">
        <v>178</v>
      </c>
      <c r="AY151" s="19" t="s">
        <v>158</v>
      </c>
      <c r="BE151" s="218">
        <f>IF(N151="základní",J151,0)</f>
        <v>0</v>
      </c>
      <c r="BF151" s="218">
        <f>IF(N151="snížená",J151,0)</f>
        <v>0</v>
      </c>
      <c r="BG151" s="218">
        <f>IF(N151="zákl. přenesená",J151,0)</f>
        <v>0</v>
      </c>
      <c r="BH151" s="218">
        <f>IF(N151="sníž. přenesená",J151,0)</f>
        <v>0</v>
      </c>
      <c r="BI151" s="218">
        <f>IF(N151="nulová",J151,0)</f>
        <v>0</v>
      </c>
      <c r="BJ151" s="19" t="s">
        <v>78</v>
      </c>
      <c r="BK151" s="218">
        <f>ROUND(I151*H151,2)</f>
        <v>0</v>
      </c>
      <c r="BL151" s="19" t="s">
        <v>2534</v>
      </c>
      <c r="BM151" s="217" t="s">
        <v>4465</v>
      </c>
    </row>
    <row r="152" s="14" customFormat="1">
      <c r="A152" s="14"/>
      <c r="B152" s="235"/>
      <c r="C152" s="236"/>
      <c r="D152" s="226" t="s">
        <v>169</v>
      </c>
      <c r="E152" s="236"/>
      <c r="F152" s="238" t="s">
        <v>4466</v>
      </c>
      <c r="G152" s="236"/>
      <c r="H152" s="239">
        <v>1.3080000000000001</v>
      </c>
      <c r="I152" s="240"/>
      <c r="J152" s="236"/>
      <c r="K152" s="236"/>
      <c r="L152" s="241"/>
      <c r="M152" s="242"/>
      <c r="N152" s="243"/>
      <c r="O152" s="243"/>
      <c r="P152" s="243"/>
      <c r="Q152" s="243"/>
      <c r="R152" s="243"/>
      <c r="S152" s="243"/>
      <c r="T152" s="24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45" t="s">
        <v>169</v>
      </c>
      <c r="AU152" s="245" t="s">
        <v>178</v>
      </c>
      <c r="AV152" s="14" t="s">
        <v>80</v>
      </c>
      <c r="AW152" s="14" t="s">
        <v>4</v>
      </c>
      <c r="AX152" s="14" t="s">
        <v>78</v>
      </c>
      <c r="AY152" s="245" t="s">
        <v>158</v>
      </c>
    </row>
    <row r="153" s="2" customFormat="1" ht="22.2" customHeight="1">
      <c r="A153" s="40"/>
      <c r="B153" s="41"/>
      <c r="C153" s="206" t="s">
        <v>399</v>
      </c>
      <c r="D153" s="206" t="s">
        <v>160</v>
      </c>
      <c r="E153" s="207" t="s">
        <v>4467</v>
      </c>
      <c r="F153" s="208" t="s">
        <v>4468</v>
      </c>
      <c r="G153" s="209" t="s">
        <v>505</v>
      </c>
      <c r="H153" s="210">
        <v>54</v>
      </c>
      <c r="I153" s="211"/>
      <c r="J153" s="212">
        <f>ROUND(I153*H153,2)</f>
        <v>0</v>
      </c>
      <c r="K153" s="208" t="s">
        <v>164</v>
      </c>
      <c r="L153" s="46"/>
      <c r="M153" s="213" t="s">
        <v>19</v>
      </c>
      <c r="N153" s="214" t="s">
        <v>41</v>
      </c>
      <c r="O153" s="86"/>
      <c r="P153" s="215">
        <f>O153*H153</f>
        <v>0</v>
      </c>
      <c r="Q153" s="215">
        <v>0</v>
      </c>
      <c r="R153" s="215">
        <f>Q153*H153</f>
        <v>0</v>
      </c>
      <c r="S153" s="215">
        <v>0</v>
      </c>
      <c r="T153" s="216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17" t="s">
        <v>582</v>
      </c>
      <c r="AT153" s="217" t="s">
        <v>160</v>
      </c>
      <c r="AU153" s="217" t="s">
        <v>178</v>
      </c>
      <c r="AY153" s="19" t="s">
        <v>158</v>
      </c>
      <c r="BE153" s="218">
        <f>IF(N153="základní",J153,0)</f>
        <v>0</v>
      </c>
      <c r="BF153" s="218">
        <f>IF(N153="snížená",J153,0)</f>
        <v>0</v>
      </c>
      <c r="BG153" s="218">
        <f>IF(N153="zákl. přenesená",J153,0)</f>
        <v>0</v>
      </c>
      <c r="BH153" s="218">
        <f>IF(N153="sníž. přenesená",J153,0)</f>
        <v>0</v>
      </c>
      <c r="BI153" s="218">
        <f>IF(N153="nulová",J153,0)</f>
        <v>0</v>
      </c>
      <c r="BJ153" s="19" t="s">
        <v>78</v>
      </c>
      <c r="BK153" s="218">
        <f>ROUND(I153*H153,2)</f>
        <v>0</v>
      </c>
      <c r="BL153" s="19" t="s">
        <v>582</v>
      </c>
      <c r="BM153" s="217" t="s">
        <v>4469</v>
      </c>
    </row>
    <row r="154" s="2" customFormat="1">
      <c r="A154" s="40"/>
      <c r="B154" s="41"/>
      <c r="C154" s="42"/>
      <c r="D154" s="219" t="s">
        <v>167</v>
      </c>
      <c r="E154" s="42"/>
      <c r="F154" s="220" t="s">
        <v>4470</v>
      </c>
      <c r="G154" s="42"/>
      <c r="H154" s="42"/>
      <c r="I154" s="221"/>
      <c r="J154" s="42"/>
      <c r="K154" s="42"/>
      <c r="L154" s="46"/>
      <c r="M154" s="222"/>
      <c r="N154" s="22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167</v>
      </c>
      <c r="AU154" s="19" t="s">
        <v>178</v>
      </c>
    </row>
    <row r="155" s="14" customFormat="1">
      <c r="A155" s="14"/>
      <c r="B155" s="235"/>
      <c r="C155" s="236"/>
      <c r="D155" s="226" t="s">
        <v>169</v>
      </c>
      <c r="E155" s="237" t="s">
        <v>19</v>
      </c>
      <c r="F155" s="238" t="s">
        <v>4471</v>
      </c>
      <c r="G155" s="236"/>
      <c r="H155" s="239">
        <v>54</v>
      </c>
      <c r="I155" s="240"/>
      <c r="J155" s="236"/>
      <c r="K155" s="236"/>
      <c r="L155" s="241"/>
      <c r="M155" s="242"/>
      <c r="N155" s="243"/>
      <c r="O155" s="243"/>
      <c r="P155" s="243"/>
      <c r="Q155" s="243"/>
      <c r="R155" s="243"/>
      <c r="S155" s="243"/>
      <c r="T155" s="24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45" t="s">
        <v>169</v>
      </c>
      <c r="AU155" s="245" t="s">
        <v>178</v>
      </c>
      <c r="AV155" s="14" t="s">
        <v>80</v>
      </c>
      <c r="AW155" s="14" t="s">
        <v>171</v>
      </c>
      <c r="AX155" s="14" t="s">
        <v>70</v>
      </c>
      <c r="AY155" s="245" t="s">
        <v>158</v>
      </c>
    </row>
    <row r="156" s="2" customFormat="1" ht="14.4" customHeight="1">
      <c r="A156" s="40"/>
      <c r="B156" s="41"/>
      <c r="C156" s="246" t="s">
        <v>405</v>
      </c>
      <c r="D156" s="246" t="s">
        <v>400</v>
      </c>
      <c r="E156" s="247" t="s">
        <v>4472</v>
      </c>
      <c r="F156" s="248" t="s">
        <v>4473</v>
      </c>
      <c r="G156" s="249" t="s">
        <v>3439</v>
      </c>
      <c r="H156" s="250">
        <v>27</v>
      </c>
      <c r="I156" s="251"/>
      <c r="J156" s="252">
        <f>ROUND(I156*H156,2)</f>
        <v>0</v>
      </c>
      <c r="K156" s="248" t="s">
        <v>19</v>
      </c>
      <c r="L156" s="253"/>
      <c r="M156" s="254" t="s">
        <v>19</v>
      </c>
      <c r="N156" s="255" t="s">
        <v>41</v>
      </c>
      <c r="O156" s="86"/>
      <c r="P156" s="215">
        <f>O156*H156</f>
        <v>0</v>
      </c>
      <c r="Q156" s="215">
        <v>0</v>
      </c>
      <c r="R156" s="215">
        <f>Q156*H156</f>
        <v>0</v>
      </c>
      <c r="S156" s="215">
        <v>0</v>
      </c>
      <c r="T156" s="216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17" t="s">
        <v>1812</v>
      </c>
      <c r="AT156" s="217" t="s">
        <v>400</v>
      </c>
      <c r="AU156" s="217" t="s">
        <v>178</v>
      </c>
      <c r="AY156" s="19" t="s">
        <v>158</v>
      </c>
      <c r="BE156" s="218">
        <f>IF(N156="základní",J156,0)</f>
        <v>0</v>
      </c>
      <c r="BF156" s="218">
        <f>IF(N156="snížená",J156,0)</f>
        <v>0</v>
      </c>
      <c r="BG156" s="218">
        <f>IF(N156="zákl. přenesená",J156,0)</f>
        <v>0</v>
      </c>
      <c r="BH156" s="218">
        <f>IF(N156="sníž. přenesená",J156,0)</f>
        <v>0</v>
      </c>
      <c r="BI156" s="218">
        <f>IF(N156="nulová",J156,0)</f>
        <v>0</v>
      </c>
      <c r="BJ156" s="19" t="s">
        <v>78</v>
      </c>
      <c r="BK156" s="218">
        <f>ROUND(I156*H156,2)</f>
        <v>0</v>
      </c>
      <c r="BL156" s="19" t="s">
        <v>582</v>
      </c>
      <c r="BM156" s="217" t="s">
        <v>2675</v>
      </c>
    </row>
    <row r="157" s="2" customFormat="1" ht="14.4" customHeight="1">
      <c r="A157" s="40"/>
      <c r="B157" s="41"/>
      <c r="C157" s="206" t="s">
        <v>410</v>
      </c>
      <c r="D157" s="206" t="s">
        <v>160</v>
      </c>
      <c r="E157" s="207" t="s">
        <v>4474</v>
      </c>
      <c r="F157" s="208" t="s">
        <v>4475</v>
      </c>
      <c r="G157" s="209" t="s">
        <v>3439</v>
      </c>
      <c r="H157" s="210">
        <v>27</v>
      </c>
      <c r="I157" s="211"/>
      <c r="J157" s="212">
        <f>ROUND(I157*H157,2)</f>
        <v>0</v>
      </c>
      <c r="K157" s="208" t="s">
        <v>19</v>
      </c>
      <c r="L157" s="46"/>
      <c r="M157" s="213" t="s">
        <v>19</v>
      </c>
      <c r="N157" s="214" t="s">
        <v>41</v>
      </c>
      <c r="O157" s="86"/>
      <c r="P157" s="215">
        <f>O157*H157</f>
        <v>0</v>
      </c>
      <c r="Q157" s="215">
        <v>0</v>
      </c>
      <c r="R157" s="215">
        <f>Q157*H157</f>
        <v>0</v>
      </c>
      <c r="S157" s="215">
        <v>0</v>
      </c>
      <c r="T157" s="216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17" t="s">
        <v>582</v>
      </c>
      <c r="AT157" s="217" t="s">
        <v>160</v>
      </c>
      <c r="AU157" s="217" t="s">
        <v>178</v>
      </c>
      <c r="AY157" s="19" t="s">
        <v>158</v>
      </c>
      <c r="BE157" s="218">
        <f>IF(N157="základní",J157,0)</f>
        <v>0</v>
      </c>
      <c r="BF157" s="218">
        <f>IF(N157="snížená",J157,0)</f>
        <v>0</v>
      </c>
      <c r="BG157" s="218">
        <f>IF(N157="zákl. přenesená",J157,0)</f>
        <v>0</v>
      </c>
      <c r="BH157" s="218">
        <f>IF(N157="sníž. přenesená",J157,0)</f>
        <v>0</v>
      </c>
      <c r="BI157" s="218">
        <f>IF(N157="nulová",J157,0)</f>
        <v>0</v>
      </c>
      <c r="BJ157" s="19" t="s">
        <v>78</v>
      </c>
      <c r="BK157" s="218">
        <f>ROUND(I157*H157,2)</f>
        <v>0</v>
      </c>
      <c r="BL157" s="19" t="s">
        <v>582</v>
      </c>
      <c r="BM157" s="217" t="s">
        <v>3051</v>
      </c>
    </row>
    <row r="158" s="2" customFormat="1">
      <c r="A158" s="40"/>
      <c r="B158" s="41"/>
      <c r="C158" s="42"/>
      <c r="D158" s="226" t="s">
        <v>1476</v>
      </c>
      <c r="E158" s="42"/>
      <c r="F158" s="271" t="s">
        <v>4476</v>
      </c>
      <c r="G158" s="42"/>
      <c r="H158" s="42"/>
      <c r="I158" s="221"/>
      <c r="J158" s="42"/>
      <c r="K158" s="42"/>
      <c r="L158" s="46"/>
      <c r="M158" s="222"/>
      <c r="N158" s="223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1476</v>
      </c>
      <c r="AU158" s="19" t="s">
        <v>178</v>
      </c>
    </row>
    <row r="159" s="2" customFormat="1" ht="14.4" customHeight="1">
      <c r="A159" s="40"/>
      <c r="B159" s="41"/>
      <c r="C159" s="246" t="s">
        <v>416</v>
      </c>
      <c r="D159" s="246" t="s">
        <v>400</v>
      </c>
      <c r="E159" s="247" t="s">
        <v>4477</v>
      </c>
      <c r="F159" s="248" t="s">
        <v>4478</v>
      </c>
      <c r="G159" s="249" t="s">
        <v>3439</v>
      </c>
      <c r="H159" s="250">
        <v>27</v>
      </c>
      <c r="I159" s="251"/>
      <c r="J159" s="252">
        <f>ROUND(I159*H159,2)</f>
        <v>0</v>
      </c>
      <c r="K159" s="248" t="s">
        <v>19</v>
      </c>
      <c r="L159" s="253"/>
      <c r="M159" s="254" t="s">
        <v>19</v>
      </c>
      <c r="N159" s="255" t="s">
        <v>41</v>
      </c>
      <c r="O159" s="86"/>
      <c r="P159" s="215">
        <f>O159*H159</f>
        <v>0</v>
      </c>
      <c r="Q159" s="215">
        <v>0</v>
      </c>
      <c r="R159" s="215">
        <f>Q159*H159</f>
        <v>0</v>
      </c>
      <c r="S159" s="215">
        <v>0</v>
      </c>
      <c r="T159" s="216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17" t="s">
        <v>1812</v>
      </c>
      <c r="AT159" s="217" t="s">
        <v>400</v>
      </c>
      <c r="AU159" s="217" t="s">
        <v>178</v>
      </c>
      <c r="AY159" s="19" t="s">
        <v>158</v>
      </c>
      <c r="BE159" s="218">
        <f>IF(N159="základní",J159,0)</f>
        <v>0</v>
      </c>
      <c r="BF159" s="218">
        <f>IF(N159="snížená",J159,0)</f>
        <v>0</v>
      </c>
      <c r="BG159" s="218">
        <f>IF(N159="zákl. přenesená",J159,0)</f>
        <v>0</v>
      </c>
      <c r="BH159" s="218">
        <f>IF(N159="sníž. přenesená",J159,0)</f>
        <v>0</v>
      </c>
      <c r="BI159" s="218">
        <f>IF(N159="nulová",J159,0)</f>
        <v>0</v>
      </c>
      <c r="BJ159" s="19" t="s">
        <v>78</v>
      </c>
      <c r="BK159" s="218">
        <f>ROUND(I159*H159,2)</f>
        <v>0</v>
      </c>
      <c r="BL159" s="19" t="s">
        <v>582</v>
      </c>
      <c r="BM159" s="217" t="s">
        <v>3055</v>
      </c>
    </row>
    <row r="160" s="2" customFormat="1">
      <c r="A160" s="40"/>
      <c r="B160" s="41"/>
      <c r="C160" s="42"/>
      <c r="D160" s="226" t="s">
        <v>1476</v>
      </c>
      <c r="E160" s="42"/>
      <c r="F160" s="271" t="s">
        <v>4476</v>
      </c>
      <c r="G160" s="42"/>
      <c r="H160" s="42"/>
      <c r="I160" s="221"/>
      <c r="J160" s="42"/>
      <c r="K160" s="42"/>
      <c r="L160" s="46"/>
      <c r="M160" s="222"/>
      <c r="N160" s="22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1476</v>
      </c>
      <c r="AU160" s="19" t="s">
        <v>178</v>
      </c>
    </row>
    <row r="161" s="2" customFormat="1" ht="14.4" customHeight="1">
      <c r="A161" s="40"/>
      <c r="B161" s="41"/>
      <c r="C161" s="246" t="s">
        <v>421</v>
      </c>
      <c r="D161" s="246" t="s">
        <v>400</v>
      </c>
      <c r="E161" s="247" t="s">
        <v>4479</v>
      </c>
      <c r="F161" s="248" t="s">
        <v>4480</v>
      </c>
      <c r="G161" s="249" t="s">
        <v>3439</v>
      </c>
      <c r="H161" s="250">
        <v>27</v>
      </c>
      <c r="I161" s="251"/>
      <c r="J161" s="252">
        <f>ROUND(I161*H161,2)</f>
        <v>0</v>
      </c>
      <c r="K161" s="248" t="s">
        <v>19</v>
      </c>
      <c r="L161" s="253"/>
      <c r="M161" s="254" t="s">
        <v>19</v>
      </c>
      <c r="N161" s="255" t="s">
        <v>41</v>
      </c>
      <c r="O161" s="86"/>
      <c r="P161" s="215">
        <f>O161*H161</f>
        <v>0</v>
      </c>
      <c r="Q161" s="215">
        <v>0</v>
      </c>
      <c r="R161" s="215">
        <f>Q161*H161</f>
        <v>0</v>
      </c>
      <c r="S161" s="215">
        <v>0</v>
      </c>
      <c r="T161" s="216">
        <f>S161*H161</f>
        <v>0</v>
      </c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R161" s="217" t="s">
        <v>1812</v>
      </c>
      <c r="AT161" s="217" t="s">
        <v>400</v>
      </c>
      <c r="AU161" s="217" t="s">
        <v>178</v>
      </c>
      <c r="AY161" s="19" t="s">
        <v>158</v>
      </c>
      <c r="BE161" s="218">
        <f>IF(N161="základní",J161,0)</f>
        <v>0</v>
      </c>
      <c r="BF161" s="218">
        <f>IF(N161="snížená",J161,0)</f>
        <v>0</v>
      </c>
      <c r="BG161" s="218">
        <f>IF(N161="zákl. přenesená",J161,0)</f>
        <v>0</v>
      </c>
      <c r="BH161" s="218">
        <f>IF(N161="sníž. přenesená",J161,0)</f>
        <v>0</v>
      </c>
      <c r="BI161" s="218">
        <f>IF(N161="nulová",J161,0)</f>
        <v>0</v>
      </c>
      <c r="BJ161" s="19" t="s">
        <v>78</v>
      </c>
      <c r="BK161" s="218">
        <f>ROUND(I161*H161,2)</f>
        <v>0</v>
      </c>
      <c r="BL161" s="19" t="s">
        <v>582</v>
      </c>
      <c r="BM161" s="217" t="s">
        <v>3062</v>
      </c>
    </row>
    <row r="162" s="2" customFormat="1" ht="14.4" customHeight="1">
      <c r="A162" s="40"/>
      <c r="B162" s="41"/>
      <c r="C162" s="246" t="s">
        <v>427</v>
      </c>
      <c r="D162" s="246" t="s">
        <v>400</v>
      </c>
      <c r="E162" s="247" t="s">
        <v>4481</v>
      </c>
      <c r="F162" s="248" t="s">
        <v>4482</v>
      </c>
      <c r="G162" s="249" t="s">
        <v>3439</v>
      </c>
      <c r="H162" s="250">
        <v>27</v>
      </c>
      <c r="I162" s="251"/>
      <c r="J162" s="252">
        <f>ROUND(I162*H162,2)</f>
        <v>0</v>
      </c>
      <c r="K162" s="248" t="s">
        <v>19</v>
      </c>
      <c r="L162" s="253"/>
      <c r="M162" s="254" t="s">
        <v>19</v>
      </c>
      <c r="N162" s="255" t="s">
        <v>41</v>
      </c>
      <c r="O162" s="86"/>
      <c r="P162" s="215">
        <f>O162*H162</f>
        <v>0</v>
      </c>
      <c r="Q162" s="215">
        <v>0</v>
      </c>
      <c r="R162" s="215">
        <f>Q162*H162</f>
        <v>0</v>
      </c>
      <c r="S162" s="215">
        <v>0</v>
      </c>
      <c r="T162" s="216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17" t="s">
        <v>1812</v>
      </c>
      <c r="AT162" s="217" t="s">
        <v>400</v>
      </c>
      <c r="AU162" s="217" t="s">
        <v>178</v>
      </c>
      <c r="AY162" s="19" t="s">
        <v>158</v>
      </c>
      <c r="BE162" s="218">
        <f>IF(N162="základní",J162,0)</f>
        <v>0</v>
      </c>
      <c r="BF162" s="218">
        <f>IF(N162="snížená",J162,0)</f>
        <v>0</v>
      </c>
      <c r="BG162" s="218">
        <f>IF(N162="zákl. přenesená",J162,0)</f>
        <v>0</v>
      </c>
      <c r="BH162" s="218">
        <f>IF(N162="sníž. přenesená",J162,0)</f>
        <v>0</v>
      </c>
      <c r="BI162" s="218">
        <f>IF(N162="nulová",J162,0)</f>
        <v>0</v>
      </c>
      <c r="BJ162" s="19" t="s">
        <v>78</v>
      </c>
      <c r="BK162" s="218">
        <f>ROUND(I162*H162,2)</f>
        <v>0</v>
      </c>
      <c r="BL162" s="19" t="s">
        <v>582</v>
      </c>
      <c r="BM162" s="217" t="s">
        <v>930</v>
      </c>
    </row>
    <row r="163" s="2" customFormat="1" ht="14.4" customHeight="1">
      <c r="A163" s="40"/>
      <c r="B163" s="41"/>
      <c r="C163" s="206" t="s">
        <v>433</v>
      </c>
      <c r="D163" s="206" t="s">
        <v>160</v>
      </c>
      <c r="E163" s="207" t="s">
        <v>4483</v>
      </c>
      <c r="F163" s="208" t="s">
        <v>4484</v>
      </c>
      <c r="G163" s="209" t="s">
        <v>3439</v>
      </c>
      <c r="H163" s="210">
        <v>27</v>
      </c>
      <c r="I163" s="211"/>
      <c r="J163" s="212">
        <f>ROUND(I163*H163,2)</f>
        <v>0</v>
      </c>
      <c r="K163" s="208" t="s">
        <v>19</v>
      </c>
      <c r="L163" s="46"/>
      <c r="M163" s="213" t="s">
        <v>19</v>
      </c>
      <c r="N163" s="214" t="s">
        <v>41</v>
      </c>
      <c r="O163" s="86"/>
      <c r="P163" s="215">
        <f>O163*H163</f>
        <v>0</v>
      </c>
      <c r="Q163" s="215">
        <v>0</v>
      </c>
      <c r="R163" s="215">
        <f>Q163*H163</f>
        <v>0</v>
      </c>
      <c r="S163" s="215">
        <v>0</v>
      </c>
      <c r="T163" s="216">
        <f>S163*H163</f>
        <v>0</v>
      </c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R163" s="217" t="s">
        <v>582</v>
      </c>
      <c r="AT163" s="217" t="s">
        <v>160</v>
      </c>
      <c r="AU163" s="217" t="s">
        <v>178</v>
      </c>
      <c r="AY163" s="19" t="s">
        <v>158</v>
      </c>
      <c r="BE163" s="218">
        <f>IF(N163="základní",J163,0)</f>
        <v>0</v>
      </c>
      <c r="BF163" s="218">
        <f>IF(N163="snížená",J163,0)</f>
        <v>0</v>
      </c>
      <c r="BG163" s="218">
        <f>IF(N163="zákl. přenesená",J163,0)</f>
        <v>0</v>
      </c>
      <c r="BH163" s="218">
        <f>IF(N163="sníž. přenesená",J163,0)</f>
        <v>0</v>
      </c>
      <c r="BI163" s="218">
        <f>IF(N163="nulová",J163,0)</f>
        <v>0</v>
      </c>
      <c r="BJ163" s="19" t="s">
        <v>78</v>
      </c>
      <c r="BK163" s="218">
        <f>ROUND(I163*H163,2)</f>
        <v>0</v>
      </c>
      <c r="BL163" s="19" t="s">
        <v>582</v>
      </c>
      <c r="BM163" s="217" t="s">
        <v>3078</v>
      </c>
    </row>
    <row r="164" s="2" customFormat="1">
      <c r="A164" s="40"/>
      <c r="B164" s="41"/>
      <c r="C164" s="42"/>
      <c r="D164" s="226" t="s">
        <v>1476</v>
      </c>
      <c r="E164" s="42"/>
      <c r="F164" s="271" t="s">
        <v>4485</v>
      </c>
      <c r="G164" s="42"/>
      <c r="H164" s="42"/>
      <c r="I164" s="221"/>
      <c r="J164" s="42"/>
      <c r="K164" s="42"/>
      <c r="L164" s="46"/>
      <c r="M164" s="222"/>
      <c r="N164" s="223"/>
      <c r="O164" s="86"/>
      <c r="P164" s="86"/>
      <c r="Q164" s="86"/>
      <c r="R164" s="86"/>
      <c r="S164" s="86"/>
      <c r="T164" s="87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T164" s="19" t="s">
        <v>1476</v>
      </c>
      <c r="AU164" s="19" t="s">
        <v>178</v>
      </c>
    </row>
    <row r="165" s="2" customFormat="1" ht="14.4" customHeight="1">
      <c r="A165" s="40"/>
      <c r="B165" s="41"/>
      <c r="C165" s="246" t="s">
        <v>439</v>
      </c>
      <c r="D165" s="246" t="s">
        <v>400</v>
      </c>
      <c r="E165" s="247" t="s">
        <v>4486</v>
      </c>
      <c r="F165" s="248" t="s">
        <v>4487</v>
      </c>
      <c r="G165" s="249" t="s">
        <v>3439</v>
      </c>
      <c r="H165" s="250">
        <v>27</v>
      </c>
      <c r="I165" s="251"/>
      <c r="J165" s="252">
        <f>ROUND(I165*H165,2)</f>
        <v>0</v>
      </c>
      <c r="K165" s="248" t="s">
        <v>19</v>
      </c>
      <c r="L165" s="253"/>
      <c r="M165" s="254" t="s">
        <v>19</v>
      </c>
      <c r="N165" s="255" t="s">
        <v>41</v>
      </c>
      <c r="O165" s="86"/>
      <c r="P165" s="215">
        <f>O165*H165</f>
        <v>0</v>
      </c>
      <c r="Q165" s="215">
        <v>0</v>
      </c>
      <c r="R165" s="215">
        <f>Q165*H165</f>
        <v>0</v>
      </c>
      <c r="S165" s="215">
        <v>0</v>
      </c>
      <c r="T165" s="216">
        <f>S165*H165</f>
        <v>0</v>
      </c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R165" s="217" t="s">
        <v>1812</v>
      </c>
      <c r="AT165" s="217" t="s">
        <v>400</v>
      </c>
      <c r="AU165" s="217" t="s">
        <v>178</v>
      </c>
      <c r="AY165" s="19" t="s">
        <v>158</v>
      </c>
      <c r="BE165" s="218">
        <f>IF(N165="základní",J165,0)</f>
        <v>0</v>
      </c>
      <c r="BF165" s="218">
        <f>IF(N165="snížená",J165,0)</f>
        <v>0</v>
      </c>
      <c r="BG165" s="218">
        <f>IF(N165="zákl. přenesená",J165,0)</f>
        <v>0</v>
      </c>
      <c r="BH165" s="218">
        <f>IF(N165="sníž. přenesená",J165,0)</f>
        <v>0</v>
      </c>
      <c r="BI165" s="218">
        <f>IF(N165="nulová",J165,0)</f>
        <v>0</v>
      </c>
      <c r="BJ165" s="19" t="s">
        <v>78</v>
      </c>
      <c r="BK165" s="218">
        <f>ROUND(I165*H165,2)</f>
        <v>0</v>
      </c>
      <c r="BL165" s="19" t="s">
        <v>582</v>
      </c>
      <c r="BM165" s="217" t="s">
        <v>3084</v>
      </c>
    </row>
    <row r="166" s="2" customFormat="1">
      <c r="A166" s="40"/>
      <c r="B166" s="41"/>
      <c r="C166" s="42"/>
      <c r="D166" s="226" t="s">
        <v>1476</v>
      </c>
      <c r="E166" s="42"/>
      <c r="F166" s="271" t="s">
        <v>4485</v>
      </c>
      <c r="G166" s="42"/>
      <c r="H166" s="42"/>
      <c r="I166" s="221"/>
      <c r="J166" s="42"/>
      <c r="K166" s="42"/>
      <c r="L166" s="46"/>
      <c r="M166" s="222"/>
      <c r="N166" s="223"/>
      <c r="O166" s="86"/>
      <c r="P166" s="86"/>
      <c r="Q166" s="86"/>
      <c r="R166" s="86"/>
      <c r="S166" s="86"/>
      <c r="T166" s="87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T166" s="19" t="s">
        <v>1476</v>
      </c>
      <c r="AU166" s="19" t="s">
        <v>178</v>
      </c>
    </row>
    <row r="167" s="2" customFormat="1" ht="14.4" customHeight="1">
      <c r="A167" s="40"/>
      <c r="B167" s="41"/>
      <c r="C167" s="206" t="s">
        <v>445</v>
      </c>
      <c r="D167" s="206" t="s">
        <v>160</v>
      </c>
      <c r="E167" s="207" t="s">
        <v>4488</v>
      </c>
      <c r="F167" s="208" t="s">
        <v>4489</v>
      </c>
      <c r="G167" s="209" t="s">
        <v>3439</v>
      </c>
      <c r="H167" s="210">
        <v>54</v>
      </c>
      <c r="I167" s="211"/>
      <c r="J167" s="212">
        <f>ROUND(I167*H167,2)</f>
        <v>0</v>
      </c>
      <c r="K167" s="208" t="s">
        <v>19</v>
      </c>
      <c r="L167" s="46"/>
      <c r="M167" s="213" t="s">
        <v>19</v>
      </c>
      <c r="N167" s="214" t="s">
        <v>41</v>
      </c>
      <c r="O167" s="86"/>
      <c r="P167" s="215">
        <f>O167*H167</f>
        <v>0</v>
      </c>
      <c r="Q167" s="215">
        <v>0</v>
      </c>
      <c r="R167" s="215">
        <f>Q167*H167</f>
        <v>0</v>
      </c>
      <c r="S167" s="215">
        <v>0</v>
      </c>
      <c r="T167" s="216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17" t="s">
        <v>582</v>
      </c>
      <c r="AT167" s="217" t="s">
        <v>160</v>
      </c>
      <c r="AU167" s="217" t="s">
        <v>178</v>
      </c>
      <c r="AY167" s="19" t="s">
        <v>158</v>
      </c>
      <c r="BE167" s="218">
        <f>IF(N167="základní",J167,0)</f>
        <v>0</v>
      </c>
      <c r="BF167" s="218">
        <f>IF(N167="snížená",J167,0)</f>
        <v>0</v>
      </c>
      <c r="BG167" s="218">
        <f>IF(N167="zákl. přenesená",J167,0)</f>
        <v>0</v>
      </c>
      <c r="BH167" s="218">
        <f>IF(N167="sníž. přenesená",J167,0)</f>
        <v>0</v>
      </c>
      <c r="BI167" s="218">
        <f>IF(N167="nulová",J167,0)</f>
        <v>0</v>
      </c>
      <c r="BJ167" s="19" t="s">
        <v>78</v>
      </c>
      <c r="BK167" s="218">
        <f>ROUND(I167*H167,2)</f>
        <v>0</v>
      </c>
      <c r="BL167" s="19" t="s">
        <v>582</v>
      </c>
      <c r="BM167" s="217" t="s">
        <v>3043</v>
      </c>
    </row>
    <row r="168" s="2" customFormat="1">
      <c r="A168" s="40"/>
      <c r="B168" s="41"/>
      <c r="C168" s="42"/>
      <c r="D168" s="226" t="s">
        <v>1476</v>
      </c>
      <c r="E168" s="42"/>
      <c r="F168" s="271" t="s">
        <v>4490</v>
      </c>
      <c r="G168" s="42"/>
      <c r="H168" s="42"/>
      <c r="I168" s="221"/>
      <c r="J168" s="42"/>
      <c r="K168" s="42"/>
      <c r="L168" s="46"/>
      <c r="M168" s="222"/>
      <c r="N168" s="223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1476</v>
      </c>
      <c r="AU168" s="19" t="s">
        <v>178</v>
      </c>
    </row>
    <row r="169" s="2" customFormat="1" ht="14.4" customHeight="1">
      <c r="A169" s="40"/>
      <c r="B169" s="41"/>
      <c r="C169" s="206" t="s">
        <v>452</v>
      </c>
      <c r="D169" s="206" t="s">
        <v>160</v>
      </c>
      <c r="E169" s="207" t="s">
        <v>4491</v>
      </c>
      <c r="F169" s="208" t="s">
        <v>4492</v>
      </c>
      <c r="G169" s="209" t="s">
        <v>3439</v>
      </c>
      <c r="H169" s="210">
        <v>1</v>
      </c>
      <c r="I169" s="211"/>
      <c r="J169" s="212">
        <f>ROUND(I169*H169,2)</f>
        <v>0</v>
      </c>
      <c r="K169" s="208" t="s">
        <v>19</v>
      </c>
      <c r="L169" s="46"/>
      <c r="M169" s="213" t="s">
        <v>19</v>
      </c>
      <c r="N169" s="214" t="s">
        <v>41</v>
      </c>
      <c r="O169" s="86"/>
      <c r="P169" s="215">
        <f>O169*H169</f>
        <v>0</v>
      </c>
      <c r="Q169" s="215">
        <v>0</v>
      </c>
      <c r="R169" s="215">
        <f>Q169*H169</f>
        <v>0</v>
      </c>
      <c r="S169" s="215">
        <v>0</v>
      </c>
      <c r="T169" s="216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17" t="s">
        <v>582</v>
      </c>
      <c r="AT169" s="217" t="s">
        <v>160</v>
      </c>
      <c r="AU169" s="217" t="s">
        <v>178</v>
      </c>
      <c r="AY169" s="19" t="s">
        <v>158</v>
      </c>
      <c r="BE169" s="218">
        <f>IF(N169="základní",J169,0)</f>
        <v>0</v>
      </c>
      <c r="BF169" s="218">
        <f>IF(N169="snížená",J169,0)</f>
        <v>0</v>
      </c>
      <c r="BG169" s="218">
        <f>IF(N169="zákl. přenesená",J169,0)</f>
        <v>0</v>
      </c>
      <c r="BH169" s="218">
        <f>IF(N169="sníž. přenesená",J169,0)</f>
        <v>0</v>
      </c>
      <c r="BI169" s="218">
        <f>IF(N169="nulová",J169,0)</f>
        <v>0</v>
      </c>
      <c r="BJ169" s="19" t="s">
        <v>78</v>
      </c>
      <c r="BK169" s="218">
        <f>ROUND(I169*H169,2)</f>
        <v>0</v>
      </c>
      <c r="BL169" s="19" t="s">
        <v>582</v>
      </c>
      <c r="BM169" s="217" t="s">
        <v>3088</v>
      </c>
    </row>
    <row r="170" s="2" customFormat="1" ht="14.4" customHeight="1">
      <c r="A170" s="40"/>
      <c r="B170" s="41"/>
      <c r="C170" s="246" t="s">
        <v>458</v>
      </c>
      <c r="D170" s="246" t="s">
        <v>400</v>
      </c>
      <c r="E170" s="247" t="s">
        <v>4493</v>
      </c>
      <c r="F170" s="248" t="s">
        <v>4494</v>
      </c>
      <c r="G170" s="249" t="s">
        <v>3439</v>
      </c>
      <c r="H170" s="250">
        <v>1</v>
      </c>
      <c r="I170" s="251"/>
      <c r="J170" s="252">
        <f>ROUND(I170*H170,2)</f>
        <v>0</v>
      </c>
      <c r="K170" s="248" t="s">
        <v>19</v>
      </c>
      <c r="L170" s="253"/>
      <c r="M170" s="254" t="s">
        <v>19</v>
      </c>
      <c r="N170" s="255" t="s">
        <v>41</v>
      </c>
      <c r="O170" s="86"/>
      <c r="P170" s="215">
        <f>O170*H170</f>
        <v>0</v>
      </c>
      <c r="Q170" s="215">
        <v>0</v>
      </c>
      <c r="R170" s="215">
        <f>Q170*H170</f>
        <v>0</v>
      </c>
      <c r="S170" s="215">
        <v>0</v>
      </c>
      <c r="T170" s="21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17" t="s">
        <v>1812</v>
      </c>
      <c r="AT170" s="217" t="s">
        <v>400</v>
      </c>
      <c r="AU170" s="217" t="s">
        <v>178</v>
      </c>
      <c r="AY170" s="19" t="s">
        <v>158</v>
      </c>
      <c r="BE170" s="218">
        <f>IF(N170="základní",J170,0)</f>
        <v>0</v>
      </c>
      <c r="BF170" s="218">
        <f>IF(N170="snížená",J170,0)</f>
        <v>0</v>
      </c>
      <c r="BG170" s="218">
        <f>IF(N170="zákl. přenesená",J170,0)</f>
        <v>0</v>
      </c>
      <c r="BH170" s="218">
        <f>IF(N170="sníž. přenesená",J170,0)</f>
        <v>0</v>
      </c>
      <c r="BI170" s="218">
        <f>IF(N170="nulová",J170,0)</f>
        <v>0</v>
      </c>
      <c r="BJ170" s="19" t="s">
        <v>78</v>
      </c>
      <c r="BK170" s="218">
        <f>ROUND(I170*H170,2)</f>
        <v>0</v>
      </c>
      <c r="BL170" s="19" t="s">
        <v>582</v>
      </c>
      <c r="BM170" s="217" t="s">
        <v>3092</v>
      </c>
    </row>
    <row r="171" s="2" customFormat="1" ht="14.4" customHeight="1">
      <c r="A171" s="40"/>
      <c r="B171" s="41"/>
      <c r="C171" s="206" t="s">
        <v>472</v>
      </c>
      <c r="D171" s="206" t="s">
        <v>160</v>
      </c>
      <c r="E171" s="207" t="s">
        <v>4495</v>
      </c>
      <c r="F171" s="208" t="s">
        <v>4496</v>
      </c>
      <c r="G171" s="209" t="s">
        <v>3439</v>
      </c>
      <c r="H171" s="210">
        <v>1</v>
      </c>
      <c r="I171" s="211"/>
      <c r="J171" s="212">
        <f>ROUND(I171*H171,2)</f>
        <v>0</v>
      </c>
      <c r="K171" s="208" t="s">
        <v>19</v>
      </c>
      <c r="L171" s="46"/>
      <c r="M171" s="213" t="s">
        <v>19</v>
      </c>
      <c r="N171" s="214" t="s">
        <v>41</v>
      </c>
      <c r="O171" s="86"/>
      <c r="P171" s="215">
        <f>O171*H171</f>
        <v>0</v>
      </c>
      <c r="Q171" s="215">
        <v>0</v>
      </c>
      <c r="R171" s="215">
        <f>Q171*H171</f>
        <v>0</v>
      </c>
      <c r="S171" s="215">
        <v>0</v>
      </c>
      <c r="T171" s="216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17" t="s">
        <v>582</v>
      </c>
      <c r="AT171" s="217" t="s">
        <v>160</v>
      </c>
      <c r="AU171" s="217" t="s">
        <v>178</v>
      </c>
      <c r="AY171" s="19" t="s">
        <v>158</v>
      </c>
      <c r="BE171" s="218">
        <f>IF(N171="základní",J171,0)</f>
        <v>0</v>
      </c>
      <c r="BF171" s="218">
        <f>IF(N171="snížená",J171,0)</f>
        <v>0</v>
      </c>
      <c r="BG171" s="218">
        <f>IF(N171="zákl. přenesená",J171,0)</f>
        <v>0</v>
      </c>
      <c r="BH171" s="218">
        <f>IF(N171="sníž. přenesená",J171,0)</f>
        <v>0</v>
      </c>
      <c r="BI171" s="218">
        <f>IF(N171="nulová",J171,0)</f>
        <v>0</v>
      </c>
      <c r="BJ171" s="19" t="s">
        <v>78</v>
      </c>
      <c r="BK171" s="218">
        <f>ROUND(I171*H171,2)</f>
        <v>0</v>
      </c>
      <c r="BL171" s="19" t="s">
        <v>582</v>
      </c>
      <c r="BM171" s="217" t="s">
        <v>3102</v>
      </c>
    </row>
    <row r="172" s="2" customFormat="1" ht="14.4" customHeight="1">
      <c r="A172" s="40"/>
      <c r="B172" s="41"/>
      <c r="C172" s="246" t="s">
        <v>483</v>
      </c>
      <c r="D172" s="246" t="s">
        <v>400</v>
      </c>
      <c r="E172" s="247" t="s">
        <v>4497</v>
      </c>
      <c r="F172" s="248" t="s">
        <v>4498</v>
      </c>
      <c r="G172" s="249" t="s">
        <v>3439</v>
      </c>
      <c r="H172" s="250">
        <v>1</v>
      </c>
      <c r="I172" s="251"/>
      <c r="J172" s="252">
        <f>ROUND(I172*H172,2)</f>
        <v>0</v>
      </c>
      <c r="K172" s="248" t="s">
        <v>19</v>
      </c>
      <c r="L172" s="253"/>
      <c r="M172" s="254" t="s">
        <v>19</v>
      </c>
      <c r="N172" s="255" t="s">
        <v>41</v>
      </c>
      <c r="O172" s="86"/>
      <c r="P172" s="215">
        <f>O172*H172</f>
        <v>0</v>
      </c>
      <c r="Q172" s="215">
        <v>0</v>
      </c>
      <c r="R172" s="215">
        <f>Q172*H172</f>
        <v>0</v>
      </c>
      <c r="S172" s="215">
        <v>0</v>
      </c>
      <c r="T172" s="216">
        <f>S172*H172</f>
        <v>0</v>
      </c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R172" s="217" t="s">
        <v>1812</v>
      </c>
      <c r="AT172" s="217" t="s">
        <v>400</v>
      </c>
      <c r="AU172" s="217" t="s">
        <v>178</v>
      </c>
      <c r="AY172" s="19" t="s">
        <v>158</v>
      </c>
      <c r="BE172" s="218">
        <f>IF(N172="základní",J172,0)</f>
        <v>0</v>
      </c>
      <c r="BF172" s="218">
        <f>IF(N172="snížená",J172,0)</f>
        <v>0</v>
      </c>
      <c r="BG172" s="218">
        <f>IF(N172="zákl. přenesená",J172,0)</f>
        <v>0</v>
      </c>
      <c r="BH172" s="218">
        <f>IF(N172="sníž. přenesená",J172,0)</f>
        <v>0</v>
      </c>
      <c r="BI172" s="218">
        <f>IF(N172="nulová",J172,0)</f>
        <v>0</v>
      </c>
      <c r="BJ172" s="19" t="s">
        <v>78</v>
      </c>
      <c r="BK172" s="218">
        <f>ROUND(I172*H172,2)</f>
        <v>0</v>
      </c>
      <c r="BL172" s="19" t="s">
        <v>582</v>
      </c>
      <c r="BM172" s="217" t="s">
        <v>3109</v>
      </c>
    </row>
    <row r="173" s="2" customFormat="1" ht="14.4" customHeight="1">
      <c r="A173" s="40"/>
      <c r="B173" s="41"/>
      <c r="C173" s="206" t="s">
        <v>492</v>
      </c>
      <c r="D173" s="206" t="s">
        <v>160</v>
      </c>
      <c r="E173" s="207" t="s">
        <v>4499</v>
      </c>
      <c r="F173" s="208" t="s">
        <v>4500</v>
      </c>
      <c r="G173" s="209" t="s">
        <v>3439</v>
      </c>
      <c r="H173" s="210">
        <v>1</v>
      </c>
      <c r="I173" s="211"/>
      <c r="J173" s="212">
        <f>ROUND(I173*H173,2)</f>
        <v>0</v>
      </c>
      <c r="K173" s="208" t="s">
        <v>19</v>
      </c>
      <c r="L173" s="46"/>
      <c r="M173" s="213" t="s">
        <v>19</v>
      </c>
      <c r="N173" s="214" t="s">
        <v>41</v>
      </c>
      <c r="O173" s="86"/>
      <c r="P173" s="215">
        <f>O173*H173</f>
        <v>0</v>
      </c>
      <c r="Q173" s="215">
        <v>0</v>
      </c>
      <c r="R173" s="215">
        <f>Q173*H173</f>
        <v>0</v>
      </c>
      <c r="S173" s="215">
        <v>0</v>
      </c>
      <c r="T173" s="21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17" t="s">
        <v>582</v>
      </c>
      <c r="AT173" s="217" t="s">
        <v>160</v>
      </c>
      <c r="AU173" s="217" t="s">
        <v>178</v>
      </c>
      <c r="AY173" s="19" t="s">
        <v>158</v>
      </c>
      <c r="BE173" s="218">
        <f>IF(N173="základní",J173,0)</f>
        <v>0</v>
      </c>
      <c r="BF173" s="218">
        <f>IF(N173="snížená",J173,0)</f>
        <v>0</v>
      </c>
      <c r="BG173" s="218">
        <f>IF(N173="zákl. přenesená",J173,0)</f>
        <v>0</v>
      </c>
      <c r="BH173" s="218">
        <f>IF(N173="sníž. přenesená",J173,0)</f>
        <v>0</v>
      </c>
      <c r="BI173" s="218">
        <f>IF(N173="nulová",J173,0)</f>
        <v>0</v>
      </c>
      <c r="BJ173" s="19" t="s">
        <v>78</v>
      </c>
      <c r="BK173" s="218">
        <f>ROUND(I173*H173,2)</f>
        <v>0</v>
      </c>
      <c r="BL173" s="19" t="s">
        <v>582</v>
      </c>
      <c r="BM173" s="217" t="s">
        <v>3114</v>
      </c>
    </row>
    <row r="174" s="2" customFormat="1" ht="14.4" customHeight="1">
      <c r="A174" s="40"/>
      <c r="B174" s="41"/>
      <c r="C174" s="246" t="s">
        <v>497</v>
      </c>
      <c r="D174" s="246" t="s">
        <v>400</v>
      </c>
      <c r="E174" s="247" t="s">
        <v>4501</v>
      </c>
      <c r="F174" s="248" t="s">
        <v>4502</v>
      </c>
      <c r="G174" s="249" t="s">
        <v>3439</v>
      </c>
      <c r="H174" s="250">
        <v>1</v>
      </c>
      <c r="I174" s="251"/>
      <c r="J174" s="252">
        <f>ROUND(I174*H174,2)</f>
        <v>0</v>
      </c>
      <c r="K174" s="248" t="s">
        <v>19</v>
      </c>
      <c r="L174" s="253"/>
      <c r="M174" s="254" t="s">
        <v>19</v>
      </c>
      <c r="N174" s="255" t="s">
        <v>41</v>
      </c>
      <c r="O174" s="86"/>
      <c r="P174" s="215">
        <f>O174*H174</f>
        <v>0</v>
      </c>
      <c r="Q174" s="215">
        <v>0</v>
      </c>
      <c r="R174" s="215">
        <f>Q174*H174</f>
        <v>0</v>
      </c>
      <c r="S174" s="215">
        <v>0</v>
      </c>
      <c r="T174" s="216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17" t="s">
        <v>1812</v>
      </c>
      <c r="AT174" s="217" t="s">
        <v>400</v>
      </c>
      <c r="AU174" s="217" t="s">
        <v>178</v>
      </c>
      <c r="AY174" s="19" t="s">
        <v>158</v>
      </c>
      <c r="BE174" s="218">
        <f>IF(N174="základní",J174,0)</f>
        <v>0</v>
      </c>
      <c r="BF174" s="218">
        <f>IF(N174="snížená",J174,0)</f>
        <v>0</v>
      </c>
      <c r="BG174" s="218">
        <f>IF(N174="zákl. přenesená",J174,0)</f>
        <v>0</v>
      </c>
      <c r="BH174" s="218">
        <f>IF(N174="sníž. přenesená",J174,0)</f>
        <v>0</v>
      </c>
      <c r="BI174" s="218">
        <f>IF(N174="nulová",J174,0)</f>
        <v>0</v>
      </c>
      <c r="BJ174" s="19" t="s">
        <v>78</v>
      </c>
      <c r="BK174" s="218">
        <f>ROUND(I174*H174,2)</f>
        <v>0</v>
      </c>
      <c r="BL174" s="19" t="s">
        <v>582</v>
      </c>
      <c r="BM174" s="217" t="s">
        <v>3119</v>
      </c>
    </row>
    <row r="175" s="12" customFormat="1" ht="25.92" customHeight="1">
      <c r="A175" s="12"/>
      <c r="B175" s="190"/>
      <c r="C175" s="191"/>
      <c r="D175" s="192" t="s">
        <v>69</v>
      </c>
      <c r="E175" s="193" t="s">
        <v>4503</v>
      </c>
      <c r="F175" s="193" t="s">
        <v>4504</v>
      </c>
      <c r="G175" s="191"/>
      <c r="H175" s="191"/>
      <c r="I175" s="194"/>
      <c r="J175" s="195">
        <f>BK175</f>
        <v>0</v>
      </c>
      <c r="K175" s="191"/>
      <c r="L175" s="196"/>
      <c r="M175" s="197"/>
      <c r="N175" s="198"/>
      <c r="O175" s="198"/>
      <c r="P175" s="199">
        <f>P176</f>
        <v>0</v>
      </c>
      <c r="Q175" s="198"/>
      <c r="R175" s="199">
        <f>R176</f>
        <v>0</v>
      </c>
      <c r="S175" s="198"/>
      <c r="T175" s="200">
        <f>T176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01" t="s">
        <v>165</v>
      </c>
      <c r="AT175" s="202" t="s">
        <v>69</v>
      </c>
      <c r="AU175" s="202" t="s">
        <v>70</v>
      </c>
      <c r="AY175" s="201" t="s">
        <v>158</v>
      </c>
      <c r="BK175" s="203">
        <f>BK176</f>
        <v>0</v>
      </c>
    </row>
    <row r="176" s="12" customFormat="1" ht="22.8" customHeight="1">
      <c r="A176" s="12"/>
      <c r="B176" s="190"/>
      <c r="C176" s="191"/>
      <c r="D176" s="192" t="s">
        <v>69</v>
      </c>
      <c r="E176" s="204" t="s">
        <v>4505</v>
      </c>
      <c r="F176" s="204" t="s">
        <v>4350</v>
      </c>
      <c r="G176" s="191"/>
      <c r="H176" s="191"/>
      <c r="I176" s="194"/>
      <c r="J176" s="205">
        <f>BK176</f>
        <v>0</v>
      </c>
      <c r="K176" s="191"/>
      <c r="L176" s="196"/>
      <c r="M176" s="197"/>
      <c r="N176" s="198"/>
      <c r="O176" s="198"/>
      <c r="P176" s="199">
        <f>SUM(P177:P180)</f>
        <v>0</v>
      </c>
      <c r="Q176" s="198"/>
      <c r="R176" s="199">
        <f>SUM(R177:R180)</f>
        <v>0</v>
      </c>
      <c r="S176" s="198"/>
      <c r="T176" s="200">
        <f>SUM(T177:T180)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01" t="s">
        <v>78</v>
      </c>
      <c r="AT176" s="202" t="s">
        <v>69</v>
      </c>
      <c r="AU176" s="202" t="s">
        <v>78</v>
      </c>
      <c r="AY176" s="201" t="s">
        <v>158</v>
      </c>
      <c r="BK176" s="203">
        <f>SUM(BK177:BK180)</f>
        <v>0</v>
      </c>
    </row>
    <row r="177" s="2" customFormat="1" ht="14.4" customHeight="1">
      <c r="A177" s="40"/>
      <c r="B177" s="41"/>
      <c r="C177" s="206" t="s">
        <v>502</v>
      </c>
      <c r="D177" s="206" t="s">
        <v>160</v>
      </c>
      <c r="E177" s="207" t="s">
        <v>4506</v>
      </c>
      <c r="F177" s="208" t="s">
        <v>4507</v>
      </c>
      <c r="G177" s="209" t="s">
        <v>3439</v>
      </c>
      <c r="H177" s="210">
        <v>1</v>
      </c>
      <c r="I177" s="211"/>
      <c r="J177" s="212">
        <f>ROUND(I177*H177,2)</f>
        <v>0</v>
      </c>
      <c r="K177" s="208" t="s">
        <v>19</v>
      </c>
      <c r="L177" s="46"/>
      <c r="M177" s="213" t="s">
        <v>19</v>
      </c>
      <c r="N177" s="214" t="s">
        <v>41</v>
      </c>
      <c r="O177" s="86"/>
      <c r="P177" s="215">
        <f>O177*H177</f>
        <v>0</v>
      </c>
      <c r="Q177" s="215">
        <v>0</v>
      </c>
      <c r="R177" s="215">
        <f>Q177*H177</f>
        <v>0</v>
      </c>
      <c r="S177" s="215">
        <v>0</v>
      </c>
      <c r="T177" s="216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17" t="s">
        <v>4354</v>
      </c>
      <c r="AT177" s="217" t="s">
        <v>160</v>
      </c>
      <c r="AU177" s="217" t="s">
        <v>80</v>
      </c>
      <c r="AY177" s="19" t="s">
        <v>158</v>
      </c>
      <c r="BE177" s="218">
        <f>IF(N177="základní",J177,0)</f>
        <v>0</v>
      </c>
      <c r="BF177" s="218">
        <f>IF(N177="snížená",J177,0)</f>
        <v>0</v>
      </c>
      <c r="BG177" s="218">
        <f>IF(N177="zákl. přenesená",J177,0)</f>
        <v>0</v>
      </c>
      <c r="BH177" s="218">
        <f>IF(N177="sníž. přenesená",J177,0)</f>
        <v>0</v>
      </c>
      <c r="BI177" s="218">
        <f>IF(N177="nulová",J177,0)</f>
        <v>0</v>
      </c>
      <c r="BJ177" s="19" t="s">
        <v>78</v>
      </c>
      <c r="BK177" s="218">
        <f>ROUND(I177*H177,2)</f>
        <v>0</v>
      </c>
      <c r="BL177" s="19" t="s">
        <v>4354</v>
      </c>
      <c r="BM177" s="217" t="s">
        <v>3123</v>
      </c>
    </row>
    <row r="178" s="2" customFormat="1" ht="22.2" customHeight="1">
      <c r="A178" s="40"/>
      <c r="B178" s="41"/>
      <c r="C178" s="206" t="s">
        <v>467</v>
      </c>
      <c r="D178" s="206" t="s">
        <v>160</v>
      </c>
      <c r="E178" s="207" t="s">
        <v>4508</v>
      </c>
      <c r="F178" s="208" t="s">
        <v>4509</v>
      </c>
      <c r="G178" s="209" t="s">
        <v>3439</v>
      </c>
      <c r="H178" s="210">
        <v>1</v>
      </c>
      <c r="I178" s="211"/>
      <c r="J178" s="212">
        <f>ROUND(I178*H178,2)</f>
        <v>0</v>
      </c>
      <c r="K178" s="208" t="s">
        <v>19</v>
      </c>
      <c r="L178" s="46"/>
      <c r="M178" s="213" t="s">
        <v>19</v>
      </c>
      <c r="N178" s="214" t="s">
        <v>41</v>
      </c>
      <c r="O178" s="86"/>
      <c r="P178" s="215">
        <f>O178*H178</f>
        <v>0</v>
      </c>
      <c r="Q178" s="215">
        <v>0</v>
      </c>
      <c r="R178" s="215">
        <f>Q178*H178</f>
        <v>0</v>
      </c>
      <c r="S178" s="215">
        <v>0</v>
      </c>
      <c r="T178" s="216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17" t="s">
        <v>4354</v>
      </c>
      <c r="AT178" s="217" t="s">
        <v>160</v>
      </c>
      <c r="AU178" s="217" t="s">
        <v>80</v>
      </c>
      <c r="AY178" s="19" t="s">
        <v>158</v>
      </c>
      <c r="BE178" s="218">
        <f>IF(N178="základní",J178,0)</f>
        <v>0</v>
      </c>
      <c r="BF178" s="218">
        <f>IF(N178="snížená",J178,0)</f>
        <v>0</v>
      </c>
      <c r="BG178" s="218">
        <f>IF(N178="zákl. přenesená",J178,0)</f>
        <v>0</v>
      </c>
      <c r="BH178" s="218">
        <f>IF(N178="sníž. přenesená",J178,0)</f>
        <v>0</v>
      </c>
      <c r="BI178" s="218">
        <f>IF(N178="nulová",J178,0)</f>
        <v>0</v>
      </c>
      <c r="BJ178" s="19" t="s">
        <v>78</v>
      </c>
      <c r="BK178" s="218">
        <f>ROUND(I178*H178,2)</f>
        <v>0</v>
      </c>
      <c r="BL178" s="19" t="s">
        <v>4354</v>
      </c>
      <c r="BM178" s="217" t="s">
        <v>3131</v>
      </c>
    </row>
    <row r="179" s="2" customFormat="1" ht="14.4" customHeight="1">
      <c r="A179" s="40"/>
      <c r="B179" s="41"/>
      <c r="C179" s="206" t="s">
        <v>513</v>
      </c>
      <c r="D179" s="206" t="s">
        <v>160</v>
      </c>
      <c r="E179" s="207" t="s">
        <v>4510</v>
      </c>
      <c r="F179" s="208" t="s">
        <v>4511</v>
      </c>
      <c r="G179" s="209" t="s">
        <v>3439</v>
      </c>
      <c r="H179" s="210">
        <v>1</v>
      </c>
      <c r="I179" s="211"/>
      <c r="J179" s="212">
        <f>ROUND(I179*H179,2)</f>
        <v>0</v>
      </c>
      <c r="K179" s="208" t="s">
        <v>19</v>
      </c>
      <c r="L179" s="46"/>
      <c r="M179" s="213" t="s">
        <v>19</v>
      </c>
      <c r="N179" s="214" t="s">
        <v>41</v>
      </c>
      <c r="O179" s="86"/>
      <c r="P179" s="215">
        <f>O179*H179</f>
        <v>0</v>
      </c>
      <c r="Q179" s="215">
        <v>0</v>
      </c>
      <c r="R179" s="215">
        <f>Q179*H179</f>
        <v>0</v>
      </c>
      <c r="S179" s="215">
        <v>0</v>
      </c>
      <c r="T179" s="216">
        <f>S179*H179</f>
        <v>0</v>
      </c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R179" s="217" t="s">
        <v>4354</v>
      </c>
      <c r="AT179" s="217" t="s">
        <v>160</v>
      </c>
      <c r="AU179" s="217" t="s">
        <v>80</v>
      </c>
      <c r="AY179" s="19" t="s">
        <v>158</v>
      </c>
      <c r="BE179" s="218">
        <f>IF(N179="základní",J179,0)</f>
        <v>0</v>
      </c>
      <c r="BF179" s="218">
        <f>IF(N179="snížená",J179,0)</f>
        <v>0</v>
      </c>
      <c r="BG179" s="218">
        <f>IF(N179="zákl. přenesená",J179,0)</f>
        <v>0</v>
      </c>
      <c r="BH179" s="218">
        <f>IF(N179="sníž. přenesená",J179,0)</f>
        <v>0</v>
      </c>
      <c r="BI179" s="218">
        <f>IF(N179="nulová",J179,0)</f>
        <v>0</v>
      </c>
      <c r="BJ179" s="19" t="s">
        <v>78</v>
      </c>
      <c r="BK179" s="218">
        <f>ROUND(I179*H179,2)</f>
        <v>0</v>
      </c>
      <c r="BL179" s="19" t="s">
        <v>4354</v>
      </c>
      <c r="BM179" s="217" t="s">
        <v>3137</v>
      </c>
    </row>
    <row r="180" s="2" customFormat="1" ht="14.4" customHeight="1">
      <c r="A180" s="40"/>
      <c r="B180" s="41"/>
      <c r="C180" s="206" t="s">
        <v>520</v>
      </c>
      <c r="D180" s="206" t="s">
        <v>160</v>
      </c>
      <c r="E180" s="207" t="s">
        <v>4512</v>
      </c>
      <c r="F180" s="208" t="s">
        <v>4513</v>
      </c>
      <c r="G180" s="209" t="s">
        <v>3439</v>
      </c>
      <c r="H180" s="210">
        <v>1</v>
      </c>
      <c r="I180" s="211"/>
      <c r="J180" s="212">
        <f>ROUND(I180*H180,2)</f>
        <v>0</v>
      </c>
      <c r="K180" s="208" t="s">
        <v>19</v>
      </c>
      <c r="L180" s="46"/>
      <c r="M180" s="276" t="s">
        <v>19</v>
      </c>
      <c r="N180" s="277" t="s">
        <v>41</v>
      </c>
      <c r="O180" s="269"/>
      <c r="P180" s="274">
        <f>O180*H180</f>
        <v>0</v>
      </c>
      <c r="Q180" s="274">
        <v>0</v>
      </c>
      <c r="R180" s="274">
        <f>Q180*H180</f>
        <v>0</v>
      </c>
      <c r="S180" s="274">
        <v>0</v>
      </c>
      <c r="T180" s="275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17" t="s">
        <v>4354</v>
      </c>
      <c r="AT180" s="217" t="s">
        <v>160</v>
      </c>
      <c r="AU180" s="217" t="s">
        <v>80</v>
      </c>
      <c r="AY180" s="19" t="s">
        <v>158</v>
      </c>
      <c r="BE180" s="218">
        <f>IF(N180="základní",J180,0)</f>
        <v>0</v>
      </c>
      <c r="BF180" s="218">
        <f>IF(N180="snížená",J180,0)</f>
        <v>0</v>
      </c>
      <c r="BG180" s="218">
        <f>IF(N180="zákl. přenesená",J180,0)</f>
        <v>0</v>
      </c>
      <c r="BH180" s="218">
        <f>IF(N180="sníž. přenesená",J180,0)</f>
        <v>0</v>
      </c>
      <c r="BI180" s="218">
        <f>IF(N180="nulová",J180,0)</f>
        <v>0</v>
      </c>
      <c r="BJ180" s="19" t="s">
        <v>78</v>
      </c>
      <c r="BK180" s="218">
        <f>ROUND(I180*H180,2)</f>
        <v>0</v>
      </c>
      <c r="BL180" s="19" t="s">
        <v>4354</v>
      </c>
      <c r="BM180" s="217" t="s">
        <v>3142</v>
      </c>
    </row>
    <row r="181" s="2" customFormat="1" ht="6.96" customHeight="1">
      <c r="A181" s="40"/>
      <c r="B181" s="61"/>
      <c r="C181" s="62"/>
      <c r="D181" s="62"/>
      <c r="E181" s="62"/>
      <c r="F181" s="62"/>
      <c r="G181" s="62"/>
      <c r="H181" s="62"/>
      <c r="I181" s="62"/>
      <c r="J181" s="62"/>
      <c r="K181" s="62"/>
      <c r="L181" s="46"/>
      <c r="M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</row>
  </sheetData>
  <sheetProtection sheet="1" autoFilter="0" formatColumns="0" formatRows="0" objects="1" scenarios="1" spinCount="100000" saltValue="XphEijnwxo9k7as3r+PW5vpaFoZjTj9offVByOzxGRtX7R7s0fbxdJwPZC1Py6p01yE6YkYEFw4Oeju4mRjBZg==" hashValue="tkXn0KfhWMsffq/2MdzsqQ+YzNiz9DSzSWCpB+LPra4px9sVkYKJ+a6vjyTLz6tMcTQ0/nSYpq1N0u1hQaELdQ==" algorithmName="SHA-512" password="CC35"/>
  <autoFilter ref="C84:K180"/>
  <mergeCells count="9">
    <mergeCell ref="E7:H7"/>
    <mergeCell ref="E9:H9"/>
    <mergeCell ref="E18:H18"/>
    <mergeCell ref="E27:H27"/>
    <mergeCell ref="E48:H48"/>
    <mergeCell ref="E50:H50"/>
    <mergeCell ref="E75:H75"/>
    <mergeCell ref="E77:H77"/>
    <mergeCell ref="L2:V2"/>
  </mergeCells>
  <hyperlinks>
    <hyperlink ref="F90" r:id="rId1" display="https://podminky.urs.cz/item/CS_URS_2025_01/460171142"/>
    <hyperlink ref="F92" r:id="rId2" display="https://podminky.urs.cz/item/CS_URS_2025_01/460241111"/>
    <hyperlink ref="F95" r:id="rId3" display="https://podminky.urs.cz/item/CS_URS_2025_01/460451152"/>
    <hyperlink ref="F97" r:id="rId4" display="https://podminky.urs.cz/item/CS_URS_2025_01/460371121"/>
    <hyperlink ref="F100" r:id="rId5" display="https://podminky.urs.cz/item/CS_URS_2025_01/460341113"/>
    <hyperlink ref="F104" r:id="rId6" display="https://podminky.urs.cz/item/CS_URS_2025_01/460341121"/>
    <hyperlink ref="F107" r:id="rId7" display="https://podminky.urs.cz/item/CS_URS_2025_01/460661112"/>
    <hyperlink ref="F109" r:id="rId8" display="https://podminky.urs.cz/item/CS_URS_2025_01/460671113"/>
    <hyperlink ref="F112" r:id="rId9" display="https://podminky.urs.cz/item/CS_URS_2025_01/741410021"/>
    <hyperlink ref="F119" r:id="rId10" display="https://podminky.urs.cz/item/CS_URS_2025_01/741420024"/>
    <hyperlink ref="F124" r:id="rId11" display="https://podminky.urs.cz/item/CS_URS_2025_01/210204011"/>
    <hyperlink ref="F128" r:id="rId12" display="https://podminky.urs.cz/item/CS_URS_2025_01/210204201"/>
    <hyperlink ref="F131" r:id="rId13" display="https://podminky.urs.cz/item/CS_URS_2025_01/460641113"/>
    <hyperlink ref="F134" r:id="rId14" display="https://podminky.urs.cz/item/CS_URS_2025_01/460141112"/>
    <hyperlink ref="F137" r:id="rId15" display="https://podminky.urs.cz/item/CS_URS_2025_01/460341113"/>
    <hyperlink ref="F139" r:id="rId16" display="https://podminky.urs.cz/item/CS_URS_2025_01/460341121"/>
    <hyperlink ref="F142" r:id="rId17" display="https://podminky.urs.cz/item/CS_URS_2025_01/460361121"/>
    <hyperlink ref="F145" r:id="rId18" display="https://podminky.urs.cz/item/CS_URS_2025_01/210203901"/>
    <hyperlink ref="F150" r:id="rId19" display="https://podminky.urs.cz/item/CS_URS_2025_01/210902011"/>
    <hyperlink ref="F154" r:id="rId20" display="https://podminky.urs.cz/item/CS_URS_2025_01/74113004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122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126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Projektové práce 1. etapy revitalizace volnočasového areálu Svatošské údolí II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127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4514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13. 3. 2025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tr">
        <f>IF('Rekapitulace stavby'!AN16="","",'Rekapitulace stavby'!AN16)</f>
        <v/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tr">
        <f>IF('Rekapitulace stavby'!E17="","",'Rekapitulace stavby'!E17)</f>
        <v xml:space="preserve"> </v>
      </c>
      <c r="F21" s="40"/>
      <c r="G21" s="40"/>
      <c r="H21" s="40"/>
      <c r="I21" s="134" t="s">
        <v>28</v>
      </c>
      <c r="J21" s="138" t="str">
        <f>IF('Rekapitulace stavby'!AN17="","",'Rekapitulace stavby'!AN17)</f>
        <v/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33</v>
      </c>
      <c r="E23" s="40"/>
      <c r="F23" s="40"/>
      <c r="G23" s="40"/>
      <c r="H23" s="40"/>
      <c r="I23" s="134" t="s">
        <v>26</v>
      </c>
      <c r="J23" s="138" t="str">
        <f>IF('Rekapitulace stavby'!AN19="","",'Rekapitulace stavby'!AN19)</f>
        <v/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tr">
        <f>IF('Rekapitulace stavby'!E20="","",'Rekapitulace stavby'!E20)</f>
        <v xml:space="preserve"> </v>
      </c>
      <c r="F24" s="40"/>
      <c r="G24" s="40"/>
      <c r="H24" s="40"/>
      <c r="I24" s="134" t="s">
        <v>28</v>
      </c>
      <c r="J24" s="138" t="str">
        <f>IF('Rekapitulace stavby'!AN20="","",'Rekapitulace stavby'!AN20)</f>
        <v/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34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35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146">
        <f>ROUND(J87,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38</v>
      </c>
      <c r="G32" s="40"/>
      <c r="H32" s="40"/>
      <c r="I32" s="147" t="s">
        <v>37</v>
      </c>
      <c r="J32" s="147" t="s">
        <v>39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40</v>
      </c>
      <c r="E33" s="134" t="s">
        <v>41</v>
      </c>
      <c r="F33" s="149">
        <f>ROUND((SUM(BE87:BE143)),  2)</f>
        <v>0</v>
      </c>
      <c r="G33" s="40"/>
      <c r="H33" s="40"/>
      <c r="I33" s="150">
        <v>0.20999999999999999</v>
      </c>
      <c r="J33" s="149">
        <f>ROUND(((SUM(BE87:BE143))*I33),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42</v>
      </c>
      <c r="F34" s="149">
        <f>ROUND((SUM(BF87:BF143)),  2)</f>
        <v>0</v>
      </c>
      <c r="G34" s="40"/>
      <c r="H34" s="40"/>
      <c r="I34" s="150">
        <v>0.12</v>
      </c>
      <c r="J34" s="149">
        <f>ROUND(((SUM(BF87:BF143))*I34),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43</v>
      </c>
      <c r="F35" s="149">
        <f>ROUND((SUM(BG87:BG143)),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44</v>
      </c>
      <c r="F36" s="149">
        <f>ROUND((SUM(BH87:BH143)),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45</v>
      </c>
      <c r="F37" s="149">
        <f>ROUND((SUM(BI87:BI143)),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46</v>
      </c>
      <c r="E39" s="153"/>
      <c r="F39" s="153"/>
      <c r="G39" s="154" t="s">
        <v>47</v>
      </c>
      <c r="H39" s="155" t="s">
        <v>48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129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Projektové práce 1. etapy revitalizace volnočasového areálu Svatošské údolí II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127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SO 05-3 - Telekomunikace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Karlovy Vary - Loket </v>
      </c>
      <c r="G52" s="42"/>
      <c r="H52" s="42"/>
      <c r="I52" s="34" t="s">
        <v>23</v>
      </c>
      <c r="J52" s="74" t="str">
        <f>IF(J12="","",J12)</f>
        <v>13. 3. 2025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 xml:space="preserve">Karlovarský kraj </v>
      </c>
      <c r="G54" s="42"/>
      <c r="H54" s="42"/>
      <c r="I54" s="34" t="s">
        <v>31</v>
      </c>
      <c r="J54" s="38" t="str">
        <f>E21</f>
        <v xml:space="preserve"> 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33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130</v>
      </c>
      <c r="D57" s="164"/>
      <c r="E57" s="164"/>
      <c r="F57" s="164"/>
      <c r="G57" s="164"/>
      <c r="H57" s="164"/>
      <c r="I57" s="164"/>
      <c r="J57" s="165" t="s">
        <v>131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68</v>
      </c>
      <c r="D59" s="42"/>
      <c r="E59" s="42"/>
      <c r="F59" s="42"/>
      <c r="G59" s="42"/>
      <c r="H59" s="42"/>
      <c r="I59" s="42"/>
      <c r="J59" s="104">
        <f>J87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132</v>
      </c>
    </row>
    <row r="60" s="9" customFormat="1" ht="24.96" customHeight="1">
      <c r="A60" s="9"/>
      <c r="B60" s="167"/>
      <c r="C60" s="168"/>
      <c r="D60" s="169" t="s">
        <v>133</v>
      </c>
      <c r="E60" s="170"/>
      <c r="F60" s="170"/>
      <c r="G60" s="170"/>
      <c r="H60" s="170"/>
      <c r="I60" s="170"/>
      <c r="J60" s="171">
        <f>J88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140</v>
      </c>
      <c r="E61" s="176"/>
      <c r="F61" s="176"/>
      <c r="G61" s="176"/>
      <c r="H61" s="176"/>
      <c r="I61" s="176"/>
      <c r="J61" s="177">
        <f>J89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9" customFormat="1" ht="24.96" customHeight="1">
      <c r="A62" s="9"/>
      <c r="B62" s="167"/>
      <c r="C62" s="168"/>
      <c r="D62" s="169" t="s">
        <v>1524</v>
      </c>
      <c r="E62" s="170"/>
      <c r="F62" s="170"/>
      <c r="G62" s="170"/>
      <c r="H62" s="170"/>
      <c r="I62" s="170"/>
      <c r="J62" s="171">
        <f>J93</f>
        <v>0</v>
      </c>
      <c r="K62" s="168"/>
      <c r="L62" s="172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</row>
    <row r="63" s="10" customFormat="1" ht="19.92" customHeight="1">
      <c r="A63" s="10"/>
      <c r="B63" s="173"/>
      <c r="C63" s="174"/>
      <c r="D63" s="175" t="s">
        <v>4515</v>
      </c>
      <c r="E63" s="176"/>
      <c r="F63" s="176"/>
      <c r="G63" s="176"/>
      <c r="H63" s="176"/>
      <c r="I63" s="176"/>
      <c r="J63" s="177">
        <f>J94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4.88" customHeight="1">
      <c r="A64" s="10"/>
      <c r="B64" s="173"/>
      <c r="C64" s="174"/>
      <c r="D64" s="175" t="s">
        <v>4516</v>
      </c>
      <c r="E64" s="176"/>
      <c r="F64" s="176"/>
      <c r="G64" s="176"/>
      <c r="H64" s="176"/>
      <c r="I64" s="176"/>
      <c r="J64" s="177">
        <f>J95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4.88" customHeight="1">
      <c r="A65" s="10"/>
      <c r="B65" s="173"/>
      <c r="C65" s="174"/>
      <c r="D65" s="175" t="s">
        <v>4517</v>
      </c>
      <c r="E65" s="176"/>
      <c r="F65" s="176"/>
      <c r="G65" s="176"/>
      <c r="H65" s="176"/>
      <c r="I65" s="176"/>
      <c r="J65" s="177">
        <f>J116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9" customFormat="1" ht="24.96" customHeight="1">
      <c r="A66" s="9"/>
      <c r="B66" s="167"/>
      <c r="C66" s="168"/>
      <c r="D66" s="169" t="s">
        <v>4373</v>
      </c>
      <c r="E66" s="170"/>
      <c r="F66" s="170"/>
      <c r="G66" s="170"/>
      <c r="H66" s="170"/>
      <c r="I66" s="170"/>
      <c r="J66" s="171">
        <f>J139</f>
        <v>0</v>
      </c>
      <c r="K66" s="168"/>
      <c r="L66" s="172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10" customFormat="1" ht="19.92" customHeight="1">
      <c r="A67" s="10"/>
      <c r="B67" s="173"/>
      <c r="C67" s="174"/>
      <c r="D67" s="175" t="s">
        <v>4518</v>
      </c>
      <c r="E67" s="176"/>
      <c r="F67" s="176"/>
      <c r="G67" s="176"/>
      <c r="H67" s="176"/>
      <c r="I67" s="176"/>
      <c r="J67" s="177">
        <f>J140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0"/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13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6.96" customHeight="1">
      <c r="A69" s="40"/>
      <c r="B69" s="61"/>
      <c r="C69" s="62"/>
      <c r="D69" s="62"/>
      <c r="E69" s="62"/>
      <c r="F69" s="62"/>
      <c r="G69" s="62"/>
      <c r="H69" s="62"/>
      <c r="I69" s="62"/>
      <c r="J69" s="62"/>
      <c r="K69" s="62"/>
      <c r="L69" s="13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3" s="2" customFormat="1" ht="6.96" customHeight="1">
      <c r="A73" s="40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24.96" customHeight="1">
      <c r="A74" s="40"/>
      <c r="B74" s="41"/>
      <c r="C74" s="25" t="s">
        <v>143</v>
      </c>
      <c r="D74" s="42"/>
      <c r="E74" s="42"/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16</v>
      </c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41"/>
      <c r="C77" s="42"/>
      <c r="D77" s="42"/>
      <c r="E77" s="162" t="str">
        <f>E7</f>
        <v>Projektové práce 1. etapy revitalizace volnočasového areálu Svatošské údolí II</v>
      </c>
      <c r="F77" s="34"/>
      <c r="G77" s="34"/>
      <c r="H77" s="34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127</v>
      </c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5.6" customHeight="1">
      <c r="A79" s="40"/>
      <c r="B79" s="41"/>
      <c r="C79" s="42"/>
      <c r="D79" s="42"/>
      <c r="E79" s="71" t="str">
        <f>E9</f>
        <v>SO 05-3 - Telekomunikace</v>
      </c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21</v>
      </c>
      <c r="D81" s="42"/>
      <c r="E81" s="42"/>
      <c r="F81" s="29" t="str">
        <f>F12</f>
        <v xml:space="preserve">Karlovy Vary - Loket </v>
      </c>
      <c r="G81" s="42"/>
      <c r="H81" s="42"/>
      <c r="I81" s="34" t="s">
        <v>23</v>
      </c>
      <c r="J81" s="74" t="str">
        <f>IF(J12="","",J12)</f>
        <v>13. 3. 2025</v>
      </c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5.6" customHeight="1">
      <c r="A83" s="40"/>
      <c r="B83" s="41"/>
      <c r="C83" s="34" t="s">
        <v>25</v>
      </c>
      <c r="D83" s="42"/>
      <c r="E83" s="42"/>
      <c r="F83" s="29" t="str">
        <f>E15</f>
        <v xml:space="preserve">Karlovarský kraj </v>
      </c>
      <c r="G83" s="42"/>
      <c r="H83" s="42"/>
      <c r="I83" s="34" t="s">
        <v>31</v>
      </c>
      <c r="J83" s="38" t="str">
        <f>E21</f>
        <v xml:space="preserve"> </v>
      </c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5.6" customHeight="1">
      <c r="A84" s="40"/>
      <c r="B84" s="41"/>
      <c r="C84" s="34" t="s">
        <v>29</v>
      </c>
      <c r="D84" s="42"/>
      <c r="E84" s="42"/>
      <c r="F84" s="29" t="str">
        <f>IF(E18="","",E18)</f>
        <v>Vyplň údaj</v>
      </c>
      <c r="G84" s="42"/>
      <c r="H84" s="42"/>
      <c r="I84" s="34" t="s">
        <v>33</v>
      </c>
      <c r="J84" s="38" t="str">
        <f>E24</f>
        <v xml:space="preserve"> </v>
      </c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0.32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1" customFormat="1" ht="29.28" customHeight="1">
      <c r="A86" s="179"/>
      <c r="B86" s="180"/>
      <c r="C86" s="181" t="s">
        <v>144</v>
      </c>
      <c r="D86" s="182" t="s">
        <v>55</v>
      </c>
      <c r="E86" s="182" t="s">
        <v>51</v>
      </c>
      <c r="F86" s="182" t="s">
        <v>52</v>
      </c>
      <c r="G86" s="182" t="s">
        <v>145</v>
      </c>
      <c r="H86" s="182" t="s">
        <v>146</v>
      </c>
      <c r="I86" s="182" t="s">
        <v>147</v>
      </c>
      <c r="J86" s="182" t="s">
        <v>131</v>
      </c>
      <c r="K86" s="183" t="s">
        <v>148</v>
      </c>
      <c r="L86" s="184"/>
      <c r="M86" s="94" t="s">
        <v>19</v>
      </c>
      <c r="N86" s="95" t="s">
        <v>40</v>
      </c>
      <c r="O86" s="95" t="s">
        <v>149</v>
      </c>
      <c r="P86" s="95" t="s">
        <v>150</v>
      </c>
      <c r="Q86" s="95" t="s">
        <v>151</v>
      </c>
      <c r="R86" s="95" t="s">
        <v>152</v>
      </c>
      <c r="S86" s="95" t="s">
        <v>153</v>
      </c>
      <c r="T86" s="96" t="s">
        <v>154</v>
      </c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</row>
    <row r="87" s="2" customFormat="1" ht="22.8" customHeight="1">
      <c r="A87" s="40"/>
      <c r="B87" s="41"/>
      <c r="C87" s="101" t="s">
        <v>155</v>
      </c>
      <c r="D87" s="42"/>
      <c r="E87" s="42"/>
      <c r="F87" s="42"/>
      <c r="G87" s="42"/>
      <c r="H87" s="42"/>
      <c r="I87" s="42"/>
      <c r="J87" s="185">
        <f>BK87</f>
        <v>0</v>
      </c>
      <c r="K87" s="42"/>
      <c r="L87" s="46"/>
      <c r="M87" s="97"/>
      <c r="N87" s="186"/>
      <c r="O87" s="98"/>
      <c r="P87" s="187">
        <f>P88+P93+P139</f>
        <v>0</v>
      </c>
      <c r="Q87" s="98"/>
      <c r="R87" s="187">
        <f>R88+R93+R139</f>
        <v>0.0017219999999999998</v>
      </c>
      <c r="S87" s="98"/>
      <c r="T87" s="188">
        <f>T88+T93+T139</f>
        <v>0.023800000000000002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T87" s="19" t="s">
        <v>69</v>
      </c>
      <c r="AU87" s="19" t="s">
        <v>132</v>
      </c>
      <c r="BK87" s="189">
        <f>BK88+BK93+BK139</f>
        <v>0</v>
      </c>
    </row>
    <row r="88" s="12" customFormat="1" ht="25.92" customHeight="1">
      <c r="A88" s="12"/>
      <c r="B88" s="190"/>
      <c r="C88" s="191"/>
      <c r="D88" s="192" t="s">
        <v>69</v>
      </c>
      <c r="E88" s="193" t="s">
        <v>156</v>
      </c>
      <c r="F88" s="193" t="s">
        <v>157</v>
      </c>
      <c r="G88" s="191"/>
      <c r="H88" s="191"/>
      <c r="I88" s="194"/>
      <c r="J88" s="195">
        <f>BK88</f>
        <v>0</v>
      </c>
      <c r="K88" s="191"/>
      <c r="L88" s="196"/>
      <c r="M88" s="197"/>
      <c r="N88" s="198"/>
      <c r="O88" s="198"/>
      <c r="P88" s="199">
        <f>P89</f>
        <v>0</v>
      </c>
      <c r="Q88" s="198"/>
      <c r="R88" s="199">
        <f>R89</f>
        <v>0.0017219999999999998</v>
      </c>
      <c r="S88" s="198"/>
      <c r="T88" s="200">
        <f>T89</f>
        <v>0.023800000000000002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1" t="s">
        <v>78</v>
      </c>
      <c r="AT88" s="202" t="s">
        <v>69</v>
      </c>
      <c r="AU88" s="202" t="s">
        <v>70</v>
      </c>
      <c r="AY88" s="201" t="s">
        <v>158</v>
      </c>
      <c r="BK88" s="203">
        <f>BK89</f>
        <v>0</v>
      </c>
    </row>
    <row r="89" s="12" customFormat="1" ht="22.8" customHeight="1">
      <c r="A89" s="12"/>
      <c r="B89" s="190"/>
      <c r="C89" s="191"/>
      <c r="D89" s="192" t="s">
        <v>69</v>
      </c>
      <c r="E89" s="204" t="s">
        <v>220</v>
      </c>
      <c r="F89" s="204" t="s">
        <v>596</v>
      </c>
      <c r="G89" s="191"/>
      <c r="H89" s="191"/>
      <c r="I89" s="194"/>
      <c r="J89" s="205">
        <f>BK89</f>
        <v>0</v>
      </c>
      <c r="K89" s="191"/>
      <c r="L89" s="196"/>
      <c r="M89" s="197"/>
      <c r="N89" s="198"/>
      <c r="O89" s="198"/>
      <c r="P89" s="199">
        <f>SUM(P90:P92)</f>
        <v>0</v>
      </c>
      <c r="Q89" s="198"/>
      <c r="R89" s="199">
        <f>SUM(R90:R92)</f>
        <v>0.0017219999999999998</v>
      </c>
      <c r="S89" s="198"/>
      <c r="T89" s="200">
        <f>SUM(T90:T92)</f>
        <v>0.023800000000000002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1" t="s">
        <v>78</v>
      </c>
      <c r="AT89" s="202" t="s">
        <v>69</v>
      </c>
      <c r="AU89" s="202" t="s">
        <v>78</v>
      </c>
      <c r="AY89" s="201" t="s">
        <v>158</v>
      </c>
      <c r="BK89" s="203">
        <f>SUM(BK90:BK92)</f>
        <v>0</v>
      </c>
    </row>
    <row r="90" s="2" customFormat="1" ht="22.2" customHeight="1">
      <c r="A90" s="40"/>
      <c r="B90" s="41"/>
      <c r="C90" s="206" t="s">
        <v>78</v>
      </c>
      <c r="D90" s="206" t="s">
        <v>160</v>
      </c>
      <c r="E90" s="207" t="s">
        <v>3891</v>
      </c>
      <c r="F90" s="208" t="s">
        <v>3892</v>
      </c>
      <c r="G90" s="209" t="s">
        <v>181</v>
      </c>
      <c r="H90" s="210">
        <v>1.3999999999999999</v>
      </c>
      <c r="I90" s="211"/>
      <c r="J90" s="212">
        <f>ROUND(I90*H90,2)</f>
        <v>0</v>
      </c>
      <c r="K90" s="208" t="s">
        <v>164</v>
      </c>
      <c r="L90" s="46"/>
      <c r="M90" s="213" t="s">
        <v>19</v>
      </c>
      <c r="N90" s="214" t="s">
        <v>41</v>
      </c>
      <c r="O90" s="86"/>
      <c r="P90" s="215">
        <f>O90*H90</f>
        <v>0</v>
      </c>
      <c r="Q90" s="215">
        <v>0.00123</v>
      </c>
      <c r="R90" s="215">
        <f>Q90*H90</f>
        <v>0.0017219999999999998</v>
      </c>
      <c r="S90" s="215">
        <v>0.017000000000000001</v>
      </c>
      <c r="T90" s="216">
        <f>S90*H90</f>
        <v>0.023800000000000002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17" t="s">
        <v>165</v>
      </c>
      <c r="AT90" s="217" t="s">
        <v>160</v>
      </c>
      <c r="AU90" s="217" t="s">
        <v>80</v>
      </c>
      <c r="AY90" s="19" t="s">
        <v>158</v>
      </c>
      <c r="BE90" s="218">
        <f>IF(N90="základní",J90,0)</f>
        <v>0</v>
      </c>
      <c r="BF90" s="218">
        <f>IF(N90="snížená",J90,0)</f>
        <v>0</v>
      </c>
      <c r="BG90" s="218">
        <f>IF(N90="zákl. přenesená",J90,0)</f>
        <v>0</v>
      </c>
      <c r="BH90" s="218">
        <f>IF(N90="sníž. přenesená",J90,0)</f>
        <v>0</v>
      </c>
      <c r="BI90" s="218">
        <f>IF(N90="nulová",J90,0)</f>
        <v>0</v>
      </c>
      <c r="BJ90" s="19" t="s">
        <v>78</v>
      </c>
      <c r="BK90" s="218">
        <f>ROUND(I90*H90,2)</f>
        <v>0</v>
      </c>
      <c r="BL90" s="19" t="s">
        <v>165</v>
      </c>
      <c r="BM90" s="217" t="s">
        <v>4519</v>
      </c>
    </row>
    <row r="91" s="2" customFormat="1">
      <c r="A91" s="40"/>
      <c r="B91" s="41"/>
      <c r="C91" s="42"/>
      <c r="D91" s="219" t="s">
        <v>167</v>
      </c>
      <c r="E91" s="42"/>
      <c r="F91" s="220" t="s">
        <v>3894</v>
      </c>
      <c r="G91" s="42"/>
      <c r="H91" s="42"/>
      <c r="I91" s="221"/>
      <c r="J91" s="42"/>
      <c r="K91" s="42"/>
      <c r="L91" s="46"/>
      <c r="M91" s="222"/>
      <c r="N91" s="223"/>
      <c r="O91" s="86"/>
      <c r="P91" s="86"/>
      <c r="Q91" s="86"/>
      <c r="R91" s="86"/>
      <c r="S91" s="86"/>
      <c r="T91" s="87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T91" s="19" t="s">
        <v>167</v>
      </c>
      <c r="AU91" s="19" t="s">
        <v>80</v>
      </c>
    </row>
    <row r="92" s="14" customFormat="1">
      <c r="A92" s="14"/>
      <c r="B92" s="235"/>
      <c r="C92" s="236"/>
      <c r="D92" s="226" t="s">
        <v>169</v>
      </c>
      <c r="E92" s="237" t="s">
        <v>19</v>
      </c>
      <c r="F92" s="238" t="s">
        <v>4520</v>
      </c>
      <c r="G92" s="236"/>
      <c r="H92" s="239">
        <v>1.3999999999999999</v>
      </c>
      <c r="I92" s="240"/>
      <c r="J92" s="236"/>
      <c r="K92" s="236"/>
      <c r="L92" s="241"/>
      <c r="M92" s="242"/>
      <c r="N92" s="243"/>
      <c r="O92" s="243"/>
      <c r="P92" s="243"/>
      <c r="Q92" s="243"/>
      <c r="R92" s="243"/>
      <c r="S92" s="243"/>
      <c r="T92" s="24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45" t="s">
        <v>169</v>
      </c>
      <c r="AU92" s="245" t="s">
        <v>80</v>
      </c>
      <c r="AV92" s="14" t="s">
        <v>80</v>
      </c>
      <c r="AW92" s="14" t="s">
        <v>171</v>
      </c>
      <c r="AX92" s="14" t="s">
        <v>70</v>
      </c>
      <c r="AY92" s="245" t="s">
        <v>158</v>
      </c>
    </row>
    <row r="93" s="12" customFormat="1" ht="25.92" customHeight="1">
      <c r="A93" s="12"/>
      <c r="B93" s="190"/>
      <c r="C93" s="191"/>
      <c r="D93" s="192" t="s">
        <v>69</v>
      </c>
      <c r="E93" s="193" t="s">
        <v>1788</v>
      </c>
      <c r="F93" s="193" t="s">
        <v>1789</v>
      </c>
      <c r="G93" s="191"/>
      <c r="H93" s="191"/>
      <c r="I93" s="194"/>
      <c r="J93" s="195">
        <f>BK93</f>
        <v>0</v>
      </c>
      <c r="K93" s="191"/>
      <c r="L93" s="196"/>
      <c r="M93" s="197"/>
      <c r="N93" s="198"/>
      <c r="O93" s="198"/>
      <c r="P93" s="199">
        <f>P94</f>
        <v>0</v>
      </c>
      <c r="Q93" s="198"/>
      <c r="R93" s="199">
        <f>R94</f>
        <v>0</v>
      </c>
      <c r="S93" s="198"/>
      <c r="T93" s="200">
        <f>T94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1" t="s">
        <v>80</v>
      </c>
      <c r="AT93" s="202" t="s">
        <v>69</v>
      </c>
      <c r="AU93" s="202" t="s">
        <v>70</v>
      </c>
      <c r="AY93" s="201" t="s">
        <v>158</v>
      </c>
      <c r="BK93" s="203">
        <f>BK94</f>
        <v>0</v>
      </c>
    </row>
    <row r="94" s="12" customFormat="1" ht="22.8" customHeight="1">
      <c r="A94" s="12"/>
      <c r="B94" s="190"/>
      <c r="C94" s="191"/>
      <c r="D94" s="192" t="s">
        <v>69</v>
      </c>
      <c r="E94" s="204" t="s">
        <v>4521</v>
      </c>
      <c r="F94" s="204" t="s">
        <v>4522</v>
      </c>
      <c r="G94" s="191"/>
      <c r="H94" s="191"/>
      <c r="I94" s="194"/>
      <c r="J94" s="205">
        <f>BK94</f>
        <v>0</v>
      </c>
      <c r="K94" s="191"/>
      <c r="L94" s="196"/>
      <c r="M94" s="197"/>
      <c r="N94" s="198"/>
      <c r="O94" s="198"/>
      <c r="P94" s="199">
        <f>P95+P116</f>
        <v>0</v>
      </c>
      <c r="Q94" s="198"/>
      <c r="R94" s="199">
        <f>R95+R116</f>
        <v>0</v>
      </c>
      <c r="S94" s="198"/>
      <c r="T94" s="200">
        <f>T95+T116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1" t="s">
        <v>80</v>
      </c>
      <c r="AT94" s="202" t="s">
        <v>69</v>
      </c>
      <c r="AU94" s="202" t="s">
        <v>78</v>
      </c>
      <c r="AY94" s="201" t="s">
        <v>158</v>
      </c>
      <c r="BK94" s="203">
        <f>BK95+BK116</f>
        <v>0</v>
      </c>
    </row>
    <row r="95" s="12" customFormat="1" ht="20.88" customHeight="1">
      <c r="A95" s="12"/>
      <c r="B95" s="190"/>
      <c r="C95" s="191"/>
      <c r="D95" s="192" t="s">
        <v>69</v>
      </c>
      <c r="E95" s="204" t="s">
        <v>4523</v>
      </c>
      <c r="F95" s="204" t="s">
        <v>3935</v>
      </c>
      <c r="G95" s="191"/>
      <c r="H95" s="191"/>
      <c r="I95" s="194"/>
      <c r="J95" s="205">
        <f>BK95</f>
        <v>0</v>
      </c>
      <c r="K95" s="191"/>
      <c r="L95" s="196"/>
      <c r="M95" s="197"/>
      <c r="N95" s="198"/>
      <c r="O95" s="198"/>
      <c r="P95" s="199">
        <f>SUM(P96:P115)</f>
        <v>0</v>
      </c>
      <c r="Q95" s="198"/>
      <c r="R95" s="199">
        <f>SUM(R96:R115)</f>
        <v>0</v>
      </c>
      <c r="S95" s="198"/>
      <c r="T95" s="200">
        <f>SUM(T96:T115)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1" t="s">
        <v>78</v>
      </c>
      <c r="AT95" s="202" t="s">
        <v>69</v>
      </c>
      <c r="AU95" s="202" t="s">
        <v>80</v>
      </c>
      <c r="AY95" s="201" t="s">
        <v>158</v>
      </c>
      <c r="BK95" s="203">
        <f>SUM(BK96:BK115)</f>
        <v>0</v>
      </c>
    </row>
    <row r="96" s="2" customFormat="1" ht="14.4" customHeight="1">
      <c r="A96" s="40"/>
      <c r="B96" s="41"/>
      <c r="C96" s="206" t="s">
        <v>80</v>
      </c>
      <c r="D96" s="206" t="s">
        <v>160</v>
      </c>
      <c r="E96" s="207" t="s">
        <v>4524</v>
      </c>
      <c r="F96" s="208" t="s">
        <v>4525</v>
      </c>
      <c r="G96" s="209" t="s">
        <v>3439</v>
      </c>
      <c r="H96" s="210">
        <v>3</v>
      </c>
      <c r="I96" s="211"/>
      <c r="J96" s="212">
        <f>ROUND(I96*H96,2)</f>
        <v>0</v>
      </c>
      <c r="K96" s="208" t="s">
        <v>19</v>
      </c>
      <c r="L96" s="46"/>
      <c r="M96" s="213" t="s">
        <v>19</v>
      </c>
      <c r="N96" s="214" t="s">
        <v>41</v>
      </c>
      <c r="O96" s="86"/>
      <c r="P96" s="215">
        <f>O96*H96</f>
        <v>0</v>
      </c>
      <c r="Q96" s="215">
        <v>0</v>
      </c>
      <c r="R96" s="215">
        <f>Q96*H96</f>
        <v>0</v>
      </c>
      <c r="S96" s="215">
        <v>0</v>
      </c>
      <c r="T96" s="216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17" t="s">
        <v>285</v>
      </c>
      <c r="AT96" s="217" t="s">
        <v>160</v>
      </c>
      <c r="AU96" s="217" t="s">
        <v>178</v>
      </c>
      <c r="AY96" s="19" t="s">
        <v>158</v>
      </c>
      <c r="BE96" s="218">
        <f>IF(N96="základní",J96,0)</f>
        <v>0</v>
      </c>
      <c r="BF96" s="218">
        <f>IF(N96="snížená",J96,0)</f>
        <v>0</v>
      </c>
      <c r="BG96" s="218">
        <f>IF(N96="zákl. přenesená",J96,0)</f>
        <v>0</v>
      </c>
      <c r="BH96" s="218">
        <f>IF(N96="sníž. přenesená",J96,0)</f>
        <v>0</v>
      </c>
      <c r="BI96" s="218">
        <f>IF(N96="nulová",J96,0)</f>
        <v>0</v>
      </c>
      <c r="BJ96" s="19" t="s">
        <v>78</v>
      </c>
      <c r="BK96" s="218">
        <f>ROUND(I96*H96,2)</f>
        <v>0</v>
      </c>
      <c r="BL96" s="19" t="s">
        <v>285</v>
      </c>
      <c r="BM96" s="217" t="s">
        <v>4526</v>
      </c>
    </row>
    <row r="97" s="2" customFormat="1" ht="14.4" customHeight="1">
      <c r="A97" s="40"/>
      <c r="B97" s="41"/>
      <c r="C97" s="246" t="s">
        <v>178</v>
      </c>
      <c r="D97" s="246" t="s">
        <v>400</v>
      </c>
      <c r="E97" s="247" t="s">
        <v>4524</v>
      </c>
      <c r="F97" s="248" t="s">
        <v>4527</v>
      </c>
      <c r="G97" s="249" t="s">
        <v>3439</v>
      </c>
      <c r="H97" s="250">
        <v>3</v>
      </c>
      <c r="I97" s="251"/>
      <c r="J97" s="252">
        <f>ROUND(I97*H97,2)</f>
        <v>0</v>
      </c>
      <c r="K97" s="248" t="s">
        <v>19</v>
      </c>
      <c r="L97" s="253"/>
      <c r="M97" s="254" t="s">
        <v>19</v>
      </c>
      <c r="N97" s="255" t="s">
        <v>41</v>
      </c>
      <c r="O97" s="86"/>
      <c r="P97" s="215">
        <f>O97*H97</f>
        <v>0</v>
      </c>
      <c r="Q97" s="215">
        <v>0</v>
      </c>
      <c r="R97" s="215">
        <f>Q97*H97</f>
        <v>0</v>
      </c>
      <c r="S97" s="215">
        <v>0</v>
      </c>
      <c r="T97" s="216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17" t="s">
        <v>405</v>
      </c>
      <c r="AT97" s="217" t="s">
        <v>400</v>
      </c>
      <c r="AU97" s="217" t="s">
        <v>178</v>
      </c>
      <c r="AY97" s="19" t="s">
        <v>158</v>
      </c>
      <c r="BE97" s="218">
        <f>IF(N97="základní",J97,0)</f>
        <v>0</v>
      </c>
      <c r="BF97" s="218">
        <f>IF(N97="snížená",J97,0)</f>
        <v>0</v>
      </c>
      <c r="BG97" s="218">
        <f>IF(N97="zákl. přenesená",J97,0)</f>
        <v>0</v>
      </c>
      <c r="BH97" s="218">
        <f>IF(N97="sníž. přenesená",J97,0)</f>
        <v>0</v>
      </c>
      <c r="BI97" s="218">
        <f>IF(N97="nulová",J97,0)</f>
        <v>0</v>
      </c>
      <c r="BJ97" s="19" t="s">
        <v>78</v>
      </c>
      <c r="BK97" s="218">
        <f>ROUND(I97*H97,2)</f>
        <v>0</v>
      </c>
      <c r="BL97" s="19" t="s">
        <v>285</v>
      </c>
      <c r="BM97" s="217" t="s">
        <v>4528</v>
      </c>
    </row>
    <row r="98" s="2" customFormat="1" ht="14.4" customHeight="1">
      <c r="A98" s="40"/>
      <c r="B98" s="41"/>
      <c r="C98" s="206" t="s">
        <v>165</v>
      </c>
      <c r="D98" s="206" t="s">
        <v>160</v>
      </c>
      <c r="E98" s="207" t="s">
        <v>4529</v>
      </c>
      <c r="F98" s="208" t="s">
        <v>4530</v>
      </c>
      <c r="G98" s="209" t="s">
        <v>181</v>
      </c>
      <c r="H98" s="210">
        <v>72</v>
      </c>
      <c r="I98" s="211"/>
      <c r="J98" s="212">
        <f>ROUND(I98*H98,2)</f>
        <v>0</v>
      </c>
      <c r="K98" s="208" t="s">
        <v>19</v>
      </c>
      <c r="L98" s="46"/>
      <c r="M98" s="213" t="s">
        <v>19</v>
      </c>
      <c r="N98" s="214" t="s">
        <v>41</v>
      </c>
      <c r="O98" s="86"/>
      <c r="P98" s="215">
        <f>O98*H98</f>
        <v>0</v>
      </c>
      <c r="Q98" s="215">
        <v>0</v>
      </c>
      <c r="R98" s="215">
        <f>Q98*H98</f>
        <v>0</v>
      </c>
      <c r="S98" s="215">
        <v>0</v>
      </c>
      <c r="T98" s="21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7" t="s">
        <v>285</v>
      </c>
      <c r="AT98" s="217" t="s">
        <v>160</v>
      </c>
      <c r="AU98" s="217" t="s">
        <v>178</v>
      </c>
      <c r="AY98" s="19" t="s">
        <v>158</v>
      </c>
      <c r="BE98" s="218">
        <f>IF(N98="základní",J98,0)</f>
        <v>0</v>
      </c>
      <c r="BF98" s="218">
        <f>IF(N98="snížená",J98,0)</f>
        <v>0</v>
      </c>
      <c r="BG98" s="218">
        <f>IF(N98="zákl. přenesená",J98,0)</f>
        <v>0</v>
      </c>
      <c r="BH98" s="218">
        <f>IF(N98="sníž. přenesená",J98,0)</f>
        <v>0</v>
      </c>
      <c r="BI98" s="218">
        <f>IF(N98="nulová",J98,0)</f>
        <v>0</v>
      </c>
      <c r="BJ98" s="19" t="s">
        <v>78</v>
      </c>
      <c r="BK98" s="218">
        <f>ROUND(I98*H98,2)</f>
        <v>0</v>
      </c>
      <c r="BL98" s="19" t="s">
        <v>285</v>
      </c>
      <c r="BM98" s="217" t="s">
        <v>4531</v>
      </c>
    </row>
    <row r="99" s="2" customFormat="1" ht="14.4" customHeight="1">
      <c r="A99" s="40"/>
      <c r="B99" s="41"/>
      <c r="C99" s="246" t="s">
        <v>197</v>
      </c>
      <c r="D99" s="246" t="s">
        <v>400</v>
      </c>
      <c r="E99" s="247" t="s">
        <v>4532</v>
      </c>
      <c r="F99" s="248" t="s">
        <v>4533</v>
      </c>
      <c r="G99" s="249" t="s">
        <v>181</v>
      </c>
      <c r="H99" s="250">
        <v>72</v>
      </c>
      <c r="I99" s="251"/>
      <c r="J99" s="252">
        <f>ROUND(I99*H99,2)</f>
        <v>0</v>
      </c>
      <c r="K99" s="248" t="s">
        <v>19</v>
      </c>
      <c r="L99" s="253"/>
      <c r="M99" s="254" t="s">
        <v>19</v>
      </c>
      <c r="N99" s="255" t="s">
        <v>41</v>
      </c>
      <c r="O99" s="86"/>
      <c r="P99" s="215">
        <f>O99*H99</f>
        <v>0</v>
      </c>
      <c r="Q99" s="215">
        <v>0</v>
      </c>
      <c r="R99" s="215">
        <f>Q99*H99</f>
        <v>0</v>
      </c>
      <c r="S99" s="215">
        <v>0</v>
      </c>
      <c r="T99" s="216">
        <f>S99*H99</f>
        <v>0</v>
      </c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R99" s="217" t="s">
        <v>405</v>
      </c>
      <c r="AT99" s="217" t="s">
        <v>400</v>
      </c>
      <c r="AU99" s="217" t="s">
        <v>178</v>
      </c>
      <c r="AY99" s="19" t="s">
        <v>158</v>
      </c>
      <c r="BE99" s="218">
        <f>IF(N99="základní",J99,0)</f>
        <v>0</v>
      </c>
      <c r="BF99" s="218">
        <f>IF(N99="snížená",J99,0)</f>
        <v>0</v>
      </c>
      <c r="BG99" s="218">
        <f>IF(N99="zákl. přenesená",J99,0)</f>
        <v>0</v>
      </c>
      <c r="BH99" s="218">
        <f>IF(N99="sníž. přenesená",J99,0)</f>
        <v>0</v>
      </c>
      <c r="BI99" s="218">
        <f>IF(N99="nulová",J99,0)</f>
        <v>0</v>
      </c>
      <c r="BJ99" s="19" t="s">
        <v>78</v>
      </c>
      <c r="BK99" s="218">
        <f>ROUND(I99*H99,2)</f>
        <v>0</v>
      </c>
      <c r="BL99" s="19" t="s">
        <v>285</v>
      </c>
      <c r="BM99" s="217" t="s">
        <v>4534</v>
      </c>
    </row>
    <row r="100" s="2" customFormat="1" ht="14.4" customHeight="1">
      <c r="A100" s="40"/>
      <c r="B100" s="41"/>
      <c r="C100" s="206" t="s">
        <v>204</v>
      </c>
      <c r="D100" s="206" t="s">
        <v>160</v>
      </c>
      <c r="E100" s="207" t="s">
        <v>4535</v>
      </c>
      <c r="F100" s="208" t="s">
        <v>4536</v>
      </c>
      <c r="G100" s="209" t="s">
        <v>3439</v>
      </c>
      <c r="H100" s="210">
        <v>8</v>
      </c>
      <c r="I100" s="211"/>
      <c r="J100" s="212">
        <f>ROUND(I100*H100,2)</f>
        <v>0</v>
      </c>
      <c r="K100" s="208" t="s">
        <v>19</v>
      </c>
      <c r="L100" s="46"/>
      <c r="M100" s="213" t="s">
        <v>19</v>
      </c>
      <c r="N100" s="214" t="s">
        <v>41</v>
      </c>
      <c r="O100" s="86"/>
      <c r="P100" s="215">
        <f>O100*H100</f>
        <v>0</v>
      </c>
      <c r="Q100" s="215">
        <v>0</v>
      </c>
      <c r="R100" s="215">
        <f>Q100*H100</f>
        <v>0</v>
      </c>
      <c r="S100" s="215">
        <v>0</v>
      </c>
      <c r="T100" s="21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17" t="s">
        <v>285</v>
      </c>
      <c r="AT100" s="217" t="s">
        <v>160</v>
      </c>
      <c r="AU100" s="217" t="s">
        <v>178</v>
      </c>
      <c r="AY100" s="19" t="s">
        <v>158</v>
      </c>
      <c r="BE100" s="218">
        <f>IF(N100="základní",J100,0)</f>
        <v>0</v>
      </c>
      <c r="BF100" s="218">
        <f>IF(N100="snížená",J100,0)</f>
        <v>0</v>
      </c>
      <c r="BG100" s="218">
        <f>IF(N100="zákl. přenesená",J100,0)</f>
        <v>0</v>
      </c>
      <c r="BH100" s="218">
        <f>IF(N100="sníž. přenesená",J100,0)</f>
        <v>0</v>
      </c>
      <c r="BI100" s="218">
        <f>IF(N100="nulová",J100,0)</f>
        <v>0</v>
      </c>
      <c r="BJ100" s="19" t="s">
        <v>78</v>
      </c>
      <c r="BK100" s="218">
        <f>ROUND(I100*H100,2)</f>
        <v>0</v>
      </c>
      <c r="BL100" s="19" t="s">
        <v>285</v>
      </c>
      <c r="BM100" s="217" t="s">
        <v>4537</v>
      </c>
    </row>
    <row r="101" s="2" customFormat="1" ht="14.4" customHeight="1">
      <c r="A101" s="40"/>
      <c r="B101" s="41"/>
      <c r="C101" s="246" t="s">
        <v>209</v>
      </c>
      <c r="D101" s="246" t="s">
        <v>400</v>
      </c>
      <c r="E101" s="247" t="s">
        <v>4538</v>
      </c>
      <c r="F101" s="248" t="s">
        <v>4539</v>
      </c>
      <c r="G101" s="249" t="s">
        <v>3439</v>
      </c>
      <c r="H101" s="250">
        <v>8</v>
      </c>
      <c r="I101" s="251"/>
      <c r="J101" s="252">
        <f>ROUND(I101*H101,2)</f>
        <v>0</v>
      </c>
      <c r="K101" s="248" t="s">
        <v>19</v>
      </c>
      <c r="L101" s="253"/>
      <c r="M101" s="254" t="s">
        <v>19</v>
      </c>
      <c r="N101" s="255" t="s">
        <v>41</v>
      </c>
      <c r="O101" s="86"/>
      <c r="P101" s="215">
        <f>O101*H101</f>
        <v>0</v>
      </c>
      <c r="Q101" s="215">
        <v>0</v>
      </c>
      <c r="R101" s="215">
        <f>Q101*H101</f>
        <v>0</v>
      </c>
      <c r="S101" s="215">
        <v>0</v>
      </c>
      <c r="T101" s="21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17" t="s">
        <v>405</v>
      </c>
      <c r="AT101" s="217" t="s">
        <v>400</v>
      </c>
      <c r="AU101" s="217" t="s">
        <v>178</v>
      </c>
      <c r="AY101" s="19" t="s">
        <v>158</v>
      </c>
      <c r="BE101" s="218">
        <f>IF(N101="základní",J101,0)</f>
        <v>0</v>
      </c>
      <c r="BF101" s="218">
        <f>IF(N101="snížená",J101,0)</f>
        <v>0</v>
      </c>
      <c r="BG101" s="218">
        <f>IF(N101="zákl. přenesená",J101,0)</f>
        <v>0</v>
      </c>
      <c r="BH101" s="218">
        <f>IF(N101="sníž. přenesená",J101,0)</f>
        <v>0</v>
      </c>
      <c r="BI101" s="218">
        <f>IF(N101="nulová",J101,0)</f>
        <v>0</v>
      </c>
      <c r="BJ101" s="19" t="s">
        <v>78</v>
      </c>
      <c r="BK101" s="218">
        <f>ROUND(I101*H101,2)</f>
        <v>0</v>
      </c>
      <c r="BL101" s="19" t="s">
        <v>285</v>
      </c>
      <c r="BM101" s="217" t="s">
        <v>4540</v>
      </c>
    </row>
    <row r="102" s="2" customFormat="1" ht="14.4" customHeight="1">
      <c r="A102" s="40"/>
      <c r="B102" s="41"/>
      <c r="C102" s="206" t="s">
        <v>215</v>
      </c>
      <c r="D102" s="206" t="s">
        <v>160</v>
      </c>
      <c r="E102" s="207" t="s">
        <v>4541</v>
      </c>
      <c r="F102" s="208" t="s">
        <v>4542</v>
      </c>
      <c r="G102" s="209" t="s">
        <v>3439</v>
      </c>
      <c r="H102" s="210">
        <v>4</v>
      </c>
      <c r="I102" s="211"/>
      <c r="J102" s="212">
        <f>ROUND(I102*H102,2)</f>
        <v>0</v>
      </c>
      <c r="K102" s="208" t="s">
        <v>19</v>
      </c>
      <c r="L102" s="46"/>
      <c r="M102" s="213" t="s">
        <v>19</v>
      </c>
      <c r="N102" s="214" t="s">
        <v>41</v>
      </c>
      <c r="O102" s="86"/>
      <c r="P102" s="215">
        <f>O102*H102</f>
        <v>0</v>
      </c>
      <c r="Q102" s="215">
        <v>0</v>
      </c>
      <c r="R102" s="215">
        <f>Q102*H102</f>
        <v>0</v>
      </c>
      <c r="S102" s="215">
        <v>0</v>
      </c>
      <c r="T102" s="21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17" t="s">
        <v>285</v>
      </c>
      <c r="AT102" s="217" t="s">
        <v>160</v>
      </c>
      <c r="AU102" s="217" t="s">
        <v>178</v>
      </c>
      <c r="AY102" s="19" t="s">
        <v>158</v>
      </c>
      <c r="BE102" s="218">
        <f>IF(N102="základní",J102,0)</f>
        <v>0</v>
      </c>
      <c r="BF102" s="218">
        <f>IF(N102="snížená",J102,0)</f>
        <v>0</v>
      </c>
      <c r="BG102" s="218">
        <f>IF(N102="zákl. přenesená",J102,0)</f>
        <v>0</v>
      </c>
      <c r="BH102" s="218">
        <f>IF(N102="sníž. přenesená",J102,0)</f>
        <v>0</v>
      </c>
      <c r="BI102" s="218">
        <f>IF(N102="nulová",J102,0)</f>
        <v>0</v>
      </c>
      <c r="BJ102" s="19" t="s">
        <v>78</v>
      </c>
      <c r="BK102" s="218">
        <f>ROUND(I102*H102,2)</f>
        <v>0</v>
      </c>
      <c r="BL102" s="19" t="s">
        <v>285</v>
      </c>
      <c r="BM102" s="217" t="s">
        <v>4543</v>
      </c>
    </row>
    <row r="103" s="2" customFormat="1" ht="14.4" customHeight="1">
      <c r="A103" s="40"/>
      <c r="B103" s="41"/>
      <c r="C103" s="206" t="s">
        <v>220</v>
      </c>
      <c r="D103" s="206" t="s">
        <v>160</v>
      </c>
      <c r="E103" s="207" t="s">
        <v>4544</v>
      </c>
      <c r="F103" s="208" t="s">
        <v>4319</v>
      </c>
      <c r="G103" s="209" t="s">
        <v>181</v>
      </c>
      <c r="H103" s="210">
        <v>10</v>
      </c>
      <c r="I103" s="211"/>
      <c r="J103" s="212">
        <f>ROUND(I103*H103,2)</f>
        <v>0</v>
      </c>
      <c r="K103" s="208" t="s">
        <v>19</v>
      </c>
      <c r="L103" s="46"/>
      <c r="M103" s="213" t="s">
        <v>19</v>
      </c>
      <c r="N103" s="214" t="s">
        <v>41</v>
      </c>
      <c r="O103" s="86"/>
      <c r="P103" s="215">
        <f>O103*H103</f>
        <v>0</v>
      </c>
      <c r="Q103" s="215">
        <v>0</v>
      </c>
      <c r="R103" s="215">
        <f>Q103*H103</f>
        <v>0</v>
      </c>
      <c r="S103" s="215">
        <v>0</v>
      </c>
      <c r="T103" s="21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7" t="s">
        <v>285</v>
      </c>
      <c r="AT103" s="217" t="s">
        <v>160</v>
      </c>
      <c r="AU103" s="217" t="s">
        <v>178</v>
      </c>
      <c r="AY103" s="19" t="s">
        <v>158</v>
      </c>
      <c r="BE103" s="218">
        <f>IF(N103="základní",J103,0)</f>
        <v>0</v>
      </c>
      <c r="BF103" s="218">
        <f>IF(N103="snížená",J103,0)</f>
        <v>0</v>
      </c>
      <c r="BG103" s="218">
        <f>IF(N103="zákl. přenesená",J103,0)</f>
        <v>0</v>
      </c>
      <c r="BH103" s="218">
        <f>IF(N103="sníž. přenesená",J103,0)</f>
        <v>0</v>
      </c>
      <c r="BI103" s="218">
        <f>IF(N103="nulová",J103,0)</f>
        <v>0</v>
      </c>
      <c r="BJ103" s="19" t="s">
        <v>78</v>
      </c>
      <c r="BK103" s="218">
        <f>ROUND(I103*H103,2)</f>
        <v>0</v>
      </c>
      <c r="BL103" s="19" t="s">
        <v>285</v>
      </c>
      <c r="BM103" s="217" t="s">
        <v>4545</v>
      </c>
    </row>
    <row r="104" s="2" customFormat="1" ht="14.4" customHeight="1">
      <c r="A104" s="40"/>
      <c r="B104" s="41"/>
      <c r="C104" s="246" t="s">
        <v>231</v>
      </c>
      <c r="D104" s="246" t="s">
        <v>400</v>
      </c>
      <c r="E104" s="247" t="s">
        <v>4546</v>
      </c>
      <c r="F104" s="248" t="s">
        <v>4322</v>
      </c>
      <c r="G104" s="249" t="s">
        <v>181</v>
      </c>
      <c r="H104" s="250">
        <v>10</v>
      </c>
      <c r="I104" s="251"/>
      <c r="J104" s="252">
        <f>ROUND(I104*H104,2)</f>
        <v>0</v>
      </c>
      <c r="K104" s="248" t="s">
        <v>19</v>
      </c>
      <c r="L104" s="253"/>
      <c r="M104" s="254" t="s">
        <v>19</v>
      </c>
      <c r="N104" s="255" t="s">
        <v>41</v>
      </c>
      <c r="O104" s="86"/>
      <c r="P104" s="215">
        <f>O104*H104</f>
        <v>0</v>
      </c>
      <c r="Q104" s="215">
        <v>0</v>
      </c>
      <c r="R104" s="215">
        <f>Q104*H104</f>
        <v>0</v>
      </c>
      <c r="S104" s="215">
        <v>0</v>
      </c>
      <c r="T104" s="216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17" t="s">
        <v>405</v>
      </c>
      <c r="AT104" s="217" t="s">
        <v>400</v>
      </c>
      <c r="AU104" s="217" t="s">
        <v>178</v>
      </c>
      <c r="AY104" s="19" t="s">
        <v>158</v>
      </c>
      <c r="BE104" s="218">
        <f>IF(N104="základní",J104,0)</f>
        <v>0</v>
      </c>
      <c r="BF104" s="218">
        <f>IF(N104="snížená",J104,0)</f>
        <v>0</v>
      </c>
      <c r="BG104" s="218">
        <f>IF(N104="zákl. přenesená",J104,0)</f>
        <v>0</v>
      </c>
      <c r="BH104" s="218">
        <f>IF(N104="sníž. přenesená",J104,0)</f>
        <v>0</v>
      </c>
      <c r="BI104" s="218">
        <f>IF(N104="nulová",J104,0)</f>
        <v>0</v>
      </c>
      <c r="BJ104" s="19" t="s">
        <v>78</v>
      </c>
      <c r="BK104" s="218">
        <f>ROUND(I104*H104,2)</f>
        <v>0</v>
      </c>
      <c r="BL104" s="19" t="s">
        <v>285</v>
      </c>
      <c r="BM104" s="217" t="s">
        <v>4547</v>
      </c>
    </row>
    <row r="105" s="2" customFormat="1" ht="14.4" customHeight="1">
      <c r="A105" s="40"/>
      <c r="B105" s="41"/>
      <c r="C105" s="206" t="s">
        <v>244</v>
      </c>
      <c r="D105" s="206" t="s">
        <v>160</v>
      </c>
      <c r="E105" s="207" t="s">
        <v>4548</v>
      </c>
      <c r="F105" s="208" t="s">
        <v>4325</v>
      </c>
      <c r="G105" s="209" t="s">
        <v>3439</v>
      </c>
      <c r="H105" s="210">
        <v>20</v>
      </c>
      <c r="I105" s="211"/>
      <c r="J105" s="212">
        <f>ROUND(I105*H105,2)</f>
        <v>0</v>
      </c>
      <c r="K105" s="208" t="s">
        <v>19</v>
      </c>
      <c r="L105" s="46"/>
      <c r="M105" s="213" t="s">
        <v>19</v>
      </c>
      <c r="N105" s="214" t="s">
        <v>41</v>
      </c>
      <c r="O105" s="86"/>
      <c r="P105" s="215">
        <f>O105*H105</f>
        <v>0</v>
      </c>
      <c r="Q105" s="215">
        <v>0</v>
      </c>
      <c r="R105" s="215">
        <f>Q105*H105</f>
        <v>0</v>
      </c>
      <c r="S105" s="215">
        <v>0</v>
      </c>
      <c r="T105" s="21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17" t="s">
        <v>285</v>
      </c>
      <c r="AT105" s="217" t="s">
        <v>160</v>
      </c>
      <c r="AU105" s="217" t="s">
        <v>178</v>
      </c>
      <c r="AY105" s="19" t="s">
        <v>158</v>
      </c>
      <c r="BE105" s="218">
        <f>IF(N105="základní",J105,0)</f>
        <v>0</v>
      </c>
      <c r="BF105" s="218">
        <f>IF(N105="snížená",J105,0)</f>
        <v>0</v>
      </c>
      <c r="BG105" s="218">
        <f>IF(N105="zákl. přenesená",J105,0)</f>
        <v>0</v>
      </c>
      <c r="BH105" s="218">
        <f>IF(N105="sníž. přenesená",J105,0)</f>
        <v>0</v>
      </c>
      <c r="BI105" s="218">
        <f>IF(N105="nulová",J105,0)</f>
        <v>0</v>
      </c>
      <c r="BJ105" s="19" t="s">
        <v>78</v>
      </c>
      <c r="BK105" s="218">
        <f>ROUND(I105*H105,2)</f>
        <v>0</v>
      </c>
      <c r="BL105" s="19" t="s">
        <v>285</v>
      </c>
      <c r="BM105" s="217" t="s">
        <v>4549</v>
      </c>
    </row>
    <row r="106" s="2" customFormat="1" ht="14.4" customHeight="1">
      <c r="A106" s="40"/>
      <c r="B106" s="41"/>
      <c r="C106" s="246" t="s">
        <v>8</v>
      </c>
      <c r="D106" s="246" t="s">
        <v>400</v>
      </c>
      <c r="E106" s="247" t="s">
        <v>4550</v>
      </c>
      <c r="F106" s="248" t="s">
        <v>4551</v>
      </c>
      <c r="G106" s="249" t="s">
        <v>3439</v>
      </c>
      <c r="H106" s="250">
        <v>20</v>
      </c>
      <c r="I106" s="251"/>
      <c r="J106" s="252">
        <f>ROUND(I106*H106,2)</f>
        <v>0</v>
      </c>
      <c r="K106" s="248" t="s">
        <v>19</v>
      </c>
      <c r="L106" s="253"/>
      <c r="M106" s="254" t="s">
        <v>19</v>
      </c>
      <c r="N106" s="255" t="s">
        <v>41</v>
      </c>
      <c r="O106" s="86"/>
      <c r="P106" s="215">
        <f>O106*H106</f>
        <v>0</v>
      </c>
      <c r="Q106" s="215">
        <v>0</v>
      </c>
      <c r="R106" s="215">
        <f>Q106*H106</f>
        <v>0</v>
      </c>
      <c r="S106" s="215">
        <v>0</v>
      </c>
      <c r="T106" s="216">
        <f>S106*H106</f>
        <v>0</v>
      </c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R106" s="217" t="s">
        <v>405</v>
      </c>
      <c r="AT106" s="217" t="s">
        <v>400</v>
      </c>
      <c r="AU106" s="217" t="s">
        <v>178</v>
      </c>
      <c r="AY106" s="19" t="s">
        <v>158</v>
      </c>
      <c r="BE106" s="218">
        <f>IF(N106="základní",J106,0)</f>
        <v>0</v>
      </c>
      <c r="BF106" s="218">
        <f>IF(N106="snížená",J106,0)</f>
        <v>0</v>
      </c>
      <c r="BG106" s="218">
        <f>IF(N106="zákl. přenesená",J106,0)</f>
        <v>0</v>
      </c>
      <c r="BH106" s="218">
        <f>IF(N106="sníž. přenesená",J106,0)</f>
        <v>0</v>
      </c>
      <c r="BI106" s="218">
        <f>IF(N106="nulová",J106,0)</f>
        <v>0</v>
      </c>
      <c r="BJ106" s="19" t="s">
        <v>78</v>
      </c>
      <c r="BK106" s="218">
        <f>ROUND(I106*H106,2)</f>
        <v>0</v>
      </c>
      <c r="BL106" s="19" t="s">
        <v>285</v>
      </c>
      <c r="BM106" s="217" t="s">
        <v>4552</v>
      </c>
    </row>
    <row r="107" s="2" customFormat="1" ht="14.4" customHeight="1">
      <c r="A107" s="40"/>
      <c r="B107" s="41"/>
      <c r="C107" s="206" t="s">
        <v>257</v>
      </c>
      <c r="D107" s="206" t="s">
        <v>160</v>
      </c>
      <c r="E107" s="207" t="s">
        <v>4553</v>
      </c>
      <c r="F107" s="208" t="s">
        <v>4554</v>
      </c>
      <c r="G107" s="209" t="s">
        <v>181</v>
      </c>
      <c r="H107" s="210">
        <v>1687</v>
      </c>
      <c r="I107" s="211"/>
      <c r="J107" s="212">
        <f>ROUND(I107*H107,2)</f>
        <v>0</v>
      </c>
      <c r="K107" s="208" t="s">
        <v>164</v>
      </c>
      <c r="L107" s="46"/>
      <c r="M107" s="213" t="s">
        <v>19</v>
      </c>
      <c r="N107" s="214" t="s">
        <v>41</v>
      </c>
      <c r="O107" s="86"/>
      <c r="P107" s="215">
        <f>O107*H107</f>
        <v>0</v>
      </c>
      <c r="Q107" s="215">
        <v>0</v>
      </c>
      <c r="R107" s="215">
        <f>Q107*H107</f>
        <v>0</v>
      </c>
      <c r="S107" s="215">
        <v>0</v>
      </c>
      <c r="T107" s="216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17" t="s">
        <v>285</v>
      </c>
      <c r="AT107" s="217" t="s">
        <v>160</v>
      </c>
      <c r="AU107" s="217" t="s">
        <v>178</v>
      </c>
      <c r="AY107" s="19" t="s">
        <v>158</v>
      </c>
      <c r="BE107" s="218">
        <f>IF(N107="základní",J107,0)</f>
        <v>0</v>
      </c>
      <c r="BF107" s="218">
        <f>IF(N107="snížená",J107,0)</f>
        <v>0</v>
      </c>
      <c r="BG107" s="218">
        <f>IF(N107="zákl. přenesená",J107,0)</f>
        <v>0</v>
      </c>
      <c r="BH107" s="218">
        <f>IF(N107="sníž. přenesená",J107,0)</f>
        <v>0</v>
      </c>
      <c r="BI107" s="218">
        <f>IF(N107="nulová",J107,0)</f>
        <v>0</v>
      </c>
      <c r="BJ107" s="19" t="s">
        <v>78</v>
      </c>
      <c r="BK107" s="218">
        <f>ROUND(I107*H107,2)</f>
        <v>0</v>
      </c>
      <c r="BL107" s="19" t="s">
        <v>285</v>
      </c>
      <c r="BM107" s="217" t="s">
        <v>4555</v>
      </c>
    </row>
    <row r="108" s="2" customFormat="1">
      <c r="A108" s="40"/>
      <c r="B108" s="41"/>
      <c r="C108" s="42"/>
      <c r="D108" s="219" t="s">
        <v>167</v>
      </c>
      <c r="E108" s="42"/>
      <c r="F108" s="220" t="s">
        <v>4556</v>
      </c>
      <c r="G108" s="42"/>
      <c r="H108" s="42"/>
      <c r="I108" s="221"/>
      <c r="J108" s="42"/>
      <c r="K108" s="42"/>
      <c r="L108" s="46"/>
      <c r="M108" s="222"/>
      <c r="N108" s="223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167</v>
      </c>
      <c r="AU108" s="19" t="s">
        <v>178</v>
      </c>
    </row>
    <row r="109" s="14" customFormat="1">
      <c r="A109" s="14"/>
      <c r="B109" s="235"/>
      <c r="C109" s="236"/>
      <c r="D109" s="226" t="s">
        <v>169</v>
      </c>
      <c r="E109" s="237" t="s">
        <v>19</v>
      </c>
      <c r="F109" s="238" t="s">
        <v>4557</v>
      </c>
      <c r="G109" s="236"/>
      <c r="H109" s="239">
        <v>1687</v>
      </c>
      <c r="I109" s="240"/>
      <c r="J109" s="236"/>
      <c r="K109" s="236"/>
      <c r="L109" s="241"/>
      <c r="M109" s="242"/>
      <c r="N109" s="243"/>
      <c r="O109" s="243"/>
      <c r="P109" s="243"/>
      <c r="Q109" s="243"/>
      <c r="R109" s="243"/>
      <c r="S109" s="243"/>
      <c r="T109" s="24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45" t="s">
        <v>169</v>
      </c>
      <c r="AU109" s="245" t="s">
        <v>178</v>
      </c>
      <c r="AV109" s="14" t="s">
        <v>80</v>
      </c>
      <c r="AW109" s="14" t="s">
        <v>171</v>
      </c>
      <c r="AX109" s="14" t="s">
        <v>70</v>
      </c>
      <c r="AY109" s="245" t="s">
        <v>158</v>
      </c>
    </row>
    <row r="110" s="2" customFormat="1" ht="14.4" customHeight="1">
      <c r="A110" s="40"/>
      <c r="B110" s="41"/>
      <c r="C110" s="246" t="s">
        <v>269</v>
      </c>
      <c r="D110" s="246" t="s">
        <v>400</v>
      </c>
      <c r="E110" s="247" t="s">
        <v>4558</v>
      </c>
      <c r="F110" s="248" t="s">
        <v>4559</v>
      </c>
      <c r="G110" s="249" t="s">
        <v>181</v>
      </c>
      <c r="H110" s="250">
        <v>1687</v>
      </c>
      <c r="I110" s="251"/>
      <c r="J110" s="252">
        <f>ROUND(I110*H110,2)</f>
        <v>0</v>
      </c>
      <c r="K110" s="248" t="s">
        <v>19</v>
      </c>
      <c r="L110" s="253"/>
      <c r="M110" s="254" t="s">
        <v>19</v>
      </c>
      <c r="N110" s="255" t="s">
        <v>41</v>
      </c>
      <c r="O110" s="86"/>
      <c r="P110" s="215">
        <f>O110*H110</f>
        <v>0</v>
      </c>
      <c r="Q110" s="215">
        <v>0</v>
      </c>
      <c r="R110" s="215">
        <f>Q110*H110</f>
        <v>0</v>
      </c>
      <c r="S110" s="215">
        <v>0</v>
      </c>
      <c r="T110" s="21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17" t="s">
        <v>405</v>
      </c>
      <c r="AT110" s="217" t="s">
        <v>400</v>
      </c>
      <c r="AU110" s="217" t="s">
        <v>178</v>
      </c>
      <c r="AY110" s="19" t="s">
        <v>158</v>
      </c>
      <c r="BE110" s="218">
        <f>IF(N110="základní",J110,0)</f>
        <v>0</v>
      </c>
      <c r="BF110" s="218">
        <f>IF(N110="snížená",J110,0)</f>
        <v>0</v>
      </c>
      <c r="BG110" s="218">
        <f>IF(N110="zákl. přenesená",J110,0)</f>
        <v>0</v>
      </c>
      <c r="BH110" s="218">
        <f>IF(N110="sníž. přenesená",J110,0)</f>
        <v>0</v>
      </c>
      <c r="BI110" s="218">
        <f>IF(N110="nulová",J110,0)</f>
        <v>0</v>
      </c>
      <c r="BJ110" s="19" t="s">
        <v>78</v>
      </c>
      <c r="BK110" s="218">
        <f>ROUND(I110*H110,2)</f>
        <v>0</v>
      </c>
      <c r="BL110" s="19" t="s">
        <v>285</v>
      </c>
      <c r="BM110" s="217" t="s">
        <v>165</v>
      </c>
    </row>
    <row r="111" s="2" customFormat="1">
      <c r="A111" s="40"/>
      <c r="B111" s="41"/>
      <c r="C111" s="42"/>
      <c r="D111" s="226" t="s">
        <v>1476</v>
      </c>
      <c r="E111" s="42"/>
      <c r="F111" s="271" t="s">
        <v>4560</v>
      </c>
      <c r="G111" s="42"/>
      <c r="H111" s="42"/>
      <c r="I111" s="221"/>
      <c r="J111" s="42"/>
      <c r="K111" s="42"/>
      <c r="L111" s="46"/>
      <c r="M111" s="222"/>
      <c r="N111" s="22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1476</v>
      </c>
      <c r="AU111" s="19" t="s">
        <v>178</v>
      </c>
    </row>
    <row r="112" s="2" customFormat="1" ht="14.4" customHeight="1">
      <c r="A112" s="40"/>
      <c r="B112" s="41"/>
      <c r="C112" s="206" t="s">
        <v>279</v>
      </c>
      <c r="D112" s="206" t="s">
        <v>160</v>
      </c>
      <c r="E112" s="207" t="s">
        <v>4561</v>
      </c>
      <c r="F112" s="208" t="s">
        <v>4562</v>
      </c>
      <c r="G112" s="209" t="s">
        <v>3439</v>
      </c>
      <c r="H112" s="210">
        <v>50</v>
      </c>
      <c r="I112" s="211"/>
      <c r="J112" s="212">
        <f>ROUND(I112*H112,2)</f>
        <v>0</v>
      </c>
      <c r="K112" s="208" t="s">
        <v>19</v>
      </c>
      <c r="L112" s="46"/>
      <c r="M112" s="213" t="s">
        <v>19</v>
      </c>
      <c r="N112" s="214" t="s">
        <v>41</v>
      </c>
      <c r="O112" s="86"/>
      <c r="P112" s="215">
        <f>O112*H112</f>
        <v>0</v>
      </c>
      <c r="Q112" s="215">
        <v>0</v>
      </c>
      <c r="R112" s="215">
        <f>Q112*H112</f>
        <v>0</v>
      </c>
      <c r="S112" s="215">
        <v>0</v>
      </c>
      <c r="T112" s="216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17" t="s">
        <v>285</v>
      </c>
      <c r="AT112" s="217" t="s">
        <v>160</v>
      </c>
      <c r="AU112" s="217" t="s">
        <v>178</v>
      </c>
      <c r="AY112" s="19" t="s">
        <v>158</v>
      </c>
      <c r="BE112" s="218">
        <f>IF(N112="základní",J112,0)</f>
        <v>0</v>
      </c>
      <c r="BF112" s="218">
        <f>IF(N112="snížená",J112,0)</f>
        <v>0</v>
      </c>
      <c r="BG112" s="218">
        <f>IF(N112="zákl. přenesená",J112,0)</f>
        <v>0</v>
      </c>
      <c r="BH112" s="218">
        <f>IF(N112="sníž. přenesená",J112,0)</f>
        <v>0</v>
      </c>
      <c r="BI112" s="218">
        <f>IF(N112="nulová",J112,0)</f>
        <v>0</v>
      </c>
      <c r="BJ112" s="19" t="s">
        <v>78</v>
      </c>
      <c r="BK112" s="218">
        <f>ROUND(I112*H112,2)</f>
        <v>0</v>
      </c>
      <c r="BL112" s="19" t="s">
        <v>285</v>
      </c>
      <c r="BM112" s="217" t="s">
        <v>204</v>
      </c>
    </row>
    <row r="113" s="2" customFormat="1" ht="14.4" customHeight="1">
      <c r="A113" s="40"/>
      <c r="B113" s="41"/>
      <c r="C113" s="246" t="s">
        <v>285</v>
      </c>
      <c r="D113" s="246" t="s">
        <v>400</v>
      </c>
      <c r="E113" s="247" t="s">
        <v>4563</v>
      </c>
      <c r="F113" s="248" t="s">
        <v>4564</v>
      </c>
      <c r="G113" s="249" t="s">
        <v>3439</v>
      </c>
      <c r="H113" s="250">
        <v>50</v>
      </c>
      <c r="I113" s="251"/>
      <c r="J113" s="252">
        <f>ROUND(I113*H113,2)</f>
        <v>0</v>
      </c>
      <c r="K113" s="248" t="s">
        <v>19</v>
      </c>
      <c r="L113" s="253"/>
      <c r="M113" s="254" t="s">
        <v>19</v>
      </c>
      <c r="N113" s="255" t="s">
        <v>41</v>
      </c>
      <c r="O113" s="86"/>
      <c r="P113" s="215">
        <f>O113*H113</f>
        <v>0</v>
      </c>
      <c r="Q113" s="215">
        <v>0</v>
      </c>
      <c r="R113" s="215">
        <f>Q113*H113</f>
        <v>0</v>
      </c>
      <c r="S113" s="215">
        <v>0</v>
      </c>
      <c r="T113" s="21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17" t="s">
        <v>405</v>
      </c>
      <c r="AT113" s="217" t="s">
        <v>400</v>
      </c>
      <c r="AU113" s="217" t="s">
        <v>178</v>
      </c>
      <c r="AY113" s="19" t="s">
        <v>158</v>
      </c>
      <c r="BE113" s="218">
        <f>IF(N113="základní",J113,0)</f>
        <v>0</v>
      </c>
      <c r="BF113" s="218">
        <f>IF(N113="snížená",J113,0)</f>
        <v>0</v>
      </c>
      <c r="BG113" s="218">
        <f>IF(N113="zákl. přenesená",J113,0)</f>
        <v>0</v>
      </c>
      <c r="BH113" s="218">
        <f>IF(N113="sníž. přenesená",J113,0)</f>
        <v>0</v>
      </c>
      <c r="BI113" s="218">
        <f>IF(N113="nulová",J113,0)</f>
        <v>0</v>
      </c>
      <c r="BJ113" s="19" t="s">
        <v>78</v>
      </c>
      <c r="BK113" s="218">
        <f>ROUND(I113*H113,2)</f>
        <v>0</v>
      </c>
      <c r="BL113" s="19" t="s">
        <v>285</v>
      </c>
      <c r="BM113" s="217" t="s">
        <v>215</v>
      </c>
    </row>
    <row r="114" s="2" customFormat="1" ht="14.4" customHeight="1">
      <c r="A114" s="40"/>
      <c r="B114" s="41"/>
      <c r="C114" s="206" t="s">
        <v>290</v>
      </c>
      <c r="D114" s="206" t="s">
        <v>160</v>
      </c>
      <c r="E114" s="207" t="s">
        <v>4565</v>
      </c>
      <c r="F114" s="208" t="s">
        <v>4500</v>
      </c>
      <c r="G114" s="209" t="s">
        <v>3439</v>
      </c>
      <c r="H114" s="210">
        <v>1</v>
      </c>
      <c r="I114" s="211"/>
      <c r="J114" s="212">
        <f>ROUND(I114*H114,2)</f>
        <v>0</v>
      </c>
      <c r="K114" s="208" t="s">
        <v>19</v>
      </c>
      <c r="L114" s="46"/>
      <c r="M114" s="213" t="s">
        <v>19</v>
      </c>
      <c r="N114" s="214" t="s">
        <v>41</v>
      </c>
      <c r="O114" s="86"/>
      <c r="P114" s="215">
        <f>O114*H114</f>
        <v>0</v>
      </c>
      <c r="Q114" s="215">
        <v>0</v>
      </c>
      <c r="R114" s="215">
        <f>Q114*H114</f>
        <v>0</v>
      </c>
      <c r="S114" s="215">
        <v>0</v>
      </c>
      <c r="T114" s="21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7" t="s">
        <v>285</v>
      </c>
      <c r="AT114" s="217" t="s">
        <v>160</v>
      </c>
      <c r="AU114" s="217" t="s">
        <v>178</v>
      </c>
      <c r="AY114" s="19" t="s">
        <v>158</v>
      </c>
      <c r="BE114" s="218">
        <f>IF(N114="základní",J114,0)</f>
        <v>0</v>
      </c>
      <c r="BF114" s="218">
        <f>IF(N114="snížená",J114,0)</f>
        <v>0</v>
      </c>
      <c r="BG114" s="218">
        <f>IF(N114="zákl. přenesená",J114,0)</f>
        <v>0</v>
      </c>
      <c r="BH114" s="218">
        <f>IF(N114="sníž. přenesená",J114,0)</f>
        <v>0</v>
      </c>
      <c r="BI114" s="218">
        <f>IF(N114="nulová",J114,0)</f>
        <v>0</v>
      </c>
      <c r="BJ114" s="19" t="s">
        <v>78</v>
      </c>
      <c r="BK114" s="218">
        <f>ROUND(I114*H114,2)</f>
        <v>0</v>
      </c>
      <c r="BL114" s="19" t="s">
        <v>285</v>
      </c>
      <c r="BM114" s="217" t="s">
        <v>231</v>
      </c>
    </row>
    <row r="115" s="2" customFormat="1" ht="14.4" customHeight="1">
      <c r="A115" s="40"/>
      <c r="B115" s="41"/>
      <c r="C115" s="246" t="s">
        <v>299</v>
      </c>
      <c r="D115" s="246" t="s">
        <v>400</v>
      </c>
      <c r="E115" s="247" t="s">
        <v>4566</v>
      </c>
      <c r="F115" s="248" t="s">
        <v>4502</v>
      </c>
      <c r="G115" s="249" t="s">
        <v>3439</v>
      </c>
      <c r="H115" s="250">
        <v>1</v>
      </c>
      <c r="I115" s="251"/>
      <c r="J115" s="252">
        <f>ROUND(I115*H115,2)</f>
        <v>0</v>
      </c>
      <c r="K115" s="248" t="s">
        <v>19</v>
      </c>
      <c r="L115" s="253"/>
      <c r="M115" s="254" t="s">
        <v>19</v>
      </c>
      <c r="N115" s="255" t="s">
        <v>41</v>
      </c>
      <c r="O115" s="86"/>
      <c r="P115" s="215">
        <f>O115*H115</f>
        <v>0</v>
      </c>
      <c r="Q115" s="215">
        <v>0</v>
      </c>
      <c r="R115" s="215">
        <f>Q115*H115</f>
        <v>0</v>
      </c>
      <c r="S115" s="215">
        <v>0</v>
      </c>
      <c r="T115" s="21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7" t="s">
        <v>405</v>
      </c>
      <c r="AT115" s="217" t="s">
        <v>400</v>
      </c>
      <c r="AU115" s="217" t="s">
        <v>178</v>
      </c>
      <c r="AY115" s="19" t="s">
        <v>158</v>
      </c>
      <c r="BE115" s="218">
        <f>IF(N115="základní",J115,0)</f>
        <v>0</v>
      </c>
      <c r="BF115" s="218">
        <f>IF(N115="snížená",J115,0)</f>
        <v>0</v>
      </c>
      <c r="BG115" s="218">
        <f>IF(N115="zákl. přenesená",J115,0)</f>
        <v>0</v>
      </c>
      <c r="BH115" s="218">
        <f>IF(N115="sníž. přenesená",J115,0)</f>
        <v>0</v>
      </c>
      <c r="BI115" s="218">
        <f>IF(N115="nulová",J115,0)</f>
        <v>0</v>
      </c>
      <c r="BJ115" s="19" t="s">
        <v>78</v>
      </c>
      <c r="BK115" s="218">
        <f>ROUND(I115*H115,2)</f>
        <v>0</v>
      </c>
      <c r="BL115" s="19" t="s">
        <v>285</v>
      </c>
      <c r="BM115" s="217" t="s">
        <v>8</v>
      </c>
    </row>
    <row r="116" s="12" customFormat="1" ht="20.88" customHeight="1">
      <c r="A116" s="12"/>
      <c r="B116" s="190"/>
      <c r="C116" s="191"/>
      <c r="D116" s="192" t="s">
        <v>69</v>
      </c>
      <c r="E116" s="204" t="s">
        <v>4567</v>
      </c>
      <c r="F116" s="204" t="s">
        <v>4568</v>
      </c>
      <c r="G116" s="191"/>
      <c r="H116" s="191"/>
      <c r="I116" s="194"/>
      <c r="J116" s="205">
        <f>BK116</f>
        <v>0</v>
      </c>
      <c r="K116" s="191"/>
      <c r="L116" s="196"/>
      <c r="M116" s="197"/>
      <c r="N116" s="198"/>
      <c r="O116" s="198"/>
      <c r="P116" s="199">
        <f>SUM(P117:P138)</f>
        <v>0</v>
      </c>
      <c r="Q116" s="198"/>
      <c r="R116" s="199">
        <f>SUM(R117:R138)</f>
        <v>0</v>
      </c>
      <c r="S116" s="198"/>
      <c r="T116" s="200">
        <f>SUM(T117:T138)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01" t="s">
        <v>78</v>
      </c>
      <c r="AT116" s="202" t="s">
        <v>69</v>
      </c>
      <c r="AU116" s="202" t="s">
        <v>80</v>
      </c>
      <c r="AY116" s="201" t="s">
        <v>158</v>
      </c>
      <c r="BK116" s="203">
        <f>SUM(BK117:BK138)</f>
        <v>0</v>
      </c>
    </row>
    <row r="117" s="2" customFormat="1" ht="14.4" customHeight="1">
      <c r="A117" s="40"/>
      <c r="B117" s="41"/>
      <c r="C117" s="206" t="s">
        <v>304</v>
      </c>
      <c r="D117" s="206" t="s">
        <v>160</v>
      </c>
      <c r="E117" s="207" t="s">
        <v>4569</v>
      </c>
      <c r="F117" s="208" t="s">
        <v>4570</v>
      </c>
      <c r="G117" s="209" t="s">
        <v>3439</v>
      </c>
      <c r="H117" s="210">
        <v>1</v>
      </c>
      <c r="I117" s="211"/>
      <c r="J117" s="212">
        <f>ROUND(I117*H117,2)</f>
        <v>0</v>
      </c>
      <c r="K117" s="208" t="s">
        <v>19</v>
      </c>
      <c r="L117" s="46"/>
      <c r="M117" s="213" t="s">
        <v>19</v>
      </c>
      <c r="N117" s="214" t="s">
        <v>41</v>
      </c>
      <c r="O117" s="86"/>
      <c r="P117" s="215">
        <f>O117*H117</f>
        <v>0</v>
      </c>
      <c r="Q117" s="215">
        <v>0</v>
      </c>
      <c r="R117" s="215">
        <f>Q117*H117</f>
        <v>0</v>
      </c>
      <c r="S117" s="215">
        <v>0</v>
      </c>
      <c r="T117" s="21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7" t="s">
        <v>582</v>
      </c>
      <c r="AT117" s="217" t="s">
        <v>160</v>
      </c>
      <c r="AU117" s="217" t="s">
        <v>178</v>
      </c>
      <c r="AY117" s="19" t="s">
        <v>158</v>
      </c>
      <c r="BE117" s="218">
        <f>IF(N117="základní",J117,0)</f>
        <v>0</v>
      </c>
      <c r="BF117" s="218">
        <f>IF(N117="snížená",J117,0)</f>
        <v>0</v>
      </c>
      <c r="BG117" s="218">
        <f>IF(N117="zákl. přenesená",J117,0)</f>
        <v>0</v>
      </c>
      <c r="BH117" s="218">
        <f>IF(N117="sníž. přenesená",J117,0)</f>
        <v>0</v>
      </c>
      <c r="BI117" s="218">
        <f>IF(N117="nulová",J117,0)</f>
        <v>0</v>
      </c>
      <c r="BJ117" s="19" t="s">
        <v>78</v>
      </c>
      <c r="BK117" s="218">
        <f>ROUND(I117*H117,2)</f>
        <v>0</v>
      </c>
      <c r="BL117" s="19" t="s">
        <v>582</v>
      </c>
      <c r="BM117" s="217" t="s">
        <v>269</v>
      </c>
    </row>
    <row r="118" s="2" customFormat="1" ht="14.4" customHeight="1">
      <c r="A118" s="40"/>
      <c r="B118" s="41"/>
      <c r="C118" s="246" t="s">
        <v>311</v>
      </c>
      <c r="D118" s="246" t="s">
        <v>400</v>
      </c>
      <c r="E118" s="247" t="s">
        <v>4571</v>
      </c>
      <c r="F118" s="248" t="s">
        <v>4572</v>
      </c>
      <c r="G118" s="249" t="s">
        <v>3439</v>
      </c>
      <c r="H118" s="250">
        <v>1</v>
      </c>
      <c r="I118" s="251"/>
      <c r="J118" s="252">
        <f>ROUND(I118*H118,2)</f>
        <v>0</v>
      </c>
      <c r="K118" s="248" t="s">
        <v>19</v>
      </c>
      <c r="L118" s="253"/>
      <c r="M118" s="254" t="s">
        <v>19</v>
      </c>
      <c r="N118" s="255" t="s">
        <v>41</v>
      </c>
      <c r="O118" s="86"/>
      <c r="P118" s="215">
        <f>O118*H118</f>
        <v>0</v>
      </c>
      <c r="Q118" s="215">
        <v>0</v>
      </c>
      <c r="R118" s="215">
        <f>Q118*H118</f>
        <v>0</v>
      </c>
      <c r="S118" s="215">
        <v>0</v>
      </c>
      <c r="T118" s="216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17" t="s">
        <v>2534</v>
      </c>
      <c r="AT118" s="217" t="s">
        <v>400</v>
      </c>
      <c r="AU118" s="217" t="s">
        <v>178</v>
      </c>
      <c r="AY118" s="19" t="s">
        <v>158</v>
      </c>
      <c r="BE118" s="218">
        <f>IF(N118="základní",J118,0)</f>
        <v>0</v>
      </c>
      <c r="BF118" s="218">
        <f>IF(N118="snížená",J118,0)</f>
        <v>0</v>
      </c>
      <c r="BG118" s="218">
        <f>IF(N118="zákl. přenesená",J118,0)</f>
        <v>0</v>
      </c>
      <c r="BH118" s="218">
        <f>IF(N118="sníž. přenesená",J118,0)</f>
        <v>0</v>
      </c>
      <c r="BI118" s="218">
        <f>IF(N118="nulová",J118,0)</f>
        <v>0</v>
      </c>
      <c r="BJ118" s="19" t="s">
        <v>78</v>
      </c>
      <c r="BK118" s="218">
        <f>ROUND(I118*H118,2)</f>
        <v>0</v>
      </c>
      <c r="BL118" s="19" t="s">
        <v>2534</v>
      </c>
      <c r="BM118" s="217" t="s">
        <v>285</v>
      </c>
    </row>
    <row r="119" s="2" customFormat="1" ht="14.4" customHeight="1">
      <c r="A119" s="40"/>
      <c r="B119" s="41"/>
      <c r="C119" s="206" t="s">
        <v>7</v>
      </c>
      <c r="D119" s="206" t="s">
        <v>160</v>
      </c>
      <c r="E119" s="207" t="s">
        <v>4573</v>
      </c>
      <c r="F119" s="208" t="s">
        <v>4574</v>
      </c>
      <c r="G119" s="209" t="s">
        <v>3439</v>
      </c>
      <c r="H119" s="210">
        <v>1</v>
      </c>
      <c r="I119" s="211"/>
      <c r="J119" s="212">
        <f>ROUND(I119*H119,2)</f>
        <v>0</v>
      </c>
      <c r="K119" s="208" t="s">
        <v>19</v>
      </c>
      <c r="L119" s="46"/>
      <c r="M119" s="213" t="s">
        <v>19</v>
      </c>
      <c r="N119" s="214" t="s">
        <v>41</v>
      </c>
      <c r="O119" s="86"/>
      <c r="P119" s="215">
        <f>O119*H119</f>
        <v>0</v>
      </c>
      <c r="Q119" s="215">
        <v>0</v>
      </c>
      <c r="R119" s="215">
        <f>Q119*H119</f>
        <v>0</v>
      </c>
      <c r="S119" s="215">
        <v>0</v>
      </c>
      <c r="T119" s="21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17" t="s">
        <v>582</v>
      </c>
      <c r="AT119" s="217" t="s">
        <v>160</v>
      </c>
      <c r="AU119" s="217" t="s">
        <v>178</v>
      </c>
      <c r="AY119" s="19" t="s">
        <v>158</v>
      </c>
      <c r="BE119" s="218">
        <f>IF(N119="základní",J119,0)</f>
        <v>0</v>
      </c>
      <c r="BF119" s="218">
        <f>IF(N119="snížená",J119,0)</f>
        <v>0</v>
      </c>
      <c r="BG119" s="218">
        <f>IF(N119="zákl. přenesená",J119,0)</f>
        <v>0</v>
      </c>
      <c r="BH119" s="218">
        <f>IF(N119="sníž. přenesená",J119,0)</f>
        <v>0</v>
      </c>
      <c r="BI119" s="218">
        <f>IF(N119="nulová",J119,0)</f>
        <v>0</v>
      </c>
      <c r="BJ119" s="19" t="s">
        <v>78</v>
      </c>
      <c r="BK119" s="218">
        <f>ROUND(I119*H119,2)</f>
        <v>0</v>
      </c>
      <c r="BL119" s="19" t="s">
        <v>582</v>
      </c>
      <c r="BM119" s="217" t="s">
        <v>299</v>
      </c>
    </row>
    <row r="120" s="2" customFormat="1" ht="14.4" customHeight="1">
      <c r="A120" s="40"/>
      <c r="B120" s="41"/>
      <c r="C120" s="246" t="s">
        <v>322</v>
      </c>
      <c r="D120" s="246" t="s">
        <v>400</v>
      </c>
      <c r="E120" s="247" t="s">
        <v>4575</v>
      </c>
      <c r="F120" s="248" t="s">
        <v>4576</v>
      </c>
      <c r="G120" s="249" t="s">
        <v>3439</v>
      </c>
      <c r="H120" s="250">
        <v>1</v>
      </c>
      <c r="I120" s="251"/>
      <c r="J120" s="252">
        <f>ROUND(I120*H120,2)</f>
        <v>0</v>
      </c>
      <c r="K120" s="248" t="s">
        <v>19</v>
      </c>
      <c r="L120" s="253"/>
      <c r="M120" s="254" t="s">
        <v>19</v>
      </c>
      <c r="N120" s="255" t="s">
        <v>41</v>
      </c>
      <c r="O120" s="86"/>
      <c r="P120" s="215">
        <f>O120*H120</f>
        <v>0</v>
      </c>
      <c r="Q120" s="215">
        <v>0</v>
      </c>
      <c r="R120" s="215">
        <f>Q120*H120</f>
        <v>0</v>
      </c>
      <c r="S120" s="215">
        <v>0</v>
      </c>
      <c r="T120" s="21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17" t="s">
        <v>2534</v>
      </c>
      <c r="AT120" s="217" t="s">
        <v>400</v>
      </c>
      <c r="AU120" s="217" t="s">
        <v>178</v>
      </c>
      <c r="AY120" s="19" t="s">
        <v>158</v>
      </c>
      <c r="BE120" s="218">
        <f>IF(N120="základní",J120,0)</f>
        <v>0</v>
      </c>
      <c r="BF120" s="218">
        <f>IF(N120="snížená",J120,0)</f>
        <v>0</v>
      </c>
      <c r="BG120" s="218">
        <f>IF(N120="zákl. přenesená",J120,0)</f>
        <v>0</v>
      </c>
      <c r="BH120" s="218">
        <f>IF(N120="sníž. přenesená",J120,0)</f>
        <v>0</v>
      </c>
      <c r="BI120" s="218">
        <f>IF(N120="nulová",J120,0)</f>
        <v>0</v>
      </c>
      <c r="BJ120" s="19" t="s">
        <v>78</v>
      </c>
      <c r="BK120" s="218">
        <f>ROUND(I120*H120,2)</f>
        <v>0</v>
      </c>
      <c r="BL120" s="19" t="s">
        <v>2534</v>
      </c>
      <c r="BM120" s="217" t="s">
        <v>311</v>
      </c>
    </row>
    <row r="121" s="2" customFormat="1" ht="14.4" customHeight="1">
      <c r="A121" s="40"/>
      <c r="B121" s="41"/>
      <c r="C121" s="206" t="s">
        <v>328</v>
      </c>
      <c r="D121" s="206" t="s">
        <v>160</v>
      </c>
      <c r="E121" s="207" t="s">
        <v>4577</v>
      </c>
      <c r="F121" s="208" t="s">
        <v>4578</v>
      </c>
      <c r="G121" s="209" t="s">
        <v>3439</v>
      </c>
      <c r="H121" s="210">
        <v>1</v>
      </c>
      <c r="I121" s="211"/>
      <c r="J121" s="212">
        <f>ROUND(I121*H121,2)</f>
        <v>0</v>
      </c>
      <c r="K121" s="208" t="s">
        <v>19</v>
      </c>
      <c r="L121" s="46"/>
      <c r="M121" s="213" t="s">
        <v>19</v>
      </c>
      <c r="N121" s="214" t="s">
        <v>41</v>
      </c>
      <c r="O121" s="86"/>
      <c r="P121" s="215">
        <f>O121*H121</f>
        <v>0</v>
      </c>
      <c r="Q121" s="215">
        <v>0</v>
      </c>
      <c r="R121" s="215">
        <f>Q121*H121</f>
        <v>0</v>
      </c>
      <c r="S121" s="215">
        <v>0</v>
      </c>
      <c r="T121" s="21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7" t="s">
        <v>582</v>
      </c>
      <c r="AT121" s="217" t="s">
        <v>160</v>
      </c>
      <c r="AU121" s="217" t="s">
        <v>178</v>
      </c>
      <c r="AY121" s="19" t="s">
        <v>158</v>
      </c>
      <c r="BE121" s="218">
        <f>IF(N121="základní",J121,0)</f>
        <v>0</v>
      </c>
      <c r="BF121" s="218">
        <f>IF(N121="snížená",J121,0)</f>
        <v>0</v>
      </c>
      <c r="BG121" s="218">
        <f>IF(N121="zákl. přenesená",J121,0)</f>
        <v>0</v>
      </c>
      <c r="BH121" s="218">
        <f>IF(N121="sníž. přenesená",J121,0)</f>
        <v>0</v>
      </c>
      <c r="BI121" s="218">
        <f>IF(N121="nulová",J121,0)</f>
        <v>0</v>
      </c>
      <c r="BJ121" s="19" t="s">
        <v>78</v>
      </c>
      <c r="BK121" s="218">
        <f>ROUND(I121*H121,2)</f>
        <v>0</v>
      </c>
      <c r="BL121" s="19" t="s">
        <v>582</v>
      </c>
      <c r="BM121" s="217" t="s">
        <v>322</v>
      </c>
    </row>
    <row r="122" s="2" customFormat="1" ht="14.4" customHeight="1">
      <c r="A122" s="40"/>
      <c r="B122" s="41"/>
      <c r="C122" s="246" t="s">
        <v>339</v>
      </c>
      <c r="D122" s="246" t="s">
        <v>400</v>
      </c>
      <c r="E122" s="247" t="s">
        <v>4579</v>
      </c>
      <c r="F122" s="248" t="s">
        <v>4580</v>
      </c>
      <c r="G122" s="249" t="s">
        <v>3439</v>
      </c>
      <c r="H122" s="250">
        <v>1</v>
      </c>
      <c r="I122" s="251"/>
      <c r="J122" s="252">
        <f>ROUND(I122*H122,2)</f>
        <v>0</v>
      </c>
      <c r="K122" s="248" t="s">
        <v>19</v>
      </c>
      <c r="L122" s="253"/>
      <c r="M122" s="254" t="s">
        <v>19</v>
      </c>
      <c r="N122" s="255" t="s">
        <v>41</v>
      </c>
      <c r="O122" s="86"/>
      <c r="P122" s="215">
        <f>O122*H122</f>
        <v>0</v>
      </c>
      <c r="Q122" s="215">
        <v>0</v>
      </c>
      <c r="R122" s="215">
        <f>Q122*H122</f>
        <v>0</v>
      </c>
      <c r="S122" s="215">
        <v>0</v>
      </c>
      <c r="T122" s="216">
        <f>S122*H122</f>
        <v>0</v>
      </c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R122" s="217" t="s">
        <v>2534</v>
      </c>
      <c r="AT122" s="217" t="s">
        <v>400</v>
      </c>
      <c r="AU122" s="217" t="s">
        <v>178</v>
      </c>
      <c r="AY122" s="19" t="s">
        <v>158</v>
      </c>
      <c r="BE122" s="218">
        <f>IF(N122="základní",J122,0)</f>
        <v>0</v>
      </c>
      <c r="BF122" s="218">
        <f>IF(N122="snížená",J122,0)</f>
        <v>0</v>
      </c>
      <c r="BG122" s="218">
        <f>IF(N122="zákl. přenesená",J122,0)</f>
        <v>0</v>
      </c>
      <c r="BH122" s="218">
        <f>IF(N122="sníž. přenesená",J122,0)</f>
        <v>0</v>
      </c>
      <c r="BI122" s="218">
        <f>IF(N122="nulová",J122,0)</f>
        <v>0</v>
      </c>
      <c r="BJ122" s="19" t="s">
        <v>78</v>
      </c>
      <c r="BK122" s="218">
        <f>ROUND(I122*H122,2)</f>
        <v>0</v>
      </c>
      <c r="BL122" s="19" t="s">
        <v>2534</v>
      </c>
      <c r="BM122" s="217" t="s">
        <v>339</v>
      </c>
    </row>
    <row r="123" s="2" customFormat="1" ht="14.4" customHeight="1">
      <c r="A123" s="40"/>
      <c r="B123" s="41"/>
      <c r="C123" s="206" t="s">
        <v>347</v>
      </c>
      <c r="D123" s="206" t="s">
        <v>160</v>
      </c>
      <c r="E123" s="207" t="s">
        <v>4581</v>
      </c>
      <c r="F123" s="208" t="s">
        <v>4582</v>
      </c>
      <c r="G123" s="209" t="s">
        <v>3439</v>
      </c>
      <c r="H123" s="210">
        <v>0.5</v>
      </c>
      <c r="I123" s="211"/>
      <c r="J123" s="212">
        <f>ROUND(I123*H123,2)</f>
        <v>0</v>
      </c>
      <c r="K123" s="208" t="s">
        <v>19</v>
      </c>
      <c r="L123" s="46"/>
      <c r="M123" s="213" t="s">
        <v>19</v>
      </c>
      <c r="N123" s="214" t="s">
        <v>41</v>
      </c>
      <c r="O123" s="86"/>
      <c r="P123" s="215">
        <f>O123*H123</f>
        <v>0</v>
      </c>
      <c r="Q123" s="215">
        <v>0</v>
      </c>
      <c r="R123" s="215">
        <f>Q123*H123</f>
        <v>0</v>
      </c>
      <c r="S123" s="215">
        <v>0</v>
      </c>
      <c r="T123" s="21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7" t="s">
        <v>582</v>
      </c>
      <c r="AT123" s="217" t="s">
        <v>160</v>
      </c>
      <c r="AU123" s="217" t="s">
        <v>178</v>
      </c>
      <c r="AY123" s="19" t="s">
        <v>158</v>
      </c>
      <c r="BE123" s="218">
        <f>IF(N123="základní",J123,0)</f>
        <v>0</v>
      </c>
      <c r="BF123" s="218">
        <f>IF(N123="snížená",J123,0)</f>
        <v>0</v>
      </c>
      <c r="BG123" s="218">
        <f>IF(N123="zákl. přenesená",J123,0)</f>
        <v>0</v>
      </c>
      <c r="BH123" s="218">
        <f>IF(N123="sníž. přenesená",J123,0)</f>
        <v>0</v>
      </c>
      <c r="BI123" s="218">
        <f>IF(N123="nulová",J123,0)</f>
        <v>0</v>
      </c>
      <c r="BJ123" s="19" t="s">
        <v>78</v>
      </c>
      <c r="BK123" s="218">
        <f>ROUND(I123*H123,2)</f>
        <v>0</v>
      </c>
      <c r="BL123" s="19" t="s">
        <v>582</v>
      </c>
      <c r="BM123" s="217" t="s">
        <v>353</v>
      </c>
    </row>
    <row r="124" s="2" customFormat="1" ht="14.4" customHeight="1">
      <c r="A124" s="40"/>
      <c r="B124" s="41"/>
      <c r="C124" s="246" t="s">
        <v>353</v>
      </c>
      <c r="D124" s="246" t="s">
        <v>400</v>
      </c>
      <c r="E124" s="247" t="s">
        <v>4583</v>
      </c>
      <c r="F124" s="248" t="s">
        <v>4584</v>
      </c>
      <c r="G124" s="249" t="s">
        <v>3439</v>
      </c>
      <c r="H124" s="250">
        <v>0.5</v>
      </c>
      <c r="I124" s="251"/>
      <c r="J124" s="252">
        <f>ROUND(I124*H124,2)</f>
        <v>0</v>
      </c>
      <c r="K124" s="248" t="s">
        <v>19</v>
      </c>
      <c r="L124" s="253"/>
      <c r="M124" s="254" t="s">
        <v>19</v>
      </c>
      <c r="N124" s="255" t="s">
        <v>41</v>
      </c>
      <c r="O124" s="86"/>
      <c r="P124" s="215">
        <f>O124*H124</f>
        <v>0</v>
      </c>
      <c r="Q124" s="215">
        <v>0</v>
      </c>
      <c r="R124" s="215">
        <f>Q124*H124</f>
        <v>0</v>
      </c>
      <c r="S124" s="215">
        <v>0</v>
      </c>
      <c r="T124" s="216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17" t="s">
        <v>2534</v>
      </c>
      <c r="AT124" s="217" t="s">
        <v>400</v>
      </c>
      <c r="AU124" s="217" t="s">
        <v>178</v>
      </c>
      <c r="AY124" s="19" t="s">
        <v>158</v>
      </c>
      <c r="BE124" s="218">
        <f>IF(N124="základní",J124,0)</f>
        <v>0</v>
      </c>
      <c r="BF124" s="218">
        <f>IF(N124="snížená",J124,0)</f>
        <v>0</v>
      </c>
      <c r="BG124" s="218">
        <f>IF(N124="zákl. přenesená",J124,0)</f>
        <v>0</v>
      </c>
      <c r="BH124" s="218">
        <f>IF(N124="sníž. přenesená",J124,0)</f>
        <v>0</v>
      </c>
      <c r="BI124" s="218">
        <f>IF(N124="nulová",J124,0)</f>
        <v>0</v>
      </c>
      <c r="BJ124" s="19" t="s">
        <v>78</v>
      </c>
      <c r="BK124" s="218">
        <f>ROUND(I124*H124,2)</f>
        <v>0</v>
      </c>
      <c r="BL124" s="19" t="s">
        <v>2534</v>
      </c>
      <c r="BM124" s="217" t="s">
        <v>370</v>
      </c>
    </row>
    <row r="125" s="2" customFormat="1" ht="14.4" customHeight="1">
      <c r="A125" s="40"/>
      <c r="B125" s="41"/>
      <c r="C125" s="206" t="s">
        <v>360</v>
      </c>
      <c r="D125" s="206" t="s">
        <v>160</v>
      </c>
      <c r="E125" s="207" t="s">
        <v>4585</v>
      </c>
      <c r="F125" s="208" t="s">
        <v>4586</v>
      </c>
      <c r="G125" s="209" t="s">
        <v>3439</v>
      </c>
      <c r="H125" s="210">
        <v>0.5</v>
      </c>
      <c r="I125" s="211"/>
      <c r="J125" s="212">
        <f>ROUND(I125*H125,2)</f>
        <v>0</v>
      </c>
      <c r="K125" s="208" t="s">
        <v>19</v>
      </c>
      <c r="L125" s="46"/>
      <c r="M125" s="213" t="s">
        <v>19</v>
      </c>
      <c r="N125" s="214" t="s">
        <v>41</v>
      </c>
      <c r="O125" s="86"/>
      <c r="P125" s="215">
        <f>O125*H125</f>
        <v>0</v>
      </c>
      <c r="Q125" s="215">
        <v>0</v>
      </c>
      <c r="R125" s="215">
        <f>Q125*H125</f>
        <v>0</v>
      </c>
      <c r="S125" s="215">
        <v>0</v>
      </c>
      <c r="T125" s="21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17" t="s">
        <v>582</v>
      </c>
      <c r="AT125" s="217" t="s">
        <v>160</v>
      </c>
      <c r="AU125" s="217" t="s">
        <v>178</v>
      </c>
      <c r="AY125" s="19" t="s">
        <v>158</v>
      </c>
      <c r="BE125" s="218">
        <f>IF(N125="základní",J125,0)</f>
        <v>0</v>
      </c>
      <c r="BF125" s="218">
        <f>IF(N125="snížená",J125,0)</f>
        <v>0</v>
      </c>
      <c r="BG125" s="218">
        <f>IF(N125="zákl. přenesená",J125,0)</f>
        <v>0</v>
      </c>
      <c r="BH125" s="218">
        <f>IF(N125="sníž. přenesená",J125,0)</f>
        <v>0</v>
      </c>
      <c r="BI125" s="218">
        <f>IF(N125="nulová",J125,0)</f>
        <v>0</v>
      </c>
      <c r="BJ125" s="19" t="s">
        <v>78</v>
      </c>
      <c r="BK125" s="218">
        <f>ROUND(I125*H125,2)</f>
        <v>0</v>
      </c>
      <c r="BL125" s="19" t="s">
        <v>582</v>
      </c>
      <c r="BM125" s="217" t="s">
        <v>388</v>
      </c>
    </row>
    <row r="126" s="2" customFormat="1" ht="14.4" customHeight="1">
      <c r="A126" s="40"/>
      <c r="B126" s="41"/>
      <c r="C126" s="246" t="s">
        <v>370</v>
      </c>
      <c r="D126" s="246" t="s">
        <v>400</v>
      </c>
      <c r="E126" s="247" t="s">
        <v>4587</v>
      </c>
      <c r="F126" s="248" t="s">
        <v>4588</v>
      </c>
      <c r="G126" s="249" t="s">
        <v>3439</v>
      </c>
      <c r="H126" s="250">
        <v>0.5</v>
      </c>
      <c r="I126" s="251"/>
      <c r="J126" s="252">
        <f>ROUND(I126*H126,2)</f>
        <v>0</v>
      </c>
      <c r="K126" s="248" t="s">
        <v>19</v>
      </c>
      <c r="L126" s="253"/>
      <c r="M126" s="254" t="s">
        <v>19</v>
      </c>
      <c r="N126" s="255" t="s">
        <v>41</v>
      </c>
      <c r="O126" s="86"/>
      <c r="P126" s="215">
        <f>O126*H126</f>
        <v>0</v>
      </c>
      <c r="Q126" s="215">
        <v>0</v>
      </c>
      <c r="R126" s="215">
        <f>Q126*H126</f>
        <v>0</v>
      </c>
      <c r="S126" s="215">
        <v>0</v>
      </c>
      <c r="T126" s="21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7" t="s">
        <v>2534</v>
      </c>
      <c r="AT126" s="217" t="s">
        <v>400</v>
      </c>
      <c r="AU126" s="217" t="s">
        <v>178</v>
      </c>
      <c r="AY126" s="19" t="s">
        <v>158</v>
      </c>
      <c r="BE126" s="218">
        <f>IF(N126="základní",J126,0)</f>
        <v>0</v>
      </c>
      <c r="BF126" s="218">
        <f>IF(N126="snížená",J126,0)</f>
        <v>0</v>
      </c>
      <c r="BG126" s="218">
        <f>IF(N126="zákl. přenesená",J126,0)</f>
        <v>0</v>
      </c>
      <c r="BH126" s="218">
        <f>IF(N126="sníž. přenesená",J126,0)</f>
        <v>0</v>
      </c>
      <c r="BI126" s="218">
        <f>IF(N126="nulová",J126,0)</f>
        <v>0</v>
      </c>
      <c r="BJ126" s="19" t="s">
        <v>78</v>
      </c>
      <c r="BK126" s="218">
        <f>ROUND(I126*H126,2)</f>
        <v>0</v>
      </c>
      <c r="BL126" s="19" t="s">
        <v>2534</v>
      </c>
      <c r="BM126" s="217" t="s">
        <v>405</v>
      </c>
    </row>
    <row r="127" s="2" customFormat="1" ht="14.4" customHeight="1">
      <c r="A127" s="40"/>
      <c r="B127" s="41"/>
      <c r="C127" s="206" t="s">
        <v>378</v>
      </c>
      <c r="D127" s="206" t="s">
        <v>160</v>
      </c>
      <c r="E127" s="207" t="s">
        <v>4589</v>
      </c>
      <c r="F127" s="208" t="s">
        <v>4590</v>
      </c>
      <c r="G127" s="209" t="s">
        <v>3439</v>
      </c>
      <c r="H127" s="210">
        <v>1</v>
      </c>
      <c r="I127" s="211"/>
      <c r="J127" s="212">
        <f>ROUND(I127*H127,2)</f>
        <v>0</v>
      </c>
      <c r="K127" s="208" t="s">
        <v>19</v>
      </c>
      <c r="L127" s="46"/>
      <c r="M127" s="213" t="s">
        <v>19</v>
      </c>
      <c r="N127" s="214" t="s">
        <v>41</v>
      </c>
      <c r="O127" s="86"/>
      <c r="P127" s="215">
        <f>O127*H127</f>
        <v>0</v>
      </c>
      <c r="Q127" s="215">
        <v>0</v>
      </c>
      <c r="R127" s="215">
        <f>Q127*H127</f>
        <v>0</v>
      </c>
      <c r="S127" s="215">
        <v>0</v>
      </c>
      <c r="T127" s="21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17" t="s">
        <v>582</v>
      </c>
      <c r="AT127" s="217" t="s">
        <v>160</v>
      </c>
      <c r="AU127" s="217" t="s">
        <v>178</v>
      </c>
      <c r="AY127" s="19" t="s">
        <v>158</v>
      </c>
      <c r="BE127" s="218">
        <f>IF(N127="základní",J127,0)</f>
        <v>0</v>
      </c>
      <c r="BF127" s="218">
        <f>IF(N127="snížená",J127,0)</f>
        <v>0</v>
      </c>
      <c r="BG127" s="218">
        <f>IF(N127="zákl. přenesená",J127,0)</f>
        <v>0</v>
      </c>
      <c r="BH127" s="218">
        <f>IF(N127="sníž. přenesená",J127,0)</f>
        <v>0</v>
      </c>
      <c r="BI127" s="218">
        <f>IF(N127="nulová",J127,0)</f>
        <v>0</v>
      </c>
      <c r="BJ127" s="19" t="s">
        <v>78</v>
      </c>
      <c r="BK127" s="218">
        <f>ROUND(I127*H127,2)</f>
        <v>0</v>
      </c>
      <c r="BL127" s="19" t="s">
        <v>582</v>
      </c>
      <c r="BM127" s="217" t="s">
        <v>416</v>
      </c>
    </row>
    <row r="128" s="2" customFormat="1" ht="14.4" customHeight="1">
      <c r="A128" s="40"/>
      <c r="B128" s="41"/>
      <c r="C128" s="246" t="s">
        <v>388</v>
      </c>
      <c r="D128" s="246" t="s">
        <v>400</v>
      </c>
      <c r="E128" s="247" t="s">
        <v>4591</v>
      </c>
      <c r="F128" s="248" t="s">
        <v>4592</v>
      </c>
      <c r="G128" s="249" t="s">
        <v>3439</v>
      </c>
      <c r="H128" s="250">
        <v>1</v>
      </c>
      <c r="I128" s="251"/>
      <c r="J128" s="252">
        <f>ROUND(I128*H128,2)</f>
        <v>0</v>
      </c>
      <c r="K128" s="248" t="s">
        <v>19</v>
      </c>
      <c r="L128" s="253"/>
      <c r="M128" s="254" t="s">
        <v>19</v>
      </c>
      <c r="N128" s="255" t="s">
        <v>41</v>
      </c>
      <c r="O128" s="86"/>
      <c r="P128" s="215">
        <f>O128*H128</f>
        <v>0</v>
      </c>
      <c r="Q128" s="215">
        <v>0</v>
      </c>
      <c r="R128" s="215">
        <f>Q128*H128</f>
        <v>0</v>
      </c>
      <c r="S128" s="215">
        <v>0</v>
      </c>
      <c r="T128" s="21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17" t="s">
        <v>2534</v>
      </c>
      <c r="AT128" s="217" t="s">
        <v>400</v>
      </c>
      <c r="AU128" s="217" t="s">
        <v>178</v>
      </c>
      <c r="AY128" s="19" t="s">
        <v>158</v>
      </c>
      <c r="BE128" s="218">
        <f>IF(N128="základní",J128,0)</f>
        <v>0</v>
      </c>
      <c r="BF128" s="218">
        <f>IF(N128="snížená",J128,0)</f>
        <v>0</v>
      </c>
      <c r="BG128" s="218">
        <f>IF(N128="zákl. přenesená",J128,0)</f>
        <v>0</v>
      </c>
      <c r="BH128" s="218">
        <f>IF(N128="sníž. přenesená",J128,0)</f>
        <v>0</v>
      </c>
      <c r="BI128" s="218">
        <f>IF(N128="nulová",J128,0)</f>
        <v>0</v>
      </c>
      <c r="BJ128" s="19" t="s">
        <v>78</v>
      </c>
      <c r="BK128" s="218">
        <f>ROUND(I128*H128,2)</f>
        <v>0</v>
      </c>
      <c r="BL128" s="19" t="s">
        <v>2534</v>
      </c>
      <c r="BM128" s="217" t="s">
        <v>427</v>
      </c>
    </row>
    <row r="129" s="2" customFormat="1" ht="14.4" customHeight="1">
      <c r="A129" s="40"/>
      <c r="B129" s="41"/>
      <c r="C129" s="206" t="s">
        <v>399</v>
      </c>
      <c r="D129" s="206" t="s">
        <v>160</v>
      </c>
      <c r="E129" s="207" t="s">
        <v>4593</v>
      </c>
      <c r="F129" s="208" t="s">
        <v>4594</v>
      </c>
      <c r="G129" s="209" t="s">
        <v>3439</v>
      </c>
      <c r="H129" s="210">
        <v>1</v>
      </c>
      <c r="I129" s="211"/>
      <c r="J129" s="212">
        <f>ROUND(I129*H129,2)</f>
        <v>0</v>
      </c>
      <c r="K129" s="208" t="s">
        <v>19</v>
      </c>
      <c r="L129" s="46"/>
      <c r="M129" s="213" t="s">
        <v>19</v>
      </c>
      <c r="N129" s="214" t="s">
        <v>41</v>
      </c>
      <c r="O129" s="86"/>
      <c r="P129" s="215">
        <f>O129*H129</f>
        <v>0</v>
      </c>
      <c r="Q129" s="215">
        <v>0</v>
      </c>
      <c r="R129" s="215">
        <f>Q129*H129</f>
        <v>0</v>
      </c>
      <c r="S129" s="215">
        <v>0</v>
      </c>
      <c r="T129" s="21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7" t="s">
        <v>582</v>
      </c>
      <c r="AT129" s="217" t="s">
        <v>160</v>
      </c>
      <c r="AU129" s="217" t="s">
        <v>178</v>
      </c>
      <c r="AY129" s="19" t="s">
        <v>158</v>
      </c>
      <c r="BE129" s="218">
        <f>IF(N129="základní",J129,0)</f>
        <v>0</v>
      </c>
      <c r="BF129" s="218">
        <f>IF(N129="snížená",J129,0)</f>
        <v>0</v>
      </c>
      <c r="BG129" s="218">
        <f>IF(N129="zákl. přenesená",J129,0)</f>
        <v>0</v>
      </c>
      <c r="BH129" s="218">
        <f>IF(N129="sníž. přenesená",J129,0)</f>
        <v>0</v>
      </c>
      <c r="BI129" s="218">
        <f>IF(N129="nulová",J129,0)</f>
        <v>0</v>
      </c>
      <c r="BJ129" s="19" t="s">
        <v>78</v>
      </c>
      <c r="BK129" s="218">
        <f>ROUND(I129*H129,2)</f>
        <v>0</v>
      </c>
      <c r="BL129" s="19" t="s">
        <v>582</v>
      </c>
      <c r="BM129" s="217" t="s">
        <v>439</v>
      </c>
    </row>
    <row r="130" s="2" customFormat="1" ht="14.4" customHeight="1">
      <c r="A130" s="40"/>
      <c r="B130" s="41"/>
      <c r="C130" s="246" t="s">
        <v>405</v>
      </c>
      <c r="D130" s="246" t="s">
        <v>400</v>
      </c>
      <c r="E130" s="247" t="s">
        <v>4595</v>
      </c>
      <c r="F130" s="248" t="s">
        <v>4596</v>
      </c>
      <c r="G130" s="249" t="s">
        <v>3439</v>
      </c>
      <c r="H130" s="250">
        <v>1</v>
      </c>
      <c r="I130" s="251"/>
      <c r="J130" s="252">
        <f>ROUND(I130*H130,2)</f>
        <v>0</v>
      </c>
      <c r="K130" s="248" t="s">
        <v>19</v>
      </c>
      <c r="L130" s="253"/>
      <c r="M130" s="254" t="s">
        <v>19</v>
      </c>
      <c r="N130" s="255" t="s">
        <v>41</v>
      </c>
      <c r="O130" s="86"/>
      <c r="P130" s="215">
        <f>O130*H130</f>
        <v>0</v>
      </c>
      <c r="Q130" s="215">
        <v>0</v>
      </c>
      <c r="R130" s="215">
        <f>Q130*H130</f>
        <v>0</v>
      </c>
      <c r="S130" s="215">
        <v>0</v>
      </c>
      <c r="T130" s="216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17" t="s">
        <v>2534</v>
      </c>
      <c r="AT130" s="217" t="s">
        <v>400</v>
      </c>
      <c r="AU130" s="217" t="s">
        <v>178</v>
      </c>
      <c r="AY130" s="19" t="s">
        <v>158</v>
      </c>
      <c r="BE130" s="218">
        <f>IF(N130="základní",J130,0)</f>
        <v>0</v>
      </c>
      <c r="BF130" s="218">
        <f>IF(N130="snížená",J130,0)</f>
        <v>0</v>
      </c>
      <c r="BG130" s="218">
        <f>IF(N130="zákl. přenesená",J130,0)</f>
        <v>0</v>
      </c>
      <c r="BH130" s="218">
        <f>IF(N130="sníž. přenesená",J130,0)</f>
        <v>0</v>
      </c>
      <c r="BI130" s="218">
        <f>IF(N130="nulová",J130,0)</f>
        <v>0</v>
      </c>
      <c r="BJ130" s="19" t="s">
        <v>78</v>
      </c>
      <c r="BK130" s="218">
        <f>ROUND(I130*H130,2)</f>
        <v>0</v>
      </c>
      <c r="BL130" s="19" t="s">
        <v>2534</v>
      </c>
      <c r="BM130" s="217" t="s">
        <v>452</v>
      </c>
    </row>
    <row r="131" s="2" customFormat="1" ht="14.4" customHeight="1">
      <c r="A131" s="40"/>
      <c r="B131" s="41"/>
      <c r="C131" s="206" t="s">
        <v>410</v>
      </c>
      <c r="D131" s="206" t="s">
        <v>160</v>
      </c>
      <c r="E131" s="207" t="s">
        <v>4597</v>
      </c>
      <c r="F131" s="208" t="s">
        <v>4598</v>
      </c>
      <c r="G131" s="209" t="s">
        <v>3439</v>
      </c>
      <c r="H131" s="210">
        <v>4</v>
      </c>
      <c r="I131" s="211"/>
      <c r="J131" s="212">
        <f>ROUND(I131*H131,2)</f>
        <v>0</v>
      </c>
      <c r="K131" s="208" t="s">
        <v>19</v>
      </c>
      <c r="L131" s="46"/>
      <c r="M131" s="213" t="s">
        <v>19</v>
      </c>
      <c r="N131" s="214" t="s">
        <v>41</v>
      </c>
      <c r="O131" s="86"/>
      <c r="P131" s="215">
        <f>O131*H131</f>
        <v>0</v>
      </c>
      <c r="Q131" s="215">
        <v>0</v>
      </c>
      <c r="R131" s="215">
        <f>Q131*H131</f>
        <v>0</v>
      </c>
      <c r="S131" s="215">
        <v>0</v>
      </c>
      <c r="T131" s="216">
        <f>S131*H131</f>
        <v>0</v>
      </c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R131" s="217" t="s">
        <v>582</v>
      </c>
      <c r="AT131" s="217" t="s">
        <v>160</v>
      </c>
      <c r="AU131" s="217" t="s">
        <v>178</v>
      </c>
      <c r="AY131" s="19" t="s">
        <v>158</v>
      </c>
      <c r="BE131" s="218">
        <f>IF(N131="základní",J131,0)</f>
        <v>0</v>
      </c>
      <c r="BF131" s="218">
        <f>IF(N131="snížená",J131,0)</f>
        <v>0</v>
      </c>
      <c r="BG131" s="218">
        <f>IF(N131="zákl. přenesená",J131,0)</f>
        <v>0</v>
      </c>
      <c r="BH131" s="218">
        <f>IF(N131="sníž. přenesená",J131,0)</f>
        <v>0</v>
      </c>
      <c r="BI131" s="218">
        <f>IF(N131="nulová",J131,0)</f>
        <v>0</v>
      </c>
      <c r="BJ131" s="19" t="s">
        <v>78</v>
      </c>
      <c r="BK131" s="218">
        <f>ROUND(I131*H131,2)</f>
        <v>0</v>
      </c>
      <c r="BL131" s="19" t="s">
        <v>582</v>
      </c>
      <c r="BM131" s="217" t="s">
        <v>472</v>
      </c>
    </row>
    <row r="132" s="2" customFormat="1" ht="14.4" customHeight="1">
      <c r="A132" s="40"/>
      <c r="B132" s="41"/>
      <c r="C132" s="246" t="s">
        <v>416</v>
      </c>
      <c r="D132" s="246" t="s">
        <v>400</v>
      </c>
      <c r="E132" s="247" t="s">
        <v>4599</v>
      </c>
      <c r="F132" s="248" t="s">
        <v>4600</v>
      </c>
      <c r="G132" s="249" t="s">
        <v>3439</v>
      </c>
      <c r="H132" s="250">
        <v>4</v>
      </c>
      <c r="I132" s="251"/>
      <c r="J132" s="252">
        <f>ROUND(I132*H132,2)</f>
        <v>0</v>
      </c>
      <c r="K132" s="248" t="s">
        <v>19</v>
      </c>
      <c r="L132" s="253"/>
      <c r="M132" s="254" t="s">
        <v>19</v>
      </c>
      <c r="N132" s="255" t="s">
        <v>41</v>
      </c>
      <c r="O132" s="86"/>
      <c r="P132" s="215">
        <f>O132*H132</f>
        <v>0</v>
      </c>
      <c r="Q132" s="215">
        <v>0</v>
      </c>
      <c r="R132" s="215">
        <f>Q132*H132</f>
        <v>0</v>
      </c>
      <c r="S132" s="215">
        <v>0</v>
      </c>
      <c r="T132" s="216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17" t="s">
        <v>2534</v>
      </c>
      <c r="AT132" s="217" t="s">
        <v>400</v>
      </c>
      <c r="AU132" s="217" t="s">
        <v>178</v>
      </c>
      <c r="AY132" s="19" t="s">
        <v>158</v>
      </c>
      <c r="BE132" s="218">
        <f>IF(N132="základní",J132,0)</f>
        <v>0</v>
      </c>
      <c r="BF132" s="218">
        <f>IF(N132="snížená",J132,0)</f>
        <v>0</v>
      </c>
      <c r="BG132" s="218">
        <f>IF(N132="zákl. přenesená",J132,0)</f>
        <v>0</v>
      </c>
      <c r="BH132" s="218">
        <f>IF(N132="sníž. přenesená",J132,0)</f>
        <v>0</v>
      </c>
      <c r="BI132" s="218">
        <f>IF(N132="nulová",J132,0)</f>
        <v>0</v>
      </c>
      <c r="BJ132" s="19" t="s">
        <v>78</v>
      </c>
      <c r="BK132" s="218">
        <f>ROUND(I132*H132,2)</f>
        <v>0</v>
      </c>
      <c r="BL132" s="19" t="s">
        <v>2534</v>
      </c>
      <c r="BM132" s="217" t="s">
        <v>492</v>
      </c>
    </row>
    <row r="133" s="2" customFormat="1" ht="14.4" customHeight="1">
      <c r="A133" s="40"/>
      <c r="B133" s="41"/>
      <c r="C133" s="206" t="s">
        <v>421</v>
      </c>
      <c r="D133" s="206" t="s">
        <v>160</v>
      </c>
      <c r="E133" s="207" t="s">
        <v>4601</v>
      </c>
      <c r="F133" s="208" t="s">
        <v>4602</v>
      </c>
      <c r="G133" s="209" t="s">
        <v>3439</v>
      </c>
      <c r="H133" s="210">
        <v>1</v>
      </c>
      <c r="I133" s="211"/>
      <c r="J133" s="212">
        <f>ROUND(I133*H133,2)</f>
        <v>0</v>
      </c>
      <c r="K133" s="208" t="s">
        <v>19</v>
      </c>
      <c r="L133" s="46"/>
      <c r="M133" s="213" t="s">
        <v>19</v>
      </c>
      <c r="N133" s="214" t="s">
        <v>41</v>
      </c>
      <c r="O133" s="86"/>
      <c r="P133" s="215">
        <f>O133*H133</f>
        <v>0</v>
      </c>
      <c r="Q133" s="215">
        <v>0</v>
      </c>
      <c r="R133" s="215">
        <f>Q133*H133</f>
        <v>0</v>
      </c>
      <c r="S133" s="215">
        <v>0</v>
      </c>
      <c r="T133" s="21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17" t="s">
        <v>582</v>
      </c>
      <c r="AT133" s="217" t="s">
        <v>160</v>
      </c>
      <c r="AU133" s="217" t="s">
        <v>178</v>
      </c>
      <c r="AY133" s="19" t="s">
        <v>158</v>
      </c>
      <c r="BE133" s="218">
        <f>IF(N133="základní",J133,0)</f>
        <v>0</v>
      </c>
      <c r="BF133" s="218">
        <f>IF(N133="snížená",J133,0)</f>
        <v>0</v>
      </c>
      <c r="BG133" s="218">
        <f>IF(N133="zákl. přenesená",J133,0)</f>
        <v>0</v>
      </c>
      <c r="BH133" s="218">
        <f>IF(N133="sníž. přenesená",J133,0)</f>
        <v>0</v>
      </c>
      <c r="BI133" s="218">
        <f>IF(N133="nulová",J133,0)</f>
        <v>0</v>
      </c>
      <c r="BJ133" s="19" t="s">
        <v>78</v>
      </c>
      <c r="BK133" s="218">
        <f>ROUND(I133*H133,2)</f>
        <v>0</v>
      </c>
      <c r="BL133" s="19" t="s">
        <v>582</v>
      </c>
      <c r="BM133" s="217" t="s">
        <v>502</v>
      </c>
    </row>
    <row r="134" s="2" customFormat="1" ht="14.4" customHeight="1">
      <c r="A134" s="40"/>
      <c r="B134" s="41"/>
      <c r="C134" s="246" t="s">
        <v>427</v>
      </c>
      <c r="D134" s="246" t="s">
        <v>400</v>
      </c>
      <c r="E134" s="247" t="s">
        <v>4603</v>
      </c>
      <c r="F134" s="248" t="s">
        <v>4604</v>
      </c>
      <c r="G134" s="249" t="s">
        <v>3439</v>
      </c>
      <c r="H134" s="250">
        <v>1</v>
      </c>
      <c r="I134" s="251"/>
      <c r="J134" s="252">
        <f>ROUND(I134*H134,2)</f>
        <v>0</v>
      </c>
      <c r="K134" s="248" t="s">
        <v>19</v>
      </c>
      <c r="L134" s="253"/>
      <c r="M134" s="254" t="s">
        <v>19</v>
      </c>
      <c r="N134" s="255" t="s">
        <v>41</v>
      </c>
      <c r="O134" s="86"/>
      <c r="P134" s="215">
        <f>O134*H134</f>
        <v>0</v>
      </c>
      <c r="Q134" s="215">
        <v>0</v>
      </c>
      <c r="R134" s="215">
        <f>Q134*H134</f>
        <v>0</v>
      </c>
      <c r="S134" s="215">
        <v>0</v>
      </c>
      <c r="T134" s="216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17" t="s">
        <v>2534</v>
      </c>
      <c r="AT134" s="217" t="s">
        <v>400</v>
      </c>
      <c r="AU134" s="217" t="s">
        <v>178</v>
      </c>
      <c r="AY134" s="19" t="s">
        <v>158</v>
      </c>
      <c r="BE134" s="218">
        <f>IF(N134="základní",J134,0)</f>
        <v>0</v>
      </c>
      <c r="BF134" s="218">
        <f>IF(N134="snížená",J134,0)</f>
        <v>0</v>
      </c>
      <c r="BG134" s="218">
        <f>IF(N134="zákl. přenesená",J134,0)</f>
        <v>0</v>
      </c>
      <c r="BH134" s="218">
        <f>IF(N134="sníž. přenesená",J134,0)</f>
        <v>0</v>
      </c>
      <c r="BI134" s="218">
        <f>IF(N134="nulová",J134,0)</f>
        <v>0</v>
      </c>
      <c r="BJ134" s="19" t="s">
        <v>78</v>
      </c>
      <c r="BK134" s="218">
        <f>ROUND(I134*H134,2)</f>
        <v>0</v>
      </c>
      <c r="BL134" s="19" t="s">
        <v>2534</v>
      </c>
      <c r="BM134" s="217" t="s">
        <v>513</v>
      </c>
    </row>
    <row r="135" s="2" customFormat="1" ht="14.4" customHeight="1">
      <c r="A135" s="40"/>
      <c r="B135" s="41"/>
      <c r="C135" s="206" t="s">
        <v>433</v>
      </c>
      <c r="D135" s="206" t="s">
        <v>160</v>
      </c>
      <c r="E135" s="207" t="s">
        <v>4605</v>
      </c>
      <c r="F135" s="208" t="s">
        <v>4606</v>
      </c>
      <c r="G135" s="209" t="s">
        <v>3439</v>
      </c>
      <c r="H135" s="210">
        <v>1</v>
      </c>
      <c r="I135" s="211"/>
      <c r="J135" s="212">
        <f>ROUND(I135*H135,2)</f>
        <v>0</v>
      </c>
      <c r="K135" s="208" t="s">
        <v>19</v>
      </c>
      <c r="L135" s="46"/>
      <c r="M135" s="213" t="s">
        <v>19</v>
      </c>
      <c r="N135" s="214" t="s">
        <v>41</v>
      </c>
      <c r="O135" s="86"/>
      <c r="P135" s="215">
        <f>O135*H135</f>
        <v>0</v>
      </c>
      <c r="Q135" s="215">
        <v>0</v>
      </c>
      <c r="R135" s="215">
        <f>Q135*H135</f>
        <v>0</v>
      </c>
      <c r="S135" s="215">
        <v>0</v>
      </c>
      <c r="T135" s="21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7" t="s">
        <v>582</v>
      </c>
      <c r="AT135" s="217" t="s">
        <v>160</v>
      </c>
      <c r="AU135" s="217" t="s">
        <v>178</v>
      </c>
      <c r="AY135" s="19" t="s">
        <v>158</v>
      </c>
      <c r="BE135" s="218">
        <f>IF(N135="základní",J135,0)</f>
        <v>0</v>
      </c>
      <c r="BF135" s="218">
        <f>IF(N135="snížená",J135,0)</f>
        <v>0</v>
      </c>
      <c r="BG135" s="218">
        <f>IF(N135="zákl. přenesená",J135,0)</f>
        <v>0</v>
      </c>
      <c r="BH135" s="218">
        <f>IF(N135="sníž. přenesená",J135,0)</f>
        <v>0</v>
      </c>
      <c r="BI135" s="218">
        <f>IF(N135="nulová",J135,0)</f>
        <v>0</v>
      </c>
      <c r="BJ135" s="19" t="s">
        <v>78</v>
      </c>
      <c r="BK135" s="218">
        <f>ROUND(I135*H135,2)</f>
        <v>0</v>
      </c>
      <c r="BL135" s="19" t="s">
        <v>582</v>
      </c>
      <c r="BM135" s="217" t="s">
        <v>524</v>
      </c>
    </row>
    <row r="136" s="2" customFormat="1" ht="14.4" customHeight="1">
      <c r="A136" s="40"/>
      <c r="B136" s="41"/>
      <c r="C136" s="246" t="s">
        <v>439</v>
      </c>
      <c r="D136" s="246" t="s">
        <v>400</v>
      </c>
      <c r="E136" s="247" t="s">
        <v>4607</v>
      </c>
      <c r="F136" s="248" t="s">
        <v>4608</v>
      </c>
      <c r="G136" s="249" t="s">
        <v>3439</v>
      </c>
      <c r="H136" s="250">
        <v>1</v>
      </c>
      <c r="I136" s="251"/>
      <c r="J136" s="252">
        <f>ROUND(I136*H136,2)</f>
        <v>0</v>
      </c>
      <c r="K136" s="248" t="s">
        <v>19</v>
      </c>
      <c r="L136" s="253"/>
      <c r="M136" s="254" t="s">
        <v>19</v>
      </c>
      <c r="N136" s="255" t="s">
        <v>41</v>
      </c>
      <c r="O136" s="86"/>
      <c r="P136" s="215">
        <f>O136*H136</f>
        <v>0</v>
      </c>
      <c r="Q136" s="215">
        <v>0</v>
      </c>
      <c r="R136" s="215">
        <f>Q136*H136</f>
        <v>0</v>
      </c>
      <c r="S136" s="215">
        <v>0</v>
      </c>
      <c r="T136" s="216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17" t="s">
        <v>2534</v>
      </c>
      <c r="AT136" s="217" t="s">
        <v>400</v>
      </c>
      <c r="AU136" s="217" t="s">
        <v>178</v>
      </c>
      <c r="AY136" s="19" t="s">
        <v>158</v>
      </c>
      <c r="BE136" s="218">
        <f>IF(N136="základní",J136,0)</f>
        <v>0</v>
      </c>
      <c r="BF136" s="218">
        <f>IF(N136="snížená",J136,0)</f>
        <v>0</v>
      </c>
      <c r="BG136" s="218">
        <f>IF(N136="zákl. přenesená",J136,0)</f>
        <v>0</v>
      </c>
      <c r="BH136" s="218">
        <f>IF(N136="sníž. přenesená",J136,0)</f>
        <v>0</v>
      </c>
      <c r="BI136" s="218">
        <f>IF(N136="nulová",J136,0)</f>
        <v>0</v>
      </c>
      <c r="BJ136" s="19" t="s">
        <v>78</v>
      </c>
      <c r="BK136" s="218">
        <f>ROUND(I136*H136,2)</f>
        <v>0</v>
      </c>
      <c r="BL136" s="19" t="s">
        <v>2534</v>
      </c>
      <c r="BM136" s="217" t="s">
        <v>532</v>
      </c>
    </row>
    <row r="137" s="2" customFormat="1" ht="14.4" customHeight="1">
      <c r="A137" s="40"/>
      <c r="B137" s="41"/>
      <c r="C137" s="206" t="s">
        <v>445</v>
      </c>
      <c r="D137" s="206" t="s">
        <v>160</v>
      </c>
      <c r="E137" s="207" t="s">
        <v>4609</v>
      </c>
      <c r="F137" s="208" t="s">
        <v>4610</v>
      </c>
      <c r="G137" s="209" t="s">
        <v>3439</v>
      </c>
      <c r="H137" s="210">
        <v>1</v>
      </c>
      <c r="I137" s="211"/>
      <c r="J137" s="212">
        <f>ROUND(I137*H137,2)</f>
        <v>0</v>
      </c>
      <c r="K137" s="208" t="s">
        <v>19</v>
      </c>
      <c r="L137" s="46"/>
      <c r="M137" s="213" t="s">
        <v>19</v>
      </c>
      <c r="N137" s="214" t="s">
        <v>41</v>
      </c>
      <c r="O137" s="86"/>
      <c r="P137" s="215">
        <f>O137*H137</f>
        <v>0</v>
      </c>
      <c r="Q137" s="215">
        <v>0</v>
      </c>
      <c r="R137" s="215">
        <f>Q137*H137</f>
        <v>0</v>
      </c>
      <c r="S137" s="215">
        <v>0</v>
      </c>
      <c r="T137" s="21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7" t="s">
        <v>582</v>
      </c>
      <c r="AT137" s="217" t="s">
        <v>160</v>
      </c>
      <c r="AU137" s="217" t="s">
        <v>178</v>
      </c>
      <c r="AY137" s="19" t="s">
        <v>158</v>
      </c>
      <c r="BE137" s="218">
        <f>IF(N137="základní",J137,0)</f>
        <v>0</v>
      </c>
      <c r="BF137" s="218">
        <f>IF(N137="snížená",J137,0)</f>
        <v>0</v>
      </c>
      <c r="BG137" s="218">
        <f>IF(N137="zákl. přenesená",J137,0)</f>
        <v>0</v>
      </c>
      <c r="BH137" s="218">
        <f>IF(N137="sníž. přenesená",J137,0)</f>
        <v>0</v>
      </c>
      <c r="BI137" s="218">
        <f>IF(N137="nulová",J137,0)</f>
        <v>0</v>
      </c>
      <c r="BJ137" s="19" t="s">
        <v>78</v>
      </c>
      <c r="BK137" s="218">
        <f>ROUND(I137*H137,2)</f>
        <v>0</v>
      </c>
      <c r="BL137" s="19" t="s">
        <v>582</v>
      </c>
      <c r="BM137" s="217" t="s">
        <v>540</v>
      </c>
    </row>
    <row r="138" s="2" customFormat="1" ht="14.4" customHeight="1">
      <c r="A138" s="40"/>
      <c r="B138" s="41"/>
      <c r="C138" s="246" t="s">
        <v>452</v>
      </c>
      <c r="D138" s="246" t="s">
        <v>400</v>
      </c>
      <c r="E138" s="247" t="s">
        <v>4611</v>
      </c>
      <c r="F138" s="248" t="s">
        <v>4612</v>
      </c>
      <c r="G138" s="249" t="s">
        <v>3439</v>
      </c>
      <c r="H138" s="250">
        <v>1</v>
      </c>
      <c r="I138" s="251"/>
      <c r="J138" s="252">
        <f>ROUND(I138*H138,2)</f>
        <v>0</v>
      </c>
      <c r="K138" s="248" t="s">
        <v>19</v>
      </c>
      <c r="L138" s="253"/>
      <c r="M138" s="254" t="s">
        <v>19</v>
      </c>
      <c r="N138" s="255" t="s">
        <v>41</v>
      </c>
      <c r="O138" s="86"/>
      <c r="P138" s="215">
        <f>O138*H138</f>
        <v>0</v>
      </c>
      <c r="Q138" s="215">
        <v>0</v>
      </c>
      <c r="R138" s="215">
        <f>Q138*H138</f>
        <v>0</v>
      </c>
      <c r="S138" s="215">
        <v>0</v>
      </c>
      <c r="T138" s="21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17" t="s">
        <v>2534</v>
      </c>
      <c r="AT138" s="217" t="s">
        <v>400</v>
      </c>
      <c r="AU138" s="217" t="s">
        <v>178</v>
      </c>
      <c r="AY138" s="19" t="s">
        <v>158</v>
      </c>
      <c r="BE138" s="218">
        <f>IF(N138="základní",J138,0)</f>
        <v>0</v>
      </c>
      <c r="BF138" s="218">
        <f>IF(N138="snížená",J138,0)</f>
        <v>0</v>
      </c>
      <c r="BG138" s="218">
        <f>IF(N138="zákl. přenesená",J138,0)</f>
        <v>0</v>
      </c>
      <c r="BH138" s="218">
        <f>IF(N138="sníž. přenesená",J138,0)</f>
        <v>0</v>
      </c>
      <c r="BI138" s="218">
        <f>IF(N138="nulová",J138,0)</f>
        <v>0</v>
      </c>
      <c r="BJ138" s="19" t="s">
        <v>78</v>
      </c>
      <c r="BK138" s="218">
        <f>ROUND(I138*H138,2)</f>
        <v>0</v>
      </c>
      <c r="BL138" s="19" t="s">
        <v>2534</v>
      </c>
      <c r="BM138" s="217" t="s">
        <v>548</v>
      </c>
    </row>
    <row r="139" s="12" customFormat="1" ht="25.92" customHeight="1">
      <c r="A139" s="12"/>
      <c r="B139" s="190"/>
      <c r="C139" s="191"/>
      <c r="D139" s="192" t="s">
        <v>69</v>
      </c>
      <c r="E139" s="193" t="s">
        <v>4503</v>
      </c>
      <c r="F139" s="193" t="s">
        <v>4504</v>
      </c>
      <c r="G139" s="191"/>
      <c r="H139" s="191"/>
      <c r="I139" s="194"/>
      <c r="J139" s="195">
        <f>BK139</f>
        <v>0</v>
      </c>
      <c r="K139" s="191"/>
      <c r="L139" s="196"/>
      <c r="M139" s="197"/>
      <c r="N139" s="198"/>
      <c r="O139" s="198"/>
      <c r="P139" s="199">
        <f>P140</f>
        <v>0</v>
      </c>
      <c r="Q139" s="198"/>
      <c r="R139" s="199">
        <f>R140</f>
        <v>0</v>
      </c>
      <c r="S139" s="198"/>
      <c r="T139" s="200">
        <f>T140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01" t="s">
        <v>165</v>
      </c>
      <c r="AT139" s="202" t="s">
        <v>69</v>
      </c>
      <c r="AU139" s="202" t="s">
        <v>70</v>
      </c>
      <c r="AY139" s="201" t="s">
        <v>158</v>
      </c>
      <c r="BK139" s="203">
        <f>BK140</f>
        <v>0</v>
      </c>
    </row>
    <row r="140" s="12" customFormat="1" ht="22.8" customHeight="1">
      <c r="A140" s="12"/>
      <c r="B140" s="190"/>
      <c r="C140" s="191"/>
      <c r="D140" s="192" t="s">
        <v>69</v>
      </c>
      <c r="E140" s="204" t="s">
        <v>4613</v>
      </c>
      <c r="F140" s="204" t="s">
        <v>4350</v>
      </c>
      <c r="G140" s="191"/>
      <c r="H140" s="191"/>
      <c r="I140" s="194"/>
      <c r="J140" s="205">
        <f>BK140</f>
        <v>0</v>
      </c>
      <c r="K140" s="191"/>
      <c r="L140" s="196"/>
      <c r="M140" s="197"/>
      <c r="N140" s="198"/>
      <c r="O140" s="198"/>
      <c r="P140" s="199">
        <f>SUM(P141:P143)</f>
        <v>0</v>
      </c>
      <c r="Q140" s="198"/>
      <c r="R140" s="199">
        <f>SUM(R141:R143)</f>
        <v>0</v>
      </c>
      <c r="S140" s="198"/>
      <c r="T140" s="200">
        <f>SUM(T141:T143)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01" t="s">
        <v>78</v>
      </c>
      <c r="AT140" s="202" t="s">
        <v>69</v>
      </c>
      <c r="AU140" s="202" t="s">
        <v>78</v>
      </c>
      <c r="AY140" s="201" t="s">
        <v>158</v>
      </c>
      <c r="BK140" s="203">
        <f>SUM(BK141:BK143)</f>
        <v>0</v>
      </c>
    </row>
    <row r="141" s="2" customFormat="1" ht="14.4" customHeight="1">
      <c r="A141" s="40"/>
      <c r="B141" s="41"/>
      <c r="C141" s="246" t="s">
        <v>458</v>
      </c>
      <c r="D141" s="246" t="s">
        <v>400</v>
      </c>
      <c r="E141" s="247" t="s">
        <v>4614</v>
      </c>
      <c r="F141" s="248" t="s">
        <v>4507</v>
      </c>
      <c r="G141" s="249" t="s">
        <v>3439</v>
      </c>
      <c r="H141" s="250">
        <v>1</v>
      </c>
      <c r="I141" s="251"/>
      <c r="J141" s="252">
        <f>ROUND(I141*H141,2)</f>
        <v>0</v>
      </c>
      <c r="K141" s="248" t="s">
        <v>19</v>
      </c>
      <c r="L141" s="253"/>
      <c r="M141" s="254" t="s">
        <v>19</v>
      </c>
      <c r="N141" s="255" t="s">
        <v>41</v>
      </c>
      <c r="O141" s="86"/>
      <c r="P141" s="215">
        <f>O141*H141</f>
        <v>0</v>
      </c>
      <c r="Q141" s="215">
        <v>0</v>
      </c>
      <c r="R141" s="215">
        <f>Q141*H141</f>
        <v>0</v>
      </c>
      <c r="S141" s="215">
        <v>0</v>
      </c>
      <c r="T141" s="216">
        <f>S141*H141</f>
        <v>0</v>
      </c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R141" s="217" t="s">
        <v>4354</v>
      </c>
      <c r="AT141" s="217" t="s">
        <v>400</v>
      </c>
      <c r="AU141" s="217" t="s">
        <v>80</v>
      </c>
      <c r="AY141" s="19" t="s">
        <v>158</v>
      </c>
      <c r="BE141" s="218">
        <f>IF(N141="základní",J141,0)</f>
        <v>0</v>
      </c>
      <c r="BF141" s="218">
        <f>IF(N141="snížená",J141,0)</f>
        <v>0</v>
      </c>
      <c r="BG141" s="218">
        <f>IF(N141="zákl. přenesená",J141,0)</f>
        <v>0</v>
      </c>
      <c r="BH141" s="218">
        <f>IF(N141="sníž. přenesená",J141,0)</f>
        <v>0</v>
      </c>
      <c r="BI141" s="218">
        <f>IF(N141="nulová",J141,0)</f>
        <v>0</v>
      </c>
      <c r="BJ141" s="19" t="s">
        <v>78</v>
      </c>
      <c r="BK141" s="218">
        <f>ROUND(I141*H141,2)</f>
        <v>0</v>
      </c>
      <c r="BL141" s="19" t="s">
        <v>4354</v>
      </c>
      <c r="BM141" s="217" t="s">
        <v>556</v>
      </c>
    </row>
    <row r="142" s="2" customFormat="1" ht="14.4" customHeight="1">
      <c r="A142" s="40"/>
      <c r="B142" s="41"/>
      <c r="C142" s="246" t="s">
        <v>472</v>
      </c>
      <c r="D142" s="246" t="s">
        <v>400</v>
      </c>
      <c r="E142" s="247" t="s">
        <v>4615</v>
      </c>
      <c r="F142" s="248" t="s">
        <v>4616</v>
      </c>
      <c r="G142" s="249" t="s">
        <v>3439</v>
      </c>
      <c r="H142" s="250">
        <v>1</v>
      </c>
      <c r="I142" s="251"/>
      <c r="J142" s="252">
        <f>ROUND(I142*H142,2)</f>
        <v>0</v>
      </c>
      <c r="K142" s="248" t="s">
        <v>19</v>
      </c>
      <c r="L142" s="253"/>
      <c r="M142" s="254" t="s">
        <v>19</v>
      </c>
      <c r="N142" s="255" t="s">
        <v>41</v>
      </c>
      <c r="O142" s="86"/>
      <c r="P142" s="215">
        <f>O142*H142</f>
        <v>0</v>
      </c>
      <c r="Q142" s="215">
        <v>0</v>
      </c>
      <c r="R142" s="215">
        <f>Q142*H142</f>
        <v>0</v>
      </c>
      <c r="S142" s="215">
        <v>0</v>
      </c>
      <c r="T142" s="216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17" t="s">
        <v>4354</v>
      </c>
      <c r="AT142" s="217" t="s">
        <v>400</v>
      </c>
      <c r="AU142" s="217" t="s">
        <v>80</v>
      </c>
      <c r="AY142" s="19" t="s">
        <v>158</v>
      </c>
      <c r="BE142" s="218">
        <f>IF(N142="základní",J142,0)</f>
        <v>0</v>
      </c>
      <c r="BF142" s="218">
        <f>IF(N142="snížená",J142,0)</f>
        <v>0</v>
      </c>
      <c r="BG142" s="218">
        <f>IF(N142="zákl. přenesená",J142,0)</f>
        <v>0</v>
      </c>
      <c r="BH142" s="218">
        <f>IF(N142="sníž. přenesená",J142,0)</f>
        <v>0</v>
      </c>
      <c r="BI142" s="218">
        <f>IF(N142="nulová",J142,0)</f>
        <v>0</v>
      </c>
      <c r="BJ142" s="19" t="s">
        <v>78</v>
      </c>
      <c r="BK142" s="218">
        <f>ROUND(I142*H142,2)</f>
        <v>0</v>
      </c>
      <c r="BL142" s="19" t="s">
        <v>4354</v>
      </c>
      <c r="BM142" s="217" t="s">
        <v>573</v>
      </c>
    </row>
    <row r="143" s="2" customFormat="1" ht="14.4" customHeight="1">
      <c r="A143" s="40"/>
      <c r="B143" s="41"/>
      <c r="C143" s="246" t="s">
        <v>483</v>
      </c>
      <c r="D143" s="246" t="s">
        <v>400</v>
      </c>
      <c r="E143" s="247" t="s">
        <v>4617</v>
      </c>
      <c r="F143" s="248" t="s">
        <v>4618</v>
      </c>
      <c r="G143" s="249" t="s">
        <v>3439</v>
      </c>
      <c r="H143" s="250">
        <v>1</v>
      </c>
      <c r="I143" s="251"/>
      <c r="J143" s="252">
        <f>ROUND(I143*H143,2)</f>
        <v>0</v>
      </c>
      <c r="K143" s="248" t="s">
        <v>19</v>
      </c>
      <c r="L143" s="253"/>
      <c r="M143" s="272" t="s">
        <v>19</v>
      </c>
      <c r="N143" s="273" t="s">
        <v>41</v>
      </c>
      <c r="O143" s="269"/>
      <c r="P143" s="274">
        <f>O143*H143</f>
        <v>0</v>
      </c>
      <c r="Q143" s="274">
        <v>0</v>
      </c>
      <c r="R143" s="274">
        <f>Q143*H143</f>
        <v>0</v>
      </c>
      <c r="S143" s="274">
        <v>0</v>
      </c>
      <c r="T143" s="275">
        <f>S143*H143</f>
        <v>0</v>
      </c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R143" s="217" t="s">
        <v>4354</v>
      </c>
      <c r="AT143" s="217" t="s">
        <v>400</v>
      </c>
      <c r="AU143" s="217" t="s">
        <v>80</v>
      </c>
      <c r="AY143" s="19" t="s">
        <v>158</v>
      </c>
      <c r="BE143" s="218">
        <f>IF(N143="základní",J143,0)</f>
        <v>0</v>
      </c>
      <c r="BF143" s="218">
        <f>IF(N143="snížená",J143,0)</f>
        <v>0</v>
      </c>
      <c r="BG143" s="218">
        <f>IF(N143="zákl. přenesená",J143,0)</f>
        <v>0</v>
      </c>
      <c r="BH143" s="218">
        <f>IF(N143="sníž. přenesená",J143,0)</f>
        <v>0</v>
      </c>
      <c r="BI143" s="218">
        <f>IF(N143="nulová",J143,0)</f>
        <v>0</v>
      </c>
      <c r="BJ143" s="19" t="s">
        <v>78</v>
      </c>
      <c r="BK143" s="218">
        <f>ROUND(I143*H143,2)</f>
        <v>0</v>
      </c>
      <c r="BL143" s="19" t="s">
        <v>4354</v>
      </c>
      <c r="BM143" s="217" t="s">
        <v>582</v>
      </c>
    </row>
    <row r="144" s="2" customFormat="1" ht="6.96" customHeight="1">
      <c r="A144" s="40"/>
      <c r="B144" s="61"/>
      <c r="C144" s="62"/>
      <c r="D144" s="62"/>
      <c r="E144" s="62"/>
      <c r="F144" s="62"/>
      <c r="G144" s="62"/>
      <c r="H144" s="62"/>
      <c r="I144" s="62"/>
      <c r="J144" s="62"/>
      <c r="K144" s="62"/>
      <c r="L144" s="46"/>
      <c r="M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</row>
  </sheetData>
  <sheetProtection sheet="1" autoFilter="0" formatColumns="0" formatRows="0" objects="1" scenarios="1" spinCount="100000" saltValue="jiP3liZNpwzY2Uc+8V5T/gLKlNZoG8TqHikj9fX0/ompp1Tn45Dcistluyxc0iQ5ll3JAygTn9vktnqBENJN5Q==" hashValue="2CB2yA0MBjLxjhoaU2QIdrlvmnF4FPdGsLMnsiYAJhL1RE2KZuV7E/QSgi/J9Y6JaloULEK3qfaGCCOGBQrNcQ==" algorithmName="SHA-512" password="CC35"/>
  <autoFilter ref="C86:K143"/>
  <mergeCells count="9">
    <mergeCell ref="E7:H7"/>
    <mergeCell ref="E9:H9"/>
    <mergeCell ref="E18:H18"/>
    <mergeCell ref="E27:H27"/>
    <mergeCell ref="E48:H48"/>
    <mergeCell ref="E50:H50"/>
    <mergeCell ref="E77:H77"/>
    <mergeCell ref="E79:H79"/>
    <mergeCell ref="L2:V2"/>
  </mergeCells>
  <hyperlinks>
    <hyperlink ref="F91" r:id="rId1" display="https://podminky.urs.cz/item/CS_URS_2025_01/977151118"/>
    <hyperlink ref="F108" r:id="rId2" display="https://podminky.urs.cz/item/CS_URS_2025_01/7421100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125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126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Projektové práce 1. etapy revitalizace volnočasového areálu Svatošské údolí II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127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4619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13. 3. 2025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tr">
        <f>IF('Rekapitulace stavby'!AN16="","",'Rekapitulace stavby'!AN16)</f>
        <v/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tr">
        <f>IF('Rekapitulace stavby'!E17="","",'Rekapitulace stavby'!E17)</f>
        <v xml:space="preserve"> </v>
      </c>
      <c r="F21" s="40"/>
      <c r="G21" s="40"/>
      <c r="H21" s="40"/>
      <c r="I21" s="134" t="s">
        <v>28</v>
      </c>
      <c r="J21" s="138" t="str">
        <f>IF('Rekapitulace stavby'!AN17="","",'Rekapitulace stavby'!AN17)</f>
        <v/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33</v>
      </c>
      <c r="E23" s="40"/>
      <c r="F23" s="40"/>
      <c r="G23" s="40"/>
      <c r="H23" s="40"/>
      <c r="I23" s="134" t="s">
        <v>26</v>
      </c>
      <c r="J23" s="138" t="str">
        <f>IF('Rekapitulace stavby'!AN19="","",'Rekapitulace stavby'!AN19)</f>
        <v/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tr">
        <f>IF('Rekapitulace stavby'!E20="","",'Rekapitulace stavby'!E20)</f>
        <v xml:space="preserve"> </v>
      </c>
      <c r="F24" s="40"/>
      <c r="G24" s="40"/>
      <c r="H24" s="40"/>
      <c r="I24" s="134" t="s">
        <v>28</v>
      </c>
      <c r="J24" s="138" t="str">
        <f>IF('Rekapitulace stavby'!AN20="","",'Rekapitulace stavby'!AN20)</f>
        <v/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34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35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146">
        <f>ROUND(J88,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38</v>
      </c>
      <c r="G32" s="40"/>
      <c r="H32" s="40"/>
      <c r="I32" s="147" t="s">
        <v>37</v>
      </c>
      <c r="J32" s="147" t="s">
        <v>39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40</v>
      </c>
      <c r="E33" s="134" t="s">
        <v>41</v>
      </c>
      <c r="F33" s="149">
        <f>ROUND((SUM(BE88:BE171)),  2)</f>
        <v>0</v>
      </c>
      <c r="G33" s="40"/>
      <c r="H33" s="40"/>
      <c r="I33" s="150">
        <v>0.20999999999999999</v>
      </c>
      <c r="J33" s="149">
        <f>ROUND(((SUM(BE88:BE171))*I33),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42</v>
      </c>
      <c r="F34" s="149">
        <f>ROUND((SUM(BF88:BF171)),  2)</f>
        <v>0</v>
      </c>
      <c r="G34" s="40"/>
      <c r="H34" s="40"/>
      <c r="I34" s="150">
        <v>0.12</v>
      </c>
      <c r="J34" s="149">
        <f>ROUND(((SUM(BF88:BF171))*I34),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43</v>
      </c>
      <c r="F35" s="149">
        <f>ROUND((SUM(BG88:BG171)),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44</v>
      </c>
      <c r="F36" s="149">
        <f>ROUND((SUM(BH88:BH171)),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45</v>
      </c>
      <c r="F37" s="149">
        <f>ROUND((SUM(BI88:BI171)),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46</v>
      </c>
      <c r="E39" s="153"/>
      <c r="F39" s="153"/>
      <c r="G39" s="154" t="s">
        <v>47</v>
      </c>
      <c r="H39" s="155" t="s">
        <v>48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129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Projektové práce 1. etapy revitalizace volnočasového areálu Svatošské údolí II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127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VON - Vedlejší a ostatní náklady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Karlovy Vary - Loket </v>
      </c>
      <c r="G52" s="42"/>
      <c r="H52" s="42"/>
      <c r="I52" s="34" t="s">
        <v>23</v>
      </c>
      <c r="J52" s="74" t="str">
        <f>IF(J12="","",J12)</f>
        <v>13. 3. 2025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 xml:space="preserve">Karlovarský kraj </v>
      </c>
      <c r="G54" s="42"/>
      <c r="H54" s="42"/>
      <c r="I54" s="34" t="s">
        <v>31</v>
      </c>
      <c r="J54" s="38" t="str">
        <f>E21</f>
        <v xml:space="preserve"> 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33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130</v>
      </c>
      <c r="D57" s="164"/>
      <c r="E57" s="164"/>
      <c r="F57" s="164"/>
      <c r="G57" s="164"/>
      <c r="H57" s="164"/>
      <c r="I57" s="164"/>
      <c r="J57" s="165" t="s">
        <v>131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68</v>
      </c>
      <c r="D59" s="42"/>
      <c r="E59" s="42"/>
      <c r="F59" s="42"/>
      <c r="G59" s="42"/>
      <c r="H59" s="42"/>
      <c r="I59" s="42"/>
      <c r="J59" s="104">
        <f>J88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132</v>
      </c>
    </row>
    <row r="60" s="9" customFormat="1" ht="24.96" customHeight="1">
      <c r="A60" s="9"/>
      <c r="B60" s="167"/>
      <c r="C60" s="168"/>
      <c r="D60" s="169" t="s">
        <v>133</v>
      </c>
      <c r="E60" s="170"/>
      <c r="F60" s="170"/>
      <c r="G60" s="170"/>
      <c r="H60" s="170"/>
      <c r="I60" s="170"/>
      <c r="J60" s="171">
        <f>J89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134</v>
      </c>
      <c r="E61" s="176"/>
      <c r="F61" s="176"/>
      <c r="G61" s="176"/>
      <c r="H61" s="176"/>
      <c r="I61" s="176"/>
      <c r="J61" s="177">
        <f>J90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142</v>
      </c>
      <c r="E62" s="176"/>
      <c r="F62" s="176"/>
      <c r="G62" s="176"/>
      <c r="H62" s="176"/>
      <c r="I62" s="176"/>
      <c r="J62" s="177">
        <f>J127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9" customFormat="1" ht="24.96" customHeight="1">
      <c r="A63" s="9"/>
      <c r="B63" s="167"/>
      <c r="C63" s="168"/>
      <c r="D63" s="169" t="s">
        <v>4620</v>
      </c>
      <c r="E63" s="170"/>
      <c r="F63" s="170"/>
      <c r="G63" s="170"/>
      <c r="H63" s="170"/>
      <c r="I63" s="170"/>
      <c r="J63" s="171">
        <f>J130</f>
        <v>0</v>
      </c>
      <c r="K63" s="168"/>
      <c r="L63" s="172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</row>
    <row r="64" s="10" customFormat="1" ht="19.92" customHeight="1">
      <c r="A64" s="10"/>
      <c r="B64" s="173"/>
      <c r="C64" s="174"/>
      <c r="D64" s="175" t="s">
        <v>4621</v>
      </c>
      <c r="E64" s="176"/>
      <c r="F64" s="176"/>
      <c r="G64" s="176"/>
      <c r="H64" s="176"/>
      <c r="I64" s="176"/>
      <c r="J64" s="177">
        <f>J131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4622</v>
      </c>
      <c r="E65" s="176"/>
      <c r="F65" s="176"/>
      <c r="G65" s="176"/>
      <c r="H65" s="176"/>
      <c r="I65" s="176"/>
      <c r="J65" s="177">
        <f>J144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4623</v>
      </c>
      <c r="E66" s="176"/>
      <c r="F66" s="176"/>
      <c r="G66" s="176"/>
      <c r="H66" s="176"/>
      <c r="I66" s="176"/>
      <c r="J66" s="177">
        <f>J151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4624</v>
      </c>
      <c r="E67" s="176"/>
      <c r="F67" s="176"/>
      <c r="G67" s="176"/>
      <c r="H67" s="176"/>
      <c r="I67" s="176"/>
      <c r="J67" s="177">
        <f>J161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73"/>
      <c r="C68" s="174"/>
      <c r="D68" s="175" t="s">
        <v>4625</v>
      </c>
      <c r="E68" s="176"/>
      <c r="F68" s="176"/>
      <c r="G68" s="176"/>
      <c r="H68" s="176"/>
      <c r="I68" s="176"/>
      <c r="J68" s="177">
        <f>J168</f>
        <v>0</v>
      </c>
      <c r="K68" s="174"/>
      <c r="L68" s="1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2" customFormat="1" ht="21.84" customHeight="1">
      <c r="A69" s="40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13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0" s="2" customFormat="1" ht="6.96" customHeight="1">
      <c r="A70" s="40"/>
      <c r="B70" s="61"/>
      <c r="C70" s="62"/>
      <c r="D70" s="62"/>
      <c r="E70" s="62"/>
      <c r="F70" s="62"/>
      <c r="G70" s="62"/>
      <c r="H70" s="62"/>
      <c r="I70" s="62"/>
      <c r="J70" s="62"/>
      <c r="K70" s="62"/>
      <c r="L70" s="13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4" s="2" customFormat="1" ht="6.96" customHeight="1">
      <c r="A74" s="40"/>
      <c r="B74" s="63"/>
      <c r="C74" s="64"/>
      <c r="D74" s="64"/>
      <c r="E74" s="64"/>
      <c r="F74" s="64"/>
      <c r="G74" s="64"/>
      <c r="H74" s="64"/>
      <c r="I74" s="64"/>
      <c r="J74" s="64"/>
      <c r="K74" s="64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24.96" customHeight="1">
      <c r="A75" s="40"/>
      <c r="B75" s="41"/>
      <c r="C75" s="25" t="s">
        <v>143</v>
      </c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6.96" customHeight="1">
      <c r="A76" s="40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2" customHeight="1">
      <c r="A77" s="40"/>
      <c r="B77" s="41"/>
      <c r="C77" s="34" t="s">
        <v>16</v>
      </c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4.4" customHeight="1">
      <c r="A78" s="40"/>
      <c r="B78" s="41"/>
      <c r="C78" s="42"/>
      <c r="D78" s="42"/>
      <c r="E78" s="162" t="str">
        <f>E7</f>
        <v>Projektové práce 1. etapy revitalizace volnočasového areálu Svatošské údolí II</v>
      </c>
      <c r="F78" s="34"/>
      <c r="G78" s="34"/>
      <c r="H78" s="34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127</v>
      </c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5.6" customHeight="1">
      <c r="A80" s="40"/>
      <c r="B80" s="41"/>
      <c r="C80" s="42"/>
      <c r="D80" s="42"/>
      <c r="E80" s="71" t="str">
        <f>E9</f>
        <v>VON - Vedlejší a ostatní náklady</v>
      </c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6.96" customHeight="1">
      <c r="A81" s="40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21</v>
      </c>
      <c r="D82" s="42"/>
      <c r="E82" s="42"/>
      <c r="F82" s="29" t="str">
        <f>F12</f>
        <v xml:space="preserve">Karlovy Vary - Loket </v>
      </c>
      <c r="G82" s="42"/>
      <c r="H82" s="42"/>
      <c r="I82" s="34" t="s">
        <v>23</v>
      </c>
      <c r="J82" s="74" t="str">
        <f>IF(J12="","",J12)</f>
        <v>13. 3. 2025</v>
      </c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5.6" customHeight="1">
      <c r="A84" s="40"/>
      <c r="B84" s="41"/>
      <c r="C84" s="34" t="s">
        <v>25</v>
      </c>
      <c r="D84" s="42"/>
      <c r="E84" s="42"/>
      <c r="F84" s="29" t="str">
        <f>E15</f>
        <v xml:space="preserve">Karlovarský kraj </v>
      </c>
      <c r="G84" s="42"/>
      <c r="H84" s="42"/>
      <c r="I84" s="34" t="s">
        <v>31</v>
      </c>
      <c r="J84" s="38" t="str">
        <f>E21</f>
        <v xml:space="preserve"> </v>
      </c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6" customHeight="1">
      <c r="A85" s="40"/>
      <c r="B85" s="41"/>
      <c r="C85" s="34" t="s">
        <v>29</v>
      </c>
      <c r="D85" s="42"/>
      <c r="E85" s="42"/>
      <c r="F85" s="29" t="str">
        <f>IF(E18="","",E18)</f>
        <v>Vyplň údaj</v>
      </c>
      <c r="G85" s="42"/>
      <c r="H85" s="42"/>
      <c r="I85" s="34" t="s">
        <v>33</v>
      </c>
      <c r="J85" s="38" t="str">
        <f>E24</f>
        <v xml:space="preserve"> </v>
      </c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0.32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11" customFormat="1" ht="29.28" customHeight="1">
      <c r="A87" s="179"/>
      <c r="B87" s="180"/>
      <c r="C87" s="181" t="s">
        <v>144</v>
      </c>
      <c r="D87" s="182" t="s">
        <v>55</v>
      </c>
      <c r="E87" s="182" t="s">
        <v>51</v>
      </c>
      <c r="F87" s="182" t="s">
        <v>52</v>
      </c>
      <c r="G87" s="182" t="s">
        <v>145</v>
      </c>
      <c r="H87" s="182" t="s">
        <v>146</v>
      </c>
      <c r="I87" s="182" t="s">
        <v>147</v>
      </c>
      <c r="J87" s="182" t="s">
        <v>131</v>
      </c>
      <c r="K87" s="183" t="s">
        <v>148</v>
      </c>
      <c r="L87" s="184"/>
      <c r="M87" s="94" t="s">
        <v>19</v>
      </c>
      <c r="N87" s="95" t="s">
        <v>40</v>
      </c>
      <c r="O87" s="95" t="s">
        <v>149</v>
      </c>
      <c r="P87" s="95" t="s">
        <v>150</v>
      </c>
      <c r="Q87" s="95" t="s">
        <v>151</v>
      </c>
      <c r="R87" s="95" t="s">
        <v>152</v>
      </c>
      <c r="S87" s="95" t="s">
        <v>153</v>
      </c>
      <c r="T87" s="96" t="s">
        <v>154</v>
      </c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</row>
    <row r="88" s="2" customFormat="1" ht="22.8" customHeight="1">
      <c r="A88" s="40"/>
      <c r="B88" s="41"/>
      <c r="C88" s="101" t="s">
        <v>155</v>
      </c>
      <c r="D88" s="42"/>
      <c r="E88" s="42"/>
      <c r="F88" s="42"/>
      <c r="G88" s="42"/>
      <c r="H88" s="42"/>
      <c r="I88" s="42"/>
      <c r="J88" s="185">
        <f>BK88</f>
        <v>0</v>
      </c>
      <c r="K88" s="42"/>
      <c r="L88" s="46"/>
      <c r="M88" s="97"/>
      <c r="N88" s="186"/>
      <c r="O88" s="98"/>
      <c r="P88" s="187">
        <f>P89+P130</f>
        <v>0</v>
      </c>
      <c r="Q88" s="98"/>
      <c r="R88" s="187">
        <f>R89+R130</f>
        <v>1.3673600000000001</v>
      </c>
      <c r="S88" s="98"/>
      <c r="T88" s="188">
        <f>T89+T130</f>
        <v>0</v>
      </c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T88" s="19" t="s">
        <v>69</v>
      </c>
      <c r="AU88" s="19" t="s">
        <v>132</v>
      </c>
      <c r="BK88" s="189">
        <f>BK89+BK130</f>
        <v>0</v>
      </c>
    </row>
    <row r="89" s="12" customFormat="1" ht="25.92" customHeight="1">
      <c r="A89" s="12"/>
      <c r="B89" s="190"/>
      <c r="C89" s="191"/>
      <c r="D89" s="192" t="s">
        <v>69</v>
      </c>
      <c r="E89" s="193" t="s">
        <v>156</v>
      </c>
      <c r="F89" s="193" t="s">
        <v>157</v>
      </c>
      <c r="G89" s="191"/>
      <c r="H89" s="191"/>
      <c r="I89" s="194"/>
      <c r="J89" s="195">
        <f>BK89</f>
        <v>0</v>
      </c>
      <c r="K89" s="191"/>
      <c r="L89" s="196"/>
      <c r="M89" s="197"/>
      <c r="N89" s="198"/>
      <c r="O89" s="198"/>
      <c r="P89" s="199">
        <f>P90+P127</f>
        <v>0</v>
      </c>
      <c r="Q89" s="198"/>
      <c r="R89" s="199">
        <f>R90+R127</f>
        <v>1.3673600000000001</v>
      </c>
      <c r="S89" s="198"/>
      <c r="T89" s="200">
        <f>T90+T127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1" t="s">
        <v>78</v>
      </c>
      <c r="AT89" s="202" t="s">
        <v>69</v>
      </c>
      <c r="AU89" s="202" t="s">
        <v>70</v>
      </c>
      <c r="AY89" s="201" t="s">
        <v>158</v>
      </c>
      <c r="BK89" s="203">
        <f>BK90+BK127</f>
        <v>0</v>
      </c>
    </row>
    <row r="90" s="12" customFormat="1" ht="22.8" customHeight="1">
      <c r="A90" s="12"/>
      <c r="B90" s="190"/>
      <c r="C90" s="191"/>
      <c r="D90" s="192" t="s">
        <v>69</v>
      </c>
      <c r="E90" s="204" t="s">
        <v>78</v>
      </c>
      <c r="F90" s="204" t="s">
        <v>159</v>
      </c>
      <c r="G90" s="191"/>
      <c r="H90" s="191"/>
      <c r="I90" s="194"/>
      <c r="J90" s="205">
        <f>BK90</f>
        <v>0</v>
      </c>
      <c r="K90" s="191"/>
      <c r="L90" s="196"/>
      <c r="M90" s="197"/>
      <c r="N90" s="198"/>
      <c r="O90" s="198"/>
      <c r="P90" s="199">
        <f>SUM(P91:P126)</f>
        <v>0</v>
      </c>
      <c r="Q90" s="198"/>
      <c r="R90" s="199">
        <f>SUM(R91:R126)</f>
        <v>1.3673600000000001</v>
      </c>
      <c r="S90" s="198"/>
      <c r="T90" s="200">
        <f>SUM(T91:T126)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1" t="s">
        <v>78</v>
      </c>
      <c r="AT90" s="202" t="s">
        <v>69</v>
      </c>
      <c r="AU90" s="202" t="s">
        <v>78</v>
      </c>
      <c r="AY90" s="201" t="s">
        <v>158</v>
      </c>
      <c r="BK90" s="203">
        <f>SUM(BK91:BK126)</f>
        <v>0</v>
      </c>
    </row>
    <row r="91" s="2" customFormat="1" ht="19.8" customHeight="1">
      <c r="A91" s="40"/>
      <c r="B91" s="41"/>
      <c r="C91" s="206" t="s">
        <v>78</v>
      </c>
      <c r="D91" s="206" t="s">
        <v>160</v>
      </c>
      <c r="E91" s="207" t="s">
        <v>4626</v>
      </c>
      <c r="F91" s="208" t="s">
        <v>4627</v>
      </c>
      <c r="G91" s="209" t="s">
        <v>505</v>
      </c>
      <c r="H91" s="210">
        <v>2</v>
      </c>
      <c r="I91" s="211"/>
      <c r="J91" s="212">
        <f>ROUND(I91*H91,2)</f>
        <v>0</v>
      </c>
      <c r="K91" s="208" t="s">
        <v>164</v>
      </c>
      <c r="L91" s="46"/>
      <c r="M91" s="213" t="s">
        <v>19</v>
      </c>
      <c r="N91" s="214" t="s">
        <v>41</v>
      </c>
      <c r="O91" s="86"/>
      <c r="P91" s="215">
        <f>O91*H91</f>
        <v>0</v>
      </c>
      <c r="Q91" s="215">
        <v>0</v>
      </c>
      <c r="R91" s="215">
        <f>Q91*H91</f>
        <v>0</v>
      </c>
      <c r="S91" s="215">
        <v>0</v>
      </c>
      <c r="T91" s="216">
        <f>S91*H91</f>
        <v>0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R91" s="217" t="s">
        <v>165</v>
      </c>
      <c r="AT91" s="217" t="s">
        <v>160</v>
      </c>
      <c r="AU91" s="217" t="s">
        <v>80</v>
      </c>
      <c r="AY91" s="19" t="s">
        <v>158</v>
      </c>
      <c r="BE91" s="218">
        <f>IF(N91="základní",J91,0)</f>
        <v>0</v>
      </c>
      <c r="BF91" s="218">
        <f>IF(N91="snížená",J91,0)</f>
        <v>0</v>
      </c>
      <c r="BG91" s="218">
        <f>IF(N91="zákl. přenesená",J91,0)</f>
        <v>0</v>
      </c>
      <c r="BH91" s="218">
        <f>IF(N91="sníž. přenesená",J91,0)</f>
        <v>0</v>
      </c>
      <c r="BI91" s="218">
        <f>IF(N91="nulová",J91,0)</f>
        <v>0</v>
      </c>
      <c r="BJ91" s="19" t="s">
        <v>78</v>
      </c>
      <c r="BK91" s="218">
        <f>ROUND(I91*H91,2)</f>
        <v>0</v>
      </c>
      <c r="BL91" s="19" t="s">
        <v>165</v>
      </c>
      <c r="BM91" s="217" t="s">
        <v>4628</v>
      </c>
    </row>
    <row r="92" s="2" customFormat="1">
      <c r="A92" s="40"/>
      <c r="B92" s="41"/>
      <c r="C92" s="42"/>
      <c r="D92" s="219" t="s">
        <v>167</v>
      </c>
      <c r="E92" s="42"/>
      <c r="F92" s="220" t="s">
        <v>4629</v>
      </c>
      <c r="G92" s="42"/>
      <c r="H92" s="42"/>
      <c r="I92" s="221"/>
      <c r="J92" s="42"/>
      <c r="K92" s="42"/>
      <c r="L92" s="46"/>
      <c r="M92" s="222"/>
      <c r="N92" s="223"/>
      <c r="O92" s="86"/>
      <c r="P92" s="86"/>
      <c r="Q92" s="86"/>
      <c r="R92" s="86"/>
      <c r="S92" s="86"/>
      <c r="T92" s="87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T92" s="19" t="s">
        <v>167</v>
      </c>
      <c r="AU92" s="19" t="s">
        <v>80</v>
      </c>
    </row>
    <row r="93" s="14" customFormat="1">
      <c r="A93" s="14"/>
      <c r="B93" s="235"/>
      <c r="C93" s="236"/>
      <c r="D93" s="226" t="s">
        <v>169</v>
      </c>
      <c r="E93" s="237" t="s">
        <v>19</v>
      </c>
      <c r="F93" s="238" t="s">
        <v>4630</v>
      </c>
      <c r="G93" s="236"/>
      <c r="H93" s="239">
        <v>1</v>
      </c>
      <c r="I93" s="240"/>
      <c r="J93" s="236"/>
      <c r="K93" s="236"/>
      <c r="L93" s="241"/>
      <c r="M93" s="242"/>
      <c r="N93" s="243"/>
      <c r="O93" s="243"/>
      <c r="P93" s="243"/>
      <c r="Q93" s="243"/>
      <c r="R93" s="243"/>
      <c r="S93" s="243"/>
      <c r="T93" s="24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45" t="s">
        <v>169</v>
      </c>
      <c r="AU93" s="245" t="s">
        <v>80</v>
      </c>
      <c r="AV93" s="14" t="s">
        <v>80</v>
      </c>
      <c r="AW93" s="14" t="s">
        <v>171</v>
      </c>
      <c r="AX93" s="14" t="s">
        <v>70</v>
      </c>
      <c r="AY93" s="245" t="s">
        <v>158</v>
      </c>
    </row>
    <row r="94" s="14" customFormat="1">
      <c r="A94" s="14"/>
      <c r="B94" s="235"/>
      <c r="C94" s="236"/>
      <c r="D94" s="226" t="s">
        <v>169</v>
      </c>
      <c r="E94" s="237" t="s">
        <v>19</v>
      </c>
      <c r="F94" s="238" t="s">
        <v>4631</v>
      </c>
      <c r="G94" s="236"/>
      <c r="H94" s="239">
        <v>1</v>
      </c>
      <c r="I94" s="240"/>
      <c r="J94" s="236"/>
      <c r="K94" s="236"/>
      <c r="L94" s="241"/>
      <c r="M94" s="242"/>
      <c r="N94" s="243"/>
      <c r="O94" s="243"/>
      <c r="P94" s="243"/>
      <c r="Q94" s="243"/>
      <c r="R94" s="243"/>
      <c r="S94" s="243"/>
      <c r="T94" s="24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45" t="s">
        <v>169</v>
      </c>
      <c r="AU94" s="245" t="s">
        <v>80</v>
      </c>
      <c r="AV94" s="14" t="s">
        <v>80</v>
      </c>
      <c r="AW94" s="14" t="s">
        <v>171</v>
      </c>
      <c r="AX94" s="14" t="s">
        <v>70</v>
      </c>
      <c r="AY94" s="245" t="s">
        <v>158</v>
      </c>
    </row>
    <row r="95" s="2" customFormat="1" ht="19.8" customHeight="1">
      <c r="A95" s="40"/>
      <c r="B95" s="41"/>
      <c r="C95" s="206" t="s">
        <v>80</v>
      </c>
      <c r="D95" s="206" t="s">
        <v>160</v>
      </c>
      <c r="E95" s="207" t="s">
        <v>3629</v>
      </c>
      <c r="F95" s="208" t="s">
        <v>3630</v>
      </c>
      <c r="G95" s="209" t="s">
        <v>505</v>
      </c>
      <c r="H95" s="210">
        <v>4</v>
      </c>
      <c r="I95" s="211"/>
      <c r="J95" s="212">
        <f>ROUND(I95*H95,2)</f>
        <v>0</v>
      </c>
      <c r="K95" s="208" t="s">
        <v>164</v>
      </c>
      <c r="L95" s="46"/>
      <c r="M95" s="213" t="s">
        <v>19</v>
      </c>
      <c r="N95" s="214" t="s">
        <v>41</v>
      </c>
      <c r="O95" s="86"/>
      <c r="P95" s="215">
        <f>O95*H95</f>
        <v>0</v>
      </c>
      <c r="Q95" s="215">
        <v>0</v>
      </c>
      <c r="R95" s="215">
        <f>Q95*H95</f>
        <v>0</v>
      </c>
      <c r="S95" s="215">
        <v>0</v>
      </c>
      <c r="T95" s="21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17" t="s">
        <v>165</v>
      </c>
      <c r="AT95" s="217" t="s">
        <v>160</v>
      </c>
      <c r="AU95" s="217" t="s">
        <v>80</v>
      </c>
      <c r="AY95" s="19" t="s">
        <v>158</v>
      </c>
      <c r="BE95" s="218">
        <f>IF(N95="základní",J95,0)</f>
        <v>0</v>
      </c>
      <c r="BF95" s="218">
        <f>IF(N95="snížená",J95,0)</f>
        <v>0</v>
      </c>
      <c r="BG95" s="218">
        <f>IF(N95="zákl. přenesená",J95,0)</f>
        <v>0</v>
      </c>
      <c r="BH95" s="218">
        <f>IF(N95="sníž. přenesená",J95,0)</f>
        <v>0</v>
      </c>
      <c r="BI95" s="218">
        <f>IF(N95="nulová",J95,0)</f>
        <v>0</v>
      </c>
      <c r="BJ95" s="19" t="s">
        <v>78</v>
      </c>
      <c r="BK95" s="218">
        <f>ROUND(I95*H95,2)</f>
        <v>0</v>
      </c>
      <c r="BL95" s="19" t="s">
        <v>165</v>
      </c>
      <c r="BM95" s="217" t="s">
        <v>4632</v>
      </c>
    </row>
    <row r="96" s="2" customFormat="1">
      <c r="A96" s="40"/>
      <c r="B96" s="41"/>
      <c r="C96" s="42"/>
      <c r="D96" s="219" t="s">
        <v>167</v>
      </c>
      <c r="E96" s="42"/>
      <c r="F96" s="220" t="s">
        <v>3632</v>
      </c>
      <c r="G96" s="42"/>
      <c r="H96" s="42"/>
      <c r="I96" s="221"/>
      <c r="J96" s="42"/>
      <c r="K96" s="42"/>
      <c r="L96" s="46"/>
      <c r="M96" s="222"/>
      <c r="N96" s="223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167</v>
      </c>
      <c r="AU96" s="19" t="s">
        <v>80</v>
      </c>
    </row>
    <row r="97" s="14" customFormat="1">
      <c r="A97" s="14"/>
      <c r="B97" s="235"/>
      <c r="C97" s="236"/>
      <c r="D97" s="226" t="s">
        <v>169</v>
      </c>
      <c r="E97" s="237" t="s">
        <v>19</v>
      </c>
      <c r="F97" s="238" t="s">
        <v>4633</v>
      </c>
      <c r="G97" s="236"/>
      <c r="H97" s="239">
        <v>1</v>
      </c>
      <c r="I97" s="240"/>
      <c r="J97" s="236"/>
      <c r="K97" s="236"/>
      <c r="L97" s="241"/>
      <c r="M97" s="242"/>
      <c r="N97" s="243"/>
      <c r="O97" s="243"/>
      <c r="P97" s="243"/>
      <c r="Q97" s="243"/>
      <c r="R97" s="243"/>
      <c r="S97" s="243"/>
      <c r="T97" s="24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45" t="s">
        <v>169</v>
      </c>
      <c r="AU97" s="245" t="s">
        <v>80</v>
      </c>
      <c r="AV97" s="14" t="s">
        <v>80</v>
      </c>
      <c r="AW97" s="14" t="s">
        <v>171</v>
      </c>
      <c r="AX97" s="14" t="s">
        <v>70</v>
      </c>
      <c r="AY97" s="245" t="s">
        <v>158</v>
      </c>
    </row>
    <row r="98" s="14" customFormat="1">
      <c r="A98" s="14"/>
      <c r="B98" s="235"/>
      <c r="C98" s="236"/>
      <c r="D98" s="226" t="s">
        <v>169</v>
      </c>
      <c r="E98" s="237" t="s">
        <v>19</v>
      </c>
      <c r="F98" s="238" t="s">
        <v>4634</v>
      </c>
      <c r="G98" s="236"/>
      <c r="H98" s="239">
        <v>1</v>
      </c>
      <c r="I98" s="240"/>
      <c r="J98" s="236"/>
      <c r="K98" s="236"/>
      <c r="L98" s="241"/>
      <c r="M98" s="242"/>
      <c r="N98" s="243"/>
      <c r="O98" s="243"/>
      <c r="P98" s="243"/>
      <c r="Q98" s="243"/>
      <c r="R98" s="243"/>
      <c r="S98" s="243"/>
      <c r="T98" s="24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45" t="s">
        <v>169</v>
      </c>
      <c r="AU98" s="245" t="s">
        <v>80</v>
      </c>
      <c r="AV98" s="14" t="s">
        <v>80</v>
      </c>
      <c r="AW98" s="14" t="s">
        <v>171</v>
      </c>
      <c r="AX98" s="14" t="s">
        <v>70</v>
      </c>
      <c r="AY98" s="245" t="s">
        <v>158</v>
      </c>
    </row>
    <row r="99" s="14" customFormat="1">
      <c r="A99" s="14"/>
      <c r="B99" s="235"/>
      <c r="C99" s="236"/>
      <c r="D99" s="226" t="s">
        <v>169</v>
      </c>
      <c r="E99" s="237" t="s">
        <v>19</v>
      </c>
      <c r="F99" s="238" t="s">
        <v>4635</v>
      </c>
      <c r="G99" s="236"/>
      <c r="H99" s="239">
        <v>1</v>
      </c>
      <c r="I99" s="240"/>
      <c r="J99" s="236"/>
      <c r="K99" s="236"/>
      <c r="L99" s="241"/>
      <c r="M99" s="242"/>
      <c r="N99" s="243"/>
      <c r="O99" s="243"/>
      <c r="P99" s="243"/>
      <c r="Q99" s="243"/>
      <c r="R99" s="243"/>
      <c r="S99" s="243"/>
      <c r="T99" s="24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45" t="s">
        <v>169</v>
      </c>
      <c r="AU99" s="245" t="s">
        <v>80</v>
      </c>
      <c r="AV99" s="14" t="s">
        <v>80</v>
      </c>
      <c r="AW99" s="14" t="s">
        <v>171</v>
      </c>
      <c r="AX99" s="14" t="s">
        <v>70</v>
      </c>
      <c r="AY99" s="245" t="s">
        <v>158</v>
      </c>
    </row>
    <row r="100" s="14" customFormat="1">
      <c r="A100" s="14"/>
      <c r="B100" s="235"/>
      <c r="C100" s="236"/>
      <c r="D100" s="226" t="s">
        <v>169</v>
      </c>
      <c r="E100" s="237" t="s">
        <v>19</v>
      </c>
      <c r="F100" s="238" t="s">
        <v>4636</v>
      </c>
      <c r="G100" s="236"/>
      <c r="H100" s="239">
        <v>1</v>
      </c>
      <c r="I100" s="240"/>
      <c r="J100" s="236"/>
      <c r="K100" s="236"/>
      <c r="L100" s="241"/>
      <c r="M100" s="242"/>
      <c r="N100" s="243"/>
      <c r="O100" s="243"/>
      <c r="P100" s="243"/>
      <c r="Q100" s="243"/>
      <c r="R100" s="243"/>
      <c r="S100" s="243"/>
      <c r="T100" s="24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45" t="s">
        <v>169</v>
      </c>
      <c r="AU100" s="245" t="s">
        <v>80</v>
      </c>
      <c r="AV100" s="14" t="s">
        <v>80</v>
      </c>
      <c r="AW100" s="14" t="s">
        <v>171</v>
      </c>
      <c r="AX100" s="14" t="s">
        <v>70</v>
      </c>
      <c r="AY100" s="245" t="s">
        <v>158</v>
      </c>
    </row>
    <row r="101" s="2" customFormat="1" ht="22.2" customHeight="1">
      <c r="A101" s="40"/>
      <c r="B101" s="41"/>
      <c r="C101" s="206" t="s">
        <v>178</v>
      </c>
      <c r="D101" s="206" t="s">
        <v>160</v>
      </c>
      <c r="E101" s="207" t="s">
        <v>4637</v>
      </c>
      <c r="F101" s="208" t="s">
        <v>4638</v>
      </c>
      <c r="G101" s="209" t="s">
        <v>505</v>
      </c>
      <c r="H101" s="210">
        <v>2</v>
      </c>
      <c r="I101" s="211"/>
      <c r="J101" s="212">
        <f>ROUND(I101*H101,2)</f>
        <v>0</v>
      </c>
      <c r="K101" s="208" t="s">
        <v>164</v>
      </c>
      <c r="L101" s="46"/>
      <c r="M101" s="213" t="s">
        <v>19</v>
      </c>
      <c r="N101" s="214" t="s">
        <v>41</v>
      </c>
      <c r="O101" s="86"/>
      <c r="P101" s="215">
        <f>O101*H101</f>
        <v>0</v>
      </c>
      <c r="Q101" s="215">
        <v>0</v>
      </c>
      <c r="R101" s="215">
        <f>Q101*H101</f>
        <v>0</v>
      </c>
      <c r="S101" s="215">
        <v>0</v>
      </c>
      <c r="T101" s="21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17" t="s">
        <v>165</v>
      </c>
      <c r="AT101" s="217" t="s">
        <v>160</v>
      </c>
      <c r="AU101" s="217" t="s">
        <v>80</v>
      </c>
      <c r="AY101" s="19" t="s">
        <v>158</v>
      </c>
      <c r="BE101" s="218">
        <f>IF(N101="základní",J101,0)</f>
        <v>0</v>
      </c>
      <c r="BF101" s="218">
        <f>IF(N101="snížená",J101,0)</f>
        <v>0</v>
      </c>
      <c r="BG101" s="218">
        <f>IF(N101="zákl. přenesená",J101,0)</f>
        <v>0</v>
      </c>
      <c r="BH101" s="218">
        <f>IF(N101="sníž. přenesená",J101,0)</f>
        <v>0</v>
      </c>
      <c r="BI101" s="218">
        <f>IF(N101="nulová",J101,0)</f>
        <v>0</v>
      </c>
      <c r="BJ101" s="19" t="s">
        <v>78</v>
      </c>
      <c r="BK101" s="218">
        <f>ROUND(I101*H101,2)</f>
        <v>0</v>
      </c>
      <c r="BL101" s="19" t="s">
        <v>165</v>
      </c>
      <c r="BM101" s="217" t="s">
        <v>4639</v>
      </c>
    </row>
    <row r="102" s="2" customFormat="1">
      <c r="A102" s="40"/>
      <c r="B102" s="41"/>
      <c r="C102" s="42"/>
      <c r="D102" s="219" t="s">
        <v>167</v>
      </c>
      <c r="E102" s="42"/>
      <c r="F102" s="220" t="s">
        <v>4640</v>
      </c>
      <c r="G102" s="42"/>
      <c r="H102" s="42"/>
      <c r="I102" s="221"/>
      <c r="J102" s="42"/>
      <c r="K102" s="42"/>
      <c r="L102" s="46"/>
      <c r="M102" s="222"/>
      <c r="N102" s="22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167</v>
      </c>
      <c r="AU102" s="19" t="s">
        <v>80</v>
      </c>
    </row>
    <row r="103" s="14" customFormat="1">
      <c r="A103" s="14"/>
      <c r="B103" s="235"/>
      <c r="C103" s="236"/>
      <c r="D103" s="226" t="s">
        <v>169</v>
      </c>
      <c r="E103" s="237" t="s">
        <v>19</v>
      </c>
      <c r="F103" s="238" t="s">
        <v>4641</v>
      </c>
      <c r="G103" s="236"/>
      <c r="H103" s="239">
        <v>1</v>
      </c>
      <c r="I103" s="240"/>
      <c r="J103" s="236"/>
      <c r="K103" s="236"/>
      <c r="L103" s="241"/>
      <c r="M103" s="242"/>
      <c r="N103" s="243"/>
      <c r="O103" s="243"/>
      <c r="P103" s="243"/>
      <c r="Q103" s="243"/>
      <c r="R103" s="243"/>
      <c r="S103" s="243"/>
      <c r="T103" s="24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45" t="s">
        <v>169</v>
      </c>
      <c r="AU103" s="245" t="s">
        <v>80</v>
      </c>
      <c r="AV103" s="14" t="s">
        <v>80</v>
      </c>
      <c r="AW103" s="14" t="s">
        <v>171</v>
      </c>
      <c r="AX103" s="14" t="s">
        <v>70</v>
      </c>
      <c r="AY103" s="245" t="s">
        <v>158</v>
      </c>
    </row>
    <row r="104" s="14" customFormat="1">
      <c r="A104" s="14"/>
      <c r="B104" s="235"/>
      <c r="C104" s="236"/>
      <c r="D104" s="226" t="s">
        <v>169</v>
      </c>
      <c r="E104" s="237" t="s">
        <v>19</v>
      </c>
      <c r="F104" s="238" t="s">
        <v>4642</v>
      </c>
      <c r="G104" s="236"/>
      <c r="H104" s="239">
        <v>1</v>
      </c>
      <c r="I104" s="240"/>
      <c r="J104" s="236"/>
      <c r="K104" s="236"/>
      <c r="L104" s="241"/>
      <c r="M104" s="242"/>
      <c r="N104" s="243"/>
      <c r="O104" s="243"/>
      <c r="P104" s="243"/>
      <c r="Q104" s="243"/>
      <c r="R104" s="243"/>
      <c r="S104" s="243"/>
      <c r="T104" s="24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45" t="s">
        <v>169</v>
      </c>
      <c r="AU104" s="245" t="s">
        <v>80</v>
      </c>
      <c r="AV104" s="14" t="s">
        <v>80</v>
      </c>
      <c r="AW104" s="14" t="s">
        <v>171</v>
      </c>
      <c r="AX104" s="14" t="s">
        <v>70</v>
      </c>
      <c r="AY104" s="245" t="s">
        <v>158</v>
      </c>
    </row>
    <row r="105" s="2" customFormat="1" ht="22.2" customHeight="1">
      <c r="A105" s="40"/>
      <c r="B105" s="41"/>
      <c r="C105" s="206" t="s">
        <v>165</v>
      </c>
      <c r="D105" s="206" t="s">
        <v>160</v>
      </c>
      <c r="E105" s="207" t="s">
        <v>4643</v>
      </c>
      <c r="F105" s="208" t="s">
        <v>4644</v>
      </c>
      <c r="G105" s="209" t="s">
        <v>505</v>
      </c>
      <c r="H105" s="210">
        <v>16</v>
      </c>
      <c r="I105" s="211"/>
      <c r="J105" s="212">
        <f>ROUND(I105*H105,2)</f>
        <v>0</v>
      </c>
      <c r="K105" s="208" t="s">
        <v>164</v>
      </c>
      <c r="L105" s="46"/>
      <c r="M105" s="213" t="s">
        <v>19</v>
      </c>
      <c r="N105" s="214" t="s">
        <v>41</v>
      </c>
      <c r="O105" s="86"/>
      <c r="P105" s="215">
        <f>O105*H105</f>
        <v>0</v>
      </c>
      <c r="Q105" s="215">
        <v>0</v>
      </c>
      <c r="R105" s="215">
        <f>Q105*H105</f>
        <v>0</v>
      </c>
      <c r="S105" s="215">
        <v>0</v>
      </c>
      <c r="T105" s="21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17" t="s">
        <v>165</v>
      </c>
      <c r="AT105" s="217" t="s">
        <v>160</v>
      </c>
      <c r="AU105" s="217" t="s">
        <v>80</v>
      </c>
      <c r="AY105" s="19" t="s">
        <v>158</v>
      </c>
      <c r="BE105" s="218">
        <f>IF(N105="základní",J105,0)</f>
        <v>0</v>
      </c>
      <c r="BF105" s="218">
        <f>IF(N105="snížená",J105,0)</f>
        <v>0</v>
      </c>
      <c r="BG105" s="218">
        <f>IF(N105="zákl. přenesená",J105,0)</f>
        <v>0</v>
      </c>
      <c r="BH105" s="218">
        <f>IF(N105="sníž. přenesená",J105,0)</f>
        <v>0</v>
      </c>
      <c r="BI105" s="218">
        <f>IF(N105="nulová",J105,0)</f>
        <v>0</v>
      </c>
      <c r="BJ105" s="19" t="s">
        <v>78</v>
      </c>
      <c r="BK105" s="218">
        <f>ROUND(I105*H105,2)</f>
        <v>0</v>
      </c>
      <c r="BL105" s="19" t="s">
        <v>165</v>
      </c>
      <c r="BM105" s="217" t="s">
        <v>4645</v>
      </c>
    </row>
    <row r="106" s="2" customFormat="1">
      <c r="A106" s="40"/>
      <c r="B106" s="41"/>
      <c r="C106" s="42"/>
      <c r="D106" s="219" t="s">
        <v>167</v>
      </c>
      <c r="E106" s="42"/>
      <c r="F106" s="220" t="s">
        <v>4646</v>
      </c>
      <c r="G106" s="42"/>
      <c r="H106" s="42"/>
      <c r="I106" s="221"/>
      <c r="J106" s="42"/>
      <c r="K106" s="42"/>
      <c r="L106" s="46"/>
      <c r="M106" s="222"/>
      <c r="N106" s="22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167</v>
      </c>
      <c r="AU106" s="19" t="s">
        <v>80</v>
      </c>
    </row>
    <row r="107" s="14" customFormat="1">
      <c r="A107" s="14"/>
      <c r="B107" s="235"/>
      <c r="C107" s="236"/>
      <c r="D107" s="226" t="s">
        <v>169</v>
      </c>
      <c r="E107" s="237" t="s">
        <v>19</v>
      </c>
      <c r="F107" s="238" t="s">
        <v>4647</v>
      </c>
      <c r="G107" s="236"/>
      <c r="H107" s="239">
        <v>16</v>
      </c>
      <c r="I107" s="240"/>
      <c r="J107" s="236"/>
      <c r="K107" s="236"/>
      <c r="L107" s="241"/>
      <c r="M107" s="242"/>
      <c r="N107" s="243"/>
      <c r="O107" s="243"/>
      <c r="P107" s="243"/>
      <c r="Q107" s="243"/>
      <c r="R107" s="243"/>
      <c r="S107" s="243"/>
      <c r="T107" s="24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45" t="s">
        <v>169</v>
      </c>
      <c r="AU107" s="245" t="s">
        <v>80</v>
      </c>
      <c r="AV107" s="14" t="s">
        <v>80</v>
      </c>
      <c r="AW107" s="14" t="s">
        <v>171</v>
      </c>
      <c r="AX107" s="14" t="s">
        <v>70</v>
      </c>
      <c r="AY107" s="245" t="s">
        <v>158</v>
      </c>
    </row>
    <row r="108" s="2" customFormat="1" ht="14.4" customHeight="1">
      <c r="A108" s="40"/>
      <c r="B108" s="41"/>
      <c r="C108" s="246" t="s">
        <v>197</v>
      </c>
      <c r="D108" s="246" t="s">
        <v>400</v>
      </c>
      <c r="E108" s="247" t="s">
        <v>4648</v>
      </c>
      <c r="F108" s="248" t="s">
        <v>4649</v>
      </c>
      <c r="G108" s="249" t="s">
        <v>234</v>
      </c>
      <c r="H108" s="250">
        <v>3.2000000000000002</v>
      </c>
      <c r="I108" s="251"/>
      <c r="J108" s="252">
        <f>ROUND(I108*H108,2)</f>
        <v>0</v>
      </c>
      <c r="K108" s="248" t="s">
        <v>164</v>
      </c>
      <c r="L108" s="253"/>
      <c r="M108" s="254" t="s">
        <v>19</v>
      </c>
      <c r="N108" s="255" t="s">
        <v>41</v>
      </c>
      <c r="O108" s="86"/>
      <c r="P108" s="215">
        <f>O108*H108</f>
        <v>0</v>
      </c>
      <c r="Q108" s="215">
        <v>0.22</v>
      </c>
      <c r="R108" s="215">
        <f>Q108*H108</f>
        <v>0.70400000000000007</v>
      </c>
      <c r="S108" s="215">
        <v>0</v>
      </c>
      <c r="T108" s="216">
        <f>S108*H108</f>
        <v>0</v>
      </c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R108" s="217" t="s">
        <v>215</v>
      </c>
      <c r="AT108" s="217" t="s">
        <v>400</v>
      </c>
      <c r="AU108" s="217" t="s">
        <v>80</v>
      </c>
      <c r="AY108" s="19" t="s">
        <v>158</v>
      </c>
      <c r="BE108" s="218">
        <f>IF(N108="základní",J108,0)</f>
        <v>0</v>
      </c>
      <c r="BF108" s="218">
        <f>IF(N108="snížená",J108,0)</f>
        <v>0</v>
      </c>
      <c r="BG108" s="218">
        <f>IF(N108="zákl. přenesená",J108,0)</f>
        <v>0</v>
      </c>
      <c r="BH108" s="218">
        <f>IF(N108="sníž. přenesená",J108,0)</f>
        <v>0</v>
      </c>
      <c r="BI108" s="218">
        <f>IF(N108="nulová",J108,0)</f>
        <v>0</v>
      </c>
      <c r="BJ108" s="19" t="s">
        <v>78</v>
      </c>
      <c r="BK108" s="218">
        <f>ROUND(I108*H108,2)</f>
        <v>0</v>
      </c>
      <c r="BL108" s="19" t="s">
        <v>165</v>
      </c>
      <c r="BM108" s="217" t="s">
        <v>4650</v>
      </c>
    </row>
    <row r="109" s="14" customFormat="1">
      <c r="A109" s="14"/>
      <c r="B109" s="235"/>
      <c r="C109" s="236"/>
      <c r="D109" s="226" t="s">
        <v>169</v>
      </c>
      <c r="E109" s="236"/>
      <c r="F109" s="238" t="s">
        <v>4651</v>
      </c>
      <c r="G109" s="236"/>
      <c r="H109" s="239">
        <v>3.2000000000000002</v>
      </c>
      <c r="I109" s="240"/>
      <c r="J109" s="236"/>
      <c r="K109" s="236"/>
      <c r="L109" s="241"/>
      <c r="M109" s="242"/>
      <c r="N109" s="243"/>
      <c r="O109" s="243"/>
      <c r="P109" s="243"/>
      <c r="Q109" s="243"/>
      <c r="R109" s="243"/>
      <c r="S109" s="243"/>
      <c r="T109" s="24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45" t="s">
        <v>169</v>
      </c>
      <c r="AU109" s="245" t="s">
        <v>80</v>
      </c>
      <c r="AV109" s="14" t="s">
        <v>80</v>
      </c>
      <c r="AW109" s="14" t="s">
        <v>4</v>
      </c>
      <c r="AX109" s="14" t="s">
        <v>78</v>
      </c>
      <c r="AY109" s="245" t="s">
        <v>158</v>
      </c>
    </row>
    <row r="110" s="2" customFormat="1" ht="22.2" customHeight="1">
      <c r="A110" s="40"/>
      <c r="B110" s="41"/>
      <c r="C110" s="206" t="s">
        <v>204</v>
      </c>
      <c r="D110" s="206" t="s">
        <v>160</v>
      </c>
      <c r="E110" s="207" t="s">
        <v>4652</v>
      </c>
      <c r="F110" s="208" t="s">
        <v>4653</v>
      </c>
      <c r="G110" s="209" t="s">
        <v>505</v>
      </c>
      <c r="H110" s="210">
        <v>16</v>
      </c>
      <c r="I110" s="211"/>
      <c r="J110" s="212">
        <f>ROUND(I110*H110,2)</f>
        <v>0</v>
      </c>
      <c r="K110" s="208" t="s">
        <v>164</v>
      </c>
      <c r="L110" s="46"/>
      <c r="M110" s="213" t="s">
        <v>19</v>
      </c>
      <c r="N110" s="214" t="s">
        <v>41</v>
      </c>
      <c r="O110" s="86"/>
      <c r="P110" s="215">
        <f>O110*H110</f>
        <v>0</v>
      </c>
      <c r="Q110" s="215">
        <v>0</v>
      </c>
      <c r="R110" s="215">
        <f>Q110*H110</f>
        <v>0</v>
      </c>
      <c r="S110" s="215">
        <v>0</v>
      </c>
      <c r="T110" s="21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17" t="s">
        <v>165</v>
      </c>
      <c r="AT110" s="217" t="s">
        <v>160</v>
      </c>
      <c r="AU110" s="217" t="s">
        <v>80</v>
      </c>
      <c r="AY110" s="19" t="s">
        <v>158</v>
      </c>
      <c r="BE110" s="218">
        <f>IF(N110="základní",J110,0)</f>
        <v>0</v>
      </c>
      <c r="BF110" s="218">
        <f>IF(N110="snížená",J110,0)</f>
        <v>0</v>
      </c>
      <c r="BG110" s="218">
        <f>IF(N110="zákl. přenesená",J110,0)</f>
        <v>0</v>
      </c>
      <c r="BH110" s="218">
        <f>IF(N110="sníž. přenesená",J110,0)</f>
        <v>0</v>
      </c>
      <c r="BI110" s="218">
        <f>IF(N110="nulová",J110,0)</f>
        <v>0</v>
      </c>
      <c r="BJ110" s="19" t="s">
        <v>78</v>
      </c>
      <c r="BK110" s="218">
        <f>ROUND(I110*H110,2)</f>
        <v>0</v>
      </c>
      <c r="BL110" s="19" t="s">
        <v>165</v>
      </c>
      <c r="BM110" s="217" t="s">
        <v>4654</v>
      </c>
    </row>
    <row r="111" s="2" customFormat="1">
      <c r="A111" s="40"/>
      <c r="B111" s="41"/>
      <c r="C111" s="42"/>
      <c r="D111" s="219" t="s">
        <v>167</v>
      </c>
      <c r="E111" s="42"/>
      <c r="F111" s="220" t="s">
        <v>4655</v>
      </c>
      <c r="G111" s="42"/>
      <c r="H111" s="42"/>
      <c r="I111" s="221"/>
      <c r="J111" s="42"/>
      <c r="K111" s="42"/>
      <c r="L111" s="46"/>
      <c r="M111" s="222"/>
      <c r="N111" s="22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167</v>
      </c>
      <c r="AU111" s="19" t="s">
        <v>80</v>
      </c>
    </row>
    <row r="112" s="2" customFormat="1" ht="14.4" customHeight="1">
      <c r="A112" s="40"/>
      <c r="B112" s="41"/>
      <c r="C112" s="246" t="s">
        <v>209</v>
      </c>
      <c r="D112" s="246" t="s">
        <v>400</v>
      </c>
      <c r="E112" s="247" t="s">
        <v>4656</v>
      </c>
      <c r="F112" s="248" t="s">
        <v>4657</v>
      </c>
      <c r="G112" s="249" t="s">
        <v>505</v>
      </c>
      <c r="H112" s="250">
        <v>16</v>
      </c>
      <c r="I112" s="251"/>
      <c r="J112" s="252">
        <f>ROUND(I112*H112,2)</f>
        <v>0</v>
      </c>
      <c r="K112" s="248" t="s">
        <v>19</v>
      </c>
      <c r="L112" s="253"/>
      <c r="M112" s="254" t="s">
        <v>19</v>
      </c>
      <c r="N112" s="255" t="s">
        <v>41</v>
      </c>
      <c r="O112" s="86"/>
      <c r="P112" s="215">
        <f>O112*H112</f>
        <v>0</v>
      </c>
      <c r="Q112" s="215">
        <v>0.027</v>
      </c>
      <c r="R112" s="215">
        <f>Q112*H112</f>
        <v>0.432</v>
      </c>
      <c r="S112" s="215">
        <v>0</v>
      </c>
      <c r="T112" s="216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17" t="s">
        <v>215</v>
      </c>
      <c r="AT112" s="217" t="s">
        <v>400</v>
      </c>
      <c r="AU112" s="217" t="s">
        <v>80</v>
      </c>
      <c r="AY112" s="19" t="s">
        <v>158</v>
      </c>
      <c r="BE112" s="218">
        <f>IF(N112="základní",J112,0)</f>
        <v>0</v>
      </c>
      <c r="BF112" s="218">
        <f>IF(N112="snížená",J112,0)</f>
        <v>0</v>
      </c>
      <c r="BG112" s="218">
        <f>IF(N112="zákl. přenesená",J112,0)</f>
        <v>0</v>
      </c>
      <c r="BH112" s="218">
        <f>IF(N112="sníž. přenesená",J112,0)</f>
        <v>0</v>
      </c>
      <c r="BI112" s="218">
        <f>IF(N112="nulová",J112,0)</f>
        <v>0</v>
      </c>
      <c r="BJ112" s="19" t="s">
        <v>78</v>
      </c>
      <c r="BK112" s="218">
        <f>ROUND(I112*H112,2)</f>
        <v>0</v>
      </c>
      <c r="BL112" s="19" t="s">
        <v>165</v>
      </c>
      <c r="BM112" s="217" t="s">
        <v>4658</v>
      </c>
    </row>
    <row r="113" s="2" customFormat="1">
      <c r="A113" s="40"/>
      <c r="B113" s="41"/>
      <c r="C113" s="42"/>
      <c r="D113" s="226" t="s">
        <v>1476</v>
      </c>
      <c r="E113" s="42"/>
      <c r="F113" s="271" t="s">
        <v>4659</v>
      </c>
      <c r="G113" s="42"/>
      <c r="H113" s="42"/>
      <c r="I113" s="221"/>
      <c r="J113" s="42"/>
      <c r="K113" s="42"/>
      <c r="L113" s="46"/>
      <c r="M113" s="222"/>
      <c r="N113" s="223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1476</v>
      </c>
      <c r="AU113" s="19" t="s">
        <v>80</v>
      </c>
    </row>
    <row r="114" s="2" customFormat="1" ht="14.4" customHeight="1">
      <c r="A114" s="40"/>
      <c r="B114" s="41"/>
      <c r="C114" s="206" t="s">
        <v>215</v>
      </c>
      <c r="D114" s="206" t="s">
        <v>160</v>
      </c>
      <c r="E114" s="207" t="s">
        <v>4660</v>
      </c>
      <c r="F114" s="208" t="s">
        <v>4661</v>
      </c>
      <c r="G114" s="209" t="s">
        <v>505</v>
      </c>
      <c r="H114" s="210">
        <v>16</v>
      </c>
      <c r="I114" s="211"/>
      <c r="J114" s="212">
        <f>ROUND(I114*H114,2)</f>
        <v>0</v>
      </c>
      <c r="K114" s="208" t="s">
        <v>164</v>
      </c>
      <c r="L114" s="46"/>
      <c r="M114" s="213" t="s">
        <v>19</v>
      </c>
      <c r="N114" s="214" t="s">
        <v>41</v>
      </c>
      <c r="O114" s="86"/>
      <c r="P114" s="215">
        <f>O114*H114</f>
        <v>0</v>
      </c>
      <c r="Q114" s="215">
        <v>5.0000000000000002E-05</v>
      </c>
      <c r="R114" s="215">
        <f>Q114*H114</f>
        <v>0.00080000000000000004</v>
      </c>
      <c r="S114" s="215">
        <v>0</v>
      </c>
      <c r="T114" s="21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7" t="s">
        <v>165</v>
      </c>
      <c r="AT114" s="217" t="s">
        <v>160</v>
      </c>
      <c r="AU114" s="217" t="s">
        <v>80</v>
      </c>
      <c r="AY114" s="19" t="s">
        <v>158</v>
      </c>
      <c r="BE114" s="218">
        <f>IF(N114="základní",J114,0)</f>
        <v>0</v>
      </c>
      <c r="BF114" s="218">
        <f>IF(N114="snížená",J114,0)</f>
        <v>0</v>
      </c>
      <c r="BG114" s="218">
        <f>IF(N114="zákl. přenesená",J114,0)</f>
        <v>0</v>
      </c>
      <c r="BH114" s="218">
        <f>IF(N114="sníž. přenesená",J114,0)</f>
        <v>0</v>
      </c>
      <c r="BI114" s="218">
        <f>IF(N114="nulová",J114,0)</f>
        <v>0</v>
      </c>
      <c r="BJ114" s="19" t="s">
        <v>78</v>
      </c>
      <c r="BK114" s="218">
        <f>ROUND(I114*H114,2)</f>
        <v>0</v>
      </c>
      <c r="BL114" s="19" t="s">
        <v>165</v>
      </c>
      <c r="BM114" s="217" t="s">
        <v>4662</v>
      </c>
    </row>
    <row r="115" s="2" customFormat="1">
      <c r="A115" s="40"/>
      <c r="B115" s="41"/>
      <c r="C115" s="42"/>
      <c r="D115" s="219" t="s">
        <v>167</v>
      </c>
      <c r="E115" s="42"/>
      <c r="F115" s="220" t="s">
        <v>4663</v>
      </c>
      <c r="G115" s="42"/>
      <c r="H115" s="42"/>
      <c r="I115" s="221"/>
      <c r="J115" s="42"/>
      <c r="K115" s="42"/>
      <c r="L115" s="46"/>
      <c r="M115" s="222"/>
      <c r="N115" s="223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167</v>
      </c>
      <c r="AU115" s="19" t="s">
        <v>80</v>
      </c>
    </row>
    <row r="116" s="2" customFormat="1" ht="14.4" customHeight="1">
      <c r="A116" s="40"/>
      <c r="B116" s="41"/>
      <c r="C116" s="246" t="s">
        <v>220</v>
      </c>
      <c r="D116" s="246" t="s">
        <v>400</v>
      </c>
      <c r="E116" s="247" t="s">
        <v>4664</v>
      </c>
      <c r="F116" s="248" t="s">
        <v>4665</v>
      </c>
      <c r="G116" s="249" t="s">
        <v>505</v>
      </c>
      <c r="H116" s="250">
        <v>48</v>
      </c>
      <c r="I116" s="251"/>
      <c r="J116" s="252">
        <f>ROUND(I116*H116,2)</f>
        <v>0</v>
      </c>
      <c r="K116" s="248" t="s">
        <v>164</v>
      </c>
      <c r="L116" s="253"/>
      <c r="M116" s="254" t="s">
        <v>19</v>
      </c>
      <c r="N116" s="255" t="s">
        <v>41</v>
      </c>
      <c r="O116" s="86"/>
      <c r="P116" s="215">
        <f>O116*H116</f>
        <v>0</v>
      </c>
      <c r="Q116" s="215">
        <v>0.0047200000000000002</v>
      </c>
      <c r="R116" s="215">
        <f>Q116*H116</f>
        <v>0.22656000000000001</v>
      </c>
      <c r="S116" s="215">
        <v>0</v>
      </c>
      <c r="T116" s="216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17" t="s">
        <v>215</v>
      </c>
      <c r="AT116" s="217" t="s">
        <v>400</v>
      </c>
      <c r="AU116" s="217" t="s">
        <v>80</v>
      </c>
      <c r="AY116" s="19" t="s">
        <v>158</v>
      </c>
      <c r="BE116" s="218">
        <f>IF(N116="základní",J116,0)</f>
        <v>0</v>
      </c>
      <c r="BF116" s="218">
        <f>IF(N116="snížená",J116,0)</f>
        <v>0</v>
      </c>
      <c r="BG116" s="218">
        <f>IF(N116="zákl. přenesená",J116,0)</f>
        <v>0</v>
      </c>
      <c r="BH116" s="218">
        <f>IF(N116="sníž. přenesená",J116,0)</f>
        <v>0</v>
      </c>
      <c r="BI116" s="218">
        <f>IF(N116="nulová",J116,0)</f>
        <v>0</v>
      </c>
      <c r="BJ116" s="19" t="s">
        <v>78</v>
      </c>
      <c r="BK116" s="218">
        <f>ROUND(I116*H116,2)</f>
        <v>0</v>
      </c>
      <c r="BL116" s="19" t="s">
        <v>165</v>
      </c>
      <c r="BM116" s="217" t="s">
        <v>4666</v>
      </c>
    </row>
    <row r="117" s="14" customFormat="1">
      <c r="A117" s="14"/>
      <c r="B117" s="235"/>
      <c r="C117" s="236"/>
      <c r="D117" s="226" t="s">
        <v>169</v>
      </c>
      <c r="E117" s="236"/>
      <c r="F117" s="238" t="s">
        <v>4667</v>
      </c>
      <c r="G117" s="236"/>
      <c r="H117" s="239">
        <v>48</v>
      </c>
      <c r="I117" s="240"/>
      <c r="J117" s="236"/>
      <c r="K117" s="236"/>
      <c r="L117" s="241"/>
      <c r="M117" s="242"/>
      <c r="N117" s="243"/>
      <c r="O117" s="243"/>
      <c r="P117" s="243"/>
      <c r="Q117" s="243"/>
      <c r="R117" s="243"/>
      <c r="S117" s="243"/>
      <c r="T117" s="24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45" t="s">
        <v>169</v>
      </c>
      <c r="AU117" s="245" t="s">
        <v>80</v>
      </c>
      <c r="AV117" s="14" t="s">
        <v>80</v>
      </c>
      <c r="AW117" s="14" t="s">
        <v>4</v>
      </c>
      <c r="AX117" s="14" t="s">
        <v>78</v>
      </c>
      <c r="AY117" s="245" t="s">
        <v>158</v>
      </c>
    </row>
    <row r="118" s="2" customFormat="1" ht="19.8" customHeight="1">
      <c r="A118" s="40"/>
      <c r="B118" s="41"/>
      <c r="C118" s="206" t="s">
        <v>231</v>
      </c>
      <c r="D118" s="206" t="s">
        <v>160</v>
      </c>
      <c r="E118" s="207" t="s">
        <v>4668</v>
      </c>
      <c r="F118" s="208" t="s">
        <v>4669</v>
      </c>
      <c r="G118" s="209" t="s">
        <v>505</v>
      </c>
      <c r="H118" s="210">
        <v>16</v>
      </c>
      <c r="I118" s="211"/>
      <c r="J118" s="212">
        <f>ROUND(I118*H118,2)</f>
        <v>0</v>
      </c>
      <c r="K118" s="208" t="s">
        <v>164</v>
      </c>
      <c r="L118" s="46"/>
      <c r="M118" s="213" t="s">
        <v>19</v>
      </c>
      <c r="N118" s="214" t="s">
        <v>41</v>
      </c>
      <c r="O118" s="86"/>
      <c r="P118" s="215">
        <f>O118*H118</f>
        <v>0</v>
      </c>
      <c r="Q118" s="215">
        <v>0</v>
      </c>
      <c r="R118" s="215">
        <f>Q118*H118</f>
        <v>0</v>
      </c>
      <c r="S118" s="215">
        <v>0</v>
      </c>
      <c r="T118" s="216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17" t="s">
        <v>165</v>
      </c>
      <c r="AT118" s="217" t="s">
        <v>160</v>
      </c>
      <c r="AU118" s="217" t="s">
        <v>80</v>
      </c>
      <c r="AY118" s="19" t="s">
        <v>158</v>
      </c>
      <c r="BE118" s="218">
        <f>IF(N118="základní",J118,0)</f>
        <v>0</v>
      </c>
      <c r="BF118" s="218">
        <f>IF(N118="snížená",J118,0)</f>
        <v>0</v>
      </c>
      <c r="BG118" s="218">
        <f>IF(N118="zákl. přenesená",J118,0)</f>
        <v>0</v>
      </c>
      <c r="BH118" s="218">
        <f>IF(N118="sníž. přenesená",J118,0)</f>
        <v>0</v>
      </c>
      <c r="BI118" s="218">
        <f>IF(N118="nulová",J118,0)</f>
        <v>0</v>
      </c>
      <c r="BJ118" s="19" t="s">
        <v>78</v>
      </c>
      <c r="BK118" s="218">
        <f>ROUND(I118*H118,2)</f>
        <v>0</v>
      </c>
      <c r="BL118" s="19" t="s">
        <v>165</v>
      </c>
      <c r="BM118" s="217" t="s">
        <v>4670</v>
      </c>
    </row>
    <row r="119" s="2" customFormat="1">
      <c r="A119" s="40"/>
      <c r="B119" s="41"/>
      <c r="C119" s="42"/>
      <c r="D119" s="219" t="s">
        <v>167</v>
      </c>
      <c r="E119" s="42"/>
      <c r="F119" s="220" t="s">
        <v>4671</v>
      </c>
      <c r="G119" s="42"/>
      <c r="H119" s="42"/>
      <c r="I119" s="221"/>
      <c r="J119" s="42"/>
      <c r="K119" s="42"/>
      <c r="L119" s="46"/>
      <c r="M119" s="222"/>
      <c r="N119" s="223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167</v>
      </c>
      <c r="AU119" s="19" t="s">
        <v>80</v>
      </c>
    </row>
    <row r="120" s="2" customFormat="1" ht="14.4" customHeight="1">
      <c r="A120" s="40"/>
      <c r="B120" s="41"/>
      <c r="C120" s="246" t="s">
        <v>244</v>
      </c>
      <c r="D120" s="246" t="s">
        <v>400</v>
      </c>
      <c r="E120" s="247" t="s">
        <v>4672</v>
      </c>
      <c r="F120" s="248" t="s">
        <v>4673</v>
      </c>
      <c r="G120" s="249" t="s">
        <v>3439</v>
      </c>
      <c r="H120" s="250">
        <v>16</v>
      </c>
      <c r="I120" s="251"/>
      <c r="J120" s="252">
        <f>ROUND(I120*H120,2)</f>
        <v>0</v>
      </c>
      <c r="K120" s="248" t="s">
        <v>19</v>
      </c>
      <c r="L120" s="253"/>
      <c r="M120" s="254" t="s">
        <v>19</v>
      </c>
      <c r="N120" s="255" t="s">
        <v>41</v>
      </c>
      <c r="O120" s="86"/>
      <c r="P120" s="215">
        <f>O120*H120</f>
        <v>0</v>
      </c>
      <c r="Q120" s="215">
        <v>0</v>
      </c>
      <c r="R120" s="215">
        <f>Q120*H120</f>
        <v>0</v>
      </c>
      <c r="S120" s="215">
        <v>0</v>
      </c>
      <c r="T120" s="21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17" t="s">
        <v>215</v>
      </c>
      <c r="AT120" s="217" t="s">
        <v>400</v>
      </c>
      <c r="AU120" s="217" t="s">
        <v>80</v>
      </c>
      <c r="AY120" s="19" t="s">
        <v>158</v>
      </c>
      <c r="BE120" s="218">
        <f>IF(N120="základní",J120,0)</f>
        <v>0</v>
      </c>
      <c r="BF120" s="218">
        <f>IF(N120="snížená",J120,0)</f>
        <v>0</v>
      </c>
      <c r="BG120" s="218">
        <f>IF(N120="zákl. přenesená",J120,0)</f>
        <v>0</v>
      </c>
      <c r="BH120" s="218">
        <f>IF(N120="sníž. přenesená",J120,0)</f>
        <v>0</v>
      </c>
      <c r="BI120" s="218">
        <f>IF(N120="nulová",J120,0)</f>
        <v>0</v>
      </c>
      <c r="BJ120" s="19" t="s">
        <v>78</v>
      </c>
      <c r="BK120" s="218">
        <f>ROUND(I120*H120,2)</f>
        <v>0</v>
      </c>
      <c r="BL120" s="19" t="s">
        <v>165</v>
      </c>
      <c r="BM120" s="217" t="s">
        <v>4674</v>
      </c>
    </row>
    <row r="121" s="2" customFormat="1" ht="14.4" customHeight="1">
      <c r="A121" s="40"/>
      <c r="B121" s="41"/>
      <c r="C121" s="206" t="s">
        <v>8</v>
      </c>
      <c r="D121" s="206" t="s">
        <v>160</v>
      </c>
      <c r="E121" s="207" t="s">
        <v>4675</v>
      </c>
      <c r="F121" s="208" t="s">
        <v>4676</v>
      </c>
      <c r="G121" s="209" t="s">
        <v>505</v>
      </c>
      <c r="H121" s="210">
        <v>16</v>
      </c>
      <c r="I121" s="211"/>
      <c r="J121" s="212">
        <f>ROUND(I121*H121,2)</f>
        <v>0</v>
      </c>
      <c r="K121" s="208" t="s">
        <v>19</v>
      </c>
      <c r="L121" s="46"/>
      <c r="M121" s="213" t="s">
        <v>19</v>
      </c>
      <c r="N121" s="214" t="s">
        <v>41</v>
      </c>
      <c r="O121" s="86"/>
      <c r="P121" s="215">
        <f>O121*H121</f>
        <v>0</v>
      </c>
      <c r="Q121" s="215">
        <v>0</v>
      </c>
      <c r="R121" s="215">
        <f>Q121*H121</f>
        <v>0</v>
      </c>
      <c r="S121" s="215">
        <v>0</v>
      </c>
      <c r="T121" s="21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7" t="s">
        <v>165</v>
      </c>
      <c r="AT121" s="217" t="s">
        <v>160</v>
      </c>
      <c r="AU121" s="217" t="s">
        <v>80</v>
      </c>
      <c r="AY121" s="19" t="s">
        <v>158</v>
      </c>
      <c r="BE121" s="218">
        <f>IF(N121="základní",J121,0)</f>
        <v>0</v>
      </c>
      <c r="BF121" s="218">
        <f>IF(N121="snížená",J121,0)</f>
        <v>0</v>
      </c>
      <c r="BG121" s="218">
        <f>IF(N121="zákl. přenesená",J121,0)</f>
        <v>0</v>
      </c>
      <c r="BH121" s="218">
        <f>IF(N121="sníž. přenesená",J121,0)</f>
        <v>0</v>
      </c>
      <c r="BI121" s="218">
        <f>IF(N121="nulová",J121,0)</f>
        <v>0</v>
      </c>
      <c r="BJ121" s="19" t="s">
        <v>78</v>
      </c>
      <c r="BK121" s="218">
        <f>ROUND(I121*H121,2)</f>
        <v>0</v>
      </c>
      <c r="BL121" s="19" t="s">
        <v>165</v>
      </c>
      <c r="BM121" s="217" t="s">
        <v>4677</v>
      </c>
    </row>
    <row r="122" s="2" customFormat="1">
      <c r="A122" s="40"/>
      <c r="B122" s="41"/>
      <c r="C122" s="42"/>
      <c r="D122" s="226" t="s">
        <v>1476</v>
      </c>
      <c r="E122" s="42"/>
      <c r="F122" s="271" t="s">
        <v>4678</v>
      </c>
      <c r="G122" s="42"/>
      <c r="H122" s="42"/>
      <c r="I122" s="221"/>
      <c r="J122" s="42"/>
      <c r="K122" s="42"/>
      <c r="L122" s="46"/>
      <c r="M122" s="222"/>
      <c r="N122" s="22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1476</v>
      </c>
      <c r="AU122" s="19" t="s">
        <v>80</v>
      </c>
    </row>
    <row r="123" s="2" customFormat="1" ht="14.4" customHeight="1">
      <c r="A123" s="40"/>
      <c r="B123" s="41"/>
      <c r="C123" s="206" t="s">
        <v>257</v>
      </c>
      <c r="D123" s="206" t="s">
        <v>160</v>
      </c>
      <c r="E123" s="207" t="s">
        <v>4679</v>
      </c>
      <c r="F123" s="208" t="s">
        <v>4680</v>
      </c>
      <c r="G123" s="209" t="s">
        <v>505</v>
      </c>
      <c r="H123" s="210">
        <v>16</v>
      </c>
      <c r="I123" s="211"/>
      <c r="J123" s="212">
        <f>ROUND(I123*H123,2)</f>
        <v>0</v>
      </c>
      <c r="K123" s="208" t="s">
        <v>164</v>
      </c>
      <c r="L123" s="46"/>
      <c r="M123" s="213" t="s">
        <v>19</v>
      </c>
      <c r="N123" s="214" t="s">
        <v>41</v>
      </c>
      <c r="O123" s="86"/>
      <c r="P123" s="215">
        <f>O123*H123</f>
        <v>0</v>
      </c>
      <c r="Q123" s="215">
        <v>0</v>
      </c>
      <c r="R123" s="215">
        <f>Q123*H123</f>
        <v>0</v>
      </c>
      <c r="S123" s="215">
        <v>0</v>
      </c>
      <c r="T123" s="21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7" t="s">
        <v>165</v>
      </c>
      <c r="AT123" s="217" t="s">
        <v>160</v>
      </c>
      <c r="AU123" s="217" t="s">
        <v>80</v>
      </c>
      <c r="AY123" s="19" t="s">
        <v>158</v>
      </c>
      <c r="BE123" s="218">
        <f>IF(N123="základní",J123,0)</f>
        <v>0</v>
      </c>
      <c r="BF123" s="218">
        <f>IF(N123="snížená",J123,0)</f>
        <v>0</v>
      </c>
      <c r="BG123" s="218">
        <f>IF(N123="zákl. přenesená",J123,0)</f>
        <v>0</v>
      </c>
      <c r="BH123" s="218">
        <f>IF(N123="sníž. přenesená",J123,0)</f>
        <v>0</v>
      </c>
      <c r="BI123" s="218">
        <f>IF(N123="nulová",J123,0)</f>
        <v>0</v>
      </c>
      <c r="BJ123" s="19" t="s">
        <v>78</v>
      </c>
      <c r="BK123" s="218">
        <f>ROUND(I123*H123,2)</f>
        <v>0</v>
      </c>
      <c r="BL123" s="19" t="s">
        <v>165</v>
      </c>
      <c r="BM123" s="217" t="s">
        <v>4681</v>
      </c>
    </row>
    <row r="124" s="2" customFormat="1">
      <c r="A124" s="40"/>
      <c r="B124" s="41"/>
      <c r="C124" s="42"/>
      <c r="D124" s="219" t="s">
        <v>167</v>
      </c>
      <c r="E124" s="42"/>
      <c r="F124" s="220" t="s">
        <v>4682</v>
      </c>
      <c r="G124" s="42"/>
      <c r="H124" s="42"/>
      <c r="I124" s="221"/>
      <c r="J124" s="42"/>
      <c r="K124" s="42"/>
      <c r="L124" s="46"/>
      <c r="M124" s="222"/>
      <c r="N124" s="22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167</v>
      </c>
      <c r="AU124" s="19" t="s">
        <v>80</v>
      </c>
    </row>
    <row r="125" s="2" customFormat="1" ht="14.4" customHeight="1">
      <c r="A125" s="40"/>
      <c r="B125" s="41"/>
      <c r="C125" s="246" t="s">
        <v>269</v>
      </c>
      <c r="D125" s="246" t="s">
        <v>400</v>
      </c>
      <c r="E125" s="247" t="s">
        <v>4683</v>
      </c>
      <c r="F125" s="248" t="s">
        <v>4684</v>
      </c>
      <c r="G125" s="249" t="s">
        <v>424</v>
      </c>
      <c r="H125" s="250">
        <v>4</v>
      </c>
      <c r="I125" s="251"/>
      <c r="J125" s="252">
        <f>ROUND(I125*H125,2)</f>
        <v>0</v>
      </c>
      <c r="K125" s="248" t="s">
        <v>164</v>
      </c>
      <c r="L125" s="253"/>
      <c r="M125" s="254" t="s">
        <v>19</v>
      </c>
      <c r="N125" s="255" t="s">
        <v>41</v>
      </c>
      <c r="O125" s="86"/>
      <c r="P125" s="215">
        <f>O125*H125</f>
        <v>0</v>
      </c>
      <c r="Q125" s="215">
        <v>0.001</v>
      </c>
      <c r="R125" s="215">
        <f>Q125*H125</f>
        <v>0.0040000000000000001</v>
      </c>
      <c r="S125" s="215">
        <v>0</v>
      </c>
      <c r="T125" s="216">
        <f>S125*H125</f>
        <v>0</v>
      </c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R125" s="217" t="s">
        <v>215</v>
      </c>
      <c r="AT125" s="217" t="s">
        <v>400</v>
      </c>
      <c r="AU125" s="217" t="s">
        <v>80</v>
      </c>
      <c r="AY125" s="19" t="s">
        <v>158</v>
      </c>
      <c r="BE125" s="218">
        <f>IF(N125="základní",J125,0)</f>
        <v>0</v>
      </c>
      <c r="BF125" s="218">
        <f>IF(N125="snížená",J125,0)</f>
        <v>0</v>
      </c>
      <c r="BG125" s="218">
        <f>IF(N125="zákl. přenesená",J125,0)</f>
        <v>0</v>
      </c>
      <c r="BH125" s="218">
        <f>IF(N125="sníž. přenesená",J125,0)</f>
        <v>0</v>
      </c>
      <c r="BI125" s="218">
        <f>IF(N125="nulová",J125,0)</f>
        <v>0</v>
      </c>
      <c r="BJ125" s="19" t="s">
        <v>78</v>
      </c>
      <c r="BK125" s="218">
        <f>ROUND(I125*H125,2)</f>
        <v>0</v>
      </c>
      <c r="BL125" s="19" t="s">
        <v>165</v>
      </c>
      <c r="BM125" s="217" t="s">
        <v>4685</v>
      </c>
    </row>
    <row r="126" s="14" customFormat="1">
      <c r="A126" s="14"/>
      <c r="B126" s="235"/>
      <c r="C126" s="236"/>
      <c r="D126" s="226" t="s">
        <v>169</v>
      </c>
      <c r="E126" s="236"/>
      <c r="F126" s="238" t="s">
        <v>4686</v>
      </c>
      <c r="G126" s="236"/>
      <c r="H126" s="239">
        <v>4</v>
      </c>
      <c r="I126" s="240"/>
      <c r="J126" s="236"/>
      <c r="K126" s="236"/>
      <c r="L126" s="241"/>
      <c r="M126" s="242"/>
      <c r="N126" s="243"/>
      <c r="O126" s="243"/>
      <c r="P126" s="243"/>
      <c r="Q126" s="243"/>
      <c r="R126" s="243"/>
      <c r="S126" s="243"/>
      <c r="T126" s="24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45" t="s">
        <v>169</v>
      </c>
      <c r="AU126" s="245" t="s">
        <v>80</v>
      </c>
      <c r="AV126" s="14" t="s">
        <v>80</v>
      </c>
      <c r="AW126" s="14" t="s">
        <v>4</v>
      </c>
      <c r="AX126" s="14" t="s">
        <v>78</v>
      </c>
      <c r="AY126" s="245" t="s">
        <v>158</v>
      </c>
    </row>
    <row r="127" s="12" customFormat="1" ht="22.8" customHeight="1">
      <c r="A127" s="12"/>
      <c r="B127" s="190"/>
      <c r="C127" s="191"/>
      <c r="D127" s="192" t="s">
        <v>69</v>
      </c>
      <c r="E127" s="204" t="s">
        <v>614</v>
      </c>
      <c r="F127" s="204" t="s">
        <v>615</v>
      </c>
      <c r="G127" s="191"/>
      <c r="H127" s="191"/>
      <c r="I127" s="194"/>
      <c r="J127" s="205">
        <f>BK127</f>
        <v>0</v>
      </c>
      <c r="K127" s="191"/>
      <c r="L127" s="196"/>
      <c r="M127" s="197"/>
      <c r="N127" s="198"/>
      <c r="O127" s="198"/>
      <c r="P127" s="199">
        <f>SUM(P128:P129)</f>
        <v>0</v>
      </c>
      <c r="Q127" s="198"/>
      <c r="R127" s="199">
        <f>SUM(R128:R129)</f>
        <v>0</v>
      </c>
      <c r="S127" s="198"/>
      <c r="T127" s="200">
        <f>SUM(T128:T129)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01" t="s">
        <v>78</v>
      </c>
      <c r="AT127" s="202" t="s">
        <v>69</v>
      </c>
      <c r="AU127" s="202" t="s">
        <v>78</v>
      </c>
      <c r="AY127" s="201" t="s">
        <v>158</v>
      </c>
      <c r="BK127" s="203">
        <f>SUM(BK128:BK129)</f>
        <v>0</v>
      </c>
    </row>
    <row r="128" s="2" customFormat="1" ht="14.4" customHeight="1">
      <c r="A128" s="40"/>
      <c r="B128" s="41"/>
      <c r="C128" s="206" t="s">
        <v>279</v>
      </c>
      <c r="D128" s="206" t="s">
        <v>160</v>
      </c>
      <c r="E128" s="207" t="s">
        <v>4687</v>
      </c>
      <c r="F128" s="208" t="s">
        <v>4688</v>
      </c>
      <c r="G128" s="209" t="s">
        <v>356</v>
      </c>
      <c r="H128" s="210">
        <v>1.367</v>
      </c>
      <c r="I128" s="211"/>
      <c r="J128" s="212">
        <f>ROUND(I128*H128,2)</f>
        <v>0</v>
      </c>
      <c r="K128" s="208" t="s">
        <v>164</v>
      </c>
      <c r="L128" s="46"/>
      <c r="M128" s="213" t="s">
        <v>19</v>
      </c>
      <c r="N128" s="214" t="s">
        <v>41</v>
      </c>
      <c r="O128" s="86"/>
      <c r="P128" s="215">
        <f>O128*H128</f>
        <v>0</v>
      </c>
      <c r="Q128" s="215">
        <v>0</v>
      </c>
      <c r="R128" s="215">
        <f>Q128*H128</f>
        <v>0</v>
      </c>
      <c r="S128" s="215">
        <v>0</v>
      </c>
      <c r="T128" s="21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17" t="s">
        <v>165</v>
      </c>
      <c r="AT128" s="217" t="s">
        <v>160</v>
      </c>
      <c r="AU128" s="217" t="s">
        <v>80</v>
      </c>
      <c r="AY128" s="19" t="s">
        <v>158</v>
      </c>
      <c r="BE128" s="218">
        <f>IF(N128="základní",J128,0)</f>
        <v>0</v>
      </c>
      <c r="BF128" s="218">
        <f>IF(N128="snížená",J128,0)</f>
        <v>0</v>
      </c>
      <c r="BG128" s="218">
        <f>IF(N128="zákl. přenesená",J128,0)</f>
        <v>0</v>
      </c>
      <c r="BH128" s="218">
        <f>IF(N128="sníž. přenesená",J128,0)</f>
        <v>0</v>
      </c>
      <c r="BI128" s="218">
        <f>IF(N128="nulová",J128,0)</f>
        <v>0</v>
      </c>
      <c r="BJ128" s="19" t="s">
        <v>78</v>
      </c>
      <c r="BK128" s="218">
        <f>ROUND(I128*H128,2)</f>
        <v>0</v>
      </c>
      <c r="BL128" s="19" t="s">
        <v>165</v>
      </c>
      <c r="BM128" s="217" t="s">
        <v>4689</v>
      </c>
    </row>
    <row r="129" s="2" customFormat="1">
      <c r="A129" s="40"/>
      <c r="B129" s="41"/>
      <c r="C129" s="42"/>
      <c r="D129" s="219" t="s">
        <v>167</v>
      </c>
      <c r="E129" s="42"/>
      <c r="F129" s="220" t="s">
        <v>4690</v>
      </c>
      <c r="G129" s="42"/>
      <c r="H129" s="42"/>
      <c r="I129" s="221"/>
      <c r="J129" s="42"/>
      <c r="K129" s="42"/>
      <c r="L129" s="46"/>
      <c r="M129" s="222"/>
      <c r="N129" s="223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167</v>
      </c>
      <c r="AU129" s="19" t="s">
        <v>80</v>
      </c>
    </row>
    <row r="130" s="12" customFormat="1" ht="25.92" customHeight="1">
      <c r="A130" s="12"/>
      <c r="B130" s="190"/>
      <c r="C130" s="191"/>
      <c r="D130" s="192" t="s">
        <v>69</v>
      </c>
      <c r="E130" s="193" t="s">
        <v>4691</v>
      </c>
      <c r="F130" s="193" t="s">
        <v>4692</v>
      </c>
      <c r="G130" s="191"/>
      <c r="H130" s="191"/>
      <c r="I130" s="194"/>
      <c r="J130" s="195">
        <f>BK130</f>
        <v>0</v>
      </c>
      <c r="K130" s="191"/>
      <c r="L130" s="196"/>
      <c r="M130" s="197"/>
      <c r="N130" s="198"/>
      <c r="O130" s="198"/>
      <c r="P130" s="199">
        <f>P131+P144+P151+P161+P168</f>
        <v>0</v>
      </c>
      <c r="Q130" s="198"/>
      <c r="R130" s="199">
        <f>R131+R144+R151+R161+R168</f>
        <v>0</v>
      </c>
      <c r="S130" s="198"/>
      <c r="T130" s="200">
        <f>T131+T144+T151+T161+T168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01" t="s">
        <v>197</v>
      </c>
      <c r="AT130" s="202" t="s">
        <v>69</v>
      </c>
      <c r="AU130" s="202" t="s">
        <v>70</v>
      </c>
      <c r="AY130" s="201" t="s">
        <v>158</v>
      </c>
      <c r="BK130" s="203">
        <f>BK131+BK144+BK151+BK161+BK168</f>
        <v>0</v>
      </c>
    </row>
    <row r="131" s="12" customFormat="1" ht="22.8" customHeight="1">
      <c r="A131" s="12"/>
      <c r="B131" s="190"/>
      <c r="C131" s="191"/>
      <c r="D131" s="192" t="s">
        <v>69</v>
      </c>
      <c r="E131" s="204" t="s">
        <v>4693</v>
      </c>
      <c r="F131" s="204" t="s">
        <v>4694</v>
      </c>
      <c r="G131" s="191"/>
      <c r="H131" s="191"/>
      <c r="I131" s="194"/>
      <c r="J131" s="205">
        <f>BK131</f>
        <v>0</v>
      </c>
      <c r="K131" s="191"/>
      <c r="L131" s="196"/>
      <c r="M131" s="197"/>
      <c r="N131" s="198"/>
      <c r="O131" s="198"/>
      <c r="P131" s="199">
        <f>SUM(P132:P143)</f>
        <v>0</v>
      </c>
      <c r="Q131" s="198"/>
      <c r="R131" s="199">
        <f>SUM(R132:R143)</f>
        <v>0</v>
      </c>
      <c r="S131" s="198"/>
      <c r="T131" s="200">
        <f>SUM(T132:T143)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01" t="s">
        <v>197</v>
      </c>
      <c r="AT131" s="202" t="s">
        <v>69</v>
      </c>
      <c r="AU131" s="202" t="s">
        <v>78</v>
      </c>
      <c r="AY131" s="201" t="s">
        <v>158</v>
      </c>
      <c r="BK131" s="203">
        <f>SUM(BK132:BK143)</f>
        <v>0</v>
      </c>
    </row>
    <row r="132" s="2" customFormat="1" ht="14.4" customHeight="1">
      <c r="A132" s="40"/>
      <c r="B132" s="41"/>
      <c r="C132" s="206" t="s">
        <v>285</v>
      </c>
      <c r="D132" s="206" t="s">
        <v>160</v>
      </c>
      <c r="E132" s="207" t="s">
        <v>4695</v>
      </c>
      <c r="F132" s="208" t="s">
        <v>4696</v>
      </c>
      <c r="G132" s="209" t="s">
        <v>4697</v>
      </c>
      <c r="H132" s="210">
        <v>1</v>
      </c>
      <c r="I132" s="211"/>
      <c r="J132" s="212">
        <f>ROUND(I132*H132,2)</f>
        <v>0</v>
      </c>
      <c r="K132" s="208" t="s">
        <v>19</v>
      </c>
      <c r="L132" s="46"/>
      <c r="M132" s="213" t="s">
        <v>19</v>
      </c>
      <c r="N132" s="214" t="s">
        <v>41</v>
      </c>
      <c r="O132" s="86"/>
      <c r="P132" s="215">
        <f>O132*H132</f>
        <v>0</v>
      </c>
      <c r="Q132" s="215">
        <v>0</v>
      </c>
      <c r="R132" s="215">
        <f>Q132*H132</f>
        <v>0</v>
      </c>
      <c r="S132" s="215">
        <v>0</v>
      </c>
      <c r="T132" s="216">
        <f>S132*H132</f>
        <v>0</v>
      </c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R132" s="217" t="s">
        <v>165</v>
      </c>
      <c r="AT132" s="217" t="s">
        <v>160</v>
      </c>
      <c r="AU132" s="217" t="s">
        <v>80</v>
      </c>
      <c r="AY132" s="19" t="s">
        <v>158</v>
      </c>
      <c r="BE132" s="218">
        <f>IF(N132="základní",J132,0)</f>
        <v>0</v>
      </c>
      <c r="BF132" s="218">
        <f>IF(N132="snížená",J132,0)</f>
        <v>0</v>
      </c>
      <c r="BG132" s="218">
        <f>IF(N132="zákl. přenesená",J132,0)</f>
        <v>0</v>
      </c>
      <c r="BH132" s="218">
        <f>IF(N132="sníž. přenesená",J132,0)</f>
        <v>0</v>
      </c>
      <c r="BI132" s="218">
        <f>IF(N132="nulová",J132,0)</f>
        <v>0</v>
      </c>
      <c r="BJ132" s="19" t="s">
        <v>78</v>
      </c>
      <c r="BK132" s="218">
        <f>ROUND(I132*H132,2)</f>
        <v>0</v>
      </c>
      <c r="BL132" s="19" t="s">
        <v>165</v>
      </c>
      <c r="BM132" s="217" t="s">
        <v>4698</v>
      </c>
    </row>
    <row r="133" s="2" customFormat="1">
      <c r="A133" s="40"/>
      <c r="B133" s="41"/>
      <c r="C133" s="42"/>
      <c r="D133" s="226" t="s">
        <v>1476</v>
      </c>
      <c r="E133" s="42"/>
      <c r="F133" s="271" t="s">
        <v>4699</v>
      </c>
      <c r="G133" s="42"/>
      <c r="H133" s="42"/>
      <c r="I133" s="221"/>
      <c r="J133" s="42"/>
      <c r="K133" s="42"/>
      <c r="L133" s="46"/>
      <c r="M133" s="222"/>
      <c r="N133" s="223"/>
      <c r="O133" s="86"/>
      <c r="P133" s="86"/>
      <c r="Q133" s="86"/>
      <c r="R133" s="86"/>
      <c r="S133" s="86"/>
      <c r="T133" s="87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T133" s="19" t="s">
        <v>1476</v>
      </c>
      <c r="AU133" s="19" t="s">
        <v>80</v>
      </c>
    </row>
    <row r="134" s="2" customFormat="1" ht="14.4" customHeight="1">
      <c r="A134" s="40"/>
      <c r="B134" s="41"/>
      <c r="C134" s="206" t="s">
        <v>290</v>
      </c>
      <c r="D134" s="206" t="s">
        <v>160</v>
      </c>
      <c r="E134" s="207" t="s">
        <v>4700</v>
      </c>
      <c r="F134" s="208" t="s">
        <v>4701</v>
      </c>
      <c r="G134" s="209" t="s">
        <v>4697</v>
      </c>
      <c r="H134" s="210">
        <v>1</v>
      </c>
      <c r="I134" s="211"/>
      <c r="J134" s="212">
        <f>ROUND(I134*H134,2)</f>
        <v>0</v>
      </c>
      <c r="K134" s="208" t="s">
        <v>164</v>
      </c>
      <c r="L134" s="46"/>
      <c r="M134" s="213" t="s">
        <v>19</v>
      </c>
      <c r="N134" s="214" t="s">
        <v>41</v>
      </c>
      <c r="O134" s="86"/>
      <c r="P134" s="215">
        <f>O134*H134</f>
        <v>0</v>
      </c>
      <c r="Q134" s="215">
        <v>0</v>
      </c>
      <c r="R134" s="215">
        <f>Q134*H134</f>
        <v>0</v>
      </c>
      <c r="S134" s="215">
        <v>0</v>
      </c>
      <c r="T134" s="216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17" t="s">
        <v>4702</v>
      </c>
      <c r="AT134" s="217" t="s">
        <v>160</v>
      </c>
      <c r="AU134" s="217" t="s">
        <v>80</v>
      </c>
      <c r="AY134" s="19" t="s">
        <v>158</v>
      </c>
      <c r="BE134" s="218">
        <f>IF(N134="základní",J134,0)</f>
        <v>0</v>
      </c>
      <c r="BF134" s="218">
        <f>IF(N134="snížená",J134,0)</f>
        <v>0</v>
      </c>
      <c r="BG134" s="218">
        <f>IF(N134="zákl. přenesená",J134,0)</f>
        <v>0</v>
      </c>
      <c r="BH134" s="218">
        <f>IF(N134="sníž. přenesená",J134,0)</f>
        <v>0</v>
      </c>
      <c r="BI134" s="218">
        <f>IF(N134="nulová",J134,0)</f>
        <v>0</v>
      </c>
      <c r="BJ134" s="19" t="s">
        <v>78</v>
      </c>
      <c r="BK134" s="218">
        <f>ROUND(I134*H134,2)</f>
        <v>0</v>
      </c>
      <c r="BL134" s="19" t="s">
        <v>4702</v>
      </c>
      <c r="BM134" s="217" t="s">
        <v>4703</v>
      </c>
    </row>
    <row r="135" s="2" customFormat="1">
      <c r="A135" s="40"/>
      <c r="B135" s="41"/>
      <c r="C135" s="42"/>
      <c r="D135" s="219" t="s">
        <v>167</v>
      </c>
      <c r="E135" s="42"/>
      <c r="F135" s="220" t="s">
        <v>4704</v>
      </c>
      <c r="G135" s="42"/>
      <c r="H135" s="42"/>
      <c r="I135" s="221"/>
      <c r="J135" s="42"/>
      <c r="K135" s="42"/>
      <c r="L135" s="46"/>
      <c r="M135" s="222"/>
      <c r="N135" s="22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167</v>
      </c>
      <c r="AU135" s="19" t="s">
        <v>80</v>
      </c>
    </row>
    <row r="136" s="2" customFormat="1">
      <c r="A136" s="40"/>
      <c r="B136" s="41"/>
      <c r="C136" s="42"/>
      <c r="D136" s="226" t="s">
        <v>1476</v>
      </c>
      <c r="E136" s="42"/>
      <c r="F136" s="271" t="s">
        <v>4705</v>
      </c>
      <c r="G136" s="42"/>
      <c r="H136" s="42"/>
      <c r="I136" s="221"/>
      <c r="J136" s="42"/>
      <c r="K136" s="42"/>
      <c r="L136" s="46"/>
      <c r="M136" s="222"/>
      <c r="N136" s="22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1476</v>
      </c>
      <c r="AU136" s="19" t="s">
        <v>80</v>
      </c>
    </row>
    <row r="137" s="2" customFormat="1" ht="14.4" customHeight="1">
      <c r="A137" s="40"/>
      <c r="B137" s="41"/>
      <c r="C137" s="206" t="s">
        <v>299</v>
      </c>
      <c r="D137" s="206" t="s">
        <v>160</v>
      </c>
      <c r="E137" s="207" t="s">
        <v>4706</v>
      </c>
      <c r="F137" s="208" t="s">
        <v>4707</v>
      </c>
      <c r="G137" s="209" t="s">
        <v>4697</v>
      </c>
      <c r="H137" s="210">
        <v>1</v>
      </c>
      <c r="I137" s="211"/>
      <c r="J137" s="212">
        <f>ROUND(I137*H137,2)</f>
        <v>0</v>
      </c>
      <c r="K137" s="208" t="s">
        <v>164</v>
      </c>
      <c r="L137" s="46"/>
      <c r="M137" s="213" t="s">
        <v>19</v>
      </c>
      <c r="N137" s="214" t="s">
        <v>41</v>
      </c>
      <c r="O137" s="86"/>
      <c r="P137" s="215">
        <f>O137*H137</f>
        <v>0</v>
      </c>
      <c r="Q137" s="215">
        <v>0</v>
      </c>
      <c r="R137" s="215">
        <f>Q137*H137</f>
        <v>0</v>
      </c>
      <c r="S137" s="215">
        <v>0</v>
      </c>
      <c r="T137" s="21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7" t="s">
        <v>4702</v>
      </c>
      <c r="AT137" s="217" t="s">
        <v>160</v>
      </c>
      <c r="AU137" s="217" t="s">
        <v>80</v>
      </c>
      <c r="AY137" s="19" t="s">
        <v>158</v>
      </c>
      <c r="BE137" s="218">
        <f>IF(N137="základní",J137,0)</f>
        <v>0</v>
      </c>
      <c r="BF137" s="218">
        <f>IF(N137="snížená",J137,0)</f>
        <v>0</v>
      </c>
      <c r="BG137" s="218">
        <f>IF(N137="zákl. přenesená",J137,0)</f>
        <v>0</v>
      </c>
      <c r="BH137" s="218">
        <f>IF(N137="sníž. přenesená",J137,0)</f>
        <v>0</v>
      </c>
      <c r="BI137" s="218">
        <f>IF(N137="nulová",J137,0)</f>
        <v>0</v>
      </c>
      <c r="BJ137" s="19" t="s">
        <v>78</v>
      </c>
      <c r="BK137" s="218">
        <f>ROUND(I137*H137,2)</f>
        <v>0</v>
      </c>
      <c r="BL137" s="19" t="s">
        <v>4702</v>
      </c>
      <c r="BM137" s="217" t="s">
        <v>4708</v>
      </c>
    </row>
    <row r="138" s="2" customFormat="1">
      <c r="A138" s="40"/>
      <c r="B138" s="41"/>
      <c r="C138" s="42"/>
      <c r="D138" s="219" t="s">
        <v>167</v>
      </c>
      <c r="E138" s="42"/>
      <c r="F138" s="220" t="s">
        <v>4709</v>
      </c>
      <c r="G138" s="42"/>
      <c r="H138" s="42"/>
      <c r="I138" s="221"/>
      <c r="J138" s="42"/>
      <c r="K138" s="42"/>
      <c r="L138" s="46"/>
      <c r="M138" s="222"/>
      <c r="N138" s="22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167</v>
      </c>
      <c r="AU138" s="19" t="s">
        <v>80</v>
      </c>
    </row>
    <row r="139" s="2" customFormat="1">
      <c r="A139" s="40"/>
      <c r="B139" s="41"/>
      <c r="C139" s="42"/>
      <c r="D139" s="226" t="s">
        <v>1476</v>
      </c>
      <c r="E139" s="42"/>
      <c r="F139" s="271" t="s">
        <v>4710</v>
      </c>
      <c r="G139" s="42"/>
      <c r="H139" s="42"/>
      <c r="I139" s="221"/>
      <c r="J139" s="42"/>
      <c r="K139" s="42"/>
      <c r="L139" s="46"/>
      <c r="M139" s="222"/>
      <c r="N139" s="223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1476</v>
      </c>
      <c r="AU139" s="19" t="s">
        <v>80</v>
      </c>
    </row>
    <row r="140" s="2" customFormat="1" ht="14.4" customHeight="1">
      <c r="A140" s="40"/>
      <c r="B140" s="41"/>
      <c r="C140" s="206" t="s">
        <v>304</v>
      </c>
      <c r="D140" s="206" t="s">
        <v>160</v>
      </c>
      <c r="E140" s="207" t="s">
        <v>4711</v>
      </c>
      <c r="F140" s="208" t="s">
        <v>4712</v>
      </c>
      <c r="G140" s="209" t="s">
        <v>4697</v>
      </c>
      <c r="H140" s="210">
        <v>1</v>
      </c>
      <c r="I140" s="211"/>
      <c r="J140" s="212">
        <f>ROUND(I140*H140,2)</f>
        <v>0</v>
      </c>
      <c r="K140" s="208" t="s">
        <v>164</v>
      </c>
      <c r="L140" s="46"/>
      <c r="M140" s="213" t="s">
        <v>19</v>
      </c>
      <c r="N140" s="214" t="s">
        <v>41</v>
      </c>
      <c r="O140" s="86"/>
      <c r="P140" s="215">
        <f>O140*H140</f>
        <v>0</v>
      </c>
      <c r="Q140" s="215">
        <v>0</v>
      </c>
      <c r="R140" s="215">
        <f>Q140*H140</f>
        <v>0</v>
      </c>
      <c r="S140" s="215">
        <v>0</v>
      </c>
      <c r="T140" s="216">
        <f>S140*H140</f>
        <v>0</v>
      </c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R140" s="217" t="s">
        <v>4702</v>
      </c>
      <c r="AT140" s="217" t="s">
        <v>160</v>
      </c>
      <c r="AU140" s="217" t="s">
        <v>80</v>
      </c>
      <c r="AY140" s="19" t="s">
        <v>158</v>
      </c>
      <c r="BE140" s="218">
        <f>IF(N140="základní",J140,0)</f>
        <v>0</v>
      </c>
      <c r="BF140" s="218">
        <f>IF(N140="snížená",J140,0)</f>
        <v>0</v>
      </c>
      <c r="BG140" s="218">
        <f>IF(N140="zákl. přenesená",J140,0)</f>
        <v>0</v>
      </c>
      <c r="BH140" s="218">
        <f>IF(N140="sníž. přenesená",J140,0)</f>
        <v>0</v>
      </c>
      <c r="BI140" s="218">
        <f>IF(N140="nulová",J140,0)</f>
        <v>0</v>
      </c>
      <c r="BJ140" s="19" t="s">
        <v>78</v>
      </c>
      <c r="BK140" s="218">
        <f>ROUND(I140*H140,2)</f>
        <v>0</v>
      </c>
      <c r="BL140" s="19" t="s">
        <v>4702</v>
      </c>
      <c r="BM140" s="217" t="s">
        <v>4713</v>
      </c>
    </row>
    <row r="141" s="2" customFormat="1">
      <c r="A141" s="40"/>
      <c r="B141" s="41"/>
      <c r="C141" s="42"/>
      <c r="D141" s="219" t="s">
        <v>167</v>
      </c>
      <c r="E141" s="42"/>
      <c r="F141" s="220" t="s">
        <v>4714</v>
      </c>
      <c r="G141" s="42"/>
      <c r="H141" s="42"/>
      <c r="I141" s="221"/>
      <c r="J141" s="42"/>
      <c r="K141" s="42"/>
      <c r="L141" s="46"/>
      <c r="M141" s="222"/>
      <c r="N141" s="223"/>
      <c r="O141" s="86"/>
      <c r="P141" s="86"/>
      <c r="Q141" s="86"/>
      <c r="R141" s="86"/>
      <c r="S141" s="86"/>
      <c r="T141" s="87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T141" s="19" t="s">
        <v>167</v>
      </c>
      <c r="AU141" s="19" t="s">
        <v>80</v>
      </c>
    </row>
    <row r="142" s="2" customFormat="1" ht="14.4" customHeight="1">
      <c r="A142" s="40"/>
      <c r="B142" s="41"/>
      <c r="C142" s="206" t="s">
        <v>311</v>
      </c>
      <c r="D142" s="206" t="s">
        <v>160</v>
      </c>
      <c r="E142" s="207" t="s">
        <v>4352</v>
      </c>
      <c r="F142" s="208" t="s">
        <v>4715</v>
      </c>
      <c r="G142" s="209" t="s">
        <v>4697</v>
      </c>
      <c r="H142" s="210">
        <v>1</v>
      </c>
      <c r="I142" s="211"/>
      <c r="J142" s="212">
        <f>ROUND(I142*H142,2)</f>
        <v>0</v>
      </c>
      <c r="K142" s="208" t="s">
        <v>164</v>
      </c>
      <c r="L142" s="46"/>
      <c r="M142" s="213" t="s">
        <v>19</v>
      </c>
      <c r="N142" s="214" t="s">
        <v>41</v>
      </c>
      <c r="O142" s="86"/>
      <c r="P142" s="215">
        <f>O142*H142</f>
        <v>0</v>
      </c>
      <c r="Q142" s="215">
        <v>0</v>
      </c>
      <c r="R142" s="215">
        <f>Q142*H142</f>
        <v>0</v>
      </c>
      <c r="S142" s="215">
        <v>0</v>
      </c>
      <c r="T142" s="216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17" t="s">
        <v>4702</v>
      </c>
      <c r="AT142" s="217" t="s">
        <v>160</v>
      </c>
      <c r="AU142" s="217" t="s">
        <v>80</v>
      </c>
      <c r="AY142" s="19" t="s">
        <v>158</v>
      </c>
      <c r="BE142" s="218">
        <f>IF(N142="základní",J142,0)</f>
        <v>0</v>
      </c>
      <c r="BF142" s="218">
        <f>IF(N142="snížená",J142,0)</f>
        <v>0</v>
      </c>
      <c r="BG142" s="218">
        <f>IF(N142="zákl. přenesená",J142,0)</f>
        <v>0</v>
      </c>
      <c r="BH142" s="218">
        <f>IF(N142="sníž. přenesená",J142,0)</f>
        <v>0</v>
      </c>
      <c r="BI142" s="218">
        <f>IF(N142="nulová",J142,0)</f>
        <v>0</v>
      </c>
      <c r="BJ142" s="19" t="s">
        <v>78</v>
      </c>
      <c r="BK142" s="218">
        <f>ROUND(I142*H142,2)</f>
        <v>0</v>
      </c>
      <c r="BL142" s="19" t="s">
        <v>4702</v>
      </c>
      <c r="BM142" s="217" t="s">
        <v>4716</v>
      </c>
    </row>
    <row r="143" s="2" customFormat="1">
      <c r="A143" s="40"/>
      <c r="B143" s="41"/>
      <c r="C143" s="42"/>
      <c r="D143" s="219" t="s">
        <v>167</v>
      </c>
      <c r="E143" s="42"/>
      <c r="F143" s="220" t="s">
        <v>4356</v>
      </c>
      <c r="G143" s="42"/>
      <c r="H143" s="42"/>
      <c r="I143" s="221"/>
      <c r="J143" s="42"/>
      <c r="K143" s="42"/>
      <c r="L143" s="46"/>
      <c r="M143" s="222"/>
      <c r="N143" s="223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167</v>
      </c>
      <c r="AU143" s="19" t="s">
        <v>80</v>
      </c>
    </row>
    <row r="144" s="12" customFormat="1" ht="22.8" customHeight="1">
      <c r="A144" s="12"/>
      <c r="B144" s="190"/>
      <c r="C144" s="191"/>
      <c r="D144" s="192" t="s">
        <v>69</v>
      </c>
      <c r="E144" s="204" t="s">
        <v>4717</v>
      </c>
      <c r="F144" s="204" t="s">
        <v>4718</v>
      </c>
      <c r="G144" s="191"/>
      <c r="H144" s="191"/>
      <c r="I144" s="194"/>
      <c r="J144" s="205">
        <f>BK144</f>
        <v>0</v>
      </c>
      <c r="K144" s="191"/>
      <c r="L144" s="196"/>
      <c r="M144" s="197"/>
      <c r="N144" s="198"/>
      <c r="O144" s="198"/>
      <c r="P144" s="199">
        <f>SUM(P145:P150)</f>
        <v>0</v>
      </c>
      <c r="Q144" s="198"/>
      <c r="R144" s="199">
        <f>SUM(R145:R150)</f>
        <v>0</v>
      </c>
      <c r="S144" s="198"/>
      <c r="T144" s="200">
        <f>SUM(T145:T150)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01" t="s">
        <v>197</v>
      </c>
      <c r="AT144" s="202" t="s">
        <v>69</v>
      </c>
      <c r="AU144" s="202" t="s">
        <v>78</v>
      </c>
      <c r="AY144" s="201" t="s">
        <v>158</v>
      </c>
      <c r="BK144" s="203">
        <f>SUM(BK145:BK150)</f>
        <v>0</v>
      </c>
    </row>
    <row r="145" s="2" customFormat="1" ht="14.4" customHeight="1">
      <c r="A145" s="40"/>
      <c r="B145" s="41"/>
      <c r="C145" s="206" t="s">
        <v>7</v>
      </c>
      <c r="D145" s="206" t="s">
        <v>160</v>
      </c>
      <c r="E145" s="207" t="s">
        <v>4719</v>
      </c>
      <c r="F145" s="208" t="s">
        <v>4718</v>
      </c>
      <c r="G145" s="209" t="s">
        <v>4697</v>
      </c>
      <c r="H145" s="210">
        <v>1</v>
      </c>
      <c r="I145" s="211"/>
      <c r="J145" s="212">
        <f>ROUND(I145*H145,2)</f>
        <v>0</v>
      </c>
      <c r="K145" s="208" t="s">
        <v>164</v>
      </c>
      <c r="L145" s="46"/>
      <c r="M145" s="213" t="s">
        <v>19</v>
      </c>
      <c r="N145" s="214" t="s">
        <v>41</v>
      </c>
      <c r="O145" s="86"/>
      <c r="P145" s="215">
        <f>O145*H145</f>
        <v>0</v>
      </c>
      <c r="Q145" s="215">
        <v>0</v>
      </c>
      <c r="R145" s="215">
        <f>Q145*H145</f>
        <v>0</v>
      </c>
      <c r="S145" s="215">
        <v>0</v>
      </c>
      <c r="T145" s="216">
        <f>S145*H145</f>
        <v>0</v>
      </c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R145" s="217" t="s">
        <v>4702</v>
      </c>
      <c r="AT145" s="217" t="s">
        <v>160</v>
      </c>
      <c r="AU145" s="217" t="s">
        <v>80</v>
      </c>
      <c r="AY145" s="19" t="s">
        <v>158</v>
      </c>
      <c r="BE145" s="218">
        <f>IF(N145="základní",J145,0)</f>
        <v>0</v>
      </c>
      <c r="BF145" s="218">
        <f>IF(N145="snížená",J145,0)</f>
        <v>0</v>
      </c>
      <c r="BG145" s="218">
        <f>IF(N145="zákl. přenesená",J145,0)</f>
        <v>0</v>
      </c>
      <c r="BH145" s="218">
        <f>IF(N145="sníž. přenesená",J145,0)</f>
        <v>0</v>
      </c>
      <c r="BI145" s="218">
        <f>IF(N145="nulová",J145,0)</f>
        <v>0</v>
      </c>
      <c r="BJ145" s="19" t="s">
        <v>78</v>
      </c>
      <c r="BK145" s="218">
        <f>ROUND(I145*H145,2)</f>
        <v>0</v>
      </c>
      <c r="BL145" s="19" t="s">
        <v>4702</v>
      </c>
      <c r="BM145" s="217" t="s">
        <v>4720</v>
      </c>
    </row>
    <row r="146" s="2" customFormat="1">
      <c r="A146" s="40"/>
      <c r="B146" s="41"/>
      <c r="C146" s="42"/>
      <c r="D146" s="219" t="s">
        <v>167</v>
      </c>
      <c r="E146" s="42"/>
      <c r="F146" s="220" t="s">
        <v>4721</v>
      </c>
      <c r="G146" s="42"/>
      <c r="H146" s="42"/>
      <c r="I146" s="221"/>
      <c r="J146" s="42"/>
      <c r="K146" s="42"/>
      <c r="L146" s="46"/>
      <c r="M146" s="222"/>
      <c r="N146" s="223"/>
      <c r="O146" s="86"/>
      <c r="P146" s="86"/>
      <c r="Q146" s="86"/>
      <c r="R146" s="86"/>
      <c r="S146" s="86"/>
      <c r="T146" s="87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T146" s="19" t="s">
        <v>167</v>
      </c>
      <c r="AU146" s="19" t="s">
        <v>80</v>
      </c>
    </row>
    <row r="147" s="2" customFormat="1" ht="14.4" customHeight="1">
      <c r="A147" s="40"/>
      <c r="B147" s="41"/>
      <c r="C147" s="206" t="s">
        <v>322</v>
      </c>
      <c r="D147" s="206" t="s">
        <v>160</v>
      </c>
      <c r="E147" s="207" t="s">
        <v>4722</v>
      </c>
      <c r="F147" s="208" t="s">
        <v>4723</v>
      </c>
      <c r="G147" s="209" t="s">
        <v>4724</v>
      </c>
      <c r="H147" s="210">
        <v>1</v>
      </c>
      <c r="I147" s="211"/>
      <c r="J147" s="212">
        <f>ROUND(I147*H147,2)</f>
        <v>0</v>
      </c>
      <c r="K147" s="208" t="s">
        <v>164</v>
      </c>
      <c r="L147" s="46"/>
      <c r="M147" s="213" t="s">
        <v>19</v>
      </c>
      <c r="N147" s="214" t="s">
        <v>41</v>
      </c>
      <c r="O147" s="86"/>
      <c r="P147" s="215">
        <f>O147*H147</f>
        <v>0</v>
      </c>
      <c r="Q147" s="215">
        <v>0</v>
      </c>
      <c r="R147" s="215">
        <f>Q147*H147</f>
        <v>0</v>
      </c>
      <c r="S147" s="215">
        <v>0</v>
      </c>
      <c r="T147" s="21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17" t="s">
        <v>4702</v>
      </c>
      <c r="AT147" s="217" t="s">
        <v>160</v>
      </c>
      <c r="AU147" s="217" t="s">
        <v>80</v>
      </c>
      <c r="AY147" s="19" t="s">
        <v>158</v>
      </c>
      <c r="BE147" s="218">
        <f>IF(N147="základní",J147,0)</f>
        <v>0</v>
      </c>
      <c r="BF147" s="218">
        <f>IF(N147="snížená",J147,0)</f>
        <v>0</v>
      </c>
      <c r="BG147" s="218">
        <f>IF(N147="zákl. přenesená",J147,0)</f>
        <v>0</v>
      </c>
      <c r="BH147" s="218">
        <f>IF(N147="sníž. přenesená",J147,0)</f>
        <v>0</v>
      </c>
      <c r="BI147" s="218">
        <f>IF(N147="nulová",J147,0)</f>
        <v>0</v>
      </c>
      <c r="BJ147" s="19" t="s">
        <v>78</v>
      </c>
      <c r="BK147" s="218">
        <f>ROUND(I147*H147,2)</f>
        <v>0</v>
      </c>
      <c r="BL147" s="19" t="s">
        <v>4702</v>
      </c>
      <c r="BM147" s="217" t="s">
        <v>4725</v>
      </c>
    </row>
    <row r="148" s="2" customFormat="1">
      <c r="A148" s="40"/>
      <c r="B148" s="41"/>
      <c r="C148" s="42"/>
      <c r="D148" s="219" t="s">
        <v>167</v>
      </c>
      <c r="E148" s="42"/>
      <c r="F148" s="220" t="s">
        <v>4726</v>
      </c>
      <c r="G148" s="42"/>
      <c r="H148" s="42"/>
      <c r="I148" s="221"/>
      <c r="J148" s="42"/>
      <c r="K148" s="42"/>
      <c r="L148" s="46"/>
      <c r="M148" s="222"/>
      <c r="N148" s="223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167</v>
      </c>
      <c r="AU148" s="19" t="s">
        <v>80</v>
      </c>
    </row>
    <row r="149" s="2" customFormat="1" ht="14.4" customHeight="1">
      <c r="A149" s="40"/>
      <c r="B149" s="41"/>
      <c r="C149" s="206" t="s">
        <v>410</v>
      </c>
      <c r="D149" s="206" t="s">
        <v>160</v>
      </c>
      <c r="E149" s="207" t="s">
        <v>4727</v>
      </c>
      <c r="F149" s="208" t="s">
        <v>4728</v>
      </c>
      <c r="G149" s="209" t="s">
        <v>4729</v>
      </c>
      <c r="H149" s="210">
        <v>1</v>
      </c>
      <c r="I149" s="211"/>
      <c r="J149" s="212">
        <f>ROUND(I149*H149,2)</f>
        <v>0</v>
      </c>
      <c r="K149" s="208" t="s">
        <v>164</v>
      </c>
      <c r="L149" s="46"/>
      <c r="M149" s="213" t="s">
        <v>19</v>
      </c>
      <c r="N149" s="214" t="s">
        <v>41</v>
      </c>
      <c r="O149" s="86"/>
      <c r="P149" s="215">
        <f>O149*H149</f>
        <v>0</v>
      </c>
      <c r="Q149" s="215">
        <v>0</v>
      </c>
      <c r="R149" s="215">
        <f>Q149*H149</f>
        <v>0</v>
      </c>
      <c r="S149" s="215">
        <v>0</v>
      </c>
      <c r="T149" s="21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7" t="s">
        <v>4702</v>
      </c>
      <c r="AT149" s="217" t="s">
        <v>160</v>
      </c>
      <c r="AU149" s="217" t="s">
        <v>80</v>
      </c>
      <c r="AY149" s="19" t="s">
        <v>158</v>
      </c>
      <c r="BE149" s="218">
        <f>IF(N149="základní",J149,0)</f>
        <v>0</v>
      </c>
      <c r="BF149" s="218">
        <f>IF(N149="snížená",J149,0)</f>
        <v>0</v>
      </c>
      <c r="BG149" s="218">
        <f>IF(N149="zákl. přenesená",J149,0)</f>
        <v>0</v>
      </c>
      <c r="BH149" s="218">
        <f>IF(N149="sníž. přenesená",J149,0)</f>
        <v>0</v>
      </c>
      <c r="BI149" s="218">
        <f>IF(N149="nulová",J149,0)</f>
        <v>0</v>
      </c>
      <c r="BJ149" s="19" t="s">
        <v>78</v>
      </c>
      <c r="BK149" s="218">
        <f>ROUND(I149*H149,2)</f>
        <v>0</v>
      </c>
      <c r="BL149" s="19" t="s">
        <v>4702</v>
      </c>
      <c r="BM149" s="217" t="s">
        <v>4730</v>
      </c>
    </row>
    <row r="150" s="2" customFormat="1">
      <c r="A150" s="40"/>
      <c r="B150" s="41"/>
      <c r="C150" s="42"/>
      <c r="D150" s="219" t="s">
        <v>167</v>
      </c>
      <c r="E150" s="42"/>
      <c r="F150" s="220" t="s">
        <v>4731</v>
      </c>
      <c r="G150" s="42"/>
      <c r="H150" s="42"/>
      <c r="I150" s="221"/>
      <c r="J150" s="42"/>
      <c r="K150" s="42"/>
      <c r="L150" s="46"/>
      <c r="M150" s="222"/>
      <c r="N150" s="22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167</v>
      </c>
      <c r="AU150" s="19" t="s">
        <v>80</v>
      </c>
    </row>
    <row r="151" s="12" customFormat="1" ht="22.8" customHeight="1">
      <c r="A151" s="12"/>
      <c r="B151" s="190"/>
      <c r="C151" s="191"/>
      <c r="D151" s="192" t="s">
        <v>69</v>
      </c>
      <c r="E151" s="204" t="s">
        <v>4732</v>
      </c>
      <c r="F151" s="204" t="s">
        <v>4733</v>
      </c>
      <c r="G151" s="191"/>
      <c r="H151" s="191"/>
      <c r="I151" s="194"/>
      <c r="J151" s="205">
        <f>BK151</f>
        <v>0</v>
      </c>
      <c r="K151" s="191"/>
      <c r="L151" s="196"/>
      <c r="M151" s="197"/>
      <c r="N151" s="198"/>
      <c r="O151" s="198"/>
      <c r="P151" s="199">
        <f>SUM(P152:P160)</f>
        <v>0</v>
      </c>
      <c r="Q151" s="198"/>
      <c r="R151" s="199">
        <f>SUM(R152:R160)</f>
        <v>0</v>
      </c>
      <c r="S151" s="198"/>
      <c r="T151" s="200">
        <f>SUM(T152:T160)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1" t="s">
        <v>197</v>
      </c>
      <c r="AT151" s="202" t="s">
        <v>69</v>
      </c>
      <c r="AU151" s="202" t="s">
        <v>78</v>
      </c>
      <c r="AY151" s="201" t="s">
        <v>158</v>
      </c>
      <c r="BK151" s="203">
        <f>SUM(BK152:BK160)</f>
        <v>0</v>
      </c>
    </row>
    <row r="152" s="2" customFormat="1" ht="14.4" customHeight="1">
      <c r="A152" s="40"/>
      <c r="B152" s="41"/>
      <c r="C152" s="206" t="s">
        <v>339</v>
      </c>
      <c r="D152" s="206" t="s">
        <v>160</v>
      </c>
      <c r="E152" s="207" t="s">
        <v>4734</v>
      </c>
      <c r="F152" s="208" t="s">
        <v>4735</v>
      </c>
      <c r="G152" s="209" t="s">
        <v>4697</v>
      </c>
      <c r="H152" s="210">
        <v>1</v>
      </c>
      <c r="I152" s="211"/>
      <c r="J152" s="212">
        <f>ROUND(I152*H152,2)</f>
        <v>0</v>
      </c>
      <c r="K152" s="208" t="s">
        <v>164</v>
      </c>
      <c r="L152" s="46"/>
      <c r="M152" s="213" t="s">
        <v>19</v>
      </c>
      <c r="N152" s="214" t="s">
        <v>41</v>
      </c>
      <c r="O152" s="86"/>
      <c r="P152" s="215">
        <f>O152*H152</f>
        <v>0</v>
      </c>
      <c r="Q152" s="215">
        <v>0</v>
      </c>
      <c r="R152" s="215">
        <f>Q152*H152</f>
        <v>0</v>
      </c>
      <c r="S152" s="215">
        <v>0</v>
      </c>
      <c r="T152" s="216">
        <f>S152*H152</f>
        <v>0</v>
      </c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R152" s="217" t="s">
        <v>4702</v>
      </c>
      <c r="AT152" s="217" t="s">
        <v>160</v>
      </c>
      <c r="AU152" s="217" t="s">
        <v>80</v>
      </c>
      <c r="AY152" s="19" t="s">
        <v>158</v>
      </c>
      <c r="BE152" s="218">
        <f>IF(N152="základní",J152,0)</f>
        <v>0</v>
      </c>
      <c r="BF152" s="218">
        <f>IF(N152="snížená",J152,0)</f>
        <v>0</v>
      </c>
      <c r="BG152" s="218">
        <f>IF(N152="zákl. přenesená",J152,0)</f>
        <v>0</v>
      </c>
      <c r="BH152" s="218">
        <f>IF(N152="sníž. přenesená",J152,0)</f>
        <v>0</v>
      </c>
      <c r="BI152" s="218">
        <f>IF(N152="nulová",J152,0)</f>
        <v>0</v>
      </c>
      <c r="BJ152" s="19" t="s">
        <v>78</v>
      </c>
      <c r="BK152" s="218">
        <f>ROUND(I152*H152,2)</f>
        <v>0</v>
      </c>
      <c r="BL152" s="19" t="s">
        <v>4702</v>
      </c>
      <c r="BM152" s="217" t="s">
        <v>4736</v>
      </c>
    </row>
    <row r="153" s="2" customFormat="1">
      <c r="A153" s="40"/>
      <c r="B153" s="41"/>
      <c r="C153" s="42"/>
      <c r="D153" s="219" t="s">
        <v>167</v>
      </c>
      <c r="E153" s="42"/>
      <c r="F153" s="220" t="s">
        <v>4737</v>
      </c>
      <c r="G153" s="42"/>
      <c r="H153" s="42"/>
      <c r="I153" s="221"/>
      <c r="J153" s="42"/>
      <c r="K153" s="42"/>
      <c r="L153" s="46"/>
      <c r="M153" s="222"/>
      <c r="N153" s="223"/>
      <c r="O153" s="86"/>
      <c r="P153" s="86"/>
      <c r="Q153" s="86"/>
      <c r="R153" s="86"/>
      <c r="S153" s="86"/>
      <c r="T153" s="87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T153" s="19" t="s">
        <v>167</v>
      </c>
      <c r="AU153" s="19" t="s">
        <v>80</v>
      </c>
    </row>
    <row r="154" s="2" customFormat="1" ht="14.4" customHeight="1">
      <c r="A154" s="40"/>
      <c r="B154" s="41"/>
      <c r="C154" s="206" t="s">
        <v>347</v>
      </c>
      <c r="D154" s="206" t="s">
        <v>160</v>
      </c>
      <c r="E154" s="207" t="s">
        <v>4738</v>
      </c>
      <c r="F154" s="208" t="s">
        <v>4739</v>
      </c>
      <c r="G154" s="209" t="s">
        <v>4697</v>
      </c>
      <c r="H154" s="210">
        <v>1</v>
      </c>
      <c r="I154" s="211"/>
      <c r="J154" s="212">
        <f>ROUND(I154*H154,2)</f>
        <v>0</v>
      </c>
      <c r="K154" s="208" t="s">
        <v>164</v>
      </c>
      <c r="L154" s="46"/>
      <c r="M154" s="213" t="s">
        <v>19</v>
      </c>
      <c r="N154" s="214" t="s">
        <v>41</v>
      </c>
      <c r="O154" s="86"/>
      <c r="P154" s="215">
        <f>O154*H154</f>
        <v>0</v>
      </c>
      <c r="Q154" s="215">
        <v>0</v>
      </c>
      <c r="R154" s="215">
        <f>Q154*H154</f>
        <v>0</v>
      </c>
      <c r="S154" s="215">
        <v>0</v>
      </c>
      <c r="T154" s="216">
        <f>S154*H154</f>
        <v>0</v>
      </c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R154" s="217" t="s">
        <v>4702</v>
      </c>
      <c r="AT154" s="217" t="s">
        <v>160</v>
      </c>
      <c r="AU154" s="217" t="s">
        <v>80</v>
      </c>
      <c r="AY154" s="19" t="s">
        <v>158</v>
      </c>
      <c r="BE154" s="218">
        <f>IF(N154="základní",J154,0)</f>
        <v>0</v>
      </c>
      <c r="BF154" s="218">
        <f>IF(N154="snížená",J154,0)</f>
        <v>0</v>
      </c>
      <c r="BG154" s="218">
        <f>IF(N154="zákl. přenesená",J154,0)</f>
        <v>0</v>
      </c>
      <c r="BH154" s="218">
        <f>IF(N154="sníž. přenesená",J154,0)</f>
        <v>0</v>
      </c>
      <c r="BI154" s="218">
        <f>IF(N154="nulová",J154,0)</f>
        <v>0</v>
      </c>
      <c r="BJ154" s="19" t="s">
        <v>78</v>
      </c>
      <c r="BK154" s="218">
        <f>ROUND(I154*H154,2)</f>
        <v>0</v>
      </c>
      <c r="BL154" s="19" t="s">
        <v>4702</v>
      </c>
      <c r="BM154" s="217" t="s">
        <v>4740</v>
      </c>
    </row>
    <row r="155" s="2" customFormat="1">
      <c r="A155" s="40"/>
      <c r="B155" s="41"/>
      <c r="C155" s="42"/>
      <c r="D155" s="219" t="s">
        <v>167</v>
      </c>
      <c r="E155" s="42"/>
      <c r="F155" s="220" t="s">
        <v>4741</v>
      </c>
      <c r="G155" s="42"/>
      <c r="H155" s="42"/>
      <c r="I155" s="221"/>
      <c r="J155" s="42"/>
      <c r="K155" s="42"/>
      <c r="L155" s="46"/>
      <c r="M155" s="222"/>
      <c r="N155" s="223"/>
      <c r="O155" s="86"/>
      <c r="P155" s="86"/>
      <c r="Q155" s="86"/>
      <c r="R155" s="86"/>
      <c r="S155" s="86"/>
      <c r="T155" s="87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T155" s="19" t="s">
        <v>167</v>
      </c>
      <c r="AU155" s="19" t="s">
        <v>80</v>
      </c>
    </row>
    <row r="156" s="2" customFormat="1" ht="14.4" customHeight="1">
      <c r="A156" s="40"/>
      <c r="B156" s="41"/>
      <c r="C156" s="206" t="s">
        <v>353</v>
      </c>
      <c r="D156" s="206" t="s">
        <v>160</v>
      </c>
      <c r="E156" s="207" t="s">
        <v>4742</v>
      </c>
      <c r="F156" s="208" t="s">
        <v>4743</v>
      </c>
      <c r="G156" s="209" t="s">
        <v>4697</v>
      </c>
      <c r="H156" s="210">
        <v>1</v>
      </c>
      <c r="I156" s="211"/>
      <c r="J156" s="212">
        <f>ROUND(I156*H156,2)</f>
        <v>0</v>
      </c>
      <c r="K156" s="208" t="s">
        <v>164</v>
      </c>
      <c r="L156" s="46"/>
      <c r="M156" s="213" t="s">
        <v>19</v>
      </c>
      <c r="N156" s="214" t="s">
        <v>41</v>
      </c>
      <c r="O156" s="86"/>
      <c r="P156" s="215">
        <f>O156*H156</f>
        <v>0</v>
      </c>
      <c r="Q156" s="215">
        <v>0</v>
      </c>
      <c r="R156" s="215">
        <f>Q156*H156</f>
        <v>0</v>
      </c>
      <c r="S156" s="215">
        <v>0</v>
      </c>
      <c r="T156" s="216">
        <f>S156*H156</f>
        <v>0</v>
      </c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R156" s="217" t="s">
        <v>4702</v>
      </c>
      <c r="AT156" s="217" t="s">
        <v>160</v>
      </c>
      <c r="AU156" s="217" t="s">
        <v>80</v>
      </c>
      <c r="AY156" s="19" t="s">
        <v>158</v>
      </c>
      <c r="BE156" s="218">
        <f>IF(N156="základní",J156,0)</f>
        <v>0</v>
      </c>
      <c r="BF156" s="218">
        <f>IF(N156="snížená",J156,0)</f>
        <v>0</v>
      </c>
      <c r="BG156" s="218">
        <f>IF(N156="zákl. přenesená",J156,0)</f>
        <v>0</v>
      </c>
      <c r="BH156" s="218">
        <f>IF(N156="sníž. přenesená",J156,0)</f>
        <v>0</v>
      </c>
      <c r="BI156" s="218">
        <f>IF(N156="nulová",J156,0)</f>
        <v>0</v>
      </c>
      <c r="BJ156" s="19" t="s">
        <v>78</v>
      </c>
      <c r="BK156" s="218">
        <f>ROUND(I156*H156,2)</f>
        <v>0</v>
      </c>
      <c r="BL156" s="19" t="s">
        <v>4702</v>
      </c>
      <c r="BM156" s="217" t="s">
        <v>4744</v>
      </c>
    </row>
    <row r="157" s="2" customFormat="1">
      <c r="A157" s="40"/>
      <c r="B157" s="41"/>
      <c r="C157" s="42"/>
      <c r="D157" s="219" t="s">
        <v>167</v>
      </c>
      <c r="E157" s="42"/>
      <c r="F157" s="220" t="s">
        <v>4745</v>
      </c>
      <c r="G157" s="42"/>
      <c r="H157" s="42"/>
      <c r="I157" s="221"/>
      <c r="J157" s="42"/>
      <c r="K157" s="42"/>
      <c r="L157" s="46"/>
      <c r="M157" s="222"/>
      <c r="N157" s="223"/>
      <c r="O157" s="86"/>
      <c r="P157" s="86"/>
      <c r="Q157" s="86"/>
      <c r="R157" s="86"/>
      <c r="S157" s="86"/>
      <c r="T157" s="87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T157" s="19" t="s">
        <v>167</v>
      </c>
      <c r="AU157" s="19" t="s">
        <v>80</v>
      </c>
    </row>
    <row r="158" s="2" customFormat="1" ht="14.4" customHeight="1">
      <c r="A158" s="40"/>
      <c r="B158" s="41"/>
      <c r="C158" s="206" t="s">
        <v>360</v>
      </c>
      <c r="D158" s="206" t="s">
        <v>160</v>
      </c>
      <c r="E158" s="207" t="s">
        <v>4746</v>
      </c>
      <c r="F158" s="208" t="s">
        <v>4747</v>
      </c>
      <c r="G158" s="209" t="s">
        <v>4697</v>
      </c>
      <c r="H158" s="210">
        <v>1</v>
      </c>
      <c r="I158" s="211"/>
      <c r="J158" s="212">
        <f>ROUND(I158*H158,2)</f>
        <v>0</v>
      </c>
      <c r="K158" s="208" t="s">
        <v>19</v>
      </c>
      <c r="L158" s="46"/>
      <c r="M158" s="213" t="s">
        <v>19</v>
      </c>
      <c r="N158" s="214" t="s">
        <v>41</v>
      </c>
      <c r="O158" s="86"/>
      <c r="P158" s="215">
        <f>O158*H158</f>
        <v>0</v>
      </c>
      <c r="Q158" s="215">
        <v>0</v>
      </c>
      <c r="R158" s="215">
        <f>Q158*H158</f>
        <v>0</v>
      </c>
      <c r="S158" s="215">
        <v>0</v>
      </c>
      <c r="T158" s="216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17" t="s">
        <v>165</v>
      </c>
      <c r="AT158" s="217" t="s">
        <v>160</v>
      </c>
      <c r="AU158" s="217" t="s">
        <v>80</v>
      </c>
      <c r="AY158" s="19" t="s">
        <v>158</v>
      </c>
      <c r="BE158" s="218">
        <f>IF(N158="základní",J158,0)</f>
        <v>0</v>
      </c>
      <c r="BF158" s="218">
        <f>IF(N158="snížená",J158,0)</f>
        <v>0</v>
      </c>
      <c r="BG158" s="218">
        <f>IF(N158="zákl. přenesená",J158,0)</f>
        <v>0</v>
      </c>
      <c r="BH158" s="218">
        <f>IF(N158="sníž. přenesená",J158,0)</f>
        <v>0</v>
      </c>
      <c r="BI158" s="218">
        <f>IF(N158="nulová",J158,0)</f>
        <v>0</v>
      </c>
      <c r="BJ158" s="19" t="s">
        <v>78</v>
      </c>
      <c r="BK158" s="218">
        <f>ROUND(I158*H158,2)</f>
        <v>0</v>
      </c>
      <c r="BL158" s="19" t="s">
        <v>165</v>
      </c>
      <c r="BM158" s="217" t="s">
        <v>4748</v>
      </c>
    </row>
    <row r="159" s="2" customFormat="1" ht="14.4" customHeight="1">
      <c r="A159" s="40"/>
      <c r="B159" s="41"/>
      <c r="C159" s="206" t="s">
        <v>370</v>
      </c>
      <c r="D159" s="206" t="s">
        <v>160</v>
      </c>
      <c r="E159" s="207" t="s">
        <v>4749</v>
      </c>
      <c r="F159" s="208" t="s">
        <v>4750</v>
      </c>
      <c r="G159" s="209" t="s">
        <v>4697</v>
      </c>
      <c r="H159" s="210">
        <v>1</v>
      </c>
      <c r="I159" s="211"/>
      <c r="J159" s="212">
        <f>ROUND(I159*H159,2)</f>
        <v>0</v>
      </c>
      <c r="K159" s="208" t="s">
        <v>164</v>
      </c>
      <c r="L159" s="46"/>
      <c r="M159" s="213" t="s">
        <v>19</v>
      </c>
      <c r="N159" s="214" t="s">
        <v>41</v>
      </c>
      <c r="O159" s="86"/>
      <c r="P159" s="215">
        <f>O159*H159</f>
        <v>0</v>
      </c>
      <c r="Q159" s="215">
        <v>0</v>
      </c>
      <c r="R159" s="215">
        <f>Q159*H159</f>
        <v>0</v>
      </c>
      <c r="S159" s="215">
        <v>0</v>
      </c>
      <c r="T159" s="216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17" t="s">
        <v>4702</v>
      </c>
      <c r="AT159" s="217" t="s">
        <v>160</v>
      </c>
      <c r="AU159" s="217" t="s">
        <v>80</v>
      </c>
      <c r="AY159" s="19" t="s">
        <v>158</v>
      </c>
      <c r="BE159" s="218">
        <f>IF(N159="základní",J159,0)</f>
        <v>0</v>
      </c>
      <c r="BF159" s="218">
        <f>IF(N159="snížená",J159,0)</f>
        <v>0</v>
      </c>
      <c r="BG159" s="218">
        <f>IF(N159="zákl. přenesená",J159,0)</f>
        <v>0</v>
      </c>
      <c r="BH159" s="218">
        <f>IF(N159="sníž. přenesená",J159,0)</f>
        <v>0</v>
      </c>
      <c r="BI159" s="218">
        <f>IF(N159="nulová",J159,0)</f>
        <v>0</v>
      </c>
      <c r="BJ159" s="19" t="s">
        <v>78</v>
      </c>
      <c r="BK159" s="218">
        <f>ROUND(I159*H159,2)</f>
        <v>0</v>
      </c>
      <c r="BL159" s="19" t="s">
        <v>4702</v>
      </c>
      <c r="BM159" s="217" t="s">
        <v>4751</v>
      </c>
    </row>
    <row r="160" s="2" customFormat="1">
      <c r="A160" s="40"/>
      <c r="B160" s="41"/>
      <c r="C160" s="42"/>
      <c r="D160" s="219" t="s">
        <v>167</v>
      </c>
      <c r="E160" s="42"/>
      <c r="F160" s="220" t="s">
        <v>4752</v>
      </c>
      <c r="G160" s="42"/>
      <c r="H160" s="42"/>
      <c r="I160" s="221"/>
      <c r="J160" s="42"/>
      <c r="K160" s="42"/>
      <c r="L160" s="46"/>
      <c r="M160" s="222"/>
      <c r="N160" s="22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167</v>
      </c>
      <c r="AU160" s="19" t="s">
        <v>80</v>
      </c>
    </row>
    <row r="161" s="12" customFormat="1" ht="22.8" customHeight="1">
      <c r="A161" s="12"/>
      <c r="B161" s="190"/>
      <c r="C161" s="191"/>
      <c r="D161" s="192" t="s">
        <v>69</v>
      </c>
      <c r="E161" s="204" t="s">
        <v>4753</v>
      </c>
      <c r="F161" s="204" t="s">
        <v>4754</v>
      </c>
      <c r="G161" s="191"/>
      <c r="H161" s="191"/>
      <c r="I161" s="194"/>
      <c r="J161" s="205">
        <f>BK161</f>
        <v>0</v>
      </c>
      <c r="K161" s="191"/>
      <c r="L161" s="196"/>
      <c r="M161" s="197"/>
      <c r="N161" s="198"/>
      <c r="O161" s="198"/>
      <c r="P161" s="199">
        <f>SUM(P162:P167)</f>
        <v>0</v>
      </c>
      <c r="Q161" s="198"/>
      <c r="R161" s="199">
        <f>SUM(R162:R167)</f>
        <v>0</v>
      </c>
      <c r="S161" s="198"/>
      <c r="T161" s="200">
        <f>SUM(T162:T167)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01" t="s">
        <v>197</v>
      </c>
      <c r="AT161" s="202" t="s">
        <v>69</v>
      </c>
      <c r="AU161" s="202" t="s">
        <v>78</v>
      </c>
      <c r="AY161" s="201" t="s">
        <v>158</v>
      </c>
      <c r="BK161" s="203">
        <f>SUM(BK162:BK167)</f>
        <v>0</v>
      </c>
    </row>
    <row r="162" s="2" customFormat="1" ht="14.4" customHeight="1">
      <c r="A162" s="40"/>
      <c r="B162" s="41"/>
      <c r="C162" s="206" t="s">
        <v>378</v>
      </c>
      <c r="D162" s="206" t="s">
        <v>160</v>
      </c>
      <c r="E162" s="207" t="s">
        <v>4755</v>
      </c>
      <c r="F162" s="208" t="s">
        <v>4756</v>
      </c>
      <c r="G162" s="209" t="s">
        <v>4697</v>
      </c>
      <c r="H162" s="210">
        <v>1</v>
      </c>
      <c r="I162" s="211"/>
      <c r="J162" s="212">
        <f>ROUND(I162*H162,2)</f>
        <v>0</v>
      </c>
      <c r="K162" s="208" t="s">
        <v>164</v>
      </c>
      <c r="L162" s="46"/>
      <c r="M162" s="213" t="s">
        <v>19</v>
      </c>
      <c r="N162" s="214" t="s">
        <v>41</v>
      </c>
      <c r="O162" s="86"/>
      <c r="P162" s="215">
        <f>O162*H162</f>
        <v>0</v>
      </c>
      <c r="Q162" s="215">
        <v>0</v>
      </c>
      <c r="R162" s="215">
        <f>Q162*H162</f>
        <v>0</v>
      </c>
      <c r="S162" s="215">
        <v>0</v>
      </c>
      <c r="T162" s="216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17" t="s">
        <v>4702</v>
      </c>
      <c r="AT162" s="217" t="s">
        <v>160</v>
      </c>
      <c r="AU162" s="217" t="s">
        <v>80</v>
      </c>
      <c r="AY162" s="19" t="s">
        <v>158</v>
      </c>
      <c r="BE162" s="218">
        <f>IF(N162="základní",J162,0)</f>
        <v>0</v>
      </c>
      <c r="BF162" s="218">
        <f>IF(N162="snížená",J162,0)</f>
        <v>0</v>
      </c>
      <c r="BG162" s="218">
        <f>IF(N162="zákl. přenesená",J162,0)</f>
        <v>0</v>
      </c>
      <c r="BH162" s="218">
        <f>IF(N162="sníž. přenesená",J162,0)</f>
        <v>0</v>
      </c>
      <c r="BI162" s="218">
        <f>IF(N162="nulová",J162,0)</f>
        <v>0</v>
      </c>
      <c r="BJ162" s="19" t="s">
        <v>78</v>
      </c>
      <c r="BK162" s="218">
        <f>ROUND(I162*H162,2)</f>
        <v>0</v>
      </c>
      <c r="BL162" s="19" t="s">
        <v>4702</v>
      </c>
      <c r="BM162" s="217" t="s">
        <v>4757</v>
      </c>
    </row>
    <row r="163" s="2" customFormat="1">
      <c r="A163" s="40"/>
      <c r="B163" s="41"/>
      <c r="C163" s="42"/>
      <c r="D163" s="219" t="s">
        <v>167</v>
      </c>
      <c r="E163" s="42"/>
      <c r="F163" s="220" t="s">
        <v>4758</v>
      </c>
      <c r="G163" s="42"/>
      <c r="H163" s="42"/>
      <c r="I163" s="221"/>
      <c r="J163" s="42"/>
      <c r="K163" s="42"/>
      <c r="L163" s="46"/>
      <c r="M163" s="222"/>
      <c r="N163" s="223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167</v>
      </c>
      <c r="AU163" s="19" t="s">
        <v>80</v>
      </c>
    </row>
    <row r="164" s="2" customFormat="1" ht="14.4" customHeight="1">
      <c r="A164" s="40"/>
      <c r="B164" s="41"/>
      <c r="C164" s="206" t="s">
        <v>388</v>
      </c>
      <c r="D164" s="206" t="s">
        <v>160</v>
      </c>
      <c r="E164" s="207" t="s">
        <v>4759</v>
      </c>
      <c r="F164" s="208" t="s">
        <v>4760</v>
      </c>
      <c r="G164" s="209" t="s">
        <v>4697</v>
      </c>
      <c r="H164" s="210">
        <v>1</v>
      </c>
      <c r="I164" s="211"/>
      <c r="J164" s="212">
        <f>ROUND(I164*H164,2)</f>
        <v>0</v>
      </c>
      <c r="K164" s="208" t="s">
        <v>164</v>
      </c>
      <c r="L164" s="46"/>
      <c r="M164" s="213" t="s">
        <v>19</v>
      </c>
      <c r="N164" s="214" t="s">
        <v>41</v>
      </c>
      <c r="O164" s="86"/>
      <c r="P164" s="215">
        <f>O164*H164</f>
        <v>0</v>
      </c>
      <c r="Q164" s="215">
        <v>0</v>
      </c>
      <c r="R164" s="215">
        <f>Q164*H164</f>
        <v>0</v>
      </c>
      <c r="S164" s="215">
        <v>0</v>
      </c>
      <c r="T164" s="216">
        <f>S164*H164</f>
        <v>0</v>
      </c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R164" s="217" t="s">
        <v>4702</v>
      </c>
      <c r="AT164" s="217" t="s">
        <v>160</v>
      </c>
      <c r="AU164" s="217" t="s">
        <v>80</v>
      </c>
      <c r="AY164" s="19" t="s">
        <v>158</v>
      </c>
      <c r="BE164" s="218">
        <f>IF(N164="základní",J164,0)</f>
        <v>0</v>
      </c>
      <c r="BF164" s="218">
        <f>IF(N164="snížená",J164,0)</f>
        <v>0</v>
      </c>
      <c r="BG164" s="218">
        <f>IF(N164="zákl. přenesená",J164,0)</f>
        <v>0</v>
      </c>
      <c r="BH164" s="218">
        <f>IF(N164="sníž. přenesená",J164,0)</f>
        <v>0</v>
      </c>
      <c r="BI164" s="218">
        <f>IF(N164="nulová",J164,0)</f>
        <v>0</v>
      </c>
      <c r="BJ164" s="19" t="s">
        <v>78</v>
      </c>
      <c r="BK164" s="218">
        <f>ROUND(I164*H164,2)</f>
        <v>0</v>
      </c>
      <c r="BL164" s="19" t="s">
        <v>4702</v>
      </c>
      <c r="BM164" s="217" t="s">
        <v>4761</v>
      </c>
    </row>
    <row r="165" s="2" customFormat="1">
      <c r="A165" s="40"/>
      <c r="B165" s="41"/>
      <c r="C165" s="42"/>
      <c r="D165" s="219" t="s">
        <v>167</v>
      </c>
      <c r="E165" s="42"/>
      <c r="F165" s="220" t="s">
        <v>4762</v>
      </c>
      <c r="G165" s="42"/>
      <c r="H165" s="42"/>
      <c r="I165" s="221"/>
      <c r="J165" s="42"/>
      <c r="K165" s="42"/>
      <c r="L165" s="46"/>
      <c r="M165" s="222"/>
      <c r="N165" s="223"/>
      <c r="O165" s="86"/>
      <c r="P165" s="86"/>
      <c r="Q165" s="86"/>
      <c r="R165" s="86"/>
      <c r="S165" s="86"/>
      <c r="T165" s="87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T165" s="19" t="s">
        <v>167</v>
      </c>
      <c r="AU165" s="19" t="s">
        <v>80</v>
      </c>
    </row>
    <row r="166" s="2" customFormat="1" ht="14.4" customHeight="1">
      <c r="A166" s="40"/>
      <c r="B166" s="41"/>
      <c r="C166" s="206" t="s">
        <v>399</v>
      </c>
      <c r="D166" s="206" t="s">
        <v>160</v>
      </c>
      <c r="E166" s="207" t="s">
        <v>4763</v>
      </c>
      <c r="F166" s="208" t="s">
        <v>4764</v>
      </c>
      <c r="G166" s="209" t="s">
        <v>4697</v>
      </c>
      <c r="H166" s="210">
        <v>1</v>
      </c>
      <c r="I166" s="211"/>
      <c r="J166" s="212">
        <f>ROUND(I166*H166,2)</f>
        <v>0</v>
      </c>
      <c r="K166" s="208" t="s">
        <v>164</v>
      </c>
      <c r="L166" s="46"/>
      <c r="M166" s="213" t="s">
        <v>19</v>
      </c>
      <c r="N166" s="214" t="s">
        <v>41</v>
      </c>
      <c r="O166" s="86"/>
      <c r="P166" s="215">
        <f>O166*H166</f>
        <v>0</v>
      </c>
      <c r="Q166" s="215">
        <v>0</v>
      </c>
      <c r="R166" s="215">
        <f>Q166*H166</f>
        <v>0</v>
      </c>
      <c r="S166" s="215">
        <v>0</v>
      </c>
      <c r="T166" s="216">
        <f>S166*H166</f>
        <v>0</v>
      </c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R166" s="217" t="s">
        <v>4702</v>
      </c>
      <c r="AT166" s="217" t="s">
        <v>160</v>
      </c>
      <c r="AU166" s="217" t="s">
        <v>80</v>
      </c>
      <c r="AY166" s="19" t="s">
        <v>158</v>
      </c>
      <c r="BE166" s="218">
        <f>IF(N166="základní",J166,0)</f>
        <v>0</v>
      </c>
      <c r="BF166" s="218">
        <f>IF(N166="snížená",J166,0)</f>
        <v>0</v>
      </c>
      <c r="BG166" s="218">
        <f>IF(N166="zákl. přenesená",J166,0)</f>
        <v>0</v>
      </c>
      <c r="BH166" s="218">
        <f>IF(N166="sníž. přenesená",J166,0)</f>
        <v>0</v>
      </c>
      <c r="BI166" s="218">
        <f>IF(N166="nulová",J166,0)</f>
        <v>0</v>
      </c>
      <c r="BJ166" s="19" t="s">
        <v>78</v>
      </c>
      <c r="BK166" s="218">
        <f>ROUND(I166*H166,2)</f>
        <v>0</v>
      </c>
      <c r="BL166" s="19" t="s">
        <v>4702</v>
      </c>
      <c r="BM166" s="217" t="s">
        <v>4765</v>
      </c>
    </row>
    <row r="167" s="2" customFormat="1">
      <c r="A167" s="40"/>
      <c r="B167" s="41"/>
      <c r="C167" s="42"/>
      <c r="D167" s="219" t="s">
        <v>167</v>
      </c>
      <c r="E167" s="42"/>
      <c r="F167" s="220" t="s">
        <v>4766</v>
      </c>
      <c r="G167" s="42"/>
      <c r="H167" s="42"/>
      <c r="I167" s="221"/>
      <c r="J167" s="42"/>
      <c r="K167" s="42"/>
      <c r="L167" s="46"/>
      <c r="M167" s="222"/>
      <c r="N167" s="223"/>
      <c r="O167" s="86"/>
      <c r="P167" s="86"/>
      <c r="Q167" s="86"/>
      <c r="R167" s="86"/>
      <c r="S167" s="86"/>
      <c r="T167" s="87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T167" s="19" t="s">
        <v>167</v>
      </c>
      <c r="AU167" s="19" t="s">
        <v>80</v>
      </c>
    </row>
    <row r="168" s="12" customFormat="1" ht="22.8" customHeight="1">
      <c r="A168" s="12"/>
      <c r="B168" s="190"/>
      <c r="C168" s="191"/>
      <c r="D168" s="192" t="s">
        <v>69</v>
      </c>
      <c r="E168" s="204" t="s">
        <v>4767</v>
      </c>
      <c r="F168" s="204" t="s">
        <v>4768</v>
      </c>
      <c r="G168" s="191"/>
      <c r="H168" s="191"/>
      <c r="I168" s="194"/>
      <c r="J168" s="205">
        <f>BK168</f>
        <v>0</v>
      </c>
      <c r="K168" s="191"/>
      <c r="L168" s="196"/>
      <c r="M168" s="197"/>
      <c r="N168" s="198"/>
      <c r="O168" s="198"/>
      <c r="P168" s="199">
        <f>SUM(P169:P171)</f>
        <v>0</v>
      </c>
      <c r="Q168" s="198"/>
      <c r="R168" s="199">
        <f>SUM(R169:R171)</f>
        <v>0</v>
      </c>
      <c r="S168" s="198"/>
      <c r="T168" s="200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01" t="s">
        <v>197</v>
      </c>
      <c r="AT168" s="202" t="s">
        <v>69</v>
      </c>
      <c r="AU168" s="202" t="s">
        <v>78</v>
      </c>
      <c r="AY168" s="201" t="s">
        <v>158</v>
      </c>
      <c r="BK168" s="203">
        <f>SUM(BK169:BK171)</f>
        <v>0</v>
      </c>
    </row>
    <row r="169" s="2" customFormat="1" ht="14.4" customHeight="1">
      <c r="A169" s="40"/>
      <c r="B169" s="41"/>
      <c r="C169" s="206" t="s">
        <v>405</v>
      </c>
      <c r="D169" s="206" t="s">
        <v>160</v>
      </c>
      <c r="E169" s="207" t="s">
        <v>4769</v>
      </c>
      <c r="F169" s="208" t="s">
        <v>4770</v>
      </c>
      <c r="G169" s="209" t="s">
        <v>4697</v>
      </c>
      <c r="H169" s="210">
        <v>1</v>
      </c>
      <c r="I169" s="211"/>
      <c r="J169" s="212">
        <f>ROUND(I169*H169,2)</f>
        <v>0</v>
      </c>
      <c r="K169" s="208" t="s">
        <v>164</v>
      </c>
      <c r="L169" s="46"/>
      <c r="M169" s="213" t="s">
        <v>19</v>
      </c>
      <c r="N169" s="214" t="s">
        <v>41</v>
      </c>
      <c r="O169" s="86"/>
      <c r="P169" s="215">
        <f>O169*H169</f>
        <v>0</v>
      </c>
      <c r="Q169" s="215">
        <v>0</v>
      </c>
      <c r="R169" s="215">
        <f>Q169*H169</f>
        <v>0</v>
      </c>
      <c r="S169" s="215">
        <v>0</v>
      </c>
      <c r="T169" s="216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17" t="s">
        <v>4702</v>
      </c>
      <c r="AT169" s="217" t="s">
        <v>160</v>
      </c>
      <c r="AU169" s="217" t="s">
        <v>80</v>
      </c>
      <c r="AY169" s="19" t="s">
        <v>158</v>
      </c>
      <c r="BE169" s="218">
        <f>IF(N169="základní",J169,0)</f>
        <v>0</v>
      </c>
      <c r="BF169" s="218">
        <f>IF(N169="snížená",J169,0)</f>
        <v>0</v>
      </c>
      <c r="BG169" s="218">
        <f>IF(N169="zákl. přenesená",J169,0)</f>
        <v>0</v>
      </c>
      <c r="BH169" s="218">
        <f>IF(N169="sníž. přenesená",J169,0)</f>
        <v>0</v>
      </c>
      <c r="BI169" s="218">
        <f>IF(N169="nulová",J169,0)</f>
        <v>0</v>
      </c>
      <c r="BJ169" s="19" t="s">
        <v>78</v>
      </c>
      <c r="BK169" s="218">
        <f>ROUND(I169*H169,2)</f>
        <v>0</v>
      </c>
      <c r="BL169" s="19" t="s">
        <v>4702</v>
      </c>
      <c r="BM169" s="217" t="s">
        <v>4771</v>
      </c>
    </row>
    <row r="170" s="2" customFormat="1">
      <c r="A170" s="40"/>
      <c r="B170" s="41"/>
      <c r="C170" s="42"/>
      <c r="D170" s="219" t="s">
        <v>167</v>
      </c>
      <c r="E170" s="42"/>
      <c r="F170" s="220" t="s">
        <v>4772</v>
      </c>
      <c r="G170" s="42"/>
      <c r="H170" s="42"/>
      <c r="I170" s="221"/>
      <c r="J170" s="42"/>
      <c r="K170" s="42"/>
      <c r="L170" s="46"/>
      <c r="M170" s="222"/>
      <c r="N170" s="223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167</v>
      </c>
      <c r="AU170" s="19" t="s">
        <v>80</v>
      </c>
    </row>
    <row r="171" s="2" customFormat="1">
      <c r="A171" s="40"/>
      <c r="B171" s="41"/>
      <c r="C171" s="42"/>
      <c r="D171" s="226" t="s">
        <v>1476</v>
      </c>
      <c r="E171" s="42"/>
      <c r="F171" s="271" t="s">
        <v>4773</v>
      </c>
      <c r="G171" s="42"/>
      <c r="H171" s="42"/>
      <c r="I171" s="221"/>
      <c r="J171" s="42"/>
      <c r="K171" s="42"/>
      <c r="L171" s="46"/>
      <c r="M171" s="267"/>
      <c r="N171" s="268"/>
      <c r="O171" s="269"/>
      <c r="P171" s="269"/>
      <c r="Q171" s="269"/>
      <c r="R171" s="269"/>
      <c r="S171" s="269"/>
      <c r="T171" s="27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1476</v>
      </c>
      <c r="AU171" s="19" t="s">
        <v>80</v>
      </c>
    </row>
    <row r="172" s="2" customFormat="1" ht="6.96" customHeight="1">
      <c r="A172" s="40"/>
      <c r="B172" s="61"/>
      <c r="C172" s="62"/>
      <c r="D172" s="62"/>
      <c r="E172" s="62"/>
      <c r="F172" s="62"/>
      <c r="G172" s="62"/>
      <c r="H172" s="62"/>
      <c r="I172" s="62"/>
      <c r="J172" s="62"/>
      <c r="K172" s="62"/>
      <c r="L172" s="46"/>
      <c r="M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</row>
  </sheetData>
  <sheetProtection sheet="1" autoFilter="0" formatColumns="0" formatRows="0" objects="1" scenarios="1" spinCount="100000" saltValue="ryrBs+CNIqCk0Ir+zt0U2wmeuqAIAsLdC/7h+d9gYbqdEJmhGtKCfL6spjWW/S3DIzbiHmZbvCvcunhU0CtGqw==" hashValue="UAaujtEh5YtoUSZ1acljYVTJdKw92KrDlJnMGdwvH5KhckTmbetLXO3iFzgXztO0aENyDWgjiSa0Drc/+4pJBQ==" algorithmName="SHA-512" password="CC35"/>
  <autoFilter ref="C87:K171"/>
  <mergeCells count="9">
    <mergeCell ref="E7:H7"/>
    <mergeCell ref="E9:H9"/>
    <mergeCell ref="E18:H18"/>
    <mergeCell ref="E27:H27"/>
    <mergeCell ref="E48:H48"/>
    <mergeCell ref="E50:H50"/>
    <mergeCell ref="E78:H78"/>
    <mergeCell ref="E80:H80"/>
    <mergeCell ref="L2:V2"/>
  </mergeCells>
  <hyperlinks>
    <hyperlink ref="F92" r:id="rId1" display="https://podminky.urs.cz/item/CS_URS_2025_01/112101101"/>
    <hyperlink ref="F96" r:id="rId2" display="https://podminky.urs.cz/item/CS_URS_2025_01/112101102"/>
    <hyperlink ref="F102" r:id="rId3" display="https://podminky.urs.cz/item/CS_URS_2025_01/112101122"/>
    <hyperlink ref="F106" r:id="rId4" display="https://podminky.urs.cz/item/CS_URS_2025_01/183101215"/>
    <hyperlink ref="F111" r:id="rId5" display="https://podminky.urs.cz/item/CS_URS_2025_01/184102113"/>
    <hyperlink ref="F115" r:id="rId6" display="https://podminky.urs.cz/item/CS_URS_2025_01/184215132"/>
    <hyperlink ref="F119" r:id="rId7" display="https://podminky.urs.cz/item/CS_URS_2025_01/184215411"/>
    <hyperlink ref="F124" r:id="rId8" display="https://podminky.urs.cz/item/CS_URS_2025_01/184816111"/>
    <hyperlink ref="F129" r:id="rId9" display="https://podminky.urs.cz/item/CS_URS_2025_01/998231311"/>
    <hyperlink ref="F135" r:id="rId10" display="https://podminky.urs.cz/item/CS_URS_2025_01/012002000"/>
    <hyperlink ref="F138" r:id="rId11" display="https://podminky.urs.cz/item/CS_URS_2025_01/012414000"/>
    <hyperlink ref="F141" r:id="rId12" display="https://podminky.urs.cz/item/CS_URS_2025_01/013254000"/>
    <hyperlink ref="F143" r:id="rId13" display="https://podminky.urs.cz/item/CS_URS_2025_01/013294000"/>
    <hyperlink ref="F146" r:id="rId14" display="https://podminky.urs.cz/item/CS_URS_2025_01/030001000"/>
    <hyperlink ref="F148" r:id="rId15" display="https://podminky.urs.cz/item/CS_URS_2025_01/034103000"/>
    <hyperlink ref="F150" r:id="rId16" display="https://podminky.urs.cz/item/CS_URS_2025_01/034503000"/>
    <hyperlink ref="F153" r:id="rId17" display="https://podminky.urs.cz/item/CS_URS_2025_01/041414000"/>
    <hyperlink ref="F155" r:id="rId18" display="https://podminky.urs.cz/item/CS_URS_2025_01/041434000"/>
    <hyperlink ref="F157" r:id="rId19" display="https://podminky.urs.cz/item/CS_URS_2025_01/043103000"/>
    <hyperlink ref="F160" r:id="rId20" display="https://podminky.urs.cz/item/CS_URS_2025_01/045002000"/>
    <hyperlink ref="F163" r:id="rId21" display="https://podminky.urs.cz/item/CS_URS_2025_01/071103000"/>
    <hyperlink ref="F165" r:id="rId22" display="https://podminky.urs.cz/item/CS_URS_2025_01/072103000"/>
    <hyperlink ref="F167" r:id="rId23" display="https://podminky.urs.cz/item/CS_URS_2025_01/072203000"/>
    <hyperlink ref="F170" r:id="rId24" display="https://podminky.urs.cz/item/CS_URS_2025_01/091002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5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sheetFormatPr defaultRowHeight="13.5"/>
  <cols>
    <col min="1" max="1" width="8.28125" style="278" customWidth="1"/>
    <col min="2" max="2" width="1.710938" style="278" customWidth="1"/>
    <col min="3" max="4" width="5.003906" style="278" customWidth="1"/>
    <col min="5" max="5" width="11.71094" style="278" customWidth="1"/>
    <col min="6" max="6" width="9.140625" style="278" customWidth="1"/>
    <col min="7" max="7" width="5.003906" style="278" customWidth="1"/>
    <col min="8" max="8" width="77.85156" style="278" customWidth="1"/>
    <col min="9" max="10" width="20.00391" style="278" customWidth="1"/>
    <col min="11" max="11" width="1.710938" style="278" customWidth="1"/>
  </cols>
  <sheetData>
    <row r="1" s="1" customFormat="1" ht="37.5" customHeight="1"/>
    <row r="2" s="1" customFormat="1" ht="7.5" customHeight="1">
      <c r="B2" s="279"/>
      <c r="C2" s="280"/>
      <c r="D2" s="280"/>
      <c r="E2" s="280"/>
      <c r="F2" s="280"/>
      <c r="G2" s="280"/>
      <c r="H2" s="280"/>
      <c r="I2" s="280"/>
      <c r="J2" s="280"/>
      <c r="K2" s="281"/>
    </row>
    <row r="3" s="16" customFormat="1" ht="45" customHeight="1">
      <c r="B3" s="282"/>
      <c r="C3" s="283" t="s">
        <v>4774</v>
      </c>
      <c r="D3" s="283"/>
      <c r="E3" s="283"/>
      <c r="F3" s="283"/>
      <c r="G3" s="283"/>
      <c r="H3" s="283"/>
      <c r="I3" s="283"/>
      <c r="J3" s="283"/>
      <c r="K3" s="284"/>
    </row>
    <row r="4" s="1" customFormat="1" ht="25.5" customHeight="1">
      <c r="B4" s="285"/>
      <c r="C4" s="286" t="s">
        <v>4775</v>
      </c>
      <c r="D4" s="286"/>
      <c r="E4" s="286"/>
      <c r="F4" s="286"/>
      <c r="G4" s="286"/>
      <c r="H4" s="286"/>
      <c r="I4" s="286"/>
      <c r="J4" s="286"/>
      <c r="K4" s="287"/>
    </row>
    <row r="5" s="1" customFormat="1" ht="5.25" customHeight="1">
      <c r="B5" s="285"/>
      <c r="C5" s="288"/>
      <c r="D5" s="288"/>
      <c r="E5" s="288"/>
      <c r="F5" s="288"/>
      <c r="G5" s="288"/>
      <c r="H5" s="288"/>
      <c r="I5" s="288"/>
      <c r="J5" s="288"/>
      <c r="K5" s="287"/>
    </row>
    <row r="6" s="1" customFormat="1" ht="15" customHeight="1">
      <c r="B6" s="285"/>
      <c r="C6" s="289" t="s">
        <v>4776</v>
      </c>
      <c r="D6" s="289"/>
      <c r="E6" s="289"/>
      <c r="F6" s="289"/>
      <c r="G6" s="289"/>
      <c r="H6" s="289"/>
      <c r="I6" s="289"/>
      <c r="J6" s="289"/>
      <c r="K6" s="287"/>
    </row>
    <row r="7" s="1" customFormat="1" ht="15" customHeight="1">
      <c r="B7" s="290"/>
      <c r="C7" s="289" t="s">
        <v>4777</v>
      </c>
      <c r="D7" s="289"/>
      <c r="E7" s="289"/>
      <c r="F7" s="289"/>
      <c r="G7" s="289"/>
      <c r="H7" s="289"/>
      <c r="I7" s="289"/>
      <c r="J7" s="289"/>
      <c r="K7" s="287"/>
    </row>
    <row r="8" s="1" customFormat="1" ht="12.75" customHeight="1">
      <c r="B8" s="290"/>
      <c r="C8" s="289"/>
      <c r="D8" s="289"/>
      <c r="E8" s="289"/>
      <c r="F8" s="289"/>
      <c r="G8" s="289"/>
      <c r="H8" s="289"/>
      <c r="I8" s="289"/>
      <c r="J8" s="289"/>
      <c r="K8" s="287"/>
    </row>
    <row r="9" s="1" customFormat="1" ht="15" customHeight="1">
      <c r="B9" s="290"/>
      <c r="C9" s="289" t="s">
        <v>4778</v>
      </c>
      <c r="D9" s="289"/>
      <c r="E9" s="289"/>
      <c r="F9" s="289"/>
      <c r="G9" s="289"/>
      <c r="H9" s="289"/>
      <c r="I9" s="289"/>
      <c r="J9" s="289"/>
      <c r="K9" s="287"/>
    </row>
    <row r="10" s="1" customFormat="1" ht="15" customHeight="1">
      <c r="B10" s="290"/>
      <c r="C10" s="289"/>
      <c r="D10" s="289" t="s">
        <v>4779</v>
      </c>
      <c r="E10" s="289"/>
      <c r="F10" s="289"/>
      <c r="G10" s="289"/>
      <c r="H10" s="289"/>
      <c r="I10" s="289"/>
      <c r="J10" s="289"/>
      <c r="K10" s="287"/>
    </row>
    <row r="11" s="1" customFormat="1" ht="15" customHeight="1">
      <c r="B11" s="290"/>
      <c r="C11" s="291"/>
      <c r="D11" s="289" t="s">
        <v>4780</v>
      </c>
      <c r="E11" s="289"/>
      <c r="F11" s="289"/>
      <c r="G11" s="289"/>
      <c r="H11" s="289"/>
      <c r="I11" s="289"/>
      <c r="J11" s="289"/>
      <c r="K11" s="287"/>
    </row>
    <row r="12" s="1" customFormat="1" ht="15" customHeight="1">
      <c r="B12" s="290"/>
      <c r="C12" s="291"/>
      <c r="D12" s="289"/>
      <c r="E12" s="289"/>
      <c r="F12" s="289"/>
      <c r="G12" s="289"/>
      <c r="H12" s="289"/>
      <c r="I12" s="289"/>
      <c r="J12" s="289"/>
      <c r="K12" s="287"/>
    </row>
    <row r="13" s="1" customFormat="1" ht="15" customHeight="1">
      <c r="B13" s="290"/>
      <c r="C13" s="291"/>
      <c r="D13" s="292" t="s">
        <v>4781</v>
      </c>
      <c r="E13" s="289"/>
      <c r="F13" s="289"/>
      <c r="G13" s="289"/>
      <c r="H13" s="289"/>
      <c r="I13" s="289"/>
      <c r="J13" s="289"/>
      <c r="K13" s="287"/>
    </row>
    <row r="14" s="1" customFormat="1" ht="12.75" customHeight="1">
      <c r="B14" s="290"/>
      <c r="C14" s="291"/>
      <c r="D14" s="291"/>
      <c r="E14" s="291"/>
      <c r="F14" s="291"/>
      <c r="G14" s="291"/>
      <c r="H14" s="291"/>
      <c r="I14" s="291"/>
      <c r="J14" s="291"/>
      <c r="K14" s="287"/>
    </row>
    <row r="15" s="1" customFormat="1" ht="15" customHeight="1">
      <c r="B15" s="290"/>
      <c r="C15" s="291"/>
      <c r="D15" s="289" t="s">
        <v>4782</v>
      </c>
      <c r="E15" s="289"/>
      <c r="F15" s="289"/>
      <c r="G15" s="289"/>
      <c r="H15" s="289"/>
      <c r="I15" s="289"/>
      <c r="J15" s="289"/>
      <c r="K15" s="287"/>
    </row>
    <row r="16" s="1" customFormat="1" ht="15" customHeight="1">
      <c r="B16" s="290"/>
      <c r="C16" s="291"/>
      <c r="D16" s="289" t="s">
        <v>4783</v>
      </c>
      <c r="E16" s="289"/>
      <c r="F16" s="289"/>
      <c r="G16" s="289"/>
      <c r="H16" s="289"/>
      <c r="I16" s="289"/>
      <c r="J16" s="289"/>
      <c r="K16" s="287"/>
    </row>
    <row r="17" s="1" customFormat="1" ht="15" customHeight="1">
      <c r="B17" s="290"/>
      <c r="C17" s="291"/>
      <c r="D17" s="289" t="s">
        <v>4784</v>
      </c>
      <c r="E17" s="289"/>
      <c r="F17" s="289"/>
      <c r="G17" s="289"/>
      <c r="H17" s="289"/>
      <c r="I17" s="289"/>
      <c r="J17" s="289"/>
      <c r="K17" s="287"/>
    </row>
    <row r="18" s="1" customFormat="1" ht="15" customHeight="1">
      <c r="B18" s="290"/>
      <c r="C18" s="291"/>
      <c r="D18" s="291"/>
      <c r="E18" s="293" t="s">
        <v>77</v>
      </c>
      <c r="F18" s="289" t="s">
        <v>4785</v>
      </c>
      <c r="G18" s="289"/>
      <c r="H18" s="289"/>
      <c r="I18" s="289"/>
      <c r="J18" s="289"/>
      <c r="K18" s="287"/>
    </row>
    <row r="19" s="1" customFormat="1" ht="15" customHeight="1">
      <c r="B19" s="290"/>
      <c r="C19" s="291"/>
      <c r="D19" s="291"/>
      <c r="E19" s="293" t="s">
        <v>4786</v>
      </c>
      <c r="F19" s="289" t="s">
        <v>4787</v>
      </c>
      <c r="G19" s="289"/>
      <c r="H19" s="289"/>
      <c r="I19" s="289"/>
      <c r="J19" s="289"/>
      <c r="K19" s="287"/>
    </row>
    <row r="20" s="1" customFormat="1" ht="15" customHeight="1">
      <c r="B20" s="290"/>
      <c r="C20" s="291"/>
      <c r="D20" s="291"/>
      <c r="E20" s="293" t="s">
        <v>4788</v>
      </c>
      <c r="F20" s="289" t="s">
        <v>4789</v>
      </c>
      <c r="G20" s="289"/>
      <c r="H20" s="289"/>
      <c r="I20" s="289"/>
      <c r="J20" s="289"/>
      <c r="K20" s="287"/>
    </row>
    <row r="21" s="1" customFormat="1" ht="15" customHeight="1">
      <c r="B21" s="290"/>
      <c r="C21" s="291"/>
      <c r="D21" s="291"/>
      <c r="E21" s="293" t="s">
        <v>123</v>
      </c>
      <c r="F21" s="289" t="s">
        <v>124</v>
      </c>
      <c r="G21" s="289"/>
      <c r="H21" s="289"/>
      <c r="I21" s="289"/>
      <c r="J21" s="289"/>
      <c r="K21" s="287"/>
    </row>
    <row r="22" s="1" customFormat="1" ht="15" customHeight="1">
      <c r="B22" s="290"/>
      <c r="C22" s="291"/>
      <c r="D22" s="291"/>
      <c r="E22" s="293" t="s">
        <v>4503</v>
      </c>
      <c r="F22" s="289" t="s">
        <v>4504</v>
      </c>
      <c r="G22" s="289"/>
      <c r="H22" s="289"/>
      <c r="I22" s="289"/>
      <c r="J22" s="289"/>
      <c r="K22" s="287"/>
    </row>
    <row r="23" s="1" customFormat="1" ht="15" customHeight="1">
      <c r="B23" s="290"/>
      <c r="C23" s="291"/>
      <c r="D23" s="291"/>
      <c r="E23" s="293" t="s">
        <v>4790</v>
      </c>
      <c r="F23" s="289" t="s">
        <v>4791</v>
      </c>
      <c r="G23" s="289"/>
      <c r="H23" s="289"/>
      <c r="I23" s="289"/>
      <c r="J23" s="289"/>
      <c r="K23" s="287"/>
    </row>
    <row r="24" s="1" customFormat="1" ht="12.75" customHeight="1">
      <c r="B24" s="290"/>
      <c r="C24" s="291"/>
      <c r="D24" s="291"/>
      <c r="E24" s="291"/>
      <c r="F24" s="291"/>
      <c r="G24" s="291"/>
      <c r="H24" s="291"/>
      <c r="I24" s="291"/>
      <c r="J24" s="291"/>
      <c r="K24" s="287"/>
    </row>
    <row r="25" s="1" customFormat="1" ht="15" customHeight="1">
      <c r="B25" s="290"/>
      <c r="C25" s="289" t="s">
        <v>4792</v>
      </c>
      <c r="D25" s="289"/>
      <c r="E25" s="289"/>
      <c r="F25" s="289"/>
      <c r="G25" s="289"/>
      <c r="H25" s="289"/>
      <c r="I25" s="289"/>
      <c r="J25" s="289"/>
      <c r="K25" s="287"/>
    </row>
    <row r="26" s="1" customFormat="1" ht="15" customHeight="1">
      <c r="B26" s="290"/>
      <c r="C26" s="289" t="s">
        <v>4793</v>
      </c>
      <c r="D26" s="289"/>
      <c r="E26" s="289"/>
      <c r="F26" s="289"/>
      <c r="G26" s="289"/>
      <c r="H26" s="289"/>
      <c r="I26" s="289"/>
      <c r="J26" s="289"/>
      <c r="K26" s="287"/>
    </row>
    <row r="27" s="1" customFormat="1" ht="15" customHeight="1">
      <c r="B27" s="290"/>
      <c r="C27" s="289"/>
      <c r="D27" s="289" t="s">
        <v>4794</v>
      </c>
      <c r="E27" s="289"/>
      <c r="F27" s="289"/>
      <c r="G27" s="289"/>
      <c r="H27" s="289"/>
      <c r="I27" s="289"/>
      <c r="J27" s="289"/>
      <c r="K27" s="287"/>
    </row>
    <row r="28" s="1" customFormat="1" ht="15" customHeight="1">
      <c r="B28" s="290"/>
      <c r="C28" s="291"/>
      <c r="D28" s="289" t="s">
        <v>4795</v>
      </c>
      <c r="E28" s="289"/>
      <c r="F28" s="289"/>
      <c r="G28" s="289"/>
      <c r="H28" s="289"/>
      <c r="I28" s="289"/>
      <c r="J28" s="289"/>
      <c r="K28" s="287"/>
    </row>
    <row r="29" s="1" customFormat="1" ht="12.75" customHeight="1">
      <c r="B29" s="290"/>
      <c r="C29" s="291"/>
      <c r="D29" s="291"/>
      <c r="E29" s="291"/>
      <c r="F29" s="291"/>
      <c r="G29" s="291"/>
      <c r="H29" s="291"/>
      <c r="I29" s="291"/>
      <c r="J29" s="291"/>
      <c r="K29" s="287"/>
    </row>
    <row r="30" s="1" customFormat="1" ht="15" customHeight="1">
      <c r="B30" s="290"/>
      <c r="C30" s="291"/>
      <c r="D30" s="289" t="s">
        <v>4796</v>
      </c>
      <c r="E30" s="289"/>
      <c r="F30" s="289"/>
      <c r="G30" s="289"/>
      <c r="H30" s="289"/>
      <c r="I30" s="289"/>
      <c r="J30" s="289"/>
      <c r="K30" s="287"/>
    </row>
    <row r="31" s="1" customFormat="1" ht="15" customHeight="1">
      <c r="B31" s="290"/>
      <c r="C31" s="291"/>
      <c r="D31" s="289" t="s">
        <v>4797</v>
      </c>
      <c r="E31" s="289"/>
      <c r="F31" s="289"/>
      <c r="G31" s="289"/>
      <c r="H31" s="289"/>
      <c r="I31" s="289"/>
      <c r="J31" s="289"/>
      <c r="K31" s="287"/>
    </row>
    <row r="32" s="1" customFormat="1" ht="12.75" customHeight="1">
      <c r="B32" s="290"/>
      <c r="C32" s="291"/>
      <c r="D32" s="291"/>
      <c r="E32" s="291"/>
      <c r="F32" s="291"/>
      <c r="G32" s="291"/>
      <c r="H32" s="291"/>
      <c r="I32" s="291"/>
      <c r="J32" s="291"/>
      <c r="K32" s="287"/>
    </row>
    <row r="33" s="1" customFormat="1" ht="15" customHeight="1">
      <c r="B33" s="290"/>
      <c r="C33" s="291"/>
      <c r="D33" s="289" t="s">
        <v>4798</v>
      </c>
      <c r="E33" s="289"/>
      <c r="F33" s="289"/>
      <c r="G33" s="289"/>
      <c r="H33" s="289"/>
      <c r="I33" s="289"/>
      <c r="J33" s="289"/>
      <c r="K33" s="287"/>
    </row>
    <row r="34" s="1" customFormat="1" ht="15" customHeight="1">
      <c r="B34" s="290"/>
      <c r="C34" s="291"/>
      <c r="D34" s="289" t="s">
        <v>4799</v>
      </c>
      <c r="E34" s="289"/>
      <c r="F34" s="289"/>
      <c r="G34" s="289"/>
      <c r="H34" s="289"/>
      <c r="I34" s="289"/>
      <c r="J34" s="289"/>
      <c r="K34" s="287"/>
    </row>
    <row r="35" s="1" customFormat="1" ht="15" customHeight="1">
      <c r="B35" s="290"/>
      <c r="C35" s="291"/>
      <c r="D35" s="289" t="s">
        <v>4800</v>
      </c>
      <c r="E35" s="289"/>
      <c r="F35" s="289"/>
      <c r="G35" s="289"/>
      <c r="H35" s="289"/>
      <c r="I35" s="289"/>
      <c r="J35" s="289"/>
      <c r="K35" s="287"/>
    </row>
    <row r="36" s="1" customFormat="1" ht="15" customHeight="1">
      <c r="B36" s="290"/>
      <c r="C36" s="291"/>
      <c r="D36" s="289"/>
      <c r="E36" s="292" t="s">
        <v>144</v>
      </c>
      <c r="F36" s="289"/>
      <c r="G36" s="289" t="s">
        <v>4801</v>
      </c>
      <c r="H36" s="289"/>
      <c r="I36" s="289"/>
      <c r="J36" s="289"/>
      <c r="K36" s="287"/>
    </row>
    <row r="37" s="1" customFormat="1" ht="30.75" customHeight="1">
      <c r="B37" s="290"/>
      <c r="C37" s="291"/>
      <c r="D37" s="289"/>
      <c r="E37" s="292" t="s">
        <v>4802</v>
      </c>
      <c r="F37" s="289"/>
      <c r="G37" s="289" t="s">
        <v>4803</v>
      </c>
      <c r="H37" s="289"/>
      <c r="I37" s="289"/>
      <c r="J37" s="289"/>
      <c r="K37" s="287"/>
    </row>
    <row r="38" s="1" customFormat="1" ht="15" customHeight="1">
      <c r="B38" s="290"/>
      <c r="C38" s="291"/>
      <c r="D38" s="289"/>
      <c r="E38" s="292" t="s">
        <v>51</v>
      </c>
      <c r="F38" s="289"/>
      <c r="G38" s="289" t="s">
        <v>4804</v>
      </c>
      <c r="H38" s="289"/>
      <c r="I38" s="289"/>
      <c r="J38" s="289"/>
      <c r="K38" s="287"/>
    </row>
    <row r="39" s="1" customFormat="1" ht="15" customHeight="1">
      <c r="B39" s="290"/>
      <c r="C39" s="291"/>
      <c r="D39" s="289"/>
      <c r="E39" s="292" t="s">
        <v>52</v>
      </c>
      <c r="F39" s="289"/>
      <c r="G39" s="289" t="s">
        <v>4805</v>
      </c>
      <c r="H39" s="289"/>
      <c r="I39" s="289"/>
      <c r="J39" s="289"/>
      <c r="K39" s="287"/>
    </row>
    <row r="40" s="1" customFormat="1" ht="15" customHeight="1">
      <c r="B40" s="290"/>
      <c r="C40" s="291"/>
      <c r="D40" s="289"/>
      <c r="E40" s="292" t="s">
        <v>145</v>
      </c>
      <c r="F40" s="289"/>
      <c r="G40" s="289" t="s">
        <v>4806</v>
      </c>
      <c r="H40" s="289"/>
      <c r="I40" s="289"/>
      <c r="J40" s="289"/>
      <c r="K40" s="287"/>
    </row>
    <row r="41" s="1" customFormat="1" ht="15" customHeight="1">
      <c r="B41" s="290"/>
      <c r="C41" s="291"/>
      <c r="D41" s="289"/>
      <c r="E41" s="292" t="s">
        <v>146</v>
      </c>
      <c r="F41" s="289"/>
      <c r="G41" s="289" t="s">
        <v>4807</v>
      </c>
      <c r="H41" s="289"/>
      <c r="I41" s="289"/>
      <c r="J41" s="289"/>
      <c r="K41" s="287"/>
    </row>
    <row r="42" s="1" customFormat="1" ht="15" customHeight="1">
      <c r="B42" s="290"/>
      <c r="C42" s="291"/>
      <c r="D42" s="289"/>
      <c r="E42" s="292" t="s">
        <v>4808</v>
      </c>
      <c r="F42" s="289"/>
      <c r="G42" s="289" t="s">
        <v>4809</v>
      </c>
      <c r="H42" s="289"/>
      <c r="I42" s="289"/>
      <c r="J42" s="289"/>
      <c r="K42" s="287"/>
    </row>
    <row r="43" s="1" customFormat="1" ht="15" customHeight="1">
      <c r="B43" s="290"/>
      <c r="C43" s="291"/>
      <c r="D43" s="289"/>
      <c r="E43" s="292"/>
      <c r="F43" s="289"/>
      <c r="G43" s="289" t="s">
        <v>4810</v>
      </c>
      <c r="H43" s="289"/>
      <c r="I43" s="289"/>
      <c r="J43" s="289"/>
      <c r="K43" s="287"/>
    </row>
    <row r="44" s="1" customFormat="1" ht="15" customHeight="1">
      <c r="B44" s="290"/>
      <c r="C44" s="291"/>
      <c r="D44" s="289"/>
      <c r="E44" s="292" t="s">
        <v>4811</v>
      </c>
      <c r="F44" s="289"/>
      <c r="G44" s="289" t="s">
        <v>4812</v>
      </c>
      <c r="H44" s="289"/>
      <c r="I44" s="289"/>
      <c r="J44" s="289"/>
      <c r="K44" s="287"/>
    </row>
    <row r="45" s="1" customFormat="1" ht="15" customHeight="1">
      <c r="B45" s="290"/>
      <c r="C45" s="291"/>
      <c r="D45" s="289"/>
      <c r="E45" s="292" t="s">
        <v>148</v>
      </c>
      <c r="F45" s="289"/>
      <c r="G45" s="289" t="s">
        <v>4813</v>
      </c>
      <c r="H45" s="289"/>
      <c r="I45" s="289"/>
      <c r="J45" s="289"/>
      <c r="K45" s="287"/>
    </row>
    <row r="46" s="1" customFormat="1" ht="12.75" customHeight="1">
      <c r="B46" s="290"/>
      <c r="C46" s="291"/>
      <c r="D46" s="289"/>
      <c r="E46" s="289"/>
      <c r="F46" s="289"/>
      <c r="G46" s="289"/>
      <c r="H46" s="289"/>
      <c r="I46" s="289"/>
      <c r="J46" s="289"/>
      <c r="K46" s="287"/>
    </row>
    <row r="47" s="1" customFormat="1" ht="15" customHeight="1">
      <c r="B47" s="290"/>
      <c r="C47" s="291"/>
      <c r="D47" s="289" t="s">
        <v>4814</v>
      </c>
      <c r="E47" s="289"/>
      <c r="F47" s="289"/>
      <c r="G47" s="289"/>
      <c r="H47" s="289"/>
      <c r="I47" s="289"/>
      <c r="J47" s="289"/>
      <c r="K47" s="287"/>
    </row>
    <row r="48" s="1" customFormat="1" ht="15" customHeight="1">
      <c r="B48" s="290"/>
      <c r="C48" s="291"/>
      <c r="D48" s="291"/>
      <c r="E48" s="289" t="s">
        <v>4815</v>
      </c>
      <c r="F48" s="289"/>
      <c r="G48" s="289"/>
      <c r="H48" s="289"/>
      <c r="I48" s="289"/>
      <c r="J48" s="289"/>
      <c r="K48" s="287"/>
    </row>
    <row r="49" s="1" customFormat="1" ht="15" customHeight="1">
      <c r="B49" s="290"/>
      <c r="C49" s="291"/>
      <c r="D49" s="291"/>
      <c r="E49" s="289" t="s">
        <v>4816</v>
      </c>
      <c r="F49" s="289"/>
      <c r="G49" s="289"/>
      <c r="H49" s="289"/>
      <c r="I49" s="289"/>
      <c r="J49" s="289"/>
      <c r="K49" s="287"/>
    </row>
    <row r="50" s="1" customFormat="1" ht="15" customHeight="1">
      <c r="B50" s="290"/>
      <c r="C50" s="291"/>
      <c r="D50" s="291"/>
      <c r="E50" s="289" t="s">
        <v>4817</v>
      </c>
      <c r="F50" s="289"/>
      <c r="G50" s="289"/>
      <c r="H50" s="289"/>
      <c r="I50" s="289"/>
      <c r="J50" s="289"/>
      <c r="K50" s="287"/>
    </row>
    <row r="51" s="1" customFormat="1" ht="15" customHeight="1">
      <c r="B51" s="290"/>
      <c r="C51" s="291"/>
      <c r="D51" s="289" t="s">
        <v>4818</v>
      </c>
      <c r="E51" s="289"/>
      <c r="F51" s="289"/>
      <c r="G51" s="289"/>
      <c r="H51" s="289"/>
      <c r="I51" s="289"/>
      <c r="J51" s="289"/>
      <c r="K51" s="287"/>
    </row>
    <row r="52" s="1" customFormat="1" ht="25.5" customHeight="1">
      <c r="B52" s="285"/>
      <c r="C52" s="286" t="s">
        <v>4819</v>
      </c>
      <c r="D52" s="286"/>
      <c r="E52" s="286"/>
      <c r="F52" s="286"/>
      <c r="G52" s="286"/>
      <c r="H52" s="286"/>
      <c r="I52" s="286"/>
      <c r="J52" s="286"/>
      <c r="K52" s="287"/>
    </row>
    <row r="53" s="1" customFormat="1" ht="5.25" customHeight="1">
      <c r="B53" s="285"/>
      <c r="C53" s="288"/>
      <c r="D53" s="288"/>
      <c r="E53" s="288"/>
      <c r="F53" s="288"/>
      <c r="G53" s="288"/>
      <c r="H53" s="288"/>
      <c r="I53" s="288"/>
      <c r="J53" s="288"/>
      <c r="K53" s="287"/>
    </row>
    <row r="54" s="1" customFormat="1" ht="15" customHeight="1">
      <c r="B54" s="285"/>
      <c r="C54" s="289" t="s">
        <v>4820</v>
      </c>
      <c r="D54" s="289"/>
      <c r="E54" s="289"/>
      <c r="F54" s="289"/>
      <c r="G54" s="289"/>
      <c r="H54" s="289"/>
      <c r="I54" s="289"/>
      <c r="J54" s="289"/>
      <c r="K54" s="287"/>
    </row>
    <row r="55" s="1" customFormat="1" ht="15" customHeight="1">
      <c r="B55" s="285"/>
      <c r="C55" s="289" t="s">
        <v>4821</v>
      </c>
      <c r="D55" s="289"/>
      <c r="E55" s="289"/>
      <c r="F55" s="289"/>
      <c r="G55" s="289"/>
      <c r="H55" s="289"/>
      <c r="I55" s="289"/>
      <c r="J55" s="289"/>
      <c r="K55" s="287"/>
    </row>
    <row r="56" s="1" customFormat="1" ht="12.75" customHeight="1">
      <c r="B56" s="285"/>
      <c r="C56" s="289"/>
      <c r="D56" s="289"/>
      <c r="E56" s="289"/>
      <c r="F56" s="289"/>
      <c r="G56" s="289"/>
      <c r="H56" s="289"/>
      <c r="I56" s="289"/>
      <c r="J56" s="289"/>
      <c r="K56" s="287"/>
    </row>
    <row r="57" s="1" customFormat="1" ht="15" customHeight="1">
      <c r="B57" s="285"/>
      <c r="C57" s="289" t="s">
        <v>4822</v>
      </c>
      <c r="D57" s="289"/>
      <c r="E57" s="289"/>
      <c r="F57" s="289"/>
      <c r="G57" s="289"/>
      <c r="H57" s="289"/>
      <c r="I57" s="289"/>
      <c r="J57" s="289"/>
      <c r="K57" s="287"/>
    </row>
    <row r="58" s="1" customFormat="1" ht="15" customHeight="1">
      <c r="B58" s="285"/>
      <c r="C58" s="291"/>
      <c r="D58" s="289" t="s">
        <v>4823</v>
      </c>
      <c r="E58" s="289"/>
      <c r="F58" s="289"/>
      <c r="G58" s="289"/>
      <c r="H58" s="289"/>
      <c r="I58" s="289"/>
      <c r="J58" s="289"/>
      <c r="K58" s="287"/>
    </row>
    <row r="59" s="1" customFormat="1" ht="15" customHeight="1">
      <c r="B59" s="285"/>
      <c r="C59" s="291"/>
      <c r="D59" s="289" t="s">
        <v>4824</v>
      </c>
      <c r="E59" s="289"/>
      <c r="F59" s="289"/>
      <c r="G59" s="289"/>
      <c r="H59" s="289"/>
      <c r="I59" s="289"/>
      <c r="J59" s="289"/>
      <c r="K59" s="287"/>
    </row>
    <row r="60" s="1" customFormat="1" ht="15" customHeight="1">
      <c r="B60" s="285"/>
      <c r="C60" s="291"/>
      <c r="D60" s="289" t="s">
        <v>4825</v>
      </c>
      <c r="E60" s="289"/>
      <c r="F60" s="289"/>
      <c r="G60" s="289"/>
      <c r="H60" s="289"/>
      <c r="I60" s="289"/>
      <c r="J60" s="289"/>
      <c r="K60" s="287"/>
    </row>
    <row r="61" s="1" customFormat="1" ht="15" customHeight="1">
      <c r="B61" s="285"/>
      <c r="C61" s="291"/>
      <c r="D61" s="289" t="s">
        <v>4826</v>
      </c>
      <c r="E61" s="289"/>
      <c r="F61" s="289"/>
      <c r="G61" s="289"/>
      <c r="H61" s="289"/>
      <c r="I61" s="289"/>
      <c r="J61" s="289"/>
      <c r="K61" s="287"/>
    </row>
    <row r="62" s="1" customFormat="1" ht="15" customHeight="1">
      <c r="B62" s="285"/>
      <c r="C62" s="291"/>
      <c r="D62" s="294" t="s">
        <v>4827</v>
      </c>
      <c r="E62" s="294"/>
      <c r="F62" s="294"/>
      <c r="G62" s="294"/>
      <c r="H62" s="294"/>
      <c r="I62" s="294"/>
      <c r="J62" s="294"/>
      <c r="K62" s="287"/>
    </row>
    <row r="63" s="1" customFormat="1" ht="15" customHeight="1">
      <c r="B63" s="285"/>
      <c r="C63" s="291"/>
      <c r="D63" s="289" t="s">
        <v>4828</v>
      </c>
      <c r="E63" s="289"/>
      <c r="F63" s="289"/>
      <c r="G63" s="289"/>
      <c r="H63" s="289"/>
      <c r="I63" s="289"/>
      <c r="J63" s="289"/>
      <c r="K63" s="287"/>
    </row>
    <row r="64" s="1" customFormat="1" ht="12.75" customHeight="1">
      <c r="B64" s="285"/>
      <c r="C64" s="291"/>
      <c r="D64" s="291"/>
      <c r="E64" s="295"/>
      <c r="F64" s="291"/>
      <c r="G64" s="291"/>
      <c r="H64" s="291"/>
      <c r="I64" s="291"/>
      <c r="J64" s="291"/>
      <c r="K64" s="287"/>
    </row>
    <row r="65" s="1" customFormat="1" ht="15" customHeight="1">
      <c r="B65" s="285"/>
      <c r="C65" s="291"/>
      <c r="D65" s="289" t="s">
        <v>4829</v>
      </c>
      <c r="E65" s="289"/>
      <c r="F65" s="289"/>
      <c r="G65" s="289"/>
      <c r="H65" s="289"/>
      <c r="I65" s="289"/>
      <c r="J65" s="289"/>
      <c r="K65" s="287"/>
    </row>
    <row r="66" s="1" customFormat="1" ht="15" customHeight="1">
      <c r="B66" s="285"/>
      <c r="C66" s="291"/>
      <c r="D66" s="294" t="s">
        <v>4830</v>
      </c>
      <c r="E66" s="294"/>
      <c r="F66" s="294"/>
      <c r="G66" s="294"/>
      <c r="H66" s="294"/>
      <c r="I66" s="294"/>
      <c r="J66" s="294"/>
      <c r="K66" s="287"/>
    </row>
    <row r="67" s="1" customFormat="1" ht="15" customHeight="1">
      <c r="B67" s="285"/>
      <c r="C67" s="291"/>
      <c r="D67" s="289" t="s">
        <v>4831</v>
      </c>
      <c r="E67" s="289"/>
      <c r="F67" s="289"/>
      <c r="G67" s="289"/>
      <c r="H67" s="289"/>
      <c r="I67" s="289"/>
      <c r="J67" s="289"/>
      <c r="K67" s="287"/>
    </row>
    <row r="68" s="1" customFormat="1" ht="15" customHeight="1">
      <c r="B68" s="285"/>
      <c r="C68" s="291"/>
      <c r="D68" s="289" t="s">
        <v>4832</v>
      </c>
      <c r="E68" s="289"/>
      <c r="F68" s="289"/>
      <c r="G68" s="289"/>
      <c r="H68" s="289"/>
      <c r="I68" s="289"/>
      <c r="J68" s="289"/>
      <c r="K68" s="287"/>
    </row>
    <row r="69" s="1" customFormat="1" ht="15" customHeight="1">
      <c r="B69" s="285"/>
      <c r="C69" s="291"/>
      <c r="D69" s="289" t="s">
        <v>4833</v>
      </c>
      <c r="E69" s="289"/>
      <c r="F69" s="289"/>
      <c r="G69" s="289"/>
      <c r="H69" s="289"/>
      <c r="I69" s="289"/>
      <c r="J69" s="289"/>
      <c r="K69" s="287"/>
    </row>
    <row r="70" s="1" customFormat="1" ht="15" customHeight="1">
      <c r="B70" s="285"/>
      <c r="C70" s="291"/>
      <c r="D70" s="289" t="s">
        <v>4834</v>
      </c>
      <c r="E70" s="289"/>
      <c r="F70" s="289"/>
      <c r="G70" s="289"/>
      <c r="H70" s="289"/>
      <c r="I70" s="289"/>
      <c r="J70" s="289"/>
      <c r="K70" s="287"/>
    </row>
    <row r="71" s="1" customFormat="1" ht="12.75" customHeight="1">
      <c r="B71" s="296"/>
      <c r="C71" s="297"/>
      <c r="D71" s="297"/>
      <c r="E71" s="297"/>
      <c r="F71" s="297"/>
      <c r="G71" s="297"/>
      <c r="H71" s="297"/>
      <c r="I71" s="297"/>
      <c r="J71" s="297"/>
      <c r="K71" s="298"/>
    </row>
    <row r="72" s="1" customFormat="1" ht="18.75" customHeight="1">
      <c r="B72" s="299"/>
      <c r="C72" s="299"/>
      <c r="D72" s="299"/>
      <c r="E72" s="299"/>
      <c r="F72" s="299"/>
      <c r="G72" s="299"/>
      <c r="H72" s="299"/>
      <c r="I72" s="299"/>
      <c r="J72" s="299"/>
      <c r="K72" s="300"/>
    </row>
    <row r="73" s="1" customFormat="1" ht="18.75" customHeight="1">
      <c r="B73" s="300"/>
      <c r="C73" s="300"/>
      <c r="D73" s="300"/>
      <c r="E73" s="300"/>
      <c r="F73" s="300"/>
      <c r="G73" s="300"/>
      <c r="H73" s="300"/>
      <c r="I73" s="300"/>
      <c r="J73" s="300"/>
      <c r="K73" s="300"/>
    </row>
    <row r="74" s="1" customFormat="1" ht="7.5" customHeight="1">
      <c r="B74" s="301"/>
      <c r="C74" s="302"/>
      <c r="D74" s="302"/>
      <c r="E74" s="302"/>
      <c r="F74" s="302"/>
      <c r="G74" s="302"/>
      <c r="H74" s="302"/>
      <c r="I74" s="302"/>
      <c r="J74" s="302"/>
      <c r="K74" s="303"/>
    </row>
    <row r="75" s="1" customFormat="1" ht="45" customHeight="1">
      <c r="B75" s="304"/>
      <c r="C75" s="305" t="s">
        <v>4835</v>
      </c>
      <c r="D75" s="305"/>
      <c r="E75" s="305"/>
      <c r="F75" s="305"/>
      <c r="G75" s="305"/>
      <c r="H75" s="305"/>
      <c r="I75" s="305"/>
      <c r="J75" s="305"/>
      <c r="K75" s="306"/>
    </row>
    <row r="76" s="1" customFormat="1" ht="17.25" customHeight="1">
      <c r="B76" s="304"/>
      <c r="C76" s="307" t="s">
        <v>4836</v>
      </c>
      <c r="D76" s="307"/>
      <c r="E76" s="307"/>
      <c r="F76" s="307" t="s">
        <v>4837</v>
      </c>
      <c r="G76" s="308"/>
      <c r="H76" s="307" t="s">
        <v>52</v>
      </c>
      <c r="I76" s="307" t="s">
        <v>55</v>
      </c>
      <c r="J76" s="307" t="s">
        <v>4838</v>
      </c>
      <c r="K76" s="306"/>
    </row>
    <row r="77" s="1" customFormat="1" ht="17.25" customHeight="1">
      <c r="B77" s="304"/>
      <c r="C77" s="309" t="s">
        <v>4839</v>
      </c>
      <c r="D77" s="309"/>
      <c r="E77" s="309"/>
      <c r="F77" s="310" t="s">
        <v>4840</v>
      </c>
      <c r="G77" s="311"/>
      <c r="H77" s="309"/>
      <c r="I77" s="309"/>
      <c r="J77" s="309" t="s">
        <v>4841</v>
      </c>
      <c r="K77" s="306"/>
    </row>
    <row r="78" s="1" customFormat="1" ht="5.25" customHeight="1">
      <c r="B78" s="304"/>
      <c r="C78" s="312"/>
      <c r="D78" s="312"/>
      <c r="E78" s="312"/>
      <c r="F78" s="312"/>
      <c r="G78" s="313"/>
      <c r="H78" s="312"/>
      <c r="I78" s="312"/>
      <c r="J78" s="312"/>
      <c r="K78" s="306"/>
    </row>
    <row r="79" s="1" customFormat="1" ht="15" customHeight="1">
      <c r="B79" s="304"/>
      <c r="C79" s="292" t="s">
        <v>51</v>
      </c>
      <c r="D79" s="314"/>
      <c r="E79" s="314"/>
      <c r="F79" s="315" t="s">
        <v>4842</v>
      </c>
      <c r="G79" s="316"/>
      <c r="H79" s="292" t="s">
        <v>4843</v>
      </c>
      <c r="I79" s="292" t="s">
        <v>4844</v>
      </c>
      <c r="J79" s="292">
        <v>20</v>
      </c>
      <c r="K79" s="306"/>
    </row>
    <row r="80" s="1" customFormat="1" ht="15" customHeight="1">
      <c r="B80" s="304"/>
      <c r="C80" s="292" t="s">
        <v>4845</v>
      </c>
      <c r="D80" s="292"/>
      <c r="E80" s="292"/>
      <c r="F80" s="315" t="s">
        <v>4842</v>
      </c>
      <c r="G80" s="316"/>
      <c r="H80" s="292" t="s">
        <v>4846</v>
      </c>
      <c r="I80" s="292" t="s">
        <v>4844</v>
      </c>
      <c r="J80" s="292">
        <v>120</v>
      </c>
      <c r="K80" s="306"/>
    </row>
    <row r="81" s="1" customFormat="1" ht="15" customHeight="1">
      <c r="B81" s="317"/>
      <c r="C81" s="292" t="s">
        <v>4847</v>
      </c>
      <c r="D81" s="292"/>
      <c r="E81" s="292"/>
      <c r="F81" s="315" t="s">
        <v>4848</v>
      </c>
      <c r="G81" s="316"/>
      <c r="H81" s="292" t="s">
        <v>4849</v>
      </c>
      <c r="I81" s="292" t="s">
        <v>4844</v>
      </c>
      <c r="J81" s="292">
        <v>50</v>
      </c>
      <c r="K81" s="306"/>
    </row>
    <row r="82" s="1" customFormat="1" ht="15" customHeight="1">
      <c r="B82" s="317"/>
      <c r="C82" s="292" t="s">
        <v>4850</v>
      </c>
      <c r="D82" s="292"/>
      <c r="E82" s="292"/>
      <c r="F82" s="315" t="s">
        <v>4842</v>
      </c>
      <c r="G82" s="316"/>
      <c r="H82" s="292" t="s">
        <v>4851</v>
      </c>
      <c r="I82" s="292" t="s">
        <v>4852</v>
      </c>
      <c r="J82" s="292"/>
      <c r="K82" s="306"/>
    </row>
    <row r="83" s="1" customFormat="1" ht="15" customHeight="1">
      <c r="B83" s="317"/>
      <c r="C83" s="318" t="s">
        <v>4853</v>
      </c>
      <c r="D83" s="318"/>
      <c r="E83" s="318"/>
      <c r="F83" s="319" t="s">
        <v>4848</v>
      </c>
      <c r="G83" s="318"/>
      <c r="H83" s="318" t="s">
        <v>4854</v>
      </c>
      <c r="I83" s="318" t="s">
        <v>4844</v>
      </c>
      <c r="J83" s="318">
        <v>15</v>
      </c>
      <c r="K83" s="306"/>
    </row>
    <row r="84" s="1" customFormat="1" ht="15" customHeight="1">
      <c r="B84" s="317"/>
      <c r="C84" s="318" t="s">
        <v>4855</v>
      </c>
      <c r="D84" s="318"/>
      <c r="E84" s="318"/>
      <c r="F84" s="319" t="s">
        <v>4848</v>
      </c>
      <c r="G84" s="318"/>
      <c r="H84" s="318" t="s">
        <v>4856</v>
      </c>
      <c r="I84" s="318" t="s">
        <v>4844</v>
      </c>
      <c r="J84" s="318">
        <v>15</v>
      </c>
      <c r="K84" s="306"/>
    </row>
    <row r="85" s="1" customFormat="1" ht="15" customHeight="1">
      <c r="B85" s="317"/>
      <c r="C85" s="318" t="s">
        <v>4857</v>
      </c>
      <c r="D85" s="318"/>
      <c r="E85" s="318"/>
      <c r="F85" s="319" t="s">
        <v>4848</v>
      </c>
      <c r="G85" s="318"/>
      <c r="H85" s="318" t="s">
        <v>4858</v>
      </c>
      <c r="I85" s="318" t="s">
        <v>4844</v>
      </c>
      <c r="J85" s="318">
        <v>20</v>
      </c>
      <c r="K85" s="306"/>
    </row>
    <row r="86" s="1" customFormat="1" ht="15" customHeight="1">
      <c r="B86" s="317"/>
      <c r="C86" s="318" t="s">
        <v>4859</v>
      </c>
      <c r="D86" s="318"/>
      <c r="E86" s="318"/>
      <c r="F86" s="319" t="s">
        <v>4848</v>
      </c>
      <c r="G86" s="318"/>
      <c r="H86" s="318" t="s">
        <v>4860</v>
      </c>
      <c r="I86" s="318" t="s">
        <v>4844</v>
      </c>
      <c r="J86" s="318">
        <v>20</v>
      </c>
      <c r="K86" s="306"/>
    </row>
    <row r="87" s="1" customFormat="1" ht="15" customHeight="1">
      <c r="B87" s="317"/>
      <c r="C87" s="292" t="s">
        <v>4861</v>
      </c>
      <c r="D87" s="292"/>
      <c r="E87" s="292"/>
      <c r="F87" s="315" t="s">
        <v>4848</v>
      </c>
      <c r="G87" s="316"/>
      <c r="H87" s="292" t="s">
        <v>4862</v>
      </c>
      <c r="I87" s="292" t="s">
        <v>4844</v>
      </c>
      <c r="J87" s="292">
        <v>50</v>
      </c>
      <c r="K87" s="306"/>
    </row>
    <row r="88" s="1" customFormat="1" ht="15" customHeight="1">
      <c r="B88" s="317"/>
      <c r="C88" s="292" t="s">
        <v>4863</v>
      </c>
      <c r="D88" s="292"/>
      <c r="E88" s="292"/>
      <c r="F88" s="315" t="s">
        <v>4848</v>
      </c>
      <c r="G88" s="316"/>
      <c r="H88" s="292" t="s">
        <v>4864</v>
      </c>
      <c r="I88" s="292" t="s">
        <v>4844</v>
      </c>
      <c r="J88" s="292">
        <v>20</v>
      </c>
      <c r="K88" s="306"/>
    </row>
    <row r="89" s="1" customFormat="1" ht="15" customHeight="1">
      <c r="B89" s="317"/>
      <c r="C89" s="292" t="s">
        <v>4865</v>
      </c>
      <c r="D89" s="292"/>
      <c r="E89" s="292"/>
      <c r="F89" s="315" t="s">
        <v>4848</v>
      </c>
      <c r="G89" s="316"/>
      <c r="H89" s="292" t="s">
        <v>4866</v>
      </c>
      <c r="I89" s="292" t="s">
        <v>4844</v>
      </c>
      <c r="J89" s="292">
        <v>20</v>
      </c>
      <c r="K89" s="306"/>
    </row>
    <row r="90" s="1" customFormat="1" ht="15" customHeight="1">
      <c r="B90" s="317"/>
      <c r="C90" s="292" t="s">
        <v>4867</v>
      </c>
      <c r="D90" s="292"/>
      <c r="E90" s="292"/>
      <c r="F90" s="315" t="s">
        <v>4848</v>
      </c>
      <c r="G90" s="316"/>
      <c r="H90" s="292" t="s">
        <v>4868</v>
      </c>
      <c r="I90" s="292" t="s">
        <v>4844</v>
      </c>
      <c r="J90" s="292">
        <v>50</v>
      </c>
      <c r="K90" s="306"/>
    </row>
    <row r="91" s="1" customFormat="1" ht="15" customHeight="1">
      <c r="B91" s="317"/>
      <c r="C91" s="292" t="s">
        <v>4869</v>
      </c>
      <c r="D91" s="292"/>
      <c r="E91" s="292"/>
      <c r="F91" s="315" t="s">
        <v>4848</v>
      </c>
      <c r="G91" s="316"/>
      <c r="H91" s="292" t="s">
        <v>4869</v>
      </c>
      <c r="I91" s="292" t="s">
        <v>4844</v>
      </c>
      <c r="J91" s="292">
        <v>50</v>
      </c>
      <c r="K91" s="306"/>
    </row>
    <row r="92" s="1" customFormat="1" ht="15" customHeight="1">
      <c r="B92" s="317"/>
      <c r="C92" s="292" t="s">
        <v>4870</v>
      </c>
      <c r="D92" s="292"/>
      <c r="E92" s="292"/>
      <c r="F92" s="315" t="s">
        <v>4848</v>
      </c>
      <c r="G92" s="316"/>
      <c r="H92" s="292" t="s">
        <v>4871</v>
      </c>
      <c r="I92" s="292" t="s">
        <v>4844</v>
      </c>
      <c r="J92" s="292">
        <v>255</v>
      </c>
      <c r="K92" s="306"/>
    </row>
    <row r="93" s="1" customFormat="1" ht="15" customHeight="1">
      <c r="B93" s="317"/>
      <c r="C93" s="292" t="s">
        <v>4872</v>
      </c>
      <c r="D93" s="292"/>
      <c r="E93" s="292"/>
      <c r="F93" s="315" t="s">
        <v>4842</v>
      </c>
      <c r="G93" s="316"/>
      <c r="H93" s="292" t="s">
        <v>4873</v>
      </c>
      <c r="I93" s="292" t="s">
        <v>4874</v>
      </c>
      <c r="J93" s="292"/>
      <c r="K93" s="306"/>
    </row>
    <row r="94" s="1" customFormat="1" ht="15" customHeight="1">
      <c r="B94" s="317"/>
      <c r="C94" s="292" t="s">
        <v>4875</v>
      </c>
      <c r="D94" s="292"/>
      <c r="E94" s="292"/>
      <c r="F94" s="315" t="s">
        <v>4842</v>
      </c>
      <c r="G94" s="316"/>
      <c r="H94" s="292" t="s">
        <v>4876</v>
      </c>
      <c r="I94" s="292" t="s">
        <v>4877</v>
      </c>
      <c r="J94" s="292"/>
      <c r="K94" s="306"/>
    </row>
    <row r="95" s="1" customFormat="1" ht="15" customHeight="1">
      <c r="B95" s="317"/>
      <c r="C95" s="292" t="s">
        <v>4878</v>
      </c>
      <c r="D95" s="292"/>
      <c r="E95" s="292"/>
      <c r="F95" s="315" t="s">
        <v>4842</v>
      </c>
      <c r="G95" s="316"/>
      <c r="H95" s="292" t="s">
        <v>4878</v>
      </c>
      <c r="I95" s="292" t="s">
        <v>4877</v>
      </c>
      <c r="J95" s="292"/>
      <c r="K95" s="306"/>
    </row>
    <row r="96" s="1" customFormat="1" ht="15" customHeight="1">
      <c r="B96" s="317"/>
      <c r="C96" s="292" t="s">
        <v>36</v>
      </c>
      <c r="D96" s="292"/>
      <c r="E96" s="292"/>
      <c r="F96" s="315" t="s">
        <v>4842</v>
      </c>
      <c r="G96" s="316"/>
      <c r="H96" s="292" t="s">
        <v>4879</v>
      </c>
      <c r="I96" s="292" t="s">
        <v>4877</v>
      </c>
      <c r="J96" s="292"/>
      <c r="K96" s="306"/>
    </row>
    <row r="97" s="1" customFormat="1" ht="15" customHeight="1">
      <c r="B97" s="317"/>
      <c r="C97" s="292" t="s">
        <v>46</v>
      </c>
      <c r="D97" s="292"/>
      <c r="E97" s="292"/>
      <c r="F97" s="315" t="s">
        <v>4842</v>
      </c>
      <c r="G97" s="316"/>
      <c r="H97" s="292" t="s">
        <v>4880</v>
      </c>
      <c r="I97" s="292" t="s">
        <v>4877</v>
      </c>
      <c r="J97" s="292"/>
      <c r="K97" s="306"/>
    </row>
    <row r="98" s="1" customFormat="1" ht="15" customHeight="1">
      <c r="B98" s="320"/>
      <c r="C98" s="321"/>
      <c r="D98" s="321"/>
      <c r="E98" s="321"/>
      <c r="F98" s="321"/>
      <c r="G98" s="321"/>
      <c r="H98" s="321"/>
      <c r="I98" s="321"/>
      <c r="J98" s="321"/>
      <c r="K98" s="322"/>
    </row>
    <row r="99" s="1" customFormat="1" ht="18.75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3"/>
    </row>
    <row r="100" s="1" customFormat="1" ht="18.75" customHeight="1">
      <c r="B100" s="300"/>
      <c r="C100" s="300"/>
      <c r="D100" s="300"/>
      <c r="E100" s="300"/>
      <c r="F100" s="300"/>
      <c r="G100" s="300"/>
      <c r="H100" s="300"/>
      <c r="I100" s="300"/>
      <c r="J100" s="300"/>
      <c r="K100" s="300"/>
    </row>
    <row r="101" s="1" customFormat="1" ht="7.5" customHeight="1">
      <c r="B101" s="301"/>
      <c r="C101" s="302"/>
      <c r="D101" s="302"/>
      <c r="E101" s="302"/>
      <c r="F101" s="302"/>
      <c r="G101" s="302"/>
      <c r="H101" s="302"/>
      <c r="I101" s="302"/>
      <c r="J101" s="302"/>
      <c r="K101" s="303"/>
    </row>
    <row r="102" s="1" customFormat="1" ht="45" customHeight="1">
      <c r="B102" s="304"/>
      <c r="C102" s="305" t="s">
        <v>4881</v>
      </c>
      <c r="D102" s="305"/>
      <c r="E102" s="305"/>
      <c r="F102" s="305"/>
      <c r="G102" s="305"/>
      <c r="H102" s="305"/>
      <c r="I102" s="305"/>
      <c r="J102" s="305"/>
      <c r="K102" s="306"/>
    </row>
    <row r="103" s="1" customFormat="1" ht="17.25" customHeight="1">
      <c r="B103" s="304"/>
      <c r="C103" s="307" t="s">
        <v>4836</v>
      </c>
      <c r="D103" s="307"/>
      <c r="E103" s="307"/>
      <c r="F103" s="307" t="s">
        <v>4837</v>
      </c>
      <c r="G103" s="308"/>
      <c r="H103" s="307" t="s">
        <v>52</v>
      </c>
      <c r="I103" s="307" t="s">
        <v>55</v>
      </c>
      <c r="J103" s="307" t="s">
        <v>4838</v>
      </c>
      <c r="K103" s="306"/>
    </row>
    <row r="104" s="1" customFormat="1" ht="17.25" customHeight="1">
      <c r="B104" s="304"/>
      <c r="C104" s="309" t="s">
        <v>4839</v>
      </c>
      <c r="D104" s="309"/>
      <c r="E104" s="309"/>
      <c r="F104" s="310" t="s">
        <v>4840</v>
      </c>
      <c r="G104" s="311"/>
      <c r="H104" s="309"/>
      <c r="I104" s="309"/>
      <c r="J104" s="309" t="s">
        <v>4841</v>
      </c>
      <c r="K104" s="306"/>
    </row>
    <row r="105" s="1" customFormat="1" ht="5.25" customHeight="1">
      <c r="B105" s="304"/>
      <c r="C105" s="307"/>
      <c r="D105" s="307"/>
      <c r="E105" s="307"/>
      <c r="F105" s="307"/>
      <c r="G105" s="325"/>
      <c r="H105" s="307"/>
      <c r="I105" s="307"/>
      <c r="J105" s="307"/>
      <c r="K105" s="306"/>
    </row>
    <row r="106" s="1" customFormat="1" ht="15" customHeight="1">
      <c r="B106" s="304"/>
      <c r="C106" s="292" t="s">
        <v>51</v>
      </c>
      <c r="D106" s="314"/>
      <c r="E106" s="314"/>
      <c r="F106" s="315" t="s">
        <v>4842</v>
      </c>
      <c r="G106" s="292"/>
      <c r="H106" s="292" t="s">
        <v>4882</v>
      </c>
      <c r="I106" s="292" t="s">
        <v>4844</v>
      </c>
      <c r="J106" s="292">
        <v>20</v>
      </c>
      <c r="K106" s="306"/>
    </row>
    <row r="107" s="1" customFormat="1" ht="15" customHeight="1">
      <c r="B107" s="304"/>
      <c r="C107" s="292" t="s">
        <v>4845</v>
      </c>
      <c r="D107" s="292"/>
      <c r="E107" s="292"/>
      <c r="F107" s="315" t="s">
        <v>4842</v>
      </c>
      <c r="G107" s="292"/>
      <c r="H107" s="292" t="s">
        <v>4882</v>
      </c>
      <c r="I107" s="292" t="s">
        <v>4844</v>
      </c>
      <c r="J107" s="292">
        <v>120</v>
      </c>
      <c r="K107" s="306"/>
    </row>
    <row r="108" s="1" customFormat="1" ht="15" customHeight="1">
      <c r="B108" s="317"/>
      <c r="C108" s="292" t="s">
        <v>4847</v>
      </c>
      <c r="D108" s="292"/>
      <c r="E108" s="292"/>
      <c r="F108" s="315" t="s">
        <v>4848</v>
      </c>
      <c r="G108" s="292"/>
      <c r="H108" s="292" t="s">
        <v>4882</v>
      </c>
      <c r="I108" s="292" t="s">
        <v>4844</v>
      </c>
      <c r="J108" s="292">
        <v>50</v>
      </c>
      <c r="K108" s="306"/>
    </row>
    <row r="109" s="1" customFormat="1" ht="15" customHeight="1">
      <c r="B109" s="317"/>
      <c r="C109" s="292" t="s">
        <v>4850</v>
      </c>
      <c r="D109" s="292"/>
      <c r="E109" s="292"/>
      <c r="F109" s="315" t="s">
        <v>4842</v>
      </c>
      <c r="G109" s="292"/>
      <c r="H109" s="292" t="s">
        <v>4882</v>
      </c>
      <c r="I109" s="292" t="s">
        <v>4852</v>
      </c>
      <c r="J109" s="292"/>
      <c r="K109" s="306"/>
    </row>
    <row r="110" s="1" customFormat="1" ht="15" customHeight="1">
      <c r="B110" s="317"/>
      <c r="C110" s="292" t="s">
        <v>4861</v>
      </c>
      <c r="D110" s="292"/>
      <c r="E110" s="292"/>
      <c r="F110" s="315" t="s">
        <v>4848</v>
      </c>
      <c r="G110" s="292"/>
      <c r="H110" s="292" t="s">
        <v>4882</v>
      </c>
      <c r="I110" s="292" t="s">
        <v>4844</v>
      </c>
      <c r="J110" s="292">
        <v>50</v>
      </c>
      <c r="K110" s="306"/>
    </row>
    <row r="111" s="1" customFormat="1" ht="15" customHeight="1">
      <c r="B111" s="317"/>
      <c r="C111" s="292" t="s">
        <v>4869</v>
      </c>
      <c r="D111" s="292"/>
      <c r="E111" s="292"/>
      <c r="F111" s="315" t="s">
        <v>4848</v>
      </c>
      <c r="G111" s="292"/>
      <c r="H111" s="292" t="s">
        <v>4882</v>
      </c>
      <c r="I111" s="292" t="s">
        <v>4844</v>
      </c>
      <c r="J111" s="292">
        <v>50</v>
      </c>
      <c r="K111" s="306"/>
    </row>
    <row r="112" s="1" customFormat="1" ht="15" customHeight="1">
      <c r="B112" s="317"/>
      <c r="C112" s="292" t="s">
        <v>4867</v>
      </c>
      <c r="D112" s="292"/>
      <c r="E112" s="292"/>
      <c r="F112" s="315" t="s">
        <v>4848</v>
      </c>
      <c r="G112" s="292"/>
      <c r="H112" s="292" t="s">
        <v>4882</v>
      </c>
      <c r="I112" s="292" t="s">
        <v>4844</v>
      </c>
      <c r="J112" s="292">
        <v>50</v>
      </c>
      <c r="K112" s="306"/>
    </row>
    <row r="113" s="1" customFormat="1" ht="15" customHeight="1">
      <c r="B113" s="317"/>
      <c r="C113" s="292" t="s">
        <v>51</v>
      </c>
      <c r="D113" s="292"/>
      <c r="E113" s="292"/>
      <c r="F113" s="315" t="s">
        <v>4842</v>
      </c>
      <c r="G113" s="292"/>
      <c r="H113" s="292" t="s">
        <v>4883</v>
      </c>
      <c r="I113" s="292" t="s">
        <v>4844</v>
      </c>
      <c r="J113" s="292">
        <v>20</v>
      </c>
      <c r="K113" s="306"/>
    </row>
    <row r="114" s="1" customFormat="1" ht="15" customHeight="1">
      <c r="B114" s="317"/>
      <c r="C114" s="292" t="s">
        <v>4884</v>
      </c>
      <c r="D114" s="292"/>
      <c r="E114" s="292"/>
      <c r="F114" s="315" t="s">
        <v>4842</v>
      </c>
      <c r="G114" s="292"/>
      <c r="H114" s="292" t="s">
        <v>4885</v>
      </c>
      <c r="I114" s="292" t="s">
        <v>4844</v>
      </c>
      <c r="J114" s="292">
        <v>120</v>
      </c>
      <c r="K114" s="306"/>
    </row>
    <row r="115" s="1" customFormat="1" ht="15" customHeight="1">
      <c r="B115" s="317"/>
      <c r="C115" s="292" t="s">
        <v>36</v>
      </c>
      <c r="D115" s="292"/>
      <c r="E115" s="292"/>
      <c r="F115" s="315" t="s">
        <v>4842</v>
      </c>
      <c r="G115" s="292"/>
      <c r="H115" s="292" t="s">
        <v>4886</v>
      </c>
      <c r="I115" s="292" t="s">
        <v>4877</v>
      </c>
      <c r="J115" s="292"/>
      <c r="K115" s="306"/>
    </row>
    <row r="116" s="1" customFormat="1" ht="15" customHeight="1">
      <c r="B116" s="317"/>
      <c r="C116" s="292" t="s">
        <v>46</v>
      </c>
      <c r="D116" s="292"/>
      <c r="E116" s="292"/>
      <c r="F116" s="315" t="s">
        <v>4842</v>
      </c>
      <c r="G116" s="292"/>
      <c r="H116" s="292" t="s">
        <v>4887</v>
      </c>
      <c r="I116" s="292" t="s">
        <v>4877</v>
      </c>
      <c r="J116" s="292"/>
      <c r="K116" s="306"/>
    </row>
    <row r="117" s="1" customFormat="1" ht="15" customHeight="1">
      <c r="B117" s="317"/>
      <c r="C117" s="292" t="s">
        <v>55</v>
      </c>
      <c r="D117" s="292"/>
      <c r="E117" s="292"/>
      <c r="F117" s="315" t="s">
        <v>4842</v>
      </c>
      <c r="G117" s="292"/>
      <c r="H117" s="292" t="s">
        <v>4888</v>
      </c>
      <c r="I117" s="292" t="s">
        <v>4889</v>
      </c>
      <c r="J117" s="292"/>
      <c r="K117" s="306"/>
    </row>
    <row r="118" s="1" customFormat="1" ht="15" customHeight="1">
      <c r="B118" s="320"/>
      <c r="C118" s="326"/>
      <c r="D118" s="326"/>
      <c r="E118" s="326"/>
      <c r="F118" s="326"/>
      <c r="G118" s="326"/>
      <c r="H118" s="326"/>
      <c r="I118" s="326"/>
      <c r="J118" s="326"/>
      <c r="K118" s="322"/>
    </row>
    <row r="119" s="1" customFormat="1" ht="18.75" customHeight="1">
      <c r="B119" s="327"/>
      <c r="C119" s="328"/>
      <c r="D119" s="328"/>
      <c r="E119" s="328"/>
      <c r="F119" s="329"/>
      <c r="G119" s="328"/>
      <c r="H119" s="328"/>
      <c r="I119" s="328"/>
      <c r="J119" s="328"/>
      <c r="K119" s="327"/>
    </row>
    <row r="120" s="1" customFormat="1" ht="18.75" customHeight="1">
      <c r="B120" s="300"/>
      <c r="C120" s="300"/>
      <c r="D120" s="300"/>
      <c r="E120" s="300"/>
      <c r="F120" s="300"/>
      <c r="G120" s="300"/>
      <c r="H120" s="300"/>
      <c r="I120" s="300"/>
      <c r="J120" s="300"/>
      <c r="K120" s="300"/>
    </row>
    <row r="121" s="1" customFormat="1" ht="7.5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2"/>
    </row>
    <row r="122" s="1" customFormat="1" ht="45" customHeight="1">
      <c r="B122" s="333"/>
      <c r="C122" s="283" t="s">
        <v>4890</v>
      </c>
      <c r="D122" s="283"/>
      <c r="E122" s="283"/>
      <c r="F122" s="283"/>
      <c r="G122" s="283"/>
      <c r="H122" s="283"/>
      <c r="I122" s="283"/>
      <c r="J122" s="283"/>
      <c r="K122" s="334"/>
    </row>
    <row r="123" s="1" customFormat="1" ht="17.25" customHeight="1">
      <c r="B123" s="335"/>
      <c r="C123" s="307" t="s">
        <v>4836</v>
      </c>
      <c r="D123" s="307"/>
      <c r="E123" s="307"/>
      <c r="F123" s="307" t="s">
        <v>4837</v>
      </c>
      <c r="G123" s="308"/>
      <c r="H123" s="307" t="s">
        <v>52</v>
      </c>
      <c r="I123" s="307" t="s">
        <v>55</v>
      </c>
      <c r="J123" s="307" t="s">
        <v>4838</v>
      </c>
      <c r="K123" s="336"/>
    </row>
    <row r="124" s="1" customFormat="1" ht="17.25" customHeight="1">
      <c r="B124" s="335"/>
      <c r="C124" s="309" t="s">
        <v>4839</v>
      </c>
      <c r="D124" s="309"/>
      <c r="E124" s="309"/>
      <c r="F124" s="310" t="s">
        <v>4840</v>
      </c>
      <c r="G124" s="311"/>
      <c r="H124" s="309"/>
      <c r="I124" s="309"/>
      <c r="J124" s="309" t="s">
        <v>4841</v>
      </c>
      <c r="K124" s="336"/>
    </row>
    <row r="125" s="1" customFormat="1" ht="5.25" customHeight="1">
      <c r="B125" s="337"/>
      <c r="C125" s="312"/>
      <c r="D125" s="312"/>
      <c r="E125" s="312"/>
      <c r="F125" s="312"/>
      <c r="G125" s="338"/>
      <c r="H125" s="312"/>
      <c r="I125" s="312"/>
      <c r="J125" s="312"/>
      <c r="K125" s="339"/>
    </row>
    <row r="126" s="1" customFormat="1" ht="15" customHeight="1">
      <c r="B126" s="337"/>
      <c r="C126" s="292" t="s">
        <v>4845</v>
      </c>
      <c r="D126" s="314"/>
      <c r="E126" s="314"/>
      <c r="F126" s="315" t="s">
        <v>4842</v>
      </c>
      <c r="G126" s="292"/>
      <c r="H126" s="292" t="s">
        <v>4882</v>
      </c>
      <c r="I126" s="292" t="s">
        <v>4844</v>
      </c>
      <c r="J126" s="292">
        <v>120</v>
      </c>
      <c r="K126" s="340"/>
    </row>
    <row r="127" s="1" customFormat="1" ht="15" customHeight="1">
      <c r="B127" s="337"/>
      <c r="C127" s="292" t="s">
        <v>4891</v>
      </c>
      <c r="D127" s="292"/>
      <c r="E127" s="292"/>
      <c r="F127" s="315" t="s">
        <v>4842</v>
      </c>
      <c r="G127" s="292"/>
      <c r="H127" s="292" t="s">
        <v>4892</v>
      </c>
      <c r="I127" s="292" t="s">
        <v>4844</v>
      </c>
      <c r="J127" s="292" t="s">
        <v>4893</v>
      </c>
      <c r="K127" s="340"/>
    </row>
    <row r="128" s="1" customFormat="1" ht="15" customHeight="1">
      <c r="B128" s="337"/>
      <c r="C128" s="292" t="s">
        <v>4790</v>
      </c>
      <c r="D128" s="292"/>
      <c r="E128" s="292"/>
      <c r="F128" s="315" t="s">
        <v>4842</v>
      </c>
      <c r="G128" s="292"/>
      <c r="H128" s="292" t="s">
        <v>4894</v>
      </c>
      <c r="I128" s="292" t="s">
        <v>4844</v>
      </c>
      <c r="J128" s="292" t="s">
        <v>4893</v>
      </c>
      <c r="K128" s="340"/>
    </row>
    <row r="129" s="1" customFormat="1" ht="15" customHeight="1">
      <c r="B129" s="337"/>
      <c r="C129" s="292" t="s">
        <v>4853</v>
      </c>
      <c r="D129" s="292"/>
      <c r="E129" s="292"/>
      <c r="F129" s="315" t="s">
        <v>4848</v>
      </c>
      <c r="G129" s="292"/>
      <c r="H129" s="292" t="s">
        <v>4854</v>
      </c>
      <c r="I129" s="292" t="s">
        <v>4844</v>
      </c>
      <c r="J129" s="292">
        <v>15</v>
      </c>
      <c r="K129" s="340"/>
    </row>
    <row r="130" s="1" customFormat="1" ht="15" customHeight="1">
      <c r="B130" s="337"/>
      <c r="C130" s="318" t="s">
        <v>4855</v>
      </c>
      <c r="D130" s="318"/>
      <c r="E130" s="318"/>
      <c r="F130" s="319" t="s">
        <v>4848</v>
      </c>
      <c r="G130" s="318"/>
      <c r="H130" s="318" t="s">
        <v>4856</v>
      </c>
      <c r="I130" s="318" t="s">
        <v>4844</v>
      </c>
      <c r="J130" s="318">
        <v>15</v>
      </c>
      <c r="K130" s="340"/>
    </row>
    <row r="131" s="1" customFormat="1" ht="15" customHeight="1">
      <c r="B131" s="337"/>
      <c r="C131" s="318" t="s">
        <v>4857</v>
      </c>
      <c r="D131" s="318"/>
      <c r="E131" s="318"/>
      <c r="F131" s="319" t="s">
        <v>4848</v>
      </c>
      <c r="G131" s="318"/>
      <c r="H131" s="318" t="s">
        <v>4858</v>
      </c>
      <c r="I131" s="318" t="s">
        <v>4844</v>
      </c>
      <c r="J131" s="318">
        <v>20</v>
      </c>
      <c r="K131" s="340"/>
    </row>
    <row r="132" s="1" customFormat="1" ht="15" customHeight="1">
      <c r="B132" s="337"/>
      <c r="C132" s="318" t="s">
        <v>4859</v>
      </c>
      <c r="D132" s="318"/>
      <c r="E132" s="318"/>
      <c r="F132" s="319" t="s">
        <v>4848</v>
      </c>
      <c r="G132" s="318"/>
      <c r="H132" s="318" t="s">
        <v>4860</v>
      </c>
      <c r="I132" s="318" t="s">
        <v>4844</v>
      </c>
      <c r="J132" s="318">
        <v>20</v>
      </c>
      <c r="K132" s="340"/>
    </row>
    <row r="133" s="1" customFormat="1" ht="15" customHeight="1">
      <c r="B133" s="337"/>
      <c r="C133" s="292" t="s">
        <v>4847</v>
      </c>
      <c r="D133" s="292"/>
      <c r="E133" s="292"/>
      <c r="F133" s="315" t="s">
        <v>4848</v>
      </c>
      <c r="G133" s="292"/>
      <c r="H133" s="292" t="s">
        <v>4882</v>
      </c>
      <c r="I133" s="292" t="s">
        <v>4844</v>
      </c>
      <c r="J133" s="292">
        <v>50</v>
      </c>
      <c r="K133" s="340"/>
    </row>
    <row r="134" s="1" customFormat="1" ht="15" customHeight="1">
      <c r="B134" s="337"/>
      <c r="C134" s="292" t="s">
        <v>4861</v>
      </c>
      <c r="D134" s="292"/>
      <c r="E134" s="292"/>
      <c r="F134" s="315" t="s">
        <v>4848</v>
      </c>
      <c r="G134" s="292"/>
      <c r="H134" s="292" t="s">
        <v>4882</v>
      </c>
      <c r="I134" s="292" t="s">
        <v>4844</v>
      </c>
      <c r="J134" s="292">
        <v>50</v>
      </c>
      <c r="K134" s="340"/>
    </row>
    <row r="135" s="1" customFormat="1" ht="15" customHeight="1">
      <c r="B135" s="337"/>
      <c r="C135" s="292" t="s">
        <v>4867</v>
      </c>
      <c r="D135" s="292"/>
      <c r="E135" s="292"/>
      <c r="F135" s="315" t="s">
        <v>4848</v>
      </c>
      <c r="G135" s="292"/>
      <c r="H135" s="292" t="s">
        <v>4882</v>
      </c>
      <c r="I135" s="292" t="s">
        <v>4844</v>
      </c>
      <c r="J135" s="292">
        <v>50</v>
      </c>
      <c r="K135" s="340"/>
    </row>
    <row r="136" s="1" customFormat="1" ht="15" customHeight="1">
      <c r="B136" s="337"/>
      <c r="C136" s="292" t="s">
        <v>4869</v>
      </c>
      <c r="D136" s="292"/>
      <c r="E136" s="292"/>
      <c r="F136" s="315" t="s">
        <v>4848</v>
      </c>
      <c r="G136" s="292"/>
      <c r="H136" s="292" t="s">
        <v>4882</v>
      </c>
      <c r="I136" s="292" t="s">
        <v>4844</v>
      </c>
      <c r="J136" s="292">
        <v>50</v>
      </c>
      <c r="K136" s="340"/>
    </row>
    <row r="137" s="1" customFormat="1" ht="15" customHeight="1">
      <c r="B137" s="337"/>
      <c r="C137" s="292" t="s">
        <v>4870</v>
      </c>
      <c r="D137" s="292"/>
      <c r="E137" s="292"/>
      <c r="F137" s="315" t="s">
        <v>4848</v>
      </c>
      <c r="G137" s="292"/>
      <c r="H137" s="292" t="s">
        <v>4895</v>
      </c>
      <c r="I137" s="292" t="s">
        <v>4844</v>
      </c>
      <c r="J137" s="292">
        <v>255</v>
      </c>
      <c r="K137" s="340"/>
    </row>
    <row r="138" s="1" customFormat="1" ht="15" customHeight="1">
      <c r="B138" s="337"/>
      <c r="C138" s="292" t="s">
        <v>4872</v>
      </c>
      <c r="D138" s="292"/>
      <c r="E138" s="292"/>
      <c r="F138" s="315" t="s">
        <v>4842</v>
      </c>
      <c r="G138" s="292"/>
      <c r="H138" s="292" t="s">
        <v>4896</v>
      </c>
      <c r="I138" s="292" t="s">
        <v>4874</v>
      </c>
      <c r="J138" s="292"/>
      <c r="K138" s="340"/>
    </row>
    <row r="139" s="1" customFormat="1" ht="15" customHeight="1">
      <c r="B139" s="337"/>
      <c r="C139" s="292" t="s">
        <v>4875</v>
      </c>
      <c r="D139" s="292"/>
      <c r="E139" s="292"/>
      <c r="F139" s="315" t="s">
        <v>4842</v>
      </c>
      <c r="G139" s="292"/>
      <c r="H139" s="292" t="s">
        <v>4897</v>
      </c>
      <c r="I139" s="292" t="s">
        <v>4877</v>
      </c>
      <c r="J139" s="292"/>
      <c r="K139" s="340"/>
    </row>
    <row r="140" s="1" customFormat="1" ht="15" customHeight="1">
      <c r="B140" s="337"/>
      <c r="C140" s="292" t="s">
        <v>4878</v>
      </c>
      <c r="D140" s="292"/>
      <c r="E140" s="292"/>
      <c r="F140" s="315" t="s">
        <v>4842</v>
      </c>
      <c r="G140" s="292"/>
      <c r="H140" s="292" t="s">
        <v>4878</v>
      </c>
      <c r="I140" s="292" t="s">
        <v>4877</v>
      </c>
      <c r="J140" s="292"/>
      <c r="K140" s="340"/>
    </row>
    <row r="141" s="1" customFormat="1" ht="15" customHeight="1">
      <c r="B141" s="337"/>
      <c r="C141" s="292" t="s">
        <v>36</v>
      </c>
      <c r="D141" s="292"/>
      <c r="E141" s="292"/>
      <c r="F141" s="315" t="s">
        <v>4842</v>
      </c>
      <c r="G141" s="292"/>
      <c r="H141" s="292" t="s">
        <v>4898</v>
      </c>
      <c r="I141" s="292" t="s">
        <v>4877</v>
      </c>
      <c r="J141" s="292"/>
      <c r="K141" s="340"/>
    </row>
    <row r="142" s="1" customFormat="1" ht="15" customHeight="1">
      <c r="B142" s="337"/>
      <c r="C142" s="292" t="s">
        <v>4899</v>
      </c>
      <c r="D142" s="292"/>
      <c r="E142" s="292"/>
      <c r="F142" s="315" t="s">
        <v>4842</v>
      </c>
      <c r="G142" s="292"/>
      <c r="H142" s="292" t="s">
        <v>4900</v>
      </c>
      <c r="I142" s="292" t="s">
        <v>4877</v>
      </c>
      <c r="J142" s="292"/>
      <c r="K142" s="340"/>
    </row>
    <row r="143" s="1" customFormat="1" ht="15" customHeight="1">
      <c r="B143" s="341"/>
      <c r="C143" s="342"/>
      <c r="D143" s="342"/>
      <c r="E143" s="342"/>
      <c r="F143" s="342"/>
      <c r="G143" s="342"/>
      <c r="H143" s="342"/>
      <c r="I143" s="342"/>
      <c r="J143" s="342"/>
      <c r="K143" s="343"/>
    </row>
    <row r="144" s="1" customFormat="1" ht="18.75" customHeight="1">
      <c r="B144" s="328"/>
      <c r="C144" s="328"/>
      <c r="D144" s="328"/>
      <c r="E144" s="328"/>
      <c r="F144" s="329"/>
      <c r="G144" s="328"/>
      <c r="H144" s="328"/>
      <c r="I144" s="328"/>
      <c r="J144" s="328"/>
      <c r="K144" s="328"/>
    </row>
    <row r="145" s="1" customFormat="1" ht="18.75" customHeight="1">
      <c r="B145" s="300"/>
      <c r="C145" s="300"/>
      <c r="D145" s="300"/>
      <c r="E145" s="300"/>
      <c r="F145" s="300"/>
      <c r="G145" s="300"/>
      <c r="H145" s="300"/>
      <c r="I145" s="300"/>
      <c r="J145" s="300"/>
      <c r="K145" s="300"/>
    </row>
    <row r="146" s="1" customFormat="1" ht="7.5" customHeight="1">
      <c r="B146" s="301"/>
      <c r="C146" s="302"/>
      <c r="D146" s="302"/>
      <c r="E146" s="302"/>
      <c r="F146" s="302"/>
      <c r="G146" s="302"/>
      <c r="H146" s="302"/>
      <c r="I146" s="302"/>
      <c r="J146" s="302"/>
      <c r="K146" s="303"/>
    </row>
    <row r="147" s="1" customFormat="1" ht="45" customHeight="1">
      <c r="B147" s="304"/>
      <c r="C147" s="305" t="s">
        <v>4901</v>
      </c>
      <c r="D147" s="305"/>
      <c r="E147" s="305"/>
      <c r="F147" s="305"/>
      <c r="G147" s="305"/>
      <c r="H147" s="305"/>
      <c r="I147" s="305"/>
      <c r="J147" s="305"/>
      <c r="K147" s="306"/>
    </row>
    <row r="148" s="1" customFormat="1" ht="17.25" customHeight="1">
      <c r="B148" s="304"/>
      <c r="C148" s="307" t="s">
        <v>4836</v>
      </c>
      <c r="D148" s="307"/>
      <c r="E148" s="307"/>
      <c r="F148" s="307" t="s">
        <v>4837</v>
      </c>
      <c r="G148" s="308"/>
      <c r="H148" s="307" t="s">
        <v>52</v>
      </c>
      <c r="I148" s="307" t="s">
        <v>55</v>
      </c>
      <c r="J148" s="307" t="s">
        <v>4838</v>
      </c>
      <c r="K148" s="306"/>
    </row>
    <row r="149" s="1" customFormat="1" ht="17.25" customHeight="1">
      <c r="B149" s="304"/>
      <c r="C149" s="309" t="s">
        <v>4839</v>
      </c>
      <c r="D149" s="309"/>
      <c r="E149" s="309"/>
      <c r="F149" s="310" t="s">
        <v>4840</v>
      </c>
      <c r="G149" s="311"/>
      <c r="H149" s="309"/>
      <c r="I149" s="309"/>
      <c r="J149" s="309" t="s">
        <v>4841</v>
      </c>
      <c r="K149" s="306"/>
    </row>
    <row r="150" s="1" customFormat="1" ht="5.25" customHeight="1">
      <c r="B150" s="317"/>
      <c r="C150" s="312"/>
      <c r="D150" s="312"/>
      <c r="E150" s="312"/>
      <c r="F150" s="312"/>
      <c r="G150" s="313"/>
      <c r="H150" s="312"/>
      <c r="I150" s="312"/>
      <c r="J150" s="312"/>
      <c r="K150" s="340"/>
    </row>
    <row r="151" s="1" customFormat="1" ht="15" customHeight="1">
      <c r="B151" s="317"/>
      <c r="C151" s="344" t="s">
        <v>4845</v>
      </c>
      <c r="D151" s="292"/>
      <c r="E151" s="292"/>
      <c r="F151" s="345" t="s">
        <v>4842</v>
      </c>
      <c r="G151" s="292"/>
      <c r="H151" s="344" t="s">
        <v>4882</v>
      </c>
      <c r="I151" s="344" t="s">
        <v>4844</v>
      </c>
      <c r="J151" s="344">
        <v>120</v>
      </c>
      <c r="K151" s="340"/>
    </row>
    <row r="152" s="1" customFormat="1" ht="15" customHeight="1">
      <c r="B152" s="317"/>
      <c r="C152" s="344" t="s">
        <v>4891</v>
      </c>
      <c r="D152" s="292"/>
      <c r="E152" s="292"/>
      <c r="F152" s="345" t="s">
        <v>4842</v>
      </c>
      <c r="G152" s="292"/>
      <c r="H152" s="344" t="s">
        <v>4902</v>
      </c>
      <c r="I152" s="344" t="s">
        <v>4844</v>
      </c>
      <c r="J152" s="344" t="s">
        <v>4893</v>
      </c>
      <c r="K152" s="340"/>
    </row>
    <row r="153" s="1" customFormat="1" ht="15" customHeight="1">
      <c r="B153" s="317"/>
      <c r="C153" s="344" t="s">
        <v>4790</v>
      </c>
      <c r="D153" s="292"/>
      <c r="E153" s="292"/>
      <c r="F153" s="345" t="s">
        <v>4842</v>
      </c>
      <c r="G153" s="292"/>
      <c r="H153" s="344" t="s">
        <v>4903</v>
      </c>
      <c r="I153" s="344" t="s">
        <v>4844</v>
      </c>
      <c r="J153" s="344" t="s">
        <v>4893</v>
      </c>
      <c r="K153" s="340"/>
    </row>
    <row r="154" s="1" customFormat="1" ht="15" customHeight="1">
      <c r="B154" s="317"/>
      <c r="C154" s="344" t="s">
        <v>4847</v>
      </c>
      <c r="D154" s="292"/>
      <c r="E154" s="292"/>
      <c r="F154" s="345" t="s">
        <v>4848</v>
      </c>
      <c r="G154" s="292"/>
      <c r="H154" s="344" t="s">
        <v>4882</v>
      </c>
      <c r="I154" s="344" t="s">
        <v>4844</v>
      </c>
      <c r="J154" s="344">
        <v>50</v>
      </c>
      <c r="K154" s="340"/>
    </row>
    <row r="155" s="1" customFormat="1" ht="15" customHeight="1">
      <c r="B155" s="317"/>
      <c r="C155" s="344" t="s">
        <v>4850</v>
      </c>
      <c r="D155" s="292"/>
      <c r="E155" s="292"/>
      <c r="F155" s="345" t="s">
        <v>4842</v>
      </c>
      <c r="G155" s="292"/>
      <c r="H155" s="344" t="s">
        <v>4882</v>
      </c>
      <c r="I155" s="344" t="s">
        <v>4852</v>
      </c>
      <c r="J155" s="344"/>
      <c r="K155" s="340"/>
    </row>
    <row r="156" s="1" customFormat="1" ht="15" customHeight="1">
      <c r="B156" s="317"/>
      <c r="C156" s="344" t="s">
        <v>4861</v>
      </c>
      <c r="D156" s="292"/>
      <c r="E156" s="292"/>
      <c r="F156" s="345" t="s">
        <v>4848</v>
      </c>
      <c r="G156" s="292"/>
      <c r="H156" s="344" t="s">
        <v>4882</v>
      </c>
      <c r="I156" s="344" t="s">
        <v>4844</v>
      </c>
      <c r="J156" s="344">
        <v>50</v>
      </c>
      <c r="K156" s="340"/>
    </row>
    <row r="157" s="1" customFormat="1" ht="15" customHeight="1">
      <c r="B157" s="317"/>
      <c r="C157" s="344" t="s">
        <v>4869</v>
      </c>
      <c r="D157" s="292"/>
      <c r="E157" s="292"/>
      <c r="F157" s="345" t="s">
        <v>4848</v>
      </c>
      <c r="G157" s="292"/>
      <c r="H157" s="344" t="s">
        <v>4882</v>
      </c>
      <c r="I157" s="344" t="s">
        <v>4844</v>
      </c>
      <c r="J157" s="344">
        <v>50</v>
      </c>
      <c r="K157" s="340"/>
    </row>
    <row r="158" s="1" customFormat="1" ht="15" customHeight="1">
      <c r="B158" s="317"/>
      <c r="C158" s="344" t="s">
        <v>4867</v>
      </c>
      <c r="D158" s="292"/>
      <c r="E158" s="292"/>
      <c r="F158" s="345" t="s">
        <v>4848</v>
      </c>
      <c r="G158" s="292"/>
      <c r="H158" s="344" t="s">
        <v>4882</v>
      </c>
      <c r="I158" s="344" t="s">
        <v>4844</v>
      </c>
      <c r="J158" s="344">
        <v>50</v>
      </c>
      <c r="K158" s="340"/>
    </row>
    <row r="159" s="1" customFormat="1" ht="15" customHeight="1">
      <c r="B159" s="317"/>
      <c r="C159" s="344" t="s">
        <v>130</v>
      </c>
      <c r="D159" s="292"/>
      <c r="E159" s="292"/>
      <c r="F159" s="345" t="s">
        <v>4842</v>
      </c>
      <c r="G159" s="292"/>
      <c r="H159" s="344" t="s">
        <v>4904</v>
      </c>
      <c r="I159" s="344" t="s">
        <v>4844</v>
      </c>
      <c r="J159" s="344" t="s">
        <v>4905</v>
      </c>
      <c r="K159" s="340"/>
    </row>
    <row r="160" s="1" customFormat="1" ht="15" customHeight="1">
      <c r="B160" s="317"/>
      <c r="C160" s="344" t="s">
        <v>4906</v>
      </c>
      <c r="D160" s="292"/>
      <c r="E160" s="292"/>
      <c r="F160" s="345" t="s">
        <v>4842</v>
      </c>
      <c r="G160" s="292"/>
      <c r="H160" s="344" t="s">
        <v>4907</v>
      </c>
      <c r="I160" s="344" t="s">
        <v>4877</v>
      </c>
      <c r="J160" s="344"/>
      <c r="K160" s="340"/>
    </row>
    <row r="161" s="1" customFormat="1" ht="15" customHeight="1">
      <c r="B161" s="346"/>
      <c r="C161" s="326"/>
      <c r="D161" s="326"/>
      <c r="E161" s="326"/>
      <c r="F161" s="326"/>
      <c r="G161" s="326"/>
      <c r="H161" s="326"/>
      <c r="I161" s="326"/>
      <c r="J161" s="326"/>
      <c r="K161" s="347"/>
    </row>
    <row r="162" s="1" customFormat="1" ht="18.75" customHeight="1">
      <c r="B162" s="328"/>
      <c r="C162" s="338"/>
      <c r="D162" s="338"/>
      <c r="E162" s="338"/>
      <c r="F162" s="348"/>
      <c r="G162" s="338"/>
      <c r="H162" s="338"/>
      <c r="I162" s="338"/>
      <c r="J162" s="338"/>
      <c r="K162" s="328"/>
    </row>
    <row r="163" s="1" customFormat="1" ht="18.75" customHeight="1">
      <c r="B163" s="300"/>
      <c r="C163" s="300"/>
      <c r="D163" s="300"/>
      <c r="E163" s="300"/>
      <c r="F163" s="300"/>
      <c r="G163" s="300"/>
      <c r="H163" s="300"/>
      <c r="I163" s="300"/>
      <c r="J163" s="300"/>
      <c r="K163" s="300"/>
    </row>
    <row r="164" s="1" customFormat="1" ht="7.5" customHeight="1">
      <c r="B164" s="279"/>
      <c r="C164" s="280"/>
      <c r="D164" s="280"/>
      <c r="E164" s="280"/>
      <c r="F164" s="280"/>
      <c r="G164" s="280"/>
      <c r="H164" s="280"/>
      <c r="I164" s="280"/>
      <c r="J164" s="280"/>
      <c r="K164" s="281"/>
    </row>
    <row r="165" s="1" customFormat="1" ht="45" customHeight="1">
      <c r="B165" s="282"/>
      <c r="C165" s="283" t="s">
        <v>4908</v>
      </c>
      <c r="D165" s="283"/>
      <c r="E165" s="283"/>
      <c r="F165" s="283"/>
      <c r="G165" s="283"/>
      <c r="H165" s="283"/>
      <c r="I165" s="283"/>
      <c r="J165" s="283"/>
      <c r="K165" s="284"/>
    </row>
    <row r="166" s="1" customFormat="1" ht="17.25" customHeight="1">
      <c r="B166" s="282"/>
      <c r="C166" s="307" t="s">
        <v>4836</v>
      </c>
      <c r="D166" s="307"/>
      <c r="E166" s="307"/>
      <c r="F166" s="307" t="s">
        <v>4837</v>
      </c>
      <c r="G166" s="349"/>
      <c r="H166" s="350" t="s">
        <v>52</v>
      </c>
      <c r="I166" s="350" t="s">
        <v>55</v>
      </c>
      <c r="J166" s="307" t="s">
        <v>4838</v>
      </c>
      <c r="K166" s="284"/>
    </row>
    <row r="167" s="1" customFormat="1" ht="17.25" customHeight="1">
      <c r="B167" s="285"/>
      <c r="C167" s="309" t="s">
        <v>4839</v>
      </c>
      <c r="D167" s="309"/>
      <c r="E167" s="309"/>
      <c r="F167" s="310" t="s">
        <v>4840</v>
      </c>
      <c r="G167" s="351"/>
      <c r="H167" s="352"/>
      <c r="I167" s="352"/>
      <c r="J167" s="309" t="s">
        <v>4841</v>
      </c>
      <c r="K167" s="287"/>
    </row>
    <row r="168" s="1" customFormat="1" ht="5.25" customHeight="1">
      <c r="B168" s="317"/>
      <c r="C168" s="312"/>
      <c r="D168" s="312"/>
      <c r="E168" s="312"/>
      <c r="F168" s="312"/>
      <c r="G168" s="313"/>
      <c r="H168" s="312"/>
      <c r="I168" s="312"/>
      <c r="J168" s="312"/>
      <c r="K168" s="340"/>
    </row>
    <row r="169" s="1" customFormat="1" ht="15" customHeight="1">
      <c r="B169" s="317"/>
      <c r="C169" s="292" t="s">
        <v>4845</v>
      </c>
      <c r="D169" s="292"/>
      <c r="E169" s="292"/>
      <c r="F169" s="315" t="s">
        <v>4842</v>
      </c>
      <c r="G169" s="292"/>
      <c r="H169" s="292" t="s">
        <v>4882</v>
      </c>
      <c r="I169" s="292" t="s">
        <v>4844</v>
      </c>
      <c r="J169" s="292">
        <v>120</v>
      </c>
      <c r="K169" s="340"/>
    </row>
    <row r="170" s="1" customFormat="1" ht="15" customHeight="1">
      <c r="B170" s="317"/>
      <c r="C170" s="292" t="s">
        <v>4891</v>
      </c>
      <c r="D170" s="292"/>
      <c r="E170" s="292"/>
      <c r="F170" s="315" t="s">
        <v>4842</v>
      </c>
      <c r="G170" s="292"/>
      <c r="H170" s="292" t="s">
        <v>4892</v>
      </c>
      <c r="I170" s="292" t="s">
        <v>4844</v>
      </c>
      <c r="J170" s="292" t="s">
        <v>4893</v>
      </c>
      <c r="K170" s="340"/>
    </row>
    <row r="171" s="1" customFormat="1" ht="15" customHeight="1">
      <c r="B171" s="317"/>
      <c r="C171" s="292" t="s">
        <v>4790</v>
      </c>
      <c r="D171" s="292"/>
      <c r="E171" s="292"/>
      <c r="F171" s="315" t="s">
        <v>4842</v>
      </c>
      <c r="G171" s="292"/>
      <c r="H171" s="292" t="s">
        <v>4909</v>
      </c>
      <c r="I171" s="292" t="s">
        <v>4844</v>
      </c>
      <c r="J171" s="292" t="s">
        <v>4893</v>
      </c>
      <c r="K171" s="340"/>
    </row>
    <row r="172" s="1" customFormat="1" ht="15" customHeight="1">
      <c r="B172" s="317"/>
      <c r="C172" s="292" t="s">
        <v>4847</v>
      </c>
      <c r="D172" s="292"/>
      <c r="E172" s="292"/>
      <c r="F172" s="315" t="s">
        <v>4848</v>
      </c>
      <c r="G172" s="292"/>
      <c r="H172" s="292" t="s">
        <v>4909</v>
      </c>
      <c r="I172" s="292" t="s">
        <v>4844</v>
      </c>
      <c r="J172" s="292">
        <v>50</v>
      </c>
      <c r="K172" s="340"/>
    </row>
    <row r="173" s="1" customFormat="1" ht="15" customHeight="1">
      <c r="B173" s="317"/>
      <c r="C173" s="292" t="s">
        <v>4850</v>
      </c>
      <c r="D173" s="292"/>
      <c r="E173" s="292"/>
      <c r="F173" s="315" t="s">
        <v>4842</v>
      </c>
      <c r="G173" s="292"/>
      <c r="H173" s="292" t="s">
        <v>4909</v>
      </c>
      <c r="I173" s="292" t="s">
        <v>4852</v>
      </c>
      <c r="J173" s="292"/>
      <c r="K173" s="340"/>
    </row>
    <row r="174" s="1" customFormat="1" ht="15" customHeight="1">
      <c r="B174" s="317"/>
      <c r="C174" s="292" t="s">
        <v>4861</v>
      </c>
      <c r="D174" s="292"/>
      <c r="E174" s="292"/>
      <c r="F174" s="315" t="s">
        <v>4848</v>
      </c>
      <c r="G174" s="292"/>
      <c r="H174" s="292" t="s">
        <v>4909</v>
      </c>
      <c r="I174" s="292" t="s">
        <v>4844</v>
      </c>
      <c r="J174" s="292">
        <v>50</v>
      </c>
      <c r="K174" s="340"/>
    </row>
    <row r="175" s="1" customFormat="1" ht="15" customHeight="1">
      <c r="B175" s="317"/>
      <c r="C175" s="292" t="s">
        <v>4869</v>
      </c>
      <c r="D175" s="292"/>
      <c r="E175" s="292"/>
      <c r="F175" s="315" t="s">
        <v>4848</v>
      </c>
      <c r="G175" s="292"/>
      <c r="H175" s="292" t="s">
        <v>4909</v>
      </c>
      <c r="I175" s="292" t="s">
        <v>4844</v>
      </c>
      <c r="J175" s="292">
        <v>50</v>
      </c>
      <c r="K175" s="340"/>
    </row>
    <row r="176" s="1" customFormat="1" ht="15" customHeight="1">
      <c r="B176" s="317"/>
      <c r="C176" s="292" t="s">
        <v>4867</v>
      </c>
      <c r="D176" s="292"/>
      <c r="E176" s="292"/>
      <c r="F176" s="315" t="s">
        <v>4848</v>
      </c>
      <c r="G176" s="292"/>
      <c r="H176" s="292" t="s">
        <v>4909</v>
      </c>
      <c r="I176" s="292" t="s">
        <v>4844</v>
      </c>
      <c r="J176" s="292">
        <v>50</v>
      </c>
      <c r="K176" s="340"/>
    </row>
    <row r="177" s="1" customFormat="1" ht="15" customHeight="1">
      <c r="B177" s="317"/>
      <c r="C177" s="292" t="s">
        <v>144</v>
      </c>
      <c r="D177" s="292"/>
      <c r="E177" s="292"/>
      <c r="F177" s="315" t="s">
        <v>4842</v>
      </c>
      <c r="G177" s="292"/>
      <c r="H177" s="292" t="s">
        <v>4910</v>
      </c>
      <c r="I177" s="292" t="s">
        <v>4911</v>
      </c>
      <c r="J177" s="292"/>
      <c r="K177" s="340"/>
    </row>
    <row r="178" s="1" customFormat="1" ht="15" customHeight="1">
      <c r="B178" s="317"/>
      <c r="C178" s="292" t="s">
        <v>55</v>
      </c>
      <c r="D178" s="292"/>
      <c r="E178" s="292"/>
      <c r="F178" s="315" t="s">
        <v>4842</v>
      </c>
      <c r="G178" s="292"/>
      <c r="H178" s="292" t="s">
        <v>4912</v>
      </c>
      <c r="I178" s="292" t="s">
        <v>4913</v>
      </c>
      <c r="J178" s="292">
        <v>1</v>
      </c>
      <c r="K178" s="340"/>
    </row>
    <row r="179" s="1" customFormat="1" ht="15" customHeight="1">
      <c r="B179" s="317"/>
      <c r="C179" s="292" t="s">
        <v>51</v>
      </c>
      <c r="D179" s="292"/>
      <c r="E179" s="292"/>
      <c r="F179" s="315" t="s">
        <v>4842</v>
      </c>
      <c r="G179" s="292"/>
      <c r="H179" s="292" t="s">
        <v>4914</v>
      </c>
      <c r="I179" s="292" t="s">
        <v>4844</v>
      </c>
      <c r="J179" s="292">
        <v>20</v>
      </c>
      <c r="K179" s="340"/>
    </row>
    <row r="180" s="1" customFormat="1" ht="15" customHeight="1">
      <c r="B180" s="317"/>
      <c r="C180" s="292" t="s">
        <v>52</v>
      </c>
      <c r="D180" s="292"/>
      <c r="E180" s="292"/>
      <c r="F180" s="315" t="s">
        <v>4842</v>
      </c>
      <c r="G180" s="292"/>
      <c r="H180" s="292" t="s">
        <v>4915</v>
      </c>
      <c r="I180" s="292" t="s">
        <v>4844</v>
      </c>
      <c r="J180" s="292">
        <v>255</v>
      </c>
      <c r="K180" s="340"/>
    </row>
    <row r="181" s="1" customFormat="1" ht="15" customHeight="1">
      <c r="B181" s="317"/>
      <c r="C181" s="292" t="s">
        <v>145</v>
      </c>
      <c r="D181" s="292"/>
      <c r="E181" s="292"/>
      <c r="F181" s="315" t="s">
        <v>4842</v>
      </c>
      <c r="G181" s="292"/>
      <c r="H181" s="292" t="s">
        <v>4806</v>
      </c>
      <c r="I181" s="292" t="s">
        <v>4844</v>
      </c>
      <c r="J181" s="292">
        <v>10</v>
      </c>
      <c r="K181" s="340"/>
    </row>
    <row r="182" s="1" customFormat="1" ht="15" customHeight="1">
      <c r="B182" s="317"/>
      <c r="C182" s="292" t="s">
        <v>146</v>
      </c>
      <c r="D182" s="292"/>
      <c r="E182" s="292"/>
      <c r="F182" s="315" t="s">
        <v>4842</v>
      </c>
      <c r="G182" s="292"/>
      <c r="H182" s="292" t="s">
        <v>4916</v>
      </c>
      <c r="I182" s="292" t="s">
        <v>4877</v>
      </c>
      <c r="J182" s="292"/>
      <c r="K182" s="340"/>
    </row>
    <row r="183" s="1" customFormat="1" ht="15" customHeight="1">
      <c r="B183" s="317"/>
      <c r="C183" s="292" t="s">
        <v>4917</v>
      </c>
      <c r="D183" s="292"/>
      <c r="E183" s="292"/>
      <c r="F183" s="315" t="s">
        <v>4842</v>
      </c>
      <c r="G183" s="292"/>
      <c r="H183" s="292" t="s">
        <v>4918</v>
      </c>
      <c r="I183" s="292" t="s">
        <v>4877</v>
      </c>
      <c r="J183" s="292"/>
      <c r="K183" s="340"/>
    </row>
    <row r="184" s="1" customFormat="1" ht="15" customHeight="1">
      <c r="B184" s="317"/>
      <c r="C184" s="292" t="s">
        <v>4906</v>
      </c>
      <c r="D184" s="292"/>
      <c r="E184" s="292"/>
      <c r="F184" s="315" t="s">
        <v>4842</v>
      </c>
      <c r="G184" s="292"/>
      <c r="H184" s="292" t="s">
        <v>4919</v>
      </c>
      <c r="I184" s="292" t="s">
        <v>4877</v>
      </c>
      <c r="J184" s="292"/>
      <c r="K184" s="340"/>
    </row>
    <row r="185" s="1" customFormat="1" ht="15" customHeight="1">
      <c r="B185" s="317"/>
      <c r="C185" s="292" t="s">
        <v>148</v>
      </c>
      <c r="D185" s="292"/>
      <c r="E185" s="292"/>
      <c r="F185" s="315" t="s">
        <v>4848</v>
      </c>
      <c r="G185" s="292"/>
      <c r="H185" s="292" t="s">
        <v>4920</v>
      </c>
      <c r="I185" s="292" t="s">
        <v>4844</v>
      </c>
      <c r="J185" s="292">
        <v>50</v>
      </c>
      <c r="K185" s="340"/>
    </row>
    <row r="186" s="1" customFormat="1" ht="15" customHeight="1">
      <c r="B186" s="317"/>
      <c r="C186" s="292" t="s">
        <v>4921</v>
      </c>
      <c r="D186" s="292"/>
      <c r="E186" s="292"/>
      <c r="F186" s="315" t="s">
        <v>4848</v>
      </c>
      <c r="G186" s="292"/>
      <c r="H186" s="292" t="s">
        <v>4922</v>
      </c>
      <c r="I186" s="292" t="s">
        <v>4923</v>
      </c>
      <c r="J186" s="292"/>
      <c r="K186" s="340"/>
    </row>
    <row r="187" s="1" customFormat="1" ht="15" customHeight="1">
      <c r="B187" s="317"/>
      <c r="C187" s="292" t="s">
        <v>4924</v>
      </c>
      <c r="D187" s="292"/>
      <c r="E187" s="292"/>
      <c r="F187" s="315" t="s">
        <v>4848</v>
      </c>
      <c r="G187" s="292"/>
      <c r="H187" s="292" t="s">
        <v>4925</v>
      </c>
      <c r="I187" s="292" t="s">
        <v>4923</v>
      </c>
      <c r="J187" s="292"/>
      <c r="K187" s="340"/>
    </row>
    <row r="188" s="1" customFormat="1" ht="15" customHeight="1">
      <c r="B188" s="317"/>
      <c r="C188" s="292" t="s">
        <v>4926</v>
      </c>
      <c r="D188" s="292"/>
      <c r="E188" s="292"/>
      <c r="F188" s="315" t="s">
        <v>4848</v>
      </c>
      <c r="G188" s="292"/>
      <c r="H188" s="292" t="s">
        <v>4927</v>
      </c>
      <c r="I188" s="292" t="s">
        <v>4923</v>
      </c>
      <c r="J188" s="292"/>
      <c r="K188" s="340"/>
    </row>
    <row r="189" s="1" customFormat="1" ht="15" customHeight="1">
      <c r="B189" s="317"/>
      <c r="C189" s="353" t="s">
        <v>4928</v>
      </c>
      <c r="D189" s="292"/>
      <c r="E189" s="292"/>
      <c r="F189" s="315" t="s">
        <v>4848</v>
      </c>
      <c r="G189" s="292"/>
      <c r="H189" s="292" t="s">
        <v>4929</v>
      </c>
      <c r="I189" s="292" t="s">
        <v>4930</v>
      </c>
      <c r="J189" s="354" t="s">
        <v>4931</v>
      </c>
      <c r="K189" s="340"/>
    </row>
    <row r="190" s="17" customFormat="1" ht="15" customHeight="1">
      <c r="B190" s="355"/>
      <c r="C190" s="356" t="s">
        <v>4932</v>
      </c>
      <c r="D190" s="357"/>
      <c r="E190" s="357"/>
      <c r="F190" s="358" t="s">
        <v>4848</v>
      </c>
      <c r="G190" s="357"/>
      <c r="H190" s="357" t="s">
        <v>4933</v>
      </c>
      <c r="I190" s="357" t="s">
        <v>4930</v>
      </c>
      <c r="J190" s="359" t="s">
        <v>4931</v>
      </c>
      <c r="K190" s="360"/>
    </row>
    <row r="191" s="1" customFormat="1" ht="15" customHeight="1">
      <c r="B191" s="317"/>
      <c r="C191" s="353" t="s">
        <v>40</v>
      </c>
      <c r="D191" s="292"/>
      <c r="E191" s="292"/>
      <c r="F191" s="315" t="s">
        <v>4842</v>
      </c>
      <c r="G191" s="292"/>
      <c r="H191" s="289" t="s">
        <v>4934</v>
      </c>
      <c r="I191" s="292" t="s">
        <v>4935</v>
      </c>
      <c r="J191" s="292"/>
      <c r="K191" s="340"/>
    </row>
    <row r="192" s="1" customFormat="1" ht="15" customHeight="1">
      <c r="B192" s="317"/>
      <c r="C192" s="353" t="s">
        <v>4936</v>
      </c>
      <c r="D192" s="292"/>
      <c r="E192" s="292"/>
      <c r="F192" s="315" t="s">
        <v>4842</v>
      </c>
      <c r="G192" s="292"/>
      <c r="H192" s="292" t="s">
        <v>4937</v>
      </c>
      <c r="I192" s="292" t="s">
        <v>4877</v>
      </c>
      <c r="J192" s="292"/>
      <c r="K192" s="340"/>
    </row>
    <row r="193" s="1" customFormat="1" ht="15" customHeight="1">
      <c r="B193" s="317"/>
      <c r="C193" s="353" t="s">
        <v>4938</v>
      </c>
      <c r="D193" s="292"/>
      <c r="E193" s="292"/>
      <c r="F193" s="315" t="s">
        <v>4842</v>
      </c>
      <c r="G193" s="292"/>
      <c r="H193" s="292" t="s">
        <v>4939</v>
      </c>
      <c r="I193" s="292" t="s">
        <v>4877</v>
      </c>
      <c r="J193" s="292"/>
      <c r="K193" s="340"/>
    </row>
    <row r="194" s="1" customFormat="1" ht="15" customHeight="1">
      <c r="B194" s="317"/>
      <c r="C194" s="353" t="s">
        <v>4940</v>
      </c>
      <c r="D194" s="292"/>
      <c r="E194" s="292"/>
      <c r="F194" s="315" t="s">
        <v>4848</v>
      </c>
      <c r="G194" s="292"/>
      <c r="H194" s="292" t="s">
        <v>4941</v>
      </c>
      <c r="I194" s="292" t="s">
        <v>4877</v>
      </c>
      <c r="J194" s="292"/>
      <c r="K194" s="340"/>
    </row>
    <row r="195" s="1" customFormat="1" ht="15" customHeight="1">
      <c r="B195" s="346"/>
      <c r="C195" s="361"/>
      <c r="D195" s="326"/>
      <c r="E195" s="326"/>
      <c r="F195" s="326"/>
      <c r="G195" s="326"/>
      <c r="H195" s="326"/>
      <c r="I195" s="326"/>
      <c r="J195" s="326"/>
      <c r="K195" s="347"/>
    </row>
    <row r="196" s="1" customFormat="1" ht="18.75" customHeight="1">
      <c r="B196" s="328"/>
      <c r="C196" s="338"/>
      <c r="D196" s="338"/>
      <c r="E196" s="338"/>
      <c r="F196" s="348"/>
      <c r="G196" s="338"/>
      <c r="H196" s="338"/>
      <c r="I196" s="338"/>
      <c r="J196" s="338"/>
      <c r="K196" s="328"/>
    </row>
    <row r="197" s="1" customFormat="1" ht="18.75" customHeight="1">
      <c r="B197" s="328"/>
      <c r="C197" s="338"/>
      <c r="D197" s="338"/>
      <c r="E197" s="338"/>
      <c r="F197" s="348"/>
      <c r="G197" s="338"/>
      <c r="H197" s="338"/>
      <c r="I197" s="338"/>
      <c r="J197" s="338"/>
      <c r="K197" s="328"/>
    </row>
    <row r="198" s="1" customFormat="1" ht="18.75" customHeight="1">
      <c r="B198" s="300"/>
      <c r="C198" s="300"/>
      <c r="D198" s="300"/>
      <c r="E198" s="300"/>
      <c r="F198" s="300"/>
      <c r="G198" s="300"/>
      <c r="H198" s="300"/>
      <c r="I198" s="300"/>
      <c r="J198" s="300"/>
      <c r="K198" s="300"/>
    </row>
    <row r="199" s="1" customFormat="1">
      <c r="B199" s="279"/>
      <c r="C199" s="280"/>
      <c r="D199" s="280"/>
      <c r="E199" s="280"/>
      <c r="F199" s="280"/>
      <c r="G199" s="280"/>
      <c r="H199" s="280"/>
      <c r="I199" s="280"/>
      <c r="J199" s="280"/>
      <c r="K199" s="281"/>
    </row>
    <row r="200" s="1" customFormat="1" ht="21">
      <c r="B200" s="282"/>
      <c r="C200" s="283" t="s">
        <v>4942</v>
      </c>
      <c r="D200" s="283"/>
      <c r="E200" s="283"/>
      <c r="F200" s="283"/>
      <c r="G200" s="283"/>
      <c r="H200" s="283"/>
      <c r="I200" s="283"/>
      <c r="J200" s="283"/>
      <c r="K200" s="284"/>
    </row>
    <row r="201" s="1" customFormat="1" ht="25.5" customHeight="1">
      <c r="B201" s="282"/>
      <c r="C201" s="362" t="s">
        <v>4943</v>
      </c>
      <c r="D201" s="362"/>
      <c r="E201" s="362"/>
      <c r="F201" s="362" t="s">
        <v>4944</v>
      </c>
      <c r="G201" s="363"/>
      <c r="H201" s="362" t="s">
        <v>4945</v>
      </c>
      <c r="I201" s="362"/>
      <c r="J201" s="362"/>
      <c r="K201" s="284"/>
    </row>
    <row r="202" s="1" customFormat="1" ht="5.25" customHeight="1">
      <c r="B202" s="317"/>
      <c r="C202" s="312"/>
      <c r="D202" s="312"/>
      <c r="E202" s="312"/>
      <c r="F202" s="312"/>
      <c r="G202" s="338"/>
      <c r="H202" s="312"/>
      <c r="I202" s="312"/>
      <c r="J202" s="312"/>
      <c r="K202" s="340"/>
    </row>
    <row r="203" s="1" customFormat="1" ht="15" customHeight="1">
      <c r="B203" s="317"/>
      <c r="C203" s="292" t="s">
        <v>4935</v>
      </c>
      <c r="D203" s="292"/>
      <c r="E203" s="292"/>
      <c r="F203" s="315" t="s">
        <v>41</v>
      </c>
      <c r="G203" s="292"/>
      <c r="H203" s="292" t="s">
        <v>4946</v>
      </c>
      <c r="I203" s="292"/>
      <c r="J203" s="292"/>
      <c r="K203" s="340"/>
    </row>
    <row r="204" s="1" customFormat="1" ht="15" customHeight="1">
      <c r="B204" s="317"/>
      <c r="C204" s="292"/>
      <c r="D204" s="292"/>
      <c r="E204" s="292"/>
      <c r="F204" s="315" t="s">
        <v>42</v>
      </c>
      <c r="G204" s="292"/>
      <c r="H204" s="292" t="s">
        <v>4947</v>
      </c>
      <c r="I204" s="292"/>
      <c r="J204" s="292"/>
      <c r="K204" s="340"/>
    </row>
    <row r="205" s="1" customFormat="1" ht="15" customHeight="1">
      <c r="B205" s="317"/>
      <c r="C205" s="292"/>
      <c r="D205" s="292"/>
      <c r="E205" s="292"/>
      <c r="F205" s="315" t="s">
        <v>45</v>
      </c>
      <c r="G205" s="292"/>
      <c r="H205" s="292" t="s">
        <v>4948</v>
      </c>
      <c r="I205" s="292"/>
      <c r="J205" s="292"/>
      <c r="K205" s="340"/>
    </row>
    <row r="206" s="1" customFormat="1" ht="15" customHeight="1">
      <c r="B206" s="317"/>
      <c r="C206" s="292"/>
      <c r="D206" s="292"/>
      <c r="E206" s="292"/>
      <c r="F206" s="315" t="s">
        <v>43</v>
      </c>
      <c r="G206" s="292"/>
      <c r="H206" s="292" t="s">
        <v>4949</v>
      </c>
      <c r="I206" s="292"/>
      <c r="J206" s="292"/>
      <c r="K206" s="340"/>
    </row>
    <row r="207" s="1" customFormat="1" ht="15" customHeight="1">
      <c r="B207" s="317"/>
      <c r="C207" s="292"/>
      <c r="D207" s="292"/>
      <c r="E207" s="292"/>
      <c r="F207" s="315" t="s">
        <v>44</v>
      </c>
      <c r="G207" s="292"/>
      <c r="H207" s="292" t="s">
        <v>4950</v>
      </c>
      <c r="I207" s="292"/>
      <c r="J207" s="292"/>
      <c r="K207" s="340"/>
    </row>
    <row r="208" s="1" customFormat="1" ht="15" customHeight="1">
      <c r="B208" s="317"/>
      <c r="C208" s="292"/>
      <c r="D208" s="292"/>
      <c r="E208" s="292"/>
      <c r="F208" s="315"/>
      <c r="G208" s="292"/>
      <c r="H208" s="292"/>
      <c r="I208" s="292"/>
      <c r="J208" s="292"/>
      <c r="K208" s="340"/>
    </row>
    <row r="209" s="1" customFormat="1" ht="15" customHeight="1">
      <c r="B209" s="317"/>
      <c r="C209" s="292" t="s">
        <v>4889</v>
      </c>
      <c r="D209" s="292"/>
      <c r="E209" s="292"/>
      <c r="F209" s="315" t="s">
        <v>77</v>
      </c>
      <c r="G209" s="292"/>
      <c r="H209" s="292" t="s">
        <v>4951</v>
      </c>
      <c r="I209" s="292"/>
      <c r="J209" s="292"/>
      <c r="K209" s="340"/>
    </row>
    <row r="210" s="1" customFormat="1" ht="15" customHeight="1">
      <c r="B210" s="317"/>
      <c r="C210" s="292"/>
      <c r="D210" s="292"/>
      <c r="E210" s="292"/>
      <c r="F210" s="315" t="s">
        <v>4788</v>
      </c>
      <c r="G210" s="292"/>
      <c r="H210" s="292" t="s">
        <v>4789</v>
      </c>
      <c r="I210" s="292"/>
      <c r="J210" s="292"/>
      <c r="K210" s="340"/>
    </row>
    <row r="211" s="1" customFormat="1" ht="15" customHeight="1">
      <c r="B211" s="317"/>
      <c r="C211" s="292"/>
      <c r="D211" s="292"/>
      <c r="E211" s="292"/>
      <c r="F211" s="315" t="s">
        <v>4786</v>
      </c>
      <c r="G211" s="292"/>
      <c r="H211" s="292" t="s">
        <v>4952</v>
      </c>
      <c r="I211" s="292"/>
      <c r="J211" s="292"/>
      <c r="K211" s="340"/>
    </row>
    <row r="212" s="1" customFormat="1" ht="15" customHeight="1">
      <c r="B212" s="364"/>
      <c r="C212" s="292"/>
      <c r="D212" s="292"/>
      <c r="E212" s="292"/>
      <c r="F212" s="315" t="s">
        <v>123</v>
      </c>
      <c r="G212" s="353"/>
      <c r="H212" s="344" t="s">
        <v>124</v>
      </c>
      <c r="I212" s="344"/>
      <c r="J212" s="344"/>
      <c r="K212" s="365"/>
    </row>
    <row r="213" s="1" customFormat="1" ht="15" customHeight="1">
      <c r="B213" s="364"/>
      <c r="C213" s="292"/>
      <c r="D213" s="292"/>
      <c r="E213" s="292"/>
      <c r="F213" s="315" t="s">
        <v>4503</v>
      </c>
      <c r="G213" s="353"/>
      <c r="H213" s="344" t="s">
        <v>4768</v>
      </c>
      <c r="I213" s="344"/>
      <c r="J213" s="344"/>
      <c r="K213" s="365"/>
    </row>
    <row r="214" s="1" customFormat="1" ht="15" customHeight="1">
      <c r="B214" s="364"/>
      <c r="C214" s="292"/>
      <c r="D214" s="292"/>
      <c r="E214" s="292"/>
      <c r="F214" s="315"/>
      <c r="G214" s="353"/>
      <c r="H214" s="344"/>
      <c r="I214" s="344"/>
      <c r="J214" s="344"/>
      <c r="K214" s="365"/>
    </row>
    <row r="215" s="1" customFormat="1" ht="15" customHeight="1">
      <c r="B215" s="364"/>
      <c r="C215" s="292" t="s">
        <v>4913</v>
      </c>
      <c r="D215" s="292"/>
      <c r="E215" s="292"/>
      <c r="F215" s="315">
        <v>1</v>
      </c>
      <c r="G215" s="353"/>
      <c r="H215" s="344" t="s">
        <v>4953</v>
      </c>
      <c r="I215" s="344"/>
      <c r="J215" s="344"/>
      <c r="K215" s="365"/>
    </row>
    <row r="216" s="1" customFormat="1" ht="15" customHeight="1">
      <c r="B216" s="364"/>
      <c r="C216" s="292"/>
      <c r="D216" s="292"/>
      <c r="E216" s="292"/>
      <c r="F216" s="315">
        <v>2</v>
      </c>
      <c r="G216" s="353"/>
      <c r="H216" s="344" t="s">
        <v>4954</v>
      </c>
      <c r="I216" s="344"/>
      <c r="J216" s="344"/>
      <c r="K216" s="365"/>
    </row>
    <row r="217" s="1" customFormat="1" ht="15" customHeight="1">
      <c r="B217" s="364"/>
      <c r="C217" s="292"/>
      <c r="D217" s="292"/>
      <c r="E217" s="292"/>
      <c r="F217" s="315">
        <v>3</v>
      </c>
      <c r="G217" s="353"/>
      <c r="H217" s="344" t="s">
        <v>4955</v>
      </c>
      <c r="I217" s="344"/>
      <c r="J217" s="344"/>
      <c r="K217" s="365"/>
    </row>
    <row r="218" s="1" customFormat="1" ht="15" customHeight="1">
      <c r="B218" s="364"/>
      <c r="C218" s="292"/>
      <c r="D218" s="292"/>
      <c r="E218" s="292"/>
      <c r="F218" s="315">
        <v>4</v>
      </c>
      <c r="G218" s="353"/>
      <c r="H218" s="344" t="s">
        <v>4956</v>
      </c>
      <c r="I218" s="344"/>
      <c r="J218" s="344"/>
      <c r="K218" s="365"/>
    </row>
    <row r="219" s="1" customFormat="1" ht="12.75" customHeight="1">
      <c r="B219" s="366"/>
      <c r="C219" s="367"/>
      <c r="D219" s="367"/>
      <c r="E219" s="367"/>
      <c r="F219" s="367"/>
      <c r="G219" s="367"/>
      <c r="H219" s="367"/>
      <c r="I219" s="367"/>
      <c r="J219" s="367"/>
      <c r="K219" s="368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79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126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Projektové práce 1. etapy revitalizace volnočasového areálu Svatošské údolí II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127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128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13. 3. 2025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33</v>
      </c>
      <c r="E23" s="40"/>
      <c r="F23" s="40"/>
      <c r="G23" s="40"/>
      <c r="H23" s="40"/>
      <c r="I23" s="134" t="s">
        <v>26</v>
      </c>
      <c r="J23" s="138" t="s">
        <v>19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32</v>
      </c>
      <c r="F24" s="40"/>
      <c r="G24" s="40"/>
      <c r="H24" s="40"/>
      <c r="I24" s="134" t="s">
        <v>28</v>
      </c>
      <c r="J24" s="138" t="s">
        <v>19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34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35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146">
        <f>ROUND(J89,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38</v>
      </c>
      <c r="G32" s="40"/>
      <c r="H32" s="40"/>
      <c r="I32" s="147" t="s">
        <v>37</v>
      </c>
      <c r="J32" s="147" t="s">
        <v>39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40</v>
      </c>
      <c r="E33" s="134" t="s">
        <v>41</v>
      </c>
      <c r="F33" s="149">
        <f>ROUND((SUM(BE89:BE544)),  2)</f>
        <v>0</v>
      </c>
      <c r="G33" s="40"/>
      <c r="H33" s="40"/>
      <c r="I33" s="150">
        <v>0.20999999999999999</v>
      </c>
      <c r="J33" s="149">
        <f>ROUND(((SUM(BE89:BE544))*I33),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42</v>
      </c>
      <c r="F34" s="149">
        <f>ROUND((SUM(BF89:BF544)),  2)</f>
        <v>0</v>
      </c>
      <c r="G34" s="40"/>
      <c r="H34" s="40"/>
      <c r="I34" s="150">
        <v>0.12</v>
      </c>
      <c r="J34" s="149">
        <f>ROUND(((SUM(BF89:BF544))*I34),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43</v>
      </c>
      <c r="F35" s="149">
        <f>ROUND((SUM(BG89:BG544)),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44</v>
      </c>
      <c r="F36" s="149">
        <f>ROUND((SUM(BH89:BH544)),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45</v>
      </c>
      <c r="F37" s="149">
        <f>ROUND((SUM(BI89:BI544)),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46</v>
      </c>
      <c r="E39" s="153"/>
      <c r="F39" s="153"/>
      <c r="G39" s="154" t="s">
        <v>47</v>
      </c>
      <c r="H39" s="155" t="s">
        <v>48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129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Projektové práce 1. etapy revitalizace volnočasového areálu Svatošské údolí II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127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SO 01-1 - Splašková kanalizace areálu - stoky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Karlovy Vary - Loket </v>
      </c>
      <c r="G52" s="42"/>
      <c r="H52" s="42"/>
      <c r="I52" s="34" t="s">
        <v>23</v>
      </c>
      <c r="J52" s="74" t="str">
        <f>IF(J12="","",J12)</f>
        <v>13. 3. 2025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 xml:space="preserve">Karlovarský kraj </v>
      </c>
      <c r="G54" s="42"/>
      <c r="H54" s="42"/>
      <c r="I54" s="34" t="s">
        <v>31</v>
      </c>
      <c r="J54" s="38" t="str">
        <f>E21</f>
        <v xml:space="preserve"> 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33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130</v>
      </c>
      <c r="D57" s="164"/>
      <c r="E57" s="164"/>
      <c r="F57" s="164"/>
      <c r="G57" s="164"/>
      <c r="H57" s="164"/>
      <c r="I57" s="164"/>
      <c r="J57" s="165" t="s">
        <v>131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68</v>
      </c>
      <c r="D59" s="42"/>
      <c r="E59" s="42"/>
      <c r="F59" s="42"/>
      <c r="G59" s="42"/>
      <c r="H59" s="42"/>
      <c r="I59" s="42"/>
      <c r="J59" s="104">
        <f>J89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132</v>
      </c>
    </row>
    <row r="60" s="9" customFormat="1" ht="24.96" customHeight="1">
      <c r="A60" s="9"/>
      <c r="B60" s="167"/>
      <c r="C60" s="168"/>
      <c r="D60" s="169" t="s">
        <v>133</v>
      </c>
      <c r="E60" s="170"/>
      <c r="F60" s="170"/>
      <c r="G60" s="170"/>
      <c r="H60" s="170"/>
      <c r="I60" s="170"/>
      <c r="J60" s="171">
        <f>J90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134</v>
      </c>
      <c r="E61" s="176"/>
      <c r="F61" s="176"/>
      <c r="G61" s="176"/>
      <c r="H61" s="176"/>
      <c r="I61" s="176"/>
      <c r="J61" s="177">
        <f>J91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135</v>
      </c>
      <c r="E62" s="176"/>
      <c r="F62" s="176"/>
      <c r="G62" s="176"/>
      <c r="H62" s="176"/>
      <c r="I62" s="176"/>
      <c r="J62" s="177">
        <f>J331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136</v>
      </c>
      <c r="E63" s="176"/>
      <c r="F63" s="176"/>
      <c r="G63" s="176"/>
      <c r="H63" s="176"/>
      <c r="I63" s="176"/>
      <c r="J63" s="177">
        <f>J344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137</v>
      </c>
      <c r="E64" s="176"/>
      <c r="F64" s="176"/>
      <c r="G64" s="176"/>
      <c r="H64" s="176"/>
      <c r="I64" s="176"/>
      <c r="J64" s="177">
        <f>J357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138</v>
      </c>
      <c r="E65" s="176"/>
      <c r="F65" s="176"/>
      <c r="G65" s="176"/>
      <c r="H65" s="176"/>
      <c r="I65" s="176"/>
      <c r="J65" s="177">
        <f>J369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139</v>
      </c>
      <c r="E66" s="176"/>
      <c r="F66" s="176"/>
      <c r="G66" s="176"/>
      <c r="H66" s="176"/>
      <c r="I66" s="176"/>
      <c r="J66" s="177">
        <f>J375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140</v>
      </c>
      <c r="E67" s="176"/>
      <c r="F67" s="176"/>
      <c r="G67" s="176"/>
      <c r="H67" s="176"/>
      <c r="I67" s="176"/>
      <c r="J67" s="177">
        <f>J530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73"/>
      <c r="C68" s="174"/>
      <c r="D68" s="175" t="s">
        <v>141</v>
      </c>
      <c r="E68" s="176"/>
      <c r="F68" s="176"/>
      <c r="G68" s="176"/>
      <c r="H68" s="176"/>
      <c r="I68" s="176"/>
      <c r="J68" s="177">
        <f>J531</f>
        <v>0</v>
      </c>
      <c r="K68" s="174"/>
      <c r="L68" s="1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73"/>
      <c r="C69" s="174"/>
      <c r="D69" s="175" t="s">
        <v>142</v>
      </c>
      <c r="E69" s="176"/>
      <c r="F69" s="176"/>
      <c r="G69" s="176"/>
      <c r="H69" s="176"/>
      <c r="I69" s="176"/>
      <c r="J69" s="177">
        <f>J542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3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143</v>
      </c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4.4" customHeight="1">
      <c r="A79" s="40"/>
      <c r="B79" s="41"/>
      <c r="C79" s="42"/>
      <c r="D79" s="42"/>
      <c r="E79" s="162" t="str">
        <f>E7</f>
        <v>Projektové práce 1. etapy revitalizace volnočasového areálu Svatošské údolí II</v>
      </c>
      <c r="F79" s="34"/>
      <c r="G79" s="34"/>
      <c r="H79" s="34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127</v>
      </c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5.6" customHeight="1">
      <c r="A81" s="40"/>
      <c r="B81" s="41"/>
      <c r="C81" s="42"/>
      <c r="D81" s="42"/>
      <c r="E81" s="71" t="str">
        <f>E9</f>
        <v>SO 01-1 - Splašková kanalizace areálu - stoky</v>
      </c>
      <c r="F81" s="42"/>
      <c r="G81" s="42"/>
      <c r="H81" s="42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21</v>
      </c>
      <c r="D83" s="42"/>
      <c r="E83" s="42"/>
      <c r="F83" s="29" t="str">
        <f>F12</f>
        <v xml:space="preserve">Karlovy Vary - Loket </v>
      </c>
      <c r="G83" s="42"/>
      <c r="H83" s="42"/>
      <c r="I83" s="34" t="s">
        <v>23</v>
      </c>
      <c r="J83" s="74" t="str">
        <f>IF(J12="","",J12)</f>
        <v>13. 3. 2025</v>
      </c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6" customHeight="1">
      <c r="A85" s="40"/>
      <c r="B85" s="41"/>
      <c r="C85" s="34" t="s">
        <v>25</v>
      </c>
      <c r="D85" s="42"/>
      <c r="E85" s="42"/>
      <c r="F85" s="29" t="str">
        <f>E15</f>
        <v xml:space="preserve">Karlovarský kraj </v>
      </c>
      <c r="G85" s="42"/>
      <c r="H85" s="42"/>
      <c r="I85" s="34" t="s">
        <v>31</v>
      </c>
      <c r="J85" s="38" t="str">
        <f>E21</f>
        <v xml:space="preserve"> </v>
      </c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6" customHeight="1">
      <c r="A86" s="40"/>
      <c r="B86" s="41"/>
      <c r="C86" s="34" t="s">
        <v>29</v>
      </c>
      <c r="D86" s="42"/>
      <c r="E86" s="42"/>
      <c r="F86" s="29" t="str">
        <f>IF(E18="","",E18)</f>
        <v>Vyplň údaj</v>
      </c>
      <c r="G86" s="42"/>
      <c r="H86" s="42"/>
      <c r="I86" s="34" t="s">
        <v>33</v>
      </c>
      <c r="J86" s="38" t="str">
        <f>E24</f>
        <v xml:space="preserve"> </v>
      </c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0.32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11" customFormat="1" ht="29.28" customHeight="1">
      <c r="A88" s="179"/>
      <c r="B88" s="180"/>
      <c r="C88" s="181" t="s">
        <v>144</v>
      </c>
      <c r="D88" s="182" t="s">
        <v>55</v>
      </c>
      <c r="E88" s="182" t="s">
        <v>51</v>
      </c>
      <c r="F88" s="182" t="s">
        <v>52</v>
      </c>
      <c r="G88" s="182" t="s">
        <v>145</v>
      </c>
      <c r="H88" s="182" t="s">
        <v>146</v>
      </c>
      <c r="I88" s="182" t="s">
        <v>147</v>
      </c>
      <c r="J88" s="182" t="s">
        <v>131</v>
      </c>
      <c r="K88" s="183" t="s">
        <v>148</v>
      </c>
      <c r="L88" s="184"/>
      <c r="M88" s="94" t="s">
        <v>19</v>
      </c>
      <c r="N88" s="95" t="s">
        <v>40</v>
      </c>
      <c r="O88" s="95" t="s">
        <v>149</v>
      </c>
      <c r="P88" s="95" t="s">
        <v>150</v>
      </c>
      <c r="Q88" s="95" t="s">
        <v>151</v>
      </c>
      <c r="R88" s="95" t="s">
        <v>152</v>
      </c>
      <c r="S88" s="95" t="s">
        <v>153</v>
      </c>
      <c r="T88" s="96" t="s">
        <v>154</v>
      </c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</row>
    <row r="89" s="2" customFormat="1" ht="22.8" customHeight="1">
      <c r="A89" s="40"/>
      <c r="B89" s="41"/>
      <c r="C89" s="101" t="s">
        <v>155</v>
      </c>
      <c r="D89" s="42"/>
      <c r="E89" s="42"/>
      <c r="F89" s="42"/>
      <c r="G89" s="42"/>
      <c r="H89" s="42"/>
      <c r="I89" s="42"/>
      <c r="J89" s="185">
        <f>BK89</f>
        <v>0</v>
      </c>
      <c r="K89" s="42"/>
      <c r="L89" s="46"/>
      <c r="M89" s="97"/>
      <c r="N89" s="186"/>
      <c r="O89" s="98"/>
      <c r="P89" s="187">
        <f>P90</f>
        <v>0</v>
      </c>
      <c r="Q89" s="98"/>
      <c r="R89" s="187">
        <f>R90</f>
        <v>667.84001197999999</v>
      </c>
      <c r="S89" s="98"/>
      <c r="T89" s="188">
        <f>T90</f>
        <v>0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69</v>
      </c>
      <c r="AU89" s="19" t="s">
        <v>132</v>
      </c>
      <c r="BK89" s="189">
        <f>BK90</f>
        <v>0</v>
      </c>
    </row>
    <row r="90" s="12" customFormat="1" ht="25.92" customHeight="1">
      <c r="A90" s="12"/>
      <c r="B90" s="190"/>
      <c r="C90" s="191"/>
      <c r="D90" s="192" t="s">
        <v>69</v>
      </c>
      <c r="E90" s="193" t="s">
        <v>156</v>
      </c>
      <c r="F90" s="193" t="s">
        <v>157</v>
      </c>
      <c r="G90" s="191"/>
      <c r="H90" s="191"/>
      <c r="I90" s="194"/>
      <c r="J90" s="195">
        <f>BK90</f>
        <v>0</v>
      </c>
      <c r="K90" s="191"/>
      <c r="L90" s="196"/>
      <c r="M90" s="197"/>
      <c r="N90" s="198"/>
      <c r="O90" s="198"/>
      <c r="P90" s="199">
        <f>P91+P331+P344+P357+P369+P375+P530+P531+P542</f>
        <v>0</v>
      </c>
      <c r="Q90" s="198"/>
      <c r="R90" s="199">
        <f>R91+R331+R344+R357+R369+R375+R530+R531+R542</f>
        <v>667.84001197999999</v>
      </c>
      <c r="S90" s="198"/>
      <c r="T90" s="200">
        <f>T91+T331+T344+T357+T369+T375+T530+T531+T542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1" t="s">
        <v>78</v>
      </c>
      <c r="AT90" s="202" t="s">
        <v>69</v>
      </c>
      <c r="AU90" s="202" t="s">
        <v>70</v>
      </c>
      <c r="AY90" s="201" t="s">
        <v>158</v>
      </c>
      <c r="BK90" s="203">
        <f>BK91+BK331+BK344+BK357+BK369+BK375+BK530+BK531+BK542</f>
        <v>0</v>
      </c>
    </row>
    <row r="91" s="12" customFormat="1" ht="22.8" customHeight="1">
      <c r="A91" s="12"/>
      <c r="B91" s="190"/>
      <c r="C91" s="191"/>
      <c r="D91" s="192" t="s">
        <v>69</v>
      </c>
      <c r="E91" s="204" t="s">
        <v>78</v>
      </c>
      <c r="F91" s="204" t="s">
        <v>159</v>
      </c>
      <c r="G91" s="191"/>
      <c r="H91" s="191"/>
      <c r="I91" s="194"/>
      <c r="J91" s="205">
        <f>BK91</f>
        <v>0</v>
      </c>
      <c r="K91" s="191"/>
      <c r="L91" s="196"/>
      <c r="M91" s="197"/>
      <c r="N91" s="198"/>
      <c r="O91" s="198"/>
      <c r="P91" s="199">
        <f>SUM(P92:P330)</f>
        <v>0</v>
      </c>
      <c r="Q91" s="198"/>
      <c r="R91" s="199">
        <f>SUM(R92:R330)</f>
        <v>557.65845052999998</v>
      </c>
      <c r="S91" s="198"/>
      <c r="T91" s="200">
        <f>SUM(T92:T330)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1" t="s">
        <v>78</v>
      </c>
      <c r="AT91" s="202" t="s">
        <v>69</v>
      </c>
      <c r="AU91" s="202" t="s">
        <v>78</v>
      </c>
      <c r="AY91" s="201" t="s">
        <v>158</v>
      </c>
      <c r="BK91" s="203">
        <f>SUM(BK92:BK330)</f>
        <v>0</v>
      </c>
    </row>
    <row r="92" s="2" customFormat="1" ht="14.4" customHeight="1">
      <c r="A92" s="40"/>
      <c r="B92" s="41"/>
      <c r="C92" s="206" t="s">
        <v>78</v>
      </c>
      <c r="D92" s="206" t="s">
        <v>160</v>
      </c>
      <c r="E92" s="207" t="s">
        <v>161</v>
      </c>
      <c r="F92" s="208" t="s">
        <v>162</v>
      </c>
      <c r="G92" s="209" t="s">
        <v>163</v>
      </c>
      <c r="H92" s="210">
        <v>200</v>
      </c>
      <c r="I92" s="211"/>
      <c r="J92" s="212">
        <f>ROUND(I92*H92,2)</f>
        <v>0</v>
      </c>
      <c r="K92" s="208" t="s">
        <v>164</v>
      </c>
      <c r="L92" s="46"/>
      <c r="M92" s="213" t="s">
        <v>19</v>
      </c>
      <c r="N92" s="214" t="s">
        <v>41</v>
      </c>
      <c r="O92" s="86"/>
      <c r="P92" s="215">
        <f>O92*H92</f>
        <v>0</v>
      </c>
      <c r="Q92" s="215">
        <v>3.0000000000000001E-05</v>
      </c>
      <c r="R92" s="215">
        <f>Q92*H92</f>
        <v>0.0060000000000000001</v>
      </c>
      <c r="S92" s="215">
        <v>0</v>
      </c>
      <c r="T92" s="216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17" t="s">
        <v>165</v>
      </c>
      <c r="AT92" s="217" t="s">
        <v>160</v>
      </c>
      <c r="AU92" s="217" t="s">
        <v>80</v>
      </c>
      <c r="AY92" s="19" t="s">
        <v>158</v>
      </c>
      <c r="BE92" s="218">
        <f>IF(N92="základní",J92,0)</f>
        <v>0</v>
      </c>
      <c r="BF92" s="218">
        <f>IF(N92="snížená",J92,0)</f>
        <v>0</v>
      </c>
      <c r="BG92" s="218">
        <f>IF(N92="zákl. přenesená",J92,0)</f>
        <v>0</v>
      </c>
      <c r="BH92" s="218">
        <f>IF(N92="sníž. přenesená",J92,0)</f>
        <v>0</v>
      </c>
      <c r="BI92" s="218">
        <f>IF(N92="nulová",J92,0)</f>
        <v>0</v>
      </c>
      <c r="BJ92" s="19" t="s">
        <v>78</v>
      </c>
      <c r="BK92" s="218">
        <f>ROUND(I92*H92,2)</f>
        <v>0</v>
      </c>
      <c r="BL92" s="19" t="s">
        <v>165</v>
      </c>
      <c r="BM92" s="217" t="s">
        <v>166</v>
      </c>
    </row>
    <row r="93" s="2" customFormat="1">
      <c r="A93" s="40"/>
      <c r="B93" s="41"/>
      <c r="C93" s="42"/>
      <c r="D93" s="219" t="s">
        <v>167</v>
      </c>
      <c r="E93" s="42"/>
      <c r="F93" s="220" t="s">
        <v>168</v>
      </c>
      <c r="G93" s="42"/>
      <c r="H93" s="42"/>
      <c r="I93" s="221"/>
      <c r="J93" s="42"/>
      <c r="K93" s="42"/>
      <c r="L93" s="46"/>
      <c r="M93" s="222"/>
      <c r="N93" s="223"/>
      <c r="O93" s="86"/>
      <c r="P93" s="86"/>
      <c r="Q93" s="86"/>
      <c r="R93" s="86"/>
      <c r="S93" s="86"/>
      <c r="T93" s="87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167</v>
      </c>
      <c r="AU93" s="19" t="s">
        <v>80</v>
      </c>
    </row>
    <row r="94" s="13" customFormat="1">
      <c r="A94" s="13"/>
      <c r="B94" s="224"/>
      <c r="C94" s="225"/>
      <c r="D94" s="226" t="s">
        <v>169</v>
      </c>
      <c r="E94" s="227" t="s">
        <v>19</v>
      </c>
      <c r="F94" s="228" t="s">
        <v>170</v>
      </c>
      <c r="G94" s="225"/>
      <c r="H94" s="227" t="s">
        <v>19</v>
      </c>
      <c r="I94" s="229"/>
      <c r="J94" s="225"/>
      <c r="K94" s="225"/>
      <c r="L94" s="230"/>
      <c r="M94" s="231"/>
      <c r="N94" s="232"/>
      <c r="O94" s="232"/>
      <c r="P94" s="232"/>
      <c r="Q94" s="232"/>
      <c r="R94" s="232"/>
      <c r="S94" s="232"/>
      <c r="T94" s="23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34" t="s">
        <v>169</v>
      </c>
      <c r="AU94" s="234" t="s">
        <v>80</v>
      </c>
      <c r="AV94" s="13" t="s">
        <v>78</v>
      </c>
      <c r="AW94" s="13" t="s">
        <v>171</v>
      </c>
      <c r="AX94" s="13" t="s">
        <v>70</v>
      </c>
      <c r="AY94" s="234" t="s">
        <v>158</v>
      </c>
    </row>
    <row r="95" s="14" customFormat="1">
      <c r="A95" s="14"/>
      <c r="B95" s="235"/>
      <c r="C95" s="236"/>
      <c r="D95" s="226" t="s">
        <v>169</v>
      </c>
      <c r="E95" s="237" t="s">
        <v>19</v>
      </c>
      <c r="F95" s="238" t="s">
        <v>172</v>
      </c>
      <c r="G95" s="236"/>
      <c r="H95" s="239">
        <v>200</v>
      </c>
      <c r="I95" s="240"/>
      <c r="J95" s="236"/>
      <c r="K95" s="236"/>
      <c r="L95" s="241"/>
      <c r="M95" s="242"/>
      <c r="N95" s="243"/>
      <c r="O95" s="243"/>
      <c r="P95" s="243"/>
      <c r="Q95" s="243"/>
      <c r="R95" s="243"/>
      <c r="S95" s="243"/>
      <c r="T95" s="24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245" t="s">
        <v>169</v>
      </c>
      <c r="AU95" s="245" t="s">
        <v>80</v>
      </c>
      <c r="AV95" s="14" t="s">
        <v>80</v>
      </c>
      <c r="AW95" s="14" t="s">
        <v>171</v>
      </c>
      <c r="AX95" s="14" t="s">
        <v>70</v>
      </c>
      <c r="AY95" s="245" t="s">
        <v>158</v>
      </c>
    </row>
    <row r="96" s="2" customFormat="1" ht="19.8" customHeight="1">
      <c r="A96" s="40"/>
      <c r="B96" s="41"/>
      <c r="C96" s="206" t="s">
        <v>80</v>
      </c>
      <c r="D96" s="206" t="s">
        <v>160</v>
      </c>
      <c r="E96" s="207" t="s">
        <v>173</v>
      </c>
      <c r="F96" s="208" t="s">
        <v>174</v>
      </c>
      <c r="G96" s="209" t="s">
        <v>175</v>
      </c>
      <c r="H96" s="210">
        <v>20</v>
      </c>
      <c r="I96" s="211"/>
      <c r="J96" s="212">
        <f>ROUND(I96*H96,2)</f>
        <v>0</v>
      </c>
      <c r="K96" s="208" t="s">
        <v>164</v>
      </c>
      <c r="L96" s="46"/>
      <c r="M96" s="213" t="s">
        <v>19</v>
      </c>
      <c r="N96" s="214" t="s">
        <v>41</v>
      </c>
      <c r="O96" s="86"/>
      <c r="P96" s="215">
        <f>O96*H96</f>
        <v>0</v>
      </c>
      <c r="Q96" s="215">
        <v>0</v>
      </c>
      <c r="R96" s="215">
        <f>Q96*H96</f>
        <v>0</v>
      </c>
      <c r="S96" s="215">
        <v>0</v>
      </c>
      <c r="T96" s="216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17" t="s">
        <v>165</v>
      </c>
      <c r="AT96" s="217" t="s">
        <v>160</v>
      </c>
      <c r="AU96" s="217" t="s">
        <v>80</v>
      </c>
      <c r="AY96" s="19" t="s">
        <v>158</v>
      </c>
      <c r="BE96" s="218">
        <f>IF(N96="základní",J96,0)</f>
        <v>0</v>
      </c>
      <c r="BF96" s="218">
        <f>IF(N96="snížená",J96,0)</f>
        <v>0</v>
      </c>
      <c r="BG96" s="218">
        <f>IF(N96="zákl. přenesená",J96,0)</f>
        <v>0</v>
      </c>
      <c r="BH96" s="218">
        <f>IF(N96="sníž. přenesená",J96,0)</f>
        <v>0</v>
      </c>
      <c r="BI96" s="218">
        <f>IF(N96="nulová",J96,0)</f>
        <v>0</v>
      </c>
      <c r="BJ96" s="19" t="s">
        <v>78</v>
      </c>
      <c r="BK96" s="218">
        <f>ROUND(I96*H96,2)</f>
        <v>0</v>
      </c>
      <c r="BL96" s="19" t="s">
        <v>165</v>
      </c>
      <c r="BM96" s="217" t="s">
        <v>176</v>
      </c>
    </row>
    <row r="97" s="2" customFormat="1">
      <c r="A97" s="40"/>
      <c r="B97" s="41"/>
      <c r="C97" s="42"/>
      <c r="D97" s="219" t="s">
        <v>167</v>
      </c>
      <c r="E97" s="42"/>
      <c r="F97" s="220" t="s">
        <v>177</v>
      </c>
      <c r="G97" s="42"/>
      <c r="H97" s="42"/>
      <c r="I97" s="221"/>
      <c r="J97" s="42"/>
      <c r="K97" s="42"/>
      <c r="L97" s="46"/>
      <c r="M97" s="222"/>
      <c r="N97" s="22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167</v>
      </c>
      <c r="AU97" s="19" t="s">
        <v>80</v>
      </c>
    </row>
    <row r="98" s="2" customFormat="1" ht="14.4" customHeight="1">
      <c r="A98" s="40"/>
      <c r="B98" s="41"/>
      <c r="C98" s="206" t="s">
        <v>178</v>
      </c>
      <c r="D98" s="206" t="s">
        <v>160</v>
      </c>
      <c r="E98" s="207" t="s">
        <v>179</v>
      </c>
      <c r="F98" s="208" t="s">
        <v>180</v>
      </c>
      <c r="G98" s="209" t="s">
        <v>181</v>
      </c>
      <c r="H98" s="210">
        <v>950</v>
      </c>
      <c r="I98" s="211"/>
      <c r="J98" s="212">
        <f>ROUND(I98*H98,2)</f>
        <v>0</v>
      </c>
      <c r="K98" s="208" t="s">
        <v>164</v>
      </c>
      <c r="L98" s="46"/>
      <c r="M98" s="213" t="s">
        <v>19</v>
      </c>
      <c r="N98" s="214" t="s">
        <v>41</v>
      </c>
      <c r="O98" s="86"/>
      <c r="P98" s="215">
        <f>O98*H98</f>
        <v>0</v>
      </c>
      <c r="Q98" s="215">
        <v>0.00055999999999999995</v>
      </c>
      <c r="R98" s="215">
        <f>Q98*H98</f>
        <v>0.53199999999999992</v>
      </c>
      <c r="S98" s="215">
        <v>0</v>
      </c>
      <c r="T98" s="21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7" t="s">
        <v>165</v>
      </c>
      <c r="AT98" s="217" t="s">
        <v>160</v>
      </c>
      <c r="AU98" s="217" t="s">
        <v>80</v>
      </c>
      <c r="AY98" s="19" t="s">
        <v>158</v>
      </c>
      <c r="BE98" s="218">
        <f>IF(N98="základní",J98,0)</f>
        <v>0</v>
      </c>
      <c r="BF98" s="218">
        <f>IF(N98="snížená",J98,0)</f>
        <v>0</v>
      </c>
      <c r="BG98" s="218">
        <f>IF(N98="zákl. přenesená",J98,0)</f>
        <v>0</v>
      </c>
      <c r="BH98" s="218">
        <f>IF(N98="sníž. přenesená",J98,0)</f>
        <v>0</v>
      </c>
      <c r="BI98" s="218">
        <f>IF(N98="nulová",J98,0)</f>
        <v>0</v>
      </c>
      <c r="BJ98" s="19" t="s">
        <v>78</v>
      </c>
      <c r="BK98" s="218">
        <f>ROUND(I98*H98,2)</f>
        <v>0</v>
      </c>
      <c r="BL98" s="19" t="s">
        <v>165</v>
      </c>
      <c r="BM98" s="217" t="s">
        <v>182</v>
      </c>
    </row>
    <row r="99" s="2" customFormat="1">
      <c r="A99" s="40"/>
      <c r="B99" s="41"/>
      <c r="C99" s="42"/>
      <c r="D99" s="219" t="s">
        <v>167</v>
      </c>
      <c r="E99" s="42"/>
      <c r="F99" s="220" t="s">
        <v>183</v>
      </c>
      <c r="G99" s="42"/>
      <c r="H99" s="42"/>
      <c r="I99" s="221"/>
      <c r="J99" s="42"/>
      <c r="K99" s="42"/>
      <c r="L99" s="46"/>
      <c r="M99" s="222"/>
      <c r="N99" s="223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167</v>
      </c>
      <c r="AU99" s="19" t="s">
        <v>80</v>
      </c>
    </row>
    <row r="100" s="13" customFormat="1">
      <c r="A100" s="13"/>
      <c r="B100" s="224"/>
      <c r="C100" s="225"/>
      <c r="D100" s="226" t="s">
        <v>169</v>
      </c>
      <c r="E100" s="227" t="s">
        <v>19</v>
      </c>
      <c r="F100" s="228" t="s">
        <v>184</v>
      </c>
      <c r="G100" s="225"/>
      <c r="H100" s="227" t="s">
        <v>19</v>
      </c>
      <c r="I100" s="229"/>
      <c r="J100" s="225"/>
      <c r="K100" s="225"/>
      <c r="L100" s="230"/>
      <c r="M100" s="231"/>
      <c r="N100" s="232"/>
      <c r="O100" s="232"/>
      <c r="P100" s="232"/>
      <c r="Q100" s="232"/>
      <c r="R100" s="232"/>
      <c r="S100" s="232"/>
      <c r="T100" s="23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34" t="s">
        <v>169</v>
      </c>
      <c r="AU100" s="234" t="s">
        <v>80</v>
      </c>
      <c r="AV100" s="13" t="s">
        <v>78</v>
      </c>
      <c r="AW100" s="13" t="s">
        <v>171</v>
      </c>
      <c r="AX100" s="13" t="s">
        <v>70</v>
      </c>
      <c r="AY100" s="234" t="s">
        <v>158</v>
      </c>
    </row>
    <row r="101" s="13" customFormat="1">
      <c r="A101" s="13"/>
      <c r="B101" s="224"/>
      <c r="C101" s="225"/>
      <c r="D101" s="226" t="s">
        <v>169</v>
      </c>
      <c r="E101" s="227" t="s">
        <v>19</v>
      </c>
      <c r="F101" s="228" t="s">
        <v>185</v>
      </c>
      <c r="G101" s="225"/>
      <c r="H101" s="227" t="s">
        <v>19</v>
      </c>
      <c r="I101" s="229"/>
      <c r="J101" s="225"/>
      <c r="K101" s="225"/>
      <c r="L101" s="230"/>
      <c r="M101" s="231"/>
      <c r="N101" s="232"/>
      <c r="O101" s="232"/>
      <c r="P101" s="232"/>
      <c r="Q101" s="232"/>
      <c r="R101" s="232"/>
      <c r="S101" s="232"/>
      <c r="T101" s="23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34" t="s">
        <v>169</v>
      </c>
      <c r="AU101" s="234" t="s">
        <v>80</v>
      </c>
      <c r="AV101" s="13" t="s">
        <v>78</v>
      </c>
      <c r="AW101" s="13" t="s">
        <v>171</v>
      </c>
      <c r="AX101" s="13" t="s">
        <v>70</v>
      </c>
      <c r="AY101" s="234" t="s">
        <v>158</v>
      </c>
    </row>
    <row r="102" s="14" customFormat="1">
      <c r="A102" s="14"/>
      <c r="B102" s="235"/>
      <c r="C102" s="236"/>
      <c r="D102" s="226" t="s">
        <v>169</v>
      </c>
      <c r="E102" s="237" t="s">
        <v>19</v>
      </c>
      <c r="F102" s="238" t="s">
        <v>186</v>
      </c>
      <c r="G102" s="236"/>
      <c r="H102" s="239">
        <v>752</v>
      </c>
      <c r="I102" s="240"/>
      <c r="J102" s="236"/>
      <c r="K102" s="236"/>
      <c r="L102" s="241"/>
      <c r="M102" s="242"/>
      <c r="N102" s="243"/>
      <c r="O102" s="243"/>
      <c r="P102" s="243"/>
      <c r="Q102" s="243"/>
      <c r="R102" s="243"/>
      <c r="S102" s="243"/>
      <c r="T102" s="24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45" t="s">
        <v>169</v>
      </c>
      <c r="AU102" s="245" t="s">
        <v>80</v>
      </c>
      <c r="AV102" s="14" t="s">
        <v>80</v>
      </c>
      <c r="AW102" s="14" t="s">
        <v>171</v>
      </c>
      <c r="AX102" s="14" t="s">
        <v>70</v>
      </c>
      <c r="AY102" s="245" t="s">
        <v>158</v>
      </c>
    </row>
    <row r="103" s="13" customFormat="1">
      <c r="A103" s="13"/>
      <c r="B103" s="224"/>
      <c r="C103" s="225"/>
      <c r="D103" s="226" t="s">
        <v>169</v>
      </c>
      <c r="E103" s="227" t="s">
        <v>19</v>
      </c>
      <c r="F103" s="228" t="s">
        <v>187</v>
      </c>
      <c r="G103" s="225"/>
      <c r="H103" s="227" t="s">
        <v>19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34" t="s">
        <v>169</v>
      </c>
      <c r="AU103" s="234" t="s">
        <v>80</v>
      </c>
      <c r="AV103" s="13" t="s">
        <v>78</v>
      </c>
      <c r="AW103" s="13" t="s">
        <v>171</v>
      </c>
      <c r="AX103" s="13" t="s">
        <v>70</v>
      </c>
      <c r="AY103" s="234" t="s">
        <v>158</v>
      </c>
    </row>
    <row r="104" s="14" customFormat="1">
      <c r="A104" s="14"/>
      <c r="B104" s="235"/>
      <c r="C104" s="236"/>
      <c r="D104" s="226" t="s">
        <v>169</v>
      </c>
      <c r="E104" s="237" t="s">
        <v>19</v>
      </c>
      <c r="F104" s="238" t="s">
        <v>188</v>
      </c>
      <c r="G104" s="236"/>
      <c r="H104" s="239">
        <v>94</v>
      </c>
      <c r="I104" s="240"/>
      <c r="J104" s="236"/>
      <c r="K104" s="236"/>
      <c r="L104" s="241"/>
      <c r="M104" s="242"/>
      <c r="N104" s="243"/>
      <c r="O104" s="243"/>
      <c r="P104" s="243"/>
      <c r="Q104" s="243"/>
      <c r="R104" s="243"/>
      <c r="S104" s="243"/>
      <c r="T104" s="24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45" t="s">
        <v>169</v>
      </c>
      <c r="AU104" s="245" t="s">
        <v>80</v>
      </c>
      <c r="AV104" s="14" t="s">
        <v>80</v>
      </c>
      <c r="AW104" s="14" t="s">
        <v>171</v>
      </c>
      <c r="AX104" s="14" t="s">
        <v>70</v>
      </c>
      <c r="AY104" s="245" t="s">
        <v>158</v>
      </c>
    </row>
    <row r="105" s="13" customFormat="1">
      <c r="A105" s="13"/>
      <c r="B105" s="224"/>
      <c r="C105" s="225"/>
      <c r="D105" s="226" t="s">
        <v>169</v>
      </c>
      <c r="E105" s="227" t="s">
        <v>19</v>
      </c>
      <c r="F105" s="228" t="s">
        <v>189</v>
      </c>
      <c r="G105" s="225"/>
      <c r="H105" s="227" t="s">
        <v>19</v>
      </c>
      <c r="I105" s="229"/>
      <c r="J105" s="225"/>
      <c r="K105" s="225"/>
      <c r="L105" s="230"/>
      <c r="M105" s="231"/>
      <c r="N105" s="232"/>
      <c r="O105" s="232"/>
      <c r="P105" s="232"/>
      <c r="Q105" s="232"/>
      <c r="R105" s="232"/>
      <c r="S105" s="232"/>
      <c r="T105" s="23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34" t="s">
        <v>169</v>
      </c>
      <c r="AU105" s="234" t="s">
        <v>80</v>
      </c>
      <c r="AV105" s="13" t="s">
        <v>78</v>
      </c>
      <c r="AW105" s="13" t="s">
        <v>171</v>
      </c>
      <c r="AX105" s="13" t="s">
        <v>70</v>
      </c>
      <c r="AY105" s="234" t="s">
        <v>158</v>
      </c>
    </row>
    <row r="106" s="14" customFormat="1">
      <c r="A106" s="14"/>
      <c r="B106" s="235"/>
      <c r="C106" s="236"/>
      <c r="D106" s="226" t="s">
        <v>169</v>
      </c>
      <c r="E106" s="237" t="s">
        <v>19</v>
      </c>
      <c r="F106" s="238" t="s">
        <v>190</v>
      </c>
      <c r="G106" s="236"/>
      <c r="H106" s="239">
        <v>66</v>
      </c>
      <c r="I106" s="240"/>
      <c r="J106" s="236"/>
      <c r="K106" s="236"/>
      <c r="L106" s="241"/>
      <c r="M106" s="242"/>
      <c r="N106" s="243"/>
      <c r="O106" s="243"/>
      <c r="P106" s="243"/>
      <c r="Q106" s="243"/>
      <c r="R106" s="243"/>
      <c r="S106" s="243"/>
      <c r="T106" s="24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45" t="s">
        <v>169</v>
      </c>
      <c r="AU106" s="245" t="s">
        <v>80</v>
      </c>
      <c r="AV106" s="14" t="s">
        <v>80</v>
      </c>
      <c r="AW106" s="14" t="s">
        <v>171</v>
      </c>
      <c r="AX106" s="14" t="s">
        <v>70</v>
      </c>
      <c r="AY106" s="245" t="s">
        <v>158</v>
      </c>
    </row>
    <row r="107" s="13" customFormat="1">
      <c r="A107" s="13"/>
      <c r="B107" s="224"/>
      <c r="C107" s="225"/>
      <c r="D107" s="226" t="s">
        <v>169</v>
      </c>
      <c r="E107" s="227" t="s">
        <v>19</v>
      </c>
      <c r="F107" s="228" t="s">
        <v>191</v>
      </c>
      <c r="G107" s="225"/>
      <c r="H107" s="227" t="s">
        <v>19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34" t="s">
        <v>169</v>
      </c>
      <c r="AU107" s="234" t="s">
        <v>80</v>
      </c>
      <c r="AV107" s="13" t="s">
        <v>78</v>
      </c>
      <c r="AW107" s="13" t="s">
        <v>171</v>
      </c>
      <c r="AX107" s="13" t="s">
        <v>70</v>
      </c>
      <c r="AY107" s="234" t="s">
        <v>158</v>
      </c>
    </row>
    <row r="108" s="14" customFormat="1">
      <c r="A108" s="14"/>
      <c r="B108" s="235"/>
      <c r="C108" s="236"/>
      <c r="D108" s="226" t="s">
        <v>169</v>
      </c>
      <c r="E108" s="237" t="s">
        <v>19</v>
      </c>
      <c r="F108" s="238" t="s">
        <v>192</v>
      </c>
      <c r="G108" s="236"/>
      <c r="H108" s="239">
        <v>38</v>
      </c>
      <c r="I108" s="240"/>
      <c r="J108" s="236"/>
      <c r="K108" s="236"/>
      <c r="L108" s="241"/>
      <c r="M108" s="242"/>
      <c r="N108" s="243"/>
      <c r="O108" s="243"/>
      <c r="P108" s="243"/>
      <c r="Q108" s="243"/>
      <c r="R108" s="243"/>
      <c r="S108" s="243"/>
      <c r="T108" s="24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45" t="s">
        <v>169</v>
      </c>
      <c r="AU108" s="245" t="s">
        <v>80</v>
      </c>
      <c r="AV108" s="14" t="s">
        <v>80</v>
      </c>
      <c r="AW108" s="14" t="s">
        <v>171</v>
      </c>
      <c r="AX108" s="14" t="s">
        <v>70</v>
      </c>
      <c r="AY108" s="245" t="s">
        <v>158</v>
      </c>
    </row>
    <row r="109" s="2" customFormat="1" ht="14.4" customHeight="1">
      <c r="A109" s="40"/>
      <c r="B109" s="41"/>
      <c r="C109" s="206" t="s">
        <v>165</v>
      </c>
      <c r="D109" s="206" t="s">
        <v>160</v>
      </c>
      <c r="E109" s="207" t="s">
        <v>193</v>
      </c>
      <c r="F109" s="208" t="s">
        <v>194</v>
      </c>
      <c r="G109" s="209" t="s">
        <v>181</v>
      </c>
      <c r="H109" s="210">
        <v>950</v>
      </c>
      <c r="I109" s="211"/>
      <c r="J109" s="212">
        <f>ROUND(I109*H109,2)</f>
        <v>0</v>
      </c>
      <c r="K109" s="208" t="s">
        <v>164</v>
      </c>
      <c r="L109" s="46"/>
      <c r="M109" s="213" t="s">
        <v>19</v>
      </c>
      <c r="N109" s="214" t="s">
        <v>41</v>
      </c>
      <c r="O109" s="86"/>
      <c r="P109" s="215">
        <f>O109*H109</f>
        <v>0</v>
      </c>
      <c r="Q109" s="215">
        <v>0</v>
      </c>
      <c r="R109" s="215">
        <f>Q109*H109</f>
        <v>0</v>
      </c>
      <c r="S109" s="215">
        <v>0</v>
      </c>
      <c r="T109" s="21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7" t="s">
        <v>165</v>
      </c>
      <c r="AT109" s="217" t="s">
        <v>160</v>
      </c>
      <c r="AU109" s="217" t="s">
        <v>80</v>
      </c>
      <c r="AY109" s="19" t="s">
        <v>158</v>
      </c>
      <c r="BE109" s="218">
        <f>IF(N109="základní",J109,0)</f>
        <v>0</v>
      </c>
      <c r="BF109" s="218">
        <f>IF(N109="snížená",J109,0)</f>
        <v>0</v>
      </c>
      <c r="BG109" s="218">
        <f>IF(N109="zákl. přenesená",J109,0)</f>
        <v>0</v>
      </c>
      <c r="BH109" s="218">
        <f>IF(N109="sníž. přenesená",J109,0)</f>
        <v>0</v>
      </c>
      <c r="BI109" s="218">
        <f>IF(N109="nulová",J109,0)</f>
        <v>0</v>
      </c>
      <c r="BJ109" s="19" t="s">
        <v>78</v>
      </c>
      <c r="BK109" s="218">
        <f>ROUND(I109*H109,2)</f>
        <v>0</v>
      </c>
      <c r="BL109" s="19" t="s">
        <v>165</v>
      </c>
      <c r="BM109" s="217" t="s">
        <v>195</v>
      </c>
    </row>
    <row r="110" s="2" customFormat="1">
      <c r="A110" s="40"/>
      <c r="B110" s="41"/>
      <c r="C110" s="42"/>
      <c r="D110" s="219" t="s">
        <v>167</v>
      </c>
      <c r="E110" s="42"/>
      <c r="F110" s="220" t="s">
        <v>196</v>
      </c>
      <c r="G110" s="42"/>
      <c r="H110" s="42"/>
      <c r="I110" s="221"/>
      <c r="J110" s="42"/>
      <c r="K110" s="42"/>
      <c r="L110" s="46"/>
      <c r="M110" s="222"/>
      <c r="N110" s="22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167</v>
      </c>
      <c r="AU110" s="19" t="s">
        <v>80</v>
      </c>
    </row>
    <row r="111" s="2" customFormat="1" ht="14.4" customHeight="1">
      <c r="A111" s="40"/>
      <c r="B111" s="41"/>
      <c r="C111" s="206" t="s">
        <v>197</v>
      </c>
      <c r="D111" s="206" t="s">
        <v>160</v>
      </c>
      <c r="E111" s="207" t="s">
        <v>198</v>
      </c>
      <c r="F111" s="208" t="s">
        <v>199</v>
      </c>
      <c r="G111" s="209" t="s">
        <v>181</v>
      </c>
      <c r="H111" s="210">
        <v>56</v>
      </c>
      <c r="I111" s="211"/>
      <c r="J111" s="212">
        <f>ROUND(I111*H111,2)</f>
        <v>0</v>
      </c>
      <c r="K111" s="208" t="s">
        <v>164</v>
      </c>
      <c r="L111" s="46"/>
      <c r="M111" s="213" t="s">
        <v>19</v>
      </c>
      <c r="N111" s="214" t="s">
        <v>41</v>
      </c>
      <c r="O111" s="86"/>
      <c r="P111" s="215">
        <f>O111*H111</f>
        <v>0</v>
      </c>
      <c r="Q111" s="215">
        <v>0.00025000000000000001</v>
      </c>
      <c r="R111" s="215">
        <f>Q111*H111</f>
        <v>0.014</v>
      </c>
      <c r="S111" s="215">
        <v>0</v>
      </c>
      <c r="T111" s="21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7" t="s">
        <v>165</v>
      </c>
      <c r="AT111" s="217" t="s">
        <v>160</v>
      </c>
      <c r="AU111" s="217" t="s">
        <v>80</v>
      </c>
      <c r="AY111" s="19" t="s">
        <v>158</v>
      </c>
      <c r="BE111" s="218">
        <f>IF(N111="základní",J111,0)</f>
        <v>0</v>
      </c>
      <c r="BF111" s="218">
        <f>IF(N111="snížená",J111,0)</f>
        <v>0</v>
      </c>
      <c r="BG111" s="218">
        <f>IF(N111="zákl. přenesená",J111,0)</f>
        <v>0</v>
      </c>
      <c r="BH111" s="218">
        <f>IF(N111="sníž. přenesená",J111,0)</f>
        <v>0</v>
      </c>
      <c r="BI111" s="218">
        <f>IF(N111="nulová",J111,0)</f>
        <v>0</v>
      </c>
      <c r="BJ111" s="19" t="s">
        <v>78</v>
      </c>
      <c r="BK111" s="218">
        <f>ROUND(I111*H111,2)</f>
        <v>0</v>
      </c>
      <c r="BL111" s="19" t="s">
        <v>165</v>
      </c>
      <c r="BM111" s="217" t="s">
        <v>200</v>
      </c>
    </row>
    <row r="112" s="2" customFormat="1">
      <c r="A112" s="40"/>
      <c r="B112" s="41"/>
      <c r="C112" s="42"/>
      <c r="D112" s="219" t="s">
        <v>167</v>
      </c>
      <c r="E112" s="42"/>
      <c r="F112" s="220" t="s">
        <v>201</v>
      </c>
      <c r="G112" s="42"/>
      <c r="H112" s="42"/>
      <c r="I112" s="221"/>
      <c r="J112" s="42"/>
      <c r="K112" s="42"/>
      <c r="L112" s="46"/>
      <c r="M112" s="222"/>
      <c r="N112" s="22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167</v>
      </c>
      <c r="AU112" s="19" t="s">
        <v>80</v>
      </c>
    </row>
    <row r="113" s="13" customFormat="1">
      <c r="A113" s="13"/>
      <c r="B113" s="224"/>
      <c r="C113" s="225"/>
      <c r="D113" s="226" t="s">
        <v>169</v>
      </c>
      <c r="E113" s="227" t="s">
        <v>19</v>
      </c>
      <c r="F113" s="228" t="s">
        <v>202</v>
      </c>
      <c r="G113" s="225"/>
      <c r="H113" s="227" t="s">
        <v>19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34" t="s">
        <v>169</v>
      </c>
      <c r="AU113" s="234" t="s">
        <v>80</v>
      </c>
      <c r="AV113" s="13" t="s">
        <v>78</v>
      </c>
      <c r="AW113" s="13" t="s">
        <v>171</v>
      </c>
      <c r="AX113" s="13" t="s">
        <v>70</v>
      </c>
      <c r="AY113" s="234" t="s">
        <v>158</v>
      </c>
    </row>
    <row r="114" s="14" customFormat="1">
      <c r="A114" s="14"/>
      <c r="B114" s="235"/>
      <c r="C114" s="236"/>
      <c r="D114" s="226" t="s">
        <v>169</v>
      </c>
      <c r="E114" s="237" t="s">
        <v>19</v>
      </c>
      <c r="F114" s="238" t="s">
        <v>203</v>
      </c>
      <c r="G114" s="236"/>
      <c r="H114" s="239">
        <v>56</v>
      </c>
      <c r="I114" s="240"/>
      <c r="J114" s="236"/>
      <c r="K114" s="236"/>
      <c r="L114" s="241"/>
      <c r="M114" s="242"/>
      <c r="N114" s="243"/>
      <c r="O114" s="243"/>
      <c r="P114" s="243"/>
      <c r="Q114" s="243"/>
      <c r="R114" s="243"/>
      <c r="S114" s="243"/>
      <c r="T114" s="24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45" t="s">
        <v>169</v>
      </c>
      <c r="AU114" s="245" t="s">
        <v>80</v>
      </c>
      <c r="AV114" s="14" t="s">
        <v>80</v>
      </c>
      <c r="AW114" s="14" t="s">
        <v>171</v>
      </c>
      <c r="AX114" s="14" t="s">
        <v>70</v>
      </c>
      <c r="AY114" s="245" t="s">
        <v>158</v>
      </c>
    </row>
    <row r="115" s="2" customFormat="1" ht="14.4" customHeight="1">
      <c r="A115" s="40"/>
      <c r="B115" s="41"/>
      <c r="C115" s="206" t="s">
        <v>204</v>
      </c>
      <c r="D115" s="206" t="s">
        <v>160</v>
      </c>
      <c r="E115" s="207" t="s">
        <v>205</v>
      </c>
      <c r="F115" s="208" t="s">
        <v>206</v>
      </c>
      <c r="G115" s="209" t="s">
        <v>181</v>
      </c>
      <c r="H115" s="210">
        <v>56</v>
      </c>
      <c r="I115" s="211"/>
      <c r="J115" s="212">
        <f>ROUND(I115*H115,2)</f>
        <v>0</v>
      </c>
      <c r="K115" s="208" t="s">
        <v>164</v>
      </c>
      <c r="L115" s="46"/>
      <c r="M115" s="213" t="s">
        <v>19</v>
      </c>
      <c r="N115" s="214" t="s">
        <v>41</v>
      </c>
      <c r="O115" s="86"/>
      <c r="P115" s="215">
        <f>O115*H115</f>
        <v>0</v>
      </c>
      <c r="Q115" s="215">
        <v>0</v>
      </c>
      <c r="R115" s="215">
        <f>Q115*H115</f>
        <v>0</v>
      </c>
      <c r="S115" s="215">
        <v>0</v>
      </c>
      <c r="T115" s="216">
        <f>S115*H115</f>
        <v>0</v>
      </c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R115" s="217" t="s">
        <v>165</v>
      </c>
      <c r="AT115" s="217" t="s">
        <v>160</v>
      </c>
      <c r="AU115" s="217" t="s">
        <v>80</v>
      </c>
      <c r="AY115" s="19" t="s">
        <v>158</v>
      </c>
      <c r="BE115" s="218">
        <f>IF(N115="základní",J115,0)</f>
        <v>0</v>
      </c>
      <c r="BF115" s="218">
        <f>IF(N115="snížená",J115,0)</f>
        <v>0</v>
      </c>
      <c r="BG115" s="218">
        <f>IF(N115="zákl. přenesená",J115,0)</f>
        <v>0</v>
      </c>
      <c r="BH115" s="218">
        <f>IF(N115="sníž. přenesená",J115,0)</f>
        <v>0</v>
      </c>
      <c r="BI115" s="218">
        <f>IF(N115="nulová",J115,0)</f>
        <v>0</v>
      </c>
      <c r="BJ115" s="19" t="s">
        <v>78</v>
      </c>
      <c r="BK115" s="218">
        <f>ROUND(I115*H115,2)</f>
        <v>0</v>
      </c>
      <c r="BL115" s="19" t="s">
        <v>165</v>
      </c>
      <c r="BM115" s="217" t="s">
        <v>207</v>
      </c>
    </row>
    <row r="116" s="2" customFormat="1">
      <c r="A116" s="40"/>
      <c r="B116" s="41"/>
      <c r="C116" s="42"/>
      <c r="D116" s="219" t="s">
        <v>167</v>
      </c>
      <c r="E116" s="42"/>
      <c r="F116" s="220" t="s">
        <v>208</v>
      </c>
      <c r="G116" s="42"/>
      <c r="H116" s="42"/>
      <c r="I116" s="221"/>
      <c r="J116" s="42"/>
      <c r="K116" s="42"/>
      <c r="L116" s="46"/>
      <c r="M116" s="222"/>
      <c r="N116" s="223"/>
      <c r="O116" s="86"/>
      <c r="P116" s="86"/>
      <c r="Q116" s="86"/>
      <c r="R116" s="86"/>
      <c r="S116" s="86"/>
      <c r="T116" s="87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T116" s="19" t="s">
        <v>167</v>
      </c>
      <c r="AU116" s="19" t="s">
        <v>80</v>
      </c>
    </row>
    <row r="117" s="2" customFormat="1" ht="14.4" customHeight="1">
      <c r="A117" s="40"/>
      <c r="B117" s="41"/>
      <c r="C117" s="206" t="s">
        <v>209</v>
      </c>
      <c r="D117" s="206" t="s">
        <v>160</v>
      </c>
      <c r="E117" s="207" t="s">
        <v>210</v>
      </c>
      <c r="F117" s="208" t="s">
        <v>211</v>
      </c>
      <c r="G117" s="209" t="s">
        <v>181</v>
      </c>
      <c r="H117" s="210">
        <v>51</v>
      </c>
      <c r="I117" s="211"/>
      <c r="J117" s="212">
        <f>ROUND(I117*H117,2)</f>
        <v>0</v>
      </c>
      <c r="K117" s="208" t="s">
        <v>164</v>
      </c>
      <c r="L117" s="46"/>
      <c r="M117" s="213" t="s">
        <v>19</v>
      </c>
      <c r="N117" s="214" t="s">
        <v>41</v>
      </c>
      <c r="O117" s="86"/>
      <c r="P117" s="215">
        <f>O117*H117</f>
        <v>0</v>
      </c>
      <c r="Q117" s="215">
        <v>0.00046999999999999999</v>
      </c>
      <c r="R117" s="215">
        <f>Q117*H117</f>
        <v>0.023969999999999998</v>
      </c>
      <c r="S117" s="215">
        <v>0</v>
      </c>
      <c r="T117" s="216">
        <f>S117*H117</f>
        <v>0</v>
      </c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R117" s="217" t="s">
        <v>165</v>
      </c>
      <c r="AT117" s="217" t="s">
        <v>160</v>
      </c>
      <c r="AU117" s="217" t="s">
        <v>80</v>
      </c>
      <c r="AY117" s="19" t="s">
        <v>158</v>
      </c>
      <c r="BE117" s="218">
        <f>IF(N117="základní",J117,0)</f>
        <v>0</v>
      </c>
      <c r="BF117" s="218">
        <f>IF(N117="snížená",J117,0)</f>
        <v>0</v>
      </c>
      <c r="BG117" s="218">
        <f>IF(N117="zákl. přenesená",J117,0)</f>
        <v>0</v>
      </c>
      <c r="BH117" s="218">
        <f>IF(N117="sníž. přenesená",J117,0)</f>
        <v>0</v>
      </c>
      <c r="BI117" s="218">
        <f>IF(N117="nulová",J117,0)</f>
        <v>0</v>
      </c>
      <c r="BJ117" s="19" t="s">
        <v>78</v>
      </c>
      <c r="BK117" s="218">
        <f>ROUND(I117*H117,2)</f>
        <v>0</v>
      </c>
      <c r="BL117" s="19" t="s">
        <v>165</v>
      </c>
      <c r="BM117" s="217" t="s">
        <v>212</v>
      </c>
    </row>
    <row r="118" s="2" customFormat="1">
      <c r="A118" s="40"/>
      <c r="B118" s="41"/>
      <c r="C118" s="42"/>
      <c r="D118" s="219" t="s">
        <v>167</v>
      </c>
      <c r="E118" s="42"/>
      <c r="F118" s="220" t="s">
        <v>213</v>
      </c>
      <c r="G118" s="42"/>
      <c r="H118" s="42"/>
      <c r="I118" s="221"/>
      <c r="J118" s="42"/>
      <c r="K118" s="42"/>
      <c r="L118" s="46"/>
      <c r="M118" s="222"/>
      <c r="N118" s="223"/>
      <c r="O118" s="86"/>
      <c r="P118" s="86"/>
      <c r="Q118" s="86"/>
      <c r="R118" s="86"/>
      <c r="S118" s="86"/>
      <c r="T118" s="87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T118" s="19" t="s">
        <v>167</v>
      </c>
      <c r="AU118" s="19" t="s">
        <v>80</v>
      </c>
    </row>
    <row r="119" s="14" customFormat="1">
      <c r="A119" s="14"/>
      <c r="B119" s="235"/>
      <c r="C119" s="236"/>
      <c r="D119" s="226" t="s">
        <v>169</v>
      </c>
      <c r="E119" s="237" t="s">
        <v>19</v>
      </c>
      <c r="F119" s="238" t="s">
        <v>214</v>
      </c>
      <c r="G119" s="236"/>
      <c r="H119" s="239">
        <v>50.998999999999995</v>
      </c>
      <c r="I119" s="240"/>
      <c r="J119" s="236"/>
      <c r="K119" s="236"/>
      <c r="L119" s="241"/>
      <c r="M119" s="242"/>
      <c r="N119" s="243"/>
      <c r="O119" s="243"/>
      <c r="P119" s="243"/>
      <c r="Q119" s="243"/>
      <c r="R119" s="243"/>
      <c r="S119" s="243"/>
      <c r="T119" s="24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45" t="s">
        <v>169</v>
      </c>
      <c r="AU119" s="245" t="s">
        <v>80</v>
      </c>
      <c r="AV119" s="14" t="s">
        <v>80</v>
      </c>
      <c r="AW119" s="14" t="s">
        <v>171</v>
      </c>
      <c r="AX119" s="14" t="s">
        <v>70</v>
      </c>
      <c r="AY119" s="245" t="s">
        <v>158</v>
      </c>
    </row>
    <row r="120" s="14" customFormat="1">
      <c r="A120" s="14"/>
      <c r="B120" s="235"/>
      <c r="C120" s="236"/>
      <c r="D120" s="226" t="s">
        <v>169</v>
      </c>
      <c r="E120" s="237" t="s">
        <v>19</v>
      </c>
      <c r="F120" s="238" t="s">
        <v>12</v>
      </c>
      <c r="G120" s="236"/>
      <c r="H120" s="239">
        <v>0.001</v>
      </c>
      <c r="I120" s="240"/>
      <c r="J120" s="236"/>
      <c r="K120" s="236"/>
      <c r="L120" s="241"/>
      <c r="M120" s="242"/>
      <c r="N120" s="243"/>
      <c r="O120" s="243"/>
      <c r="P120" s="243"/>
      <c r="Q120" s="243"/>
      <c r="R120" s="243"/>
      <c r="S120" s="243"/>
      <c r="T120" s="24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45" t="s">
        <v>169</v>
      </c>
      <c r="AU120" s="245" t="s">
        <v>80</v>
      </c>
      <c r="AV120" s="14" t="s">
        <v>80</v>
      </c>
      <c r="AW120" s="14" t="s">
        <v>171</v>
      </c>
      <c r="AX120" s="14" t="s">
        <v>70</v>
      </c>
      <c r="AY120" s="245" t="s">
        <v>158</v>
      </c>
    </row>
    <row r="121" s="2" customFormat="1" ht="14.4" customHeight="1">
      <c r="A121" s="40"/>
      <c r="B121" s="41"/>
      <c r="C121" s="206" t="s">
        <v>215</v>
      </c>
      <c r="D121" s="206" t="s">
        <v>160</v>
      </c>
      <c r="E121" s="207" t="s">
        <v>216</v>
      </c>
      <c r="F121" s="208" t="s">
        <v>217</v>
      </c>
      <c r="G121" s="209" t="s">
        <v>181</v>
      </c>
      <c r="H121" s="210">
        <v>51</v>
      </c>
      <c r="I121" s="211"/>
      <c r="J121" s="212">
        <f>ROUND(I121*H121,2)</f>
        <v>0</v>
      </c>
      <c r="K121" s="208" t="s">
        <v>164</v>
      </c>
      <c r="L121" s="46"/>
      <c r="M121" s="213" t="s">
        <v>19</v>
      </c>
      <c r="N121" s="214" t="s">
        <v>41</v>
      </c>
      <c r="O121" s="86"/>
      <c r="P121" s="215">
        <f>O121*H121</f>
        <v>0</v>
      </c>
      <c r="Q121" s="215">
        <v>0</v>
      </c>
      <c r="R121" s="215">
        <f>Q121*H121</f>
        <v>0</v>
      </c>
      <c r="S121" s="215">
        <v>0</v>
      </c>
      <c r="T121" s="21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7" t="s">
        <v>165</v>
      </c>
      <c r="AT121" s="217" t="s">
        <v>160</v>
      </c>
      <c r="AU121" s="217" t="s">
        <v>80</v>
      </c>
      <c r="AY121" s="19" t="s">
        <v>158</v>
      </c>
      <c r="BE121" s="218">
        <f>IF(N121="základní",J121,0)</f>
        <v>0</v>
      </c>
      <c r="BF121" s="218">
        <f>IF(N121="snížená",J121,0)</f>
        <v>0</v>
      </c>
      <c r="BG121" s="218">
        <f>IF(N121="zákl. přenesená",J121,0)</f>
        <v>0</v>
      </c>
      <c r="BH121" s="218">
        <f>IF(N121="sníž. přenesená",J121,0)</f>
        <v>0</v>
      </c>
      <c r="BI121" s="218">
        <f>IF(N121="nulová",J121,0)</f>
        <v>0</v>
      </c>
      <c r="BJ121" s="19" t="s">
        <v>78</v>
      </c>
      <c r="BK121" s="218">
        <f>ROUND(I121*H121,2)</f>
        <v>0</v>
      </c>
      <c r="BL121" s="19" t="s">
        <v>165</v>
      </c>
      <c r="BM121" s="217" t="s">
        <v>218</v>
      </c>
    </row>
    <row r="122" s="2" customFormat="1">
      <c r="A122" s="40"/>
      <c r="B122" s="41"/>
      <c r="C122" s="42"/>
      <c r="D122" s="219" t="s">
        <v>167</v>
      </c>
      <c r="E122" s="42"/>
      <c r="F122" s="220" t="s">
        <v>219</v>
      </c>
      <c r="G122" s="42"/>
      <c r="H122" s="42"/>
      <c r="I122" s="221"/>
      <c r="J122" s="42"/>
      <c r="K122" s="42"/>
      <c r="L122" s="46"/>
      <c r="M122" s="222"/>
      <c r="N122" s="22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167</v>
      </c>
      <c r="AU122" s="19" t="s">
        <v>80</v>
      </c>
    </row>
    <row r="123" s="2" customFormat="1" ht="14.4" customHeight="1">
      <c r="A123" s="40"/>
      <c r="B123" s="41"/>
      <c r="C123" s="206" t="s">
        <v>220</v>
      </c>
      <c r="D123" s="206" t="s">
        <v>160</v>
      </c>
      <c r="E123" s="207" t="s">
        <v>221</v>
      </c>
      <c r="F123" s="208" t="s">
        <v>222</v>
      </c>
      <c r="G123" s="209" t="s">
        <v>223</v>
      </c>
      <c r="H123" s="210">
        <v>665</v>
      </c>
      <c r="I123" s="211"/>
      <c r="J123" s="212">
        <f>ROUND(I123*H123,2)</f>
        <v>0</v>
      </c>
      <c r="K123" s="208" t="s">
        <v>164</v>
      </c>
      <c r="L123" s="46"/>
      <c r="M123" s="213" t="s">
        <v>19</v>
      </c>
      <c r="N123" s="214" t="s">
        <v>41</v>
      </c>
      <c r="O123" s="86"/>
      <c r="P123" s="215">
        <f>O123*H123</f>
        <v>0</v>
      </c>
      <c r="Q123" s="215">
        <v>0</v>
      </c>
      <c r="R123" s="215">
        <f>Q123*H123</f>
        <v>0</v>
      </c>
      <c r="S123" s="215">
        <v>0</v>
      </c>
      <c r="T123" s="21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7" t="s">
        <v>165</v>
      </c>
      <c r="AT123" s="217" t="s">
        <v>160</v>
      </c>
      <c r="AU123" s="217" t="s">
        <v>80</v>
      </c>
      <c r="AY123" s="19" t="s">
        <v>158</v>
      </c>
      <c r="BE123" s="218">
        <f>IF(N123="základní",J123,0)</f>
        <v>0</v>
      </c>
      <c r="BF123" s="218">
        <f>IF(N123="snížená",J123,0)</f>
        <v>0</v>
      </c>
      <c r="BG123" s="218">
        <f>IF(N123="zákl. přenesená",J123,0)</f>
        <v>0</v>
      </c>
      <c r="BH123" s="218">
        <f>IF(N123="sníž. přenesená",J123,0)</f>
        <v>0</v>
      </c>
      <c r="BI123" s="218">
        <f>IF(N123="nulová",J123,0)</f>
        <v>0</v>
      </c>
      <c r="BJ123" s="19" t="s">
        <v>78</v>
      </c>
      <c r="BK123" s="218">
        <f>ROUND(I123*H123,2)</f>
        <v>0</v>
      </c>
      <c r="BL123" s="19" t="s">
        <v>165</v>
      </c>
      <c r="BM123" s="217" t="s">
        <v>224</v>
      </c>
    </row>
    <row r="124" s="2" customFormat="1">
      <c r="A124" s="40"/>
      <c r="B124" s="41"/>
      <c r="C124" s="42"/>
      <c r="D124" s="219" t="s">
        <v>167</v>
      </c>
      <c r="E124" s="42"/>
      <c r="F124" s="220" t="s">
        <v>225</v>
      </c>
      <c r="G124" s="42"/>
      <c r="H124" s="42"/>
      <c r="I124" s="221"/>
      <c r="J124" s="42"/>
      <c r="K124" s="42"/>
      <c r="L124" s="46"/>
      <c r="M124" s="222"/>
      <c r="N124" s="22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167</v>
      </c>
      <c r="AU124" s="19" t="s">
        <v>80</v>
      </c>
    </row>
    <row r="125" s="13" customFormat="1">
      <c r="A125" s="13"/>
      <c r="B125" s="224"/>
      <c r="C125" s="225"/>
      <c r="D125" s="226" t="s">
        <v>169</v>
      </c>
      <c r="E125" s="227" t="s">
        <v>19</v>
      </c>
      <c r="F125" s="228" t="s">
        <v>226</v>
      </c>
      <c r="G125" s="225"/>
      <c r="H125" s="227" t="s">
        <v>19</v>
      </c>
      <c r="I125" s="229"/>
      <c r="J125" s="225"/>
      <c r="K125" s="225"/>
      <c r="L125" s="230"/>
      <c r="M125" s="231"/>
      <c r="N125" s="232"/>
      <c r="O125" s="232"/>
      <c r="P125" s="232"/>
      <c r="Q125" s="232"/>
      <c r="R125" s="232"/>
      <c r="S125" s="232"/>
      <c r="T125" s="23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34" t="s">
        <v>169</v>
      </c>
      <c r="AU125" s="234" t="s">
        <v>80</v>
      </c>
      <c r="AV125" s="13" t="s">
        <v>78</v>
      </c>
      <c r="AW125" s="13" t="s">
        <v>171</v>
      </c>
      <c r="AX125" s="13" t="s">
        <v>70</v>
      </c>
      <c r="AY125" s="234" t="s">
        <v>158</v>
      </c>
    </row>
    <row r="126" s="13" customFormat="1">
      <c r="A126" s="13"/>
      <c r="B126" s="224"/>
      <c r="C126" s="225"/>
      <c r="D126" s="226" t="s">
        <v>169</v>
      </c>
      <c r="E126" s="227" t="s">
        <v>19</v>
      </c>
      <c r="F126" s="228" t="s">
        <v>185</v>
      </c>
      <c r="G126" s="225"/>
      <c r="H126" s="227" t="s">
        <v>19</v>
      </c>
      <c r="I126" s="229"/>
      <c r="J126" s="225"/>
      <c r="K126" s="225"/>
      <c r="L126" s="230"/>
      <c r="M126" s="231"/>
      <c r="N126" s="232"/>
      <c r="O126" s="232"/>
      <c r="P126" s="232"/>
      <c r="Q126" s="232"/>
      <c r="R126" s="232"/>
      <c r="S126" s="232"/>
      <c r="T126" s="23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34" t="s">
        <v>169</v>
      </c>
      <c r="AU126" s="234" t="s">
        <v>80</v>
      </c>
      <c r="AV126" s="13" t="s">
        <v>78</v>
      </c>
      <c r="AW126" s="13" t="s">
        <v>171</v>
      </c>
      <c r="AX126" s="13" t="s">
        <v>70</v>
      </c>
      <c r="AY126" s="234" t="s">
        <v>158</v>
      </c>
    </row>
    <row r="127" s="14" customFormat="1">
      <c r="A127" s="14"/>
      <c r="B127" s="235"/>
      <c r="C127" s="236"/>
      <c r="D127" s="226" t="s">
        <v>169</v>
      </c>
      <c r="E127" s="237" t="s">
        <v>19</v>
      </c>
      <c r="F127" s="238" t="s">
        <v>227</v>
      </c>
      <c r="G127" s="236"/>
      <c r="H127" s="239">
        <v>526.39999999999998</v>
      </c>
      <c r="I127" s="240"/>
      <c r="J127" s="236"/>
      <c r="K127" s="236"/>
      <c r="L127" s="241"/>
      <c r="M127" s="242"/>
      <c r="N127" s="243"/>
      <c r="O127" s="243"/>
      <c r="P127" s="243"/>
      <c r="Q127" s="243"/>
      <c r="R127" s="243"/>
      <c r="S127" s="243"/>
      <c r="T127" s="24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45" t="s">
        <v>169</v>
      </c>
      <c r="AU127" s="245" t="s">
        <v>80</v>
      </c>
      <c r="AV127" s="14" t="s">
        <v>80</v>
      </c>
      <c r="AW127" s="14" t="s">
        <v>171</v>
      </c>
      <c r="AX127" s="14" t="s">
        <v>70</v>
      </c>
      <c r="AY127" s="245" t="s">
        <v>158</v>
      </c>
    </row>
    <row r="128" s="13" customFormat="1">
      <c r="A128" s="13"/>
      <c r="B128" s="224"/>
      <c r="C128" s="225"/>
      <c r="D128" s="226" t="s">
        <v>169</v>
      </c>
      <c r="E128" s="227" t="s">
        <v>19</v>
      </c>
      <c r="F128" s="228" t="s">
        <v>187</v>
      </c>
      <c r="G128" s="225"/>
      <c r="H128" s="227" t="s">
        <v>19</v>
      </c>
      <c r="I128" s="229"/>
      <c r="J128" s="225"/>
      <c r="K128" s="225"/>
      <c r="L128" s="230"/>
      <c r="M128" s="231"/>
      <c r="N128" s="232"/>
      <c r="O128" s="232"/>
      <c r="P128" s="232"/>
      <c r="Q128" s="232"/>
      <c r="R128" s="232"/>
      <c r="S128" s="232"/>
      <c r="T128" s="23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34" t="s">
        <v>169</v>
      </c>
      <c r="AU128" s="234" t="s">
        <v>80</v>
      </c>
      <c r="AV128" s="13" t="s">
        <v>78</v>
      </c>
      <c r="AW128" s="13" t="s">
        <v>171</v>
      </c>
      <c r="AX128" s="13" t="s">
        <v>70</v>
      </c>
      <c r="AY128" s="234" t="s">
        <v>158</v>
      </c>
    </row>
    <row r="129" s="14" customFormat="1">
      <c r="A129" s="14"/>
      <c r="B129" s="235"/>
      <c r="C129" s="236"/>
      <c r="D129" s="226" t="s">
        <v>169</v>
      </c>
      <c r="E129" s="237" t="s">
        <v>19</v>
      </c>
      <c r="F129" s="238" t="s">
        <v>228</v>
      </c>
      <c r="G129" s="236"/>
      <c r="H129" s="239">
        <v>65.799999999999997</v>
      </c>
      <c r="I129" s="240"/>
      <c r="J129" s="236"/>
      <c r="K129" s="236"/>
      <c r="L129" s="241"/>
      <c r="M129" s="242"/>
      <c r="N129" s="243"/>
      <c r="O129" s="243"/>
      <c r="P129" s="243"/>
      <c r="Q129" s="243"/>
      <c r="R129" s="243"/>
      <c r="S129" s="243"/>
      <c r="T129" s="24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45" t="s">
        <v>169</v>
      </c>
      <c r="AU129" s="245" t="s">
        <v>80</v>
      </c>
      <c r="AV129" s="14" t="s">
        <v>80</v>
      </c>
      <c r="AW129" s="14" t="s">
        <v>171</v>
      </c>
      <c r="AX129" s="14" t="s">
        <v>70</v>
      </c>
      <c r="AY129" s="245" t="s">
        <v>158</v>
      </c>
    </row>
    <row r="130" s="13" customFormat="1">
      <c r="A130" s="13"/>
      <c r="B130" s="224"/>
      <c r="C130" s="225"/>
      <c r="D130" s="226" t="s">
        <v>169</v>
      </c>
      <c r="E130" s="227" t="s">
        <v>19</v>
      </c>
      <c r="F130" s="228" t="s">
        <v>189</v>
      </c>
      <c r="G130" s="225"/>
      <c r="H130" s="227" t="s">
        <v>19</v>
      </c>
      <c r="I130" s="229"/>
      <c r="J130" s="225"/>
      <c r="K130" s="225"/>
      <c r="L130" s="230"/>
      <c r="M130" s="231"/>
      <c r="N130" s="232"/>
      <c r="O130" s="232"/>
      <c r="P130" s="232"/>
      <c r="Q130" s="232"/>
      <c r="R130" s="232"/>
      <c r="S130" s="232"/>
      <c r="T130" s="23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34" t="s">
        <v>169</v>
      </c>
      <c r="AU130" s="234" t="s">
        <v>80</v>
      </c>
      <c r="AV130" s="13" t="s">
        <v>78</v>
      </c>
      <c r="AW130" s="13" t="s">
        <v>171</v>
      </c>
      <c r="AX130" s="13" t="s">
        <v>70</v>
      </c>
      <c r="AY130" s="234" t="s">
        <v>158</v>
      </c>
    </row>
    <row r="131" s="14" customFormat="1">
      <c r="A131" s="14"/>
      <c r="B131" s="235"/>
      <c r="C131" s="236"/>
      <c r="D131" s="226" t="s">
        <v>169</v>
      </c>
      <c r="E131" s="237" t="s">
        <v>19</v>
      </c>
      <c r="F131" s="238" t="s">
        <v>229</v>
      </c>
      <c r="G131" s="236"/>
      <c r="H131" s="239">
        <v>46.199999999999996</v>
      </c>
      <c r="I131" s="240"/>
      <c r="J131" s="236"/>
      <c r="K131" s="236"/>
      <c r="L131" s="241"/>
      <c r="M131" s="242"/>
      <c r="N131" s="243"/>
      <c r="O131" s="243"/>
      <c r="P131" s="243"/>
      <c r="Q131" s="243"/>
      <c r="R131" s="243"/>
      <c r="S131" s="243"/>
      <c r="T131" s="24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45" t="s">
        <v>169</v>
      </c>
      <c r="AU131" s="245" t="s">
        <v>80</v>
      </c>
      <c r="AV131" s="14" t="s">
        <v>80</v>
      </c>
      <c r="AW131" s="14" t="s">
        <v>171</v>
      </c>
      <c r="AX131" s="14" t="s">
        <v>70</v>
      </c>
      <c r="AY131" s="245" t="s">
        <v>158</v>
      </c>
    </row>
    <row r="132" s="13" customFormat="1">
      <c r="A132" s="13"/>
      <c r="B132" s="224"/>
      <c r="C132" s="225"/>
      <c r="D132" s="226" t="s">
        <v>169</v>
      </c>
      <c r="E132" s="227" t="s">
        <v>19</v>
      </c>
      <c r="F132" s="228" t="s">
        <v>191</v>
      </c>
      <c r="G132" s="225"/>
      <c r="H132" s="227" t="s">
        <v>19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34" t="s">
        <v>169</v>
      </c>
      <c r="AU132" s="234" t="s">
        <v>80</v>
      </c>
      <c r="AV132" s="13" t="s">
        <v>78</v>
      </c>
      <c r="AW132" s="13" t="s">
        <v>171</v>
      </c>
      <c r="AX132" s="13" t="s">
        <v>70</v>
      </c>
      <c r="AY132" s="234" t="s">
        <v>158</v>
      </c>
    </row>
    <row r="133" s="14" customFormat="1">
      <c r="A133" s="14"/>
      <c r="B133" s="235"/>
      <c r="C133" s="236"/>
      <c r="D133" s="226" t="s">
        <v>169</v>
      </c>
      <c r="E133" s="237" t="s">
        <v>19</v>
      </c>
      <c r="F133" s="238" t="s">
        <v>230</v>
      </c>
      <c r="G133" s="236"/>
      <c r="H133" s="239">
        <v>26.599999999999998</v>
      </c>
      <c r="I133" s="240"/>
      <c r="J133" s="236"/>
      <c r="K133" s="236"/>
      <c r="L133" s="241"/>
      <c r="M133" s="242"/>
      <c r="N133" s="243"/>
      <c r="O133" s="243"/>
      <c r="P133" s="243"/>
      <c r="Q133" s="243"/>
      <c r="R133" s="243"/>
      <c r="S133" s="243"/>
      <c r="T133" s="24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45" t="s">
        <v>169</v>
      </c>
      <c r="AU133" s="245" t="s">
        <v>80</v>
      </c>
      <c r="AV133" s="14" t="s">
        <v>80</v>
      </c>
      <c r="AW133" s="14" t="s">
        <v>171</v>
      </c>
      <c r="AX133" s="14" t="s">
        <v>70</v>
      </c>
      <c r="AY133" s="245" t="s">
        <v>158</v>
      </c>
    </row>
    <row r="134" s="2" customFormat="1" ht="22.2" customHeight="1">
      <c r="A134" s="40"/>
      <c r="B134" s="41"/>
      <c r="C134" s="206" t="s">
        <v>231</v>
      </c>
      <c r="D134" s="206" t="s">
        <v>160</v>
      </c>
      <c r="E134" s="207" t="s">
        <v>232</v>
      </c>
      <c r="F134" s="208" t="s">
        <v>233</v>
      </c>
      <c r="G134" s="209" t="s">
        <v>234</v>
      </c>
      <c r="H134" s="210">
        <v>438.61200000000002</v>
      </c>
      <c r="I134" s="211"/>
      <c r="J134" s="212">
        <f>ROUND(I134*H134,2)</f>
        <v>0</v>
      </c>
      <c r="K134" s="208" t="s">
        <v>164</v>
      </c>
      <c r="L134" s="46"/>
      <c r="M134" s="213" t="s">
        <v>19</v>
      </c>
      <c r="N134" s="214" t="s">
        <v>41</v>
      </c>
      <c r="O134" s="86"/>
      <c r="P134" s="215">
        <f>O134*H134</f>
        <v>0</v>
      </c>
      <c r="Q134" s="215">
        <v>0</v>
      </c>
      <c r="R134" s="215">
        <f>Q134*H134</f>
        <v>0</v>
      </c>
      <c r="S134" s="215">
        <v>0</v>
      </c>
      <c r="T134" s="216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17" t="s">
        <v>165</v>
      </c>
      <c r="AT134" s="217" t="s">
        <v>160</v>
      </c>
      <c r="AU134" s="217" t="s">
        <v>80</v>
      </c>
      <c r="AY134" s="19" t="s">
        <v>158</v>
      </c>
      <c r="BE134" s="218">
        <f>IF(N134="základní",J134,0)</f>
        <v>0</v>
      </c>
      <c r="BF134" s="218">
        <f>IF(N134="snížená",J134,0)</f>
        <v>0</v>
      </c>
      <c r="BG134" s="218">
        <f>IF(N134="zákl. přenesená",J134,0)</f>
        <v>0</v>
      </c>
      <c r="BH134" s="218">
        <f>IF(N134="sníž. přenesená",J134,0)</f>
        <v>0</v>
      </c>
      <c r="BI134" s="218">
        <f>IF(N134="nulová",J134,0)</f>
        <v>0</v>
      </c>
      <c r="BJ134" s="19" t="s">
        <v>78</v>
      </c>
      <c r="BK134" s="218">
        <f>ROUND(I134*H134,2)</f>
        <v>0</v>
      </c>
      <c r="BL134" s="19" t="s">
        <v>165</v>
      </c>
      <c r="BM134" s="217" t="s">
        <v>235</v>
      </c>
    </row>
    <row r="135" s="2" customFormat="1">
      <c r="A135" s="40"/>
      <c r="B135" s="41"/>
      <c r="C135" s="42"/>
      <c r="D135" s="219" t="s">
        <v>167</v>
      </c>
      <c r="E135" s="42"/>
      <c r="F135" s="220" t="s">
        <v>236</v>
      </c>
      <c r="G135" s="42"/>
      <c r="H135" s="42"/>
      <c r="I135" s="221"/>
      <c r="J135" s="42"/>
      <c r="K135" s="42"/>
      <c r="L135" s="46"/>
      <c r="M135" s="222"/>
      <c r="N135" s="22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167</v>
      </c>
      <c r="AU135" s="19" t="s">
        <v>80</v>
      </c>
    </row>
    <row r="136" s="13" customFormat="1">
      <c r="A136" s="13"/>
      <c r="B136" s="224"/>
      <c r="C136" s="225"/>
      <c r="D136" s="226" t="s">
        <v>169</v>
      </c>
      <c r="E136" s="227" t="s">
        <v>19</v>
      </c>
      <c r="F136" s="228" t="s">
        <v>237</v>
      </c>
      <c r="G136" s="225"/>
      <c r="H136" s="227" t="s">
        <v>19</v>
      </c>
      <c r="I136" s="229"/>
      <c r="J136" s="225"/>
      <c r="K136" s="225"/>
      <c r="L136" s="230"/>
      <c r="M136" s="231"/>
      <c r="N136" s="232"/>
      <c r="O136" s="232"/>
      <c r="P136" s="232"/>
      <c r="Q136" s="232"/>
      <c r="R136" s="232"/>
      <c r="S136" s="232"/>
      <c r="T136" s="23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34" t="s">
        <v>169</v>
      </c>
      <c r="AU136" s="234" t="s">
        <v>80</v>
      </c>
      <c r="AV136" s="13" t="s">
        <v>78</v>
      </c>
      <c r="AW136" s="13" t="s">
        <v>171</v>
      </c>
      <c r="AX136" s="13" t="s">
        <v>70</v>
      </c>
      <c r="AY136" s="234" t="s">
        <v>158</v>
      </c>
    </row>
    <row r="137" s="13" customFormat="1">
      <c r="A137" s="13"/>
      <c r="B137" s="224"/>
      <c r="C137" s="225"/>
      <c r="D137" s="226" t="s">
        <v>169</v>
      </c>
      <c r="E137" s="227" t="s">
        <v>19</v>
      </c>
      <c r="F137" s="228" t="s">
        <v>185</v>
      </c>
      <c r="G137" s="225"/>
      <c r="H137" s="227" t="s">
        <v>19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34" t="s">
        <v>169</v>
      </c>
      <c r="AU137" s="234" t="s">
        <v>80</v>
      </c>
      <c r="AV137" s="13" t="s">
        <v>78</v>
      </c>
      <c r="AW137" s="13" t="s">
        <v>171</v>
      </c>
      <c r="AX137" s="13" t="s">
        <v>70</v>
      </c>
      <c r="AY137" s="234" t="s">
        <v>158</v>
      </c>
    </row>
    <row r="138" s="14" customFormat="1">
      <c r="A138" s="14"/>
      <c r="B138" s="235"/>
      <c r="C138" s="236"/>
      <c r="D138" s="226" t="s">
        <v>169</v>
      </c>
      <c r="E138" s="237" t="s">
        <v>19</v>
      </c>
      <c r="F138" s="238" t="s">
        <v>238</v>
      </c>
      <c r="G138" s="236"/>
      <c r="H138" s="239">
        <v>1357.1732000000002</v>
      </c>
      <c r="I138" s="240"/>
      <c r="J138" s="236"/>
      <c r="K138" s="236"/>
      <c r="L138" s="241"/>
      <c r="M138" s="242"/>
      <c r="N138" s="243"/>
      <c r="O138" s="243"/>
      <c r="P138" s="243"/>
      <c r="Q138" s="243"/>
      <c r="R138" s="243"/>
      <c r="S138" s="243"/>
      <c r="T138" s="24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45" t="s">
        <v>169</v>
      </c>
      <c r="AU138" s="245" t="s">
        <v>80</v>
      </c>
      <c r="AV138" s="14" t="s">
        <v>80</v>
      </c>
      <c r="AW138" s="14" t="s">
        <v>171</v>
      </c>
      <c r="AX138" s="14" t="s">
        <v>70</v>
      </c>
      <c r="AY138" s="245" t="s">
        <v>158</v>
      </c>
    </row>
    <row r="139" s="14" customFormat="1">
      <c r="A139" s="14"/>
      <c r="B139" s="235"/>
      <c r="C139" s="236"/>
      <c r="D139" s="226" t="s">
        <v>169</v>
      </c>
      <c r="E139" s="237" t="s">
        <v>19</v>
      </c>
      <c r="F139" s="238" t="s">
        <v>239</v>
      </c>
      <c r="G139" s="236"/>
      <c r="H139" s="239">
        <v>117.19800000000001</v>
      </c>
      <c r="I139" s="240"/>
      <c r="J139" s="236"/>
      <c r="K139" s="236"/>
      <c r="L139" s="241"/>
      <c r="M139" s="242"/>
      <c r="N139" s="243"/>
      <c r="O139" s="243"/>
      <c r="P139" s="243"/>
      <c r="Q139" s="243"/>
      <c r="R139" s="243"/>
      <c r="S139" s="243"/>
      <c r="T139" s="24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45" t="s">
        <v>169</v>
      </c>
      <c r="AU139" s="245" t="s">
        <v>80</v>
      </c>
      <c r="AV139" s="14" t="s">
        <v>80</v>
      </c>
      <c r="AW139" s="14" t="s">
        <v>171</v>
      </c>
      <c r="AX139" s="14" t="s">
        <v>70</v>
      </c>
      <c r="AY139" s="245" t="s">
        <v>158</v>
      </c>
    </row>
    <row r="140" s="13" customFormat="1">
      <c r="A140" s="13"/>
      <c r="B140" s="224"/>
      <c r="C140" s="225"/>
      <c r="D140" s="226" t="s">
        <v>169</v>
      </c>
      <c r="E140" s="227" t="s">
        <v>19</v>
      </c>
      <c r="F140" s="228" t="s">
        <v>187</v>
      </c>
      <c r="G140" s="225"/>
      <c r="H140" s="227" t="s">
        <v>19</v>
      </c>
      <c r="I140" s="229"/>
      <c r="J140" s="225"/>
      <c r="K140" s="225"/>
      <c r="L140" s="230"/>
      <c r="M140" s="231"/>
      <c r="N140" s="232"/>
      <c r="O140" s="232"/>
      <c r="P140" s="232"/>
      <c r="Q140" s="232"/>
      <c r="R140" s="232"/>
      <c r="S140" s="232"/>
      <c r="T140" s="23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34" t="s">
        <v>169</v>
      </c>
      <c r="AU140" s="234" t="s">
        <v>80</v>
      </c>
      <c r="AV140" s="13" t="s">
        <v>78</v>
      </c>
      <c r="AW140" s="13" t="s">
        <v>171</v>
      </c>
      <c r="AX140" s="13" t="s">
        <v>70</v>
      </c>
      <c r="AY140" s="234" t="s">
        <v>158</v>
      </c>
    </row>
    <row r="141" s="14" customFormat="1">
      <c r="A141" s="14"/>
      <c r="B141" s="235"/>
      <c r="C141" s="236"/>
      <c r="D141" s="226" t="s">
        <v>169</v>
      </c>
      <c r="E141" s="237" t="s">
        <v>19</v>
      </c>
      <c r="F141" s="238" t="s">
        <v>240</v>
      </c>
      <c r="G141" s="236"/>
      <c r="H141" s="239">
        <v>137.898</v>
      </c>
      <c r="I141" s="240"/>
      <c r="J141" s="236"/>
      <c r="K141" s="236"/>
      <c r="L141" s="241"/>
      <c r="M141" s="242"/>
      <c r="N141" s="243"/>
      <c r="O141" s="243"/>
      <c r="P141" s="243"/>
      <c r="Q141" s="243"/>
      <c r="R141" s="243"/>
      <c r="S141" s="243"/>
      <c r="T141" s="24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45" t="s">
        <v>169</v>
      </c>
      <c r="AU141" s="245" t="s">
        <v>80</v>
      </c>
      <c r="AV141" s="14" t="s">
        <v>80</v>
      </c>
      <c r="AW141" s="14" t="s">
        <v>171</v>
      </c>
      <c r="AX141" s="14" t="s">
        <v>70</v>
      </c>
      <c r="AY141" s="245" t="s">
        <v>158</v>
      </c>
    </row>
    <row r="142" s="13" customFormat="1">
      <c r="A142" s="13"/>
      <c r="B142" s="224"/>
      <c r="C142" s="225"/>
      <c r="D142" s="226" t="s">
        <v>169</v>
      </c>
      <c r="E142" s="227" t="s">
        <v>19</v>
      </c>
      <c r="F142" s="228" t="s">
        <v>189</v>
      </c>
      <c r="G142" s="225"/>
      <c r="H142" s="227" t="s">
        <v>19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34" t="s">
        <v>169</v>
      </c>
      <c r="AU142" s="234" t="s">
        <v>80</v>
      </c>
      <c r="AV142" s="13" t="s">
        <v>78</v>
      </c>
      <c r="AW142" s="13" t="s">
        <v>171</v>
      </c>
      <c r="AX142" s="13" t="s">
        <v>70</v>
      </c>
      <c r="AY142" s="234" t="s">
        <v>158</v>
      </c>
    </row>
    <row r="143" s="14" customFormat="1">
      <c r="A143" s="14"/>
      <c r="B143" s="235"/>
      <c r="C143" s="236"/>
      <c r="D143" s="226" t="s">
        <v>169</v>
      </c>
      <c r="E143" s="237" t="s">
        <v>19</v>
      </c>
      <c r="F143" s="238" t="s">
        <v>241</v>
      </c>
      <c r="G143" s="236"/>
      <c r="H143" s="239">
        <v>85.635599999999997</v>
      </c>
      <c r="I143" s="240"/>
      <c r="J143" s="236"/>
      <c r="K143" s="236"/>
      <c r="L143" s="241"/>
      <c r="M143" s="242"/>
      <c r="N143" s="243"/>
      <c r="O143" s="243"/>
      <c r="P143" s="243"/>
      <c r="Q143" s="243"/>
      <c r="R143" s="243"/>
      <c r="S143" s="243"/>
      <c r="T143" s="24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45" t="s">
        <v>169</v>
      </c>
      <c r="AU143" s="245" t="s">
        <v>80</v>
      </c>
      <c r="AV143" s="14" t="s">
        <v>80</v>
      </c>
      <c r="AW143" s="14" t="s">
        <v>171</v>
      </c>
      <c r="AX143" s="14" t="s">
        <v>70</v>
      </c>
      <c r="AY143" s="245" t="s">
        <v>158</v>
      </c>
    </row>
    <row r="144" s="13" customFormat="1">
      <c r="A144" s="13"/>
      <c r="B144" s="224"/>
      <c r="C144" s="225"/>
      <c r="D144" s="226" t="s">
        <v>169</v>
      </c>
      <c r="E144" s="227" t="s">
        <v>19</v>
      </c>
      <c r="F144" s="228" t="s">
        <v>191</v>
      </c>
      <c r="G144" s="225"/>
      <c r="H144" s="227" t="s">
        <v>19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34" t="s">
        <v>169</v>
      </c>
      <c r="AU144" s="234" t="s">
        <v>80</v>
      </c>
      <c r="AV144" s="13" t="s">
        <v>78</v>
      </c>
      <c r="AW144" s="13" t="s">
        <v>171</v>
      </c>
      <c r="AX144" s="13" t="s">
        <v>70</v>
      </c>
      <c r="AY144" s="234" t="s">
        <v>158</v>
      </c>
    </row>
    <row r="145" s="14" customFormat="1">
      <c r="A145" s="14"/>
      <c r="B145" s="235"/>
      <c r="C145" s="236"/>
      <c r="D145" s="226" t="s">
        <v>169</v>
      </c>
      <c r="E145" s="237" t="s">
        <v>19</v>
      </c>
      <c r="F145" s="238" t="s">
        <v>242</v>
      </c>
      <c r="G145" s="236"/>
      <c r="H145" s="239">
        <v>56.543999999999997</v>
      </c>
      <c r="I145" s="240"/>
      <c r="J145" s="236"/>
      <c r="K145" s="236"/>
      <c r="L145" s="241"/>
      <c r="M145" s="242"/>
      <c r="N145" s="243"/>
      <c r="O145" s="243"/>
      <c r="P145" s="243"/>
      <c r="Q145" s="243"/>
      <c r="R145" s="243"/>
      <c r="S145" s="243"/>
      <c r="T145" s="24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45" t="s">
        <v>169</v>
      </c>
      <c r="AU145" s="245" t="s">
        <v>80</v>
      </c>
      <c r="AV145" s="14" t="s">
        <v>80</v>
      </c>
      <c r="AW145" s="14" t="s">
        <v>171</v>
      </c>
      <c r="AX145" s="14" t="s">
        <v>70</v>
      </c>
      <c r="AY145" s="245" t="s">
        <v>158</v>
      </c>
    </row>
    <row r="146" s="14" customFormat="1">
      <c r="A146" s="14"/>
      <c r="B146" s="235"/>
      <c r="C146" s="236"/>
      <c r="D146" s="226" t="s">
        <v>169</v>
      </c>
      <c r="E146" s="236"/>
      <c r="F146" s="238" t="s">
        <v>243</v>
      </c>
      <c r="G146" s="236"/>
      <c r="H146" s="239">
        <v>438.61200000000002</v>
      </c>
      <c r="I146" s="240"/>
      <c r="J146" s="236"/>
      <c r="K146" s="236"/>
      <c r="L146" s="241"/>
      <c r="M146" s="242"/>
      <c r="N146" s="243"/>
      <c r="O146" s="243"/>
      <c r="P146" s="243"/>
      <c r="Q146" s="243"/>
      <c r="R146" s="243"/>
      <c r="S146" s="243"/>
      <c r="T146" s="24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45" t="s">
        <v>169</v>
      </c>
      <c r="AU146" s="245" t="s">
        <v>80</v>
      </c>
      <c r="AV146" s="14" t="s">
        <v>80</v>
      </c>
      <c r="AW146" s="14" t="s">
        <v>4</v>
      </c>
      <c r="AX146" s="14" t="s">
        <v>78</v>
      </c>
      <c r="AY146" s="245" t="s">
        <v>158</v>
      </c>
    </row>
    <row r="147" s="2" customFormat="1" ht="22.2" customHeight="1">
      <c r="A147" s="40"/>
      <c r="B147" s="41"/>
      <c r="C147" s="206" t="s">
        <v>244</v>
      </c>
      <c r="D147" s="206" t="s">
        <v>160</v>
      </c>
      <c r="E147" s="207" t="s">
        <v>245</v>
      </c>
      <c r="F147" s="208" t="s">
        <v>246</v>
      </c>
      <c r="G147" s="209" t="s">
        <v>234</v>
      </c>
      <c r="H147" s="210">
        <v>701.77999999999997</v>
      </c>
      <c r="I147" s="211"/>
      <c r="J147" s="212">
        <f>ROUND(I147*H147,2)</f>
        <v>0</v>
      </c>
      <c r="K147" s="208" t="s">
        <v>164</v>
      </c>
      <c r="L147" s="46"/>
      <c r="M147" s="213" t="s">
        <v>19</v>
      </c>
      <c r="N147" s="214" t="s">
        <v>41</v>
      </c>
      <c r="O147" s="86"/>
      <c r="P147" s="215">
        <f>O147*H147</f>
        <v>0</v>
      </c>
      <c r="Q147" s="215">
        <v>0</v>
      </c>
      <c r="R147" s="215">
        <f>Q147*H147</f>
        <v>0</v>
      </c>
      <c r="S147" s="215">
        <v>0</v>
      </c>
      <c r="T147" s="21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17" t="s">
        <v>165</v>
      </c>
      <c r="AT147" s="217" t="s">
        <v>160</v>
      </c>
      <c r="AU147" s="217" t="s">
        <v>80</v>
      </c>
      <c r="AY147" s="19" t="s">
        <v>158</v>
      </c>
      <c r="BE147" s="218">
        <f>IF(N147="základní",J147,0)</f>
        <v>0</v>
      </c>
      <c r="BF147" s="218">
        <f>IF(N147="snížená",J147,0)</f>
        <v>0</v>
      </c>
      <c r="BG147" s="218">
        <f>IF(N147="zákl. přenesená",J147,0)</f>
        <v>0</v>
      </c>
      <c r="BH147" s="218">
        <f>IF(N147="sníž. přenesená",J147,0)</f>
        <v>0</v>
      </c>
      <c r="BI147" s="218">
        <f>IF(N147="nulová",J147,0)</f>
        <v>0</v>
      </c>
      <c r="BJ147" s="19" t="s">
        <v>78</v>
      </c>
      <c r="BK147" s="218">
        <f>ROUND(I147*H147,2)</f>
        <v>0</v>
      </c>
      <c r="BL147" s="19" t="s">
        <v>165</v>
      </c>
      <c r="BM147" s="217" t="s">
        <v>247</v>
      </c>
    </row>
    <row r="148" s="2" customFormat="1">
      <c r="A148" s="40"/>
      <c r="B148" s="41"/>
      <c r="C148" s="42"/>
      <c r="D148" s="219" t="s">
        <v>167</v>
      </c>
      <c r="E148" s="42"/>
      <c r="F148" s="220" t="s">
        <v>248</v>
      </c>
      <c r="G148" s="42"/>
      <c r="H148" s="42"/>
      <c r="I148" s="221"/>
      <c r="J148" s="42"/>
      <c r="K148" s="42"/>
      <c r="L148" s="46"/>
      <c r="M148" s="222"/>
      <c r="N148" s="223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167</v>
      </c>
      <c r="AU148" s="19" t="s">
        <v>80</v>
      </c>
    </row>
    <row r="149" s="13" customFormat="1">
      <c r="A149" s="13"/>
      <c r="B149" s="224"/>
      <c r="C149" s="225"/>
      <c r="D149" s="226" t="s">
        <v>169</v>
      </c>
      <c r="E149" s="227" t="s">
        <v>19</v>
      </c>
      <c r="F149" s="228" t="s">
        <v>249</v>
      </c>
      <c r="G149" s="225"/>
      <c r="H149" s="227" t="s">
        <v>19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34" t="s">
        <v>169</v>
      </c>
      <c r="AU149" s="234" t="s">
        <v>80</v>
      </c>
      <c r="AV149" s="13" t="s">
        <v>78</v>
      </c>
      <c r="AW149" s="13" t="s">
        <v>171</v>
      </c>
      <c r="AX149" s="13" t="s">
        <v>70</v>
      </c>
      <c r="AY149" s="234" t="s">
        <v>158</v>
      </c>
    </row>
    <row r="150" s="13" customFormat="1">
      <c r="A150" s="13"/>
      <c r="B150" s="224"/>
      <c r="C150" s="225"/>
      <c r="D150" s="226" t="s">
        <v>169</v>
      </c>
      <c r="E150" s="227" t="s">
        <v>19</v>
      </c>
      <c r="F150" s="228" t="s">
        <v>185</v>
      </c>
      <c r="G150" s="225"/>
      <c r="H150" s="227" t="s">
        <v>19</v>
      </c>
      <c r="I150" s="229"/>
      <c r="J150" s="225"/>
      <c r="K150" s="225"/>
      <c r="L150" s="230"/>
      <c r="M150" s="231"/>
      <c r="N150" s="232"/>
      <c r="O150" s="232"/>
      <c r="P150" s="232"/>
      <c r="Q150" s="232"/>
      <c r="R150" s="232"/>
      <c r="S150" s="232"/>
      <c r="T150" s="23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34" t="s">
        <v>169</v>
      </c>
      <c r="AU150" s="234" t="s">
        <v>80</v>
      </c>
      <c r="AV150" s="13" t="s">
        <v>78</v>
      </c>
      <c r="AW150" s="13" t="s">
        <v>171</v>
      </c>
      <c r="AX150" s="13" t="s">
        <v>70</v>
      </c>
      <c r="AY150" s="234" t="s">
        <v>158</v>
      </c>
    </row>
    <row r="151" s="14" customFormat="1">
      <c r="A151" s="14"/>
      <c r="B151" s="235"/>
      <c r="C151" s="236"/>
      <c r="D151" s="226" t="s">
        <v>169</v>
      </c>
      <c r="E151" s="237" t="s">
        <v>19</v>
      </c>
      <c r="F151" s="238" t="s">
        <v>238</v>
      </c>
      <c r="G151" s="236"/>
      <c r="H151" s="239">
        <v>1357.1732000000002</v>
      </c>
      <c r="I151" s="240"/>
      <c r="J151" s="236"/>
      <c r="K151" s="236"/>
      <c r="L151" s="241"/>
      <c r="M151" s="242"/>
      <c r="N151" s="243"/>
      <c r="O151" s="243"/>
      <c r="P151" s="243"/>
      <c r="Q151" s="243"/>
      <c r="R151" s="243"/>
      <c r="S151" s="243"/>
      <c r="T151" s="24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45" t="s">
        <v>169</v>
      </c>
      <c r="AU151" s="245" t="s">
        <v>80</v>
      </c>
      <c r="AV151" s="14" t="s">
        <v>80</v>
      </c>
      <c r="AW151" s="14" t="s">
        <v>171</v>
      </c>
      <c r="AX151" s="14" t="s">
        <v>70</v>
      </c>
      <c r="AY151" s="245" t="s">
        <v>158</v>
      </c>
    </row>
    <row r="152" s="14" customFormat="1">
      <c r="A152" s="14"/>
      <c r="B152" s="235"/>
      <c r="C152" s="236"/>
      <c r="D152" s="226" t="s">
        <v>169</v>
      </c>
      <c r="E152" s="237" t="s">
        <v>19</v>
      </c>
      <c r="F152" s="238" t="s">
        <v>239</v>
      </c>
      <c r="G152" s="236"/>
      <c r="H152" s="239">
        <v>117.19800000000001</v>
      </c>
      <c r="I152" s="240"/>
      <c r="J152" s="236"/>
      <c r="K152" s="236"/>
      <c r="L152" s="241"/>
      <c r="M152" s="242"/>
      <c r="N152" s="243"/>
      <c r="O152" s="243"/>
      <c r="P152" s="243"/>
      <c r="Q152" s="243"/>
      <c r="R152" s="243"/>
      <c r="S152" s="243"/>
      <c r="T152" s="24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45" t="s">
        <v>169</v>
      </c>
      <c r="AU152" s="245" t="s">
        <v>80</v>
      </c>
      <c r="AV152" s="14" t="s">
        <v>80</v>
      </c>
      <c r="AW152" s="14" t="s">
        <v>171</v>
      </c>
      <c r="AX152" s="14" t="s">
        <v>70</v>
      </c>
      <c r="AY152" s="245" t="s">
        <v>158</v>
      </c>
    </row>
    <row r="153" s="13" customFormat="1">
      <c r="A153" s="13"/>
      <c r="B153" s="224"/>
      <c r="C153" s="225"/>
      <c r="D153" s="226" t="s">
        <v>169</v>
      </c>
      <c r="E153" s="227" t="s">
        <v>19</v>
      </c>
      <c r="F153" s="228" t="s">
        <v>187</v>
      </c>
      <c r="G153" s="225"/>
      <c r="H153" s="227" t="s">
        <v>19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34" t="s">
        <v>169</v>
      </c>
      <c r="AU153" s="234" t="s">
        <v>80</v>
      </c>
      <c r="AV153" s="13" t="s">
        <v>78</v>
      </c>
      <c r="AW153" s="13" t="s">
        <v>171</v>
      </c>
      <c r="AX153" s="13" t="s">
        <v>70</v>
      </c>
      <c r="AY153" s="234" t="s">
        <v>158</v>
      </c>
    </row>
    <row r="154" s="14" customFormat="1">
      <c r="A154" s="14"/>
      <c r="B154" s="235"/>
      <c r="C154" s="236"/>
      <c r="D154" s="226" t="s">
        <v>169</v>
      </c>
      <c r="E154" s="237" t="s">
        <v>19</v>
      </c>
      <c r="F154" s="238" t="s">
        <v>240</v>
      </c>
      <c r="G154" s="236"/>
      <c r="H154" s="239">
        <v>137.898</v>
      </c>
      <c r="I154" s="240"/>
      <c r="J154" s="236"/>
      <c r="K154" s="236"/>
      <c r="L154" s="241"/>
      <c r="M154" s="242"/>
      <c r="N154" s="243"/>
      <c r="O154" s="243"/>
      <c r="P154" s="243"/>
      <c r="Q154" s="243"/>
      <c r="R154" s="243"/>
      <c r="S154" s="243"/>
      <c r="T154" s="24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45" t="s">
        <v>169</v>
      </c>
      <c r="AU154" s="245" t="s">
        <v>80</v>
      </c>
      <c r="AV154" s="14" t="s">
        <v>80</v>
      </c>
      <c r="AW154" s="14" t="s">
        <v>171</v>
      </c>
      <c r="AX154" s="14" t="s">
        <v>70</v>
      </c>
      <c r="AY154" s="245" t="s">
        <v>158</v>
      </c>
    </row>
    <row r="155" s="13" customFormat="1">
      <c r="A155" s="13"/>
      <c r="B155" s="224"/>
      <c r="C155" s="225"/>
      <c r="D155" s="226" t="s">
        <v>169</v>
      </c>
      <c r="E155" s="227" t="s">
        <v>19</v>
      </c>
      <c r="F155" s="228" t="s">
        <v>189</v>
      </c>
      <c r="G155" s="225"/>
      <c r="H155" s="227" t="s">
        <v>19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34" t="s">
        <v>169</v>
      </c>
      <c r="AU155" s="234" t="s">
        <v>80</v>
      </c>
      <c r="AV155" s="13" t="s">
        <v>78</v>
      </c>
      <c r="AW155" s="13" t="s">
        <v>171</v>
      </c>
      <c r="AX155" s="13" t="s">
        <v>70</v>
      </c>
      <c r="AY155" s="234" t="s">
        <v>158</v>
      </c>
    </row>
    <row r="156" s="14" customFormat="1">
      <c r="A156" s="14"/>
      <c r="B156" s="235"/>
      <c r="C156" s="236"/>
      <c r="D156" s="226" t="s">
        <v>169</v>
      </c>
      <c r="E156" s="237" t="s">
        <v>19</v>
      </c>
      <c r="F156" s="238" t="s">
        <v>241</v>
      </c>
      <c r="G156" s="236"/>
      <c r="H156" s="239">
        <v>85.635599999999997</v>
      </c>
      <c r="I156" s="240"/>
      <c r="J156" s="236"/>
      <c r="K156" s="236"/>
      <c r="L156" s="241"/>
      <c r="M156" s="242"/>
      <c r="N156" s="243"/>
      <c r="O156" s="243"/>
      <c r="P156" s="243"/>
      <c r="Q156" s="243"/>
      <c r="R156" s="243"/>
      <c r="S156" s="243"/>
      <c r="T156" s="24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45" t="s">
        <v>169</v>
      </c>
      <c r="AU156" s="245" t="s">
        <v>80</v>
      </c>
      <c r="AV156" s="14" t="s">
        <v>80</v>
      </c>
      <c r="AW156" s="14" t="s">
        <v>171</v>
      </c>
      <c r="AX156" s="14" t="s">
        <v>70</v>
      </c>
      <c r="AY156" s="245" t="s">
        <v>158</v>
      </c>
    </row>
    <row r="157" s="13" customFormat="1">
      <c r="A157" s="13"/>
      <c r="B157" s="224"/>
      <c r="C157" s="225"/>
      <c r="D157" s="226" t="s">
        <v>169</v>
      </c>
      <c r="E157" s="227" t="s">
        <v>19</v>
      </c>
      <c r="F157" s="228" t="s">
        <v>191</v>
      </c>
      <c r="G157" s="225"/>
      <c r="H157" s="227" t="s">
        <v>19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34" t="s">
        <v>169</v>
      </c>
      <c r="AU157" s="234" t="s">
        <v>80</v>
      </c>
      <c r="AV157" s="13" t="s">
        <v>78</v>
      </c>
      <c r="AW157" s="13" t="s">
        <v>171</v>
      </c>
      <c r="AX157" s="13" t="s">
        <v>70</v>
      </c>
      <c r="AY157" s="234" t="s">
        <v>158</v>
      </c>
    </row>
    <row r="158" s="14" customFormat="1">
      <c r="A158" s="14"/>
      <c r="B158" s="235"/>
      <c r="C158" s="236"/>
      <c r="D158" s="226" t="s">
        <v>169</v>
      </c>
      <c r="E158" s="237" t="s">
        <v>19</v>
      </c>
      <c r="F158" s="238" t="s">
        <v>242</v>
      </c>
      <c r="G158" s="236"/>
      <c r="H158" s="239">
        <v>56.543999999999997</v>
      </c>
      <c r="I158" s="240"/>
      <c r="J158" s="236"/>
      <c r="K158" s="236"/>
      <c r="L158" s="241"/>
      <c r="M158" s="242"/>
      <c r="N158" s="243"/>
      <c r="O158" s="243"/>
      <c r="P158" s="243"/>
      <c r="Q158" s="243"/>
      <c r="R158" s="243"/>
      <c r="S158" s="243"/>
      <c r="T158" s="24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45" t="s">
        <v>169</v>
      </c>
      <c r="AU158" s="245" t="s">
        <v>80</v>
      </c>
      <c r="AV158" s="14" t="s">
        <v>80</v>
      </c>
      <c r="AW158" s="14" t="s">
        <v>171</v>
      </c>
      <c r="AX158" s="14" t="s">
        <v>70</v>
      </c>
      <c r="AY158" s="245" t="s">
        <v>158</v>
      </c>
    </row>
    <row r="159" s="14" customFormat="1">
      <c r="A159" s="14"/>
      <c r="B159" s="235"/>
      <c r="C159" s="236"/>
      <c r="D159" s="226" t="s">
        <v>169</v>
      </c>
      <c r="E159" s="236"/>
      <c r="F159" s="238" t="s">
        <v>250</v>
      </c>
      <c r="G159" s="236"/>
      <c r="H159" s="239">
        <v>701.77999999999997</v>
      </c>
      <c r="I159" s="240"/>
      <c r="J159" s="236"/>
      <c r="K159" s="236"/>
      <c r="L159" s="241"/>
      <c r="M159" s="242"/>
      <c r="N159" s="243"/>
      <c r="O159" s="243"/>
      <c r="P159" s="243"/>
      <c r="Q159" s="243"/>
      <c r="R159" s="243"/>
      <c r="S159" s="243"/>
      <c r="T159" s="24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45" t="s">
        <v>169</v>
      </c>
      <c r="AU159" s="245" t="s">
        <v>80</v>
      </c>
      <c r="AV159" s="14" t="s">
        <v>80</v>
      </c>
      <c r="AW159" s="14" t="s">
        <v>4</v>
      </c>
      <c r="AX159" s="14" t="s">
        <v>78</v>
      </c>
      <c r="AY159" s="245" t="s">
        <v>158</v>
      </c>
    </row>
    <row r="160" s="2" customFormat="1" ht="22.2" customHeight="1">
      <c r="A160" s="40"/>
      <c r="B160" s="41"/>
      <c r="C160" s="206" t="s">
        <v>8</v>
      </c>
      <c r="D160" s="206" t="s">
        <v>160</v>
      </c>
      <c r="E160" s="207" t="s">
        <v>251</v>
      </c>
      <c r="F160" s="208" t="s">
        <v>252</v>
      </c>
      <c r="G160" s="209" t="s">
        <v>234</v>
      </c>
      <c r="H160" s="210">
        <v>526.33500000000004</v>
      </c>
      <c r="I160" s="211"/>
      <c r="J160" s="212">
        <f>ROUND(I160*H160,2)</f>
        <v>0</v>
      </c>
      <c r="K160" s="208" t="s">
        <v>164</v>
      </c>
      <c r="L160" s="46"/>
      <c r="M160" s="213" t="s">
        <v>19</v>
      </c>
      <c r="N160" s="214" t="s">
        <v>41</v>
      </c>
      <c r="O160" s="86"/>
      <c r="P160" s="215">
        <f>O160*H160</f>
        <v>0</v>
      </c>
      <c r="Q160" s="215">
        <v>0</v>
      </c>
      <c r="R160" s="215">
        <f>Q160*H160</f>
        <v>0</v>
      </c>
      <c r="S160" s="215">
        <v>0</v>
      </c>
      <c r="T160" s="216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17" t="s">
        <v>165</v>
      </c>
      <c r="AT160" s="217" t="s">
        <v>160</v>
      </c>
      <c r="AU160" s="217" t="s">
        <v>80</v>
      </c>
      <c r="AY160" s="19" t="s">
        <v>158</v>
      </c>
      <c r="BE160" s="218">
        <f>IF(N160="základní",J160,0)</f>
        <v>0</v>
      </c>
      <c r="BF160" s="218">
        <f>IF(N160="snížená",J160,0)</f>
        <v>0</v>
      </c>
      <c r="BG160" s="218">
        <f>IF(N160="zákl. přenesená",J160,0)</f>
        <v>0</v>
      </c>
      <c r="BH160" s="218">
        <f>IF(N160="sníž. přenesená",J160,0)</f>
        <v>0</v>
      </c>
      <c r="BI160" s="218">
        <f>IF(N160="nulová",J160,0)</f>
        <v>0</v>
      </c>
      <c r="BJ160" s="19" t="s">
        <v>78</v>
      </c>
      <c r="BK160" s="218">
        <f>ROUND(I160*H160,2)</f>
        <v>0</v>
      </c>
      <c r="BL160" s="19" t="s">
        <v>165</v>
      </c>
      <c r="BM160" s="217" t="s">
        <v>253</v>
      </c>
    </row>
    <row r="161" s="2" customFormat="1">
      <c r="A161" s="40"/>
      <c r="B161" s="41"/>
      <c r="C161" s="42"/>
      <c r="D161" s="219" t="s">
        <v>167</v>
      </c>
      <c r="E161" s="42"/>
      <c r="F161" s="220" t="s">
        <v>254</v>
      </c>
      <c r="G161" s="42"/>
      <c r="H161" s="42"/>
      <c r="I161" s="221"/>
      <c r="J161" s="42"/>
      <c r="K161" s="42"/>
      <c r="L161" s="46"/>
      <c r="M161" s="222"/>
      <c r="N161" s="223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167</v>
      </c>
      <c r="AU161" s="19" t="s">
        <v>80</v>
      </c>
    </row>
    <row r="162" s="13" customFormat="1">
      <c r="A162" s="13"/>
      <c r="B162" s="224"/>
      <c r="C162" s="225"/>
      <c r="D162" s="226" t="s">
        <v>169</v>
      </c>
      <c r="E162" s="227" t="s">
        <v>19</v>
      </c>
      <c r="F162" s="228" t="s">
        <v>255</v>
      </c>
      <c r="G162" s="225"/>
      <c r="H162" s="227" t="s">
        <v>19</v>
      </c>
      <c r="I162" s="229"/>
      <c r="J162" s="225"/>
      <c r="K162" s="225"/>
      <c r="L162" s="230"/>
      <c r="M162" s="231"/>
      <c r="N162" s="232"/>
      <c r="O162" s="232"/>
      <c r="P162" s="232"/>
      <c r="Q162" s="232"/>
      <c r="R162" s="232"/>
      <c r="S162" s="232"/>
      <c r="T162" s="23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34" t="s">
        <v>169</v>
      </c>
      <c r="AU162" s="234" t="s">
        <v>80</v>
      </c>
      <c r="AV162" s="13" t="s">
        <v>78</v>
      </c>
      <c r="AW162" s="13" t="s">
        <v>171</v>
      </c>
      <c r="AX162" s="13" t="s">
        <v>70</v>
      </c>
      <c r="AY162" s="234" t="s">
        <v>158</v>
      </c>
    </row>
    <row r="163" s="13" customFormat="1">
      <c r="A163" s="13"/>
      <c r="B163" s="224"/>
      <c r="C163" s="225"/>
      <c r="D163" s="226" t="s">
        <v>169</v>
      </c>
      <c r="E163" s="227" t="s">
        <v>19</v>
      </c>
      <c r="F163" s="228" t="s">
        <v>185</v>
      </c>
      <c r="G163" s="225"/>
      <c r="H163" s="227" t="s">
        <v>19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34" t="s">
        <v>169</v>
      </c>
      <c r="AU163" s="234" t="s">
        <v>80</v>
      </c>
      <c r="AV163" s="13" t="s">
        <v>78</v>
      </c>
      <c r="AW163" s="13" t="s">
        <v>171</v>
      </c>
      <c r="AX163" s="13" t="s">
        <v>70</v>
      </c>
      <c r="AY163" s="234" t="s">
        <v>158</v>
      </c>
    </row>
    <row r="164" s="14" customFormat="1">
      <c r="A164" s="14"/>
      <c r="B164" s="235"/>
      <c r="C164" s="236"/>
      <c r="D164" s="226" t="s">
        <v>169</v>
      </c>
      <c r="E164" s="237" t="s">
        <v>19</v>
      </c>
      <c r="F164" s="238" t="s">
        <v>238</v>
      </c>
      <c r="G164" s="236"/>
      <c r="H164" s="239">
        <v>1357.1732000000002</v>
      </c>
      <c r="I164" s="240"/>
      <c r="J164" s="236"/>
      <c r="K164" s="236"/>
      <c r="L164" s="241"/>
      <c r="M164" s="242"/>
      <c r="N164" s="243"/>
      <c r="O164" s="243"/>
      <c r="P164" s="243"/>
      <c r="Q164" s="243"/>
      <c r="R164" s="243"/>
      <c r="S164" s="243"/>
      <c r="T164" s="24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45" t="s">
        <v>169</v>
      </c>
      <c r="AU164" s="245" t="s">
        <v>80</v>
      </c>
      <c r="AV164" s="14" t="s">
        <v>80</v>
      </c>
      <c r="AW164" s="14" t="s">
        <v>171</v>
      </c>
      <c r="AX164" s="14" t="s">
        <v>70</v>
      </c>
      <c r="AY164" s="245" t="s">
        <v>158</v>
      </c>
    </row>
    <row r="165" s="14" customFormat="1">
      <c r="A165" s="14"/>
      <c r="B165" s="235"/>
      <c r="C165" s="236"/>
      <c r="D165" s="226" t="s">
        <v>169</v>
      </c>
      <c r="E165" s="237" t="s">
        <v>19</v>
      </c>
      <c r="F165" s="238" t="s">
        <v>239</v>
      </c>
      <c r="G165" s="236"/>
      <c r="H165" s="239">
        <v>117.19800000000001</v>
      </c>
      <c r="I165" s="240"/>
      <c r="J165" s="236"/>
      <c r="K165" s="236"/>
      <c r="L165" s="241"/>
      <c r="M165" s="242"/>
      <c r="N165" s="243"/>
      <c r="O165" s="243"/>
      <c r="P165" s="243"/>
      <c r="Q165" s="243"/>
      <c r="R165" s="243"/>
      <c r="S165" s="243"/>
      <c r="T165" s="24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45" t="s">
        <v>169</v>
      </c>
      <c r="AU165" s="245" t="s">
        <v>80</v>
      </c>
      <c r="AV165" s="14" t="s">
        <v>80</v>
      </c>
      <c r="AW165" s="14" t="s">
        <v>171</v>
      </c>
      <c r="AX165" s="14" t="s">
        <v>70</v>
      </c>
      <c r="AY165" s="245" t="s">
        <v>158</v>
      </c>
    </row>
    <row r="166" s="13" customFormat="1">
      <c r="A166" s="13"/>
      <c r="B166" s="224"/>
      <c r="C166" s="225"/>
      <c r="D166" s="226" t="s">
        <v>169</v>
      </c>
      <c r="E166" s="227" t="s">
        <v>19</v>
      </c>
      <c r="F166" s="228" t="s">
        <v>187</v>
      </c>
      <c r="G166" s="225"/>
      <c r="H166" s="227" t="s">
        <v>19</v>
      </c>
      <c r="I166" s="229"/>
      <c r="J166" s="225"/>
      <c r="K166" s="225"/>
      <c r="L166" s="230"/>
      <c r="M166" s="231"/>
      <c r="N166" s="232"/>
      <c r="O166" s="232"/>
      <c r="P166" s="232"/>
      <c r="Q166" s="232"/>
      <c r="R166" s="232"/>
      <c r="S166" s="232"/>
      <c r="T166" s="23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34" t="s">
        <v>169</v>
      </c>
      <c r="AU166" s="234" t="s">
        <v>80</v>
      </c>
      <c r="AV166" s="13" t="s">
        <v>78</v>
      </c>
      <c r="AW166" s="13" t="s">
        <v>171</v>
      </c>
      <c r="AX166" s="13" t="s">
        <v>70</v>
      </c>
      <c r="AY166" s="234" t="s">
        <v>158</v>
      </c>
    </row>
    <row r="167" s="14" customFormat="1">
      <c r="A167" s="14"/>
      <c r="B167" s="235"/>
      <c r="C167" s="236"/>
      <c r="D167" s="226" t="s">
        <v>169</v>
      </c>
      <c r="E167" s="237" t="s">
        <v>19</v>
      </c>
      <c r="F167" s="238" t="s">
        <v>240</v>
      </c>
      <c r="G167" s="236"/>
      <c r="H167" s="239">
        <v>137.898</v>
      </c>
      <c r="I167" s="240"/>
      <c r="J167" s="236"/>
      <c r="K167" s="236"/>
      <c r="L167" s="241"/>
      <c r="M167" s="242"/>
      <c r="N167" s="243"/>
      <c r="O167" s="243"/>
      <c r="P167" s="243"/>
      <c r="Q167" s="243"/>
      <c r="R167" s="243"/>
      <c r="S167" s="243"/>
      <c r="T167" s="24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45" t="s">
        <v>169</v>
      </c>
      <c r="AU167" s="245" t="s">
        <v>80</v>
      </c>
      <c r="AV167" s="14" t="s">
        <v>80</v>
      </c>
      <c r="AW167" s="14" t="s">
        <v>171</v>
      </c>
      <c r="AX167" s="14" t="s">
        <v>70</v>
      </c>
      <c r="AY167" s="245" t="s">
        <v>158</v>
      </c>
    </row>
    <row r="168" s="13" customFormat="1">
      <c r="A168" s="13"/>
      <c r="B168" s="224"/>
      <c r="C168" s="225"/>
      <c r="D168" s="226" t="s">
        <v>169</v>
      </c>
      <c r="E168" s="227" t="s">
        <v>19</v>
      </c>
      <c r="F168" s="228" t="s">
        <v>189</v>
      </c>
      <c r="G168" s="225"/>
      <c r="H168" s="227" t="s">
        <v>19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34" t="s">
        <v>169</v>
      </c>
      <c r="AU168" s="234" t="s">
        <v>80</v>
      </c>
      <c r="AV168" s="13" t="s">
        <v>78</v>
      </c>
      <c r="AW168" s="13" t="s">
        <v>171</v>
      </c>
      <c r="AX168" s="13" t="s">
        <v>70</v>
      </c>
      <c r="AY168" s="234" t="s">
        <v>158</v>
      </c>
    </row>
    <row r="169" s="14" customFormat="1">
      <c r="A169" s="14"/>
      <c r="B169" s="235"/>
      <c r="C169" s="236"/>
      <c r="D169" s="226" t="s">
        <v>169</v>
      </c>
      <c r="E169" s="237" t="s">
        <v>19</v>
      </c>
      <c r="F169" s="238" t="s">
        <v>241</v>
      </c>
      <c r="G169" s="236"/>
      <c r="H169" s="239">
        <v>85.635599999999997</v>
      </c>
      <c r="I169" s="240"/>
      <c r="J169" s="236"/>
      <c r="K169" s="236"/>
      <c r="L169" s="241"/>
      <c r="M169" s="242"/>
      <c r="N169" s="243"/>
      <c r="O169" s="243"/>
      <c r="P169" s="243"/>
      <c r="Q169" s="243"/>
      <c r="R169" s="243"/>
      <c r="S169" s="243"/>
      <c r="T169" s="24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45" t="s">
        <v>169</v>
      </c>
      <c r="AU169" s="245" t="s">
        <v>80</v>
      </c>
      <c r="AV169" s="14" t="s">
        <v>80</v>
      </c>
      <c r="AW169" s="14" t="s">
        <v>171</v>
      </c>
      <c r="AX169" s="14" t="s">
        <v>70</v>
      </c>
      <c r="AY169" s="245" t="s">
        <v>158</v>
      </c>
    </row>
    <row r="170" s="13" customFormat="1">
      <c r="A170" s="13"/>
      <c r="B170" s="224"/>
      <c r="C170" s="225"/>
      <c r="D170" s="226" t="s">
        <v>169</v>
      </c>
      <c r="E170" s="227" t="s">
        <v>19</v>
      </c>
      <c r="F170" s="228" t="s">
        <v>191</v>
      </c>
      <c r="G170" s="225"/>
      <c r="H170" s="227" t="s">
        <v>19</v>
      </c>
      <c r="I170" s="229"/>
      <c r="J170" s="225"/>
      <c r="K170" s="225"/>
      <c r="L170" s="230"/>
      <c r="M170" s="231"/>
      <c r="N170" s="232"/>
      <c r="O170" s="232"/>
      <c r="P170" s="232"/>
      <c r="Q170" s="232"/>
      <c r="R170" s="232"/>
      <c r="S170" s="232"/>
      <c r="T170" s="23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34" t="s">
        <v>169</v>
      </c>
      <c r="AU170" s="234" t="s">
        <v>80</v>
      </c>
      <c r="AV170" s="13" t="s">
        <v>78</v>
      </c>
      <c r="AW170" s="13" t="s">
        <v>171</v>
      </c>
      <c r="AX170" s="13" t="s">
        <v>70</v>
      </c>
      <c r="AY170" s="234" t="s">
        <v>158</v>
      </c>
    </row>
    <row r="171" s="14" customFormat="1">
      <c r="A171" s="14"/>
      <c r="B171" s="235"/>
      <c r="C171" s="236"/>
      <c r="D171" s="226" t="s">
        <v>169</v>
      </c>
      <c r="E171" s="237" t="s">
        <v>19</v>
      </c>
      <c r="F171" s="238" t="s">
        <v>242</v>
      </c>
      <c r="G171" s="236"/>
      <c r="H171" s="239">
        <v>56.543999999999997</v>
      </c>
      <c r="I171" s="240"/>
      <c r="J171" s="236"/>
      <c r="K171" s="236"/>
      <c r="L171" s="241"/>
      <c r="M171" s="242"/>
      <c r="N171" s="243"/>
      <c r="O171" s="243"/>
      <c r="P171" s="243"/>
      <c r="Q171" s="243"/>
      <c r="R171" s="243"/>
      <c r="S171" s="243"/>
      <c r="T171" s="24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45" t="s">
        <v>169</v>
      </c>
      <c r="AU171" s="245" t="s">
        <v>80</v>
      </c>
      <c r="AV171" s="14" t="s">
        <v>80</v>
      </c>
      <c r="AW171" s="14" t="s">
        <v>171</v>
      </c>
      <c r="AX171" s="14" t="s">
        <v>70</v>
      </c>
      <c r="AY171" s="245" t="s">
        <v>158</v>
      </c>
    </row>
    <row r="172" s="14" customFormat="1">
      <c r="A172" s="14"/>
      <c r="B172" s="235"/>
      <c r="C172" s="236"/>
      <c r="D172" s="226" t="s">
        <v>169</v>
      </c>
      <c r="E172" s="236"/>
      <c r="F172" s="238" t="s">
        <v>256</v>
      </c>
      <c r="G172" s="236"/>
      <c r="H172" s="239">
        <v>526.33500000000004</v>
      </c>
      <c r="I172" s="240"/>
      <c r="J172" s="236"/>
      <c r="K172" s="236"/>
      <c r="L172" s="241"/>
      <c r="M172" s="242"/>
      <c r="N172" s="243"/>
      <c r="O172" s="243"/>
      <c r="P172" s="243"/>
      <c r="Q172" s="243"/>
      <c r="R172" s="243"/>
      <c r="S172" s="243"/>
      <c r="T172" s="24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45" t="s">
        <v>169</v>
      </c>
      <c r="AU172" s="245" t="s">
        <v>80</v>
      </c>
      <c r="AV172" s="14" t="s">
        <v>80</v>
      </c>
      <c r="AW172" s="14" t="s">
        <v>4</v>
      </c>
      <c r="AX172" s="14" t="s">
        <v>78</v>
      </c>
      <c r="AY172" s="245" t="s">
        <v>158</v>
      </c>
    </row>
    <row r="173" s="2" customFormat="1" ht="22.2" customHeight="1">
      <c r="A173" s="40"/>
      <c r="B173" s="41"/>
      <c r="C173" s="206" t="s">
        <v>257</v>
      </c>
      <c r="D173" s="206" t="s">
        <v>160</v>
      </c>
      <c r="E173" s="207" t="s">
        <v>258</v>
      </c>
      <c r="F173" s="208" t="s">
        <v>259</v>
      </c>
      <c r="G173" s="209" t="s">
        <v>234</v>
      </c>
      <c r="H173" s="210">
        <v>111.962</v>
      </c>
      <c r="I173" s="211"/>
      <c r="J173" s="212">
        <f>ROUND(I173*H173,2)</f>
        <v>0</v>
      </c>
      <c r="K173" s="208" t="s">
        <v>164</v>
      </c>
      <c r="L173" s="46"/>
      <c r="M173" s="213" t="s">
        <v>19</v>
      </c>
      <c r="N173" s="214" t="s">
        <v>41</v>
      </c>
      <c r="O173" s="86"/>
      <c r="P173" s="215">
        <f>O173*H173</f>
        <v>0</v>
      </c>
      <c r="Q173" s="215">
        <v>0</v>
      </c>
      <c r="R173" s="215">
        <f>Q173*H173</f>
        <v>0</v>
      </c>
      <c r="S173" s="215">
        <v>0</v>
      </c>
      <c r="T173" s="216">
        <f>S173*H173</f>
        <v>0</v>
      </c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R173" s="217" t="s">
        <v>165</v>
      </c>
      <c r="AT173" s="217" t="s">
        <v>160</v>
      </c>
      <c r="AU173" s="217" t="s">
        <v>80</v>
      </c>
      <c r="AY173" s="19" t="s">
        <v>158</v>
      </c>
      <c r="BE173" s="218">
        <f>IF(N173="základní",J173,0)</f>
        <v>0</v>
      </c>
      <c r="BF173" s="218">
        <f>IF(N173="snížená",J173,0)</f>
        <v>0</v>
      </c>
      <c r="BG173" s="218">
        <f>IF(N173="zákl. přenesená",J173,0)</f>
        <v>0</v>
      </c>
      <c r="BH173" s="218">
        <f>IF(N173="sníž. přenesená",J173,0)</f>
        <v>0</v>
      </c>
      <c r="BI173" s="218">
        <f>IF(N173="nulová",J173,0)</f>
        <v>0</v>
      </c>
      <c r="BJ173" s="19" t="s">
        <v>78</v>
      </c>
      <c r="BK173" s="218">
        <f>ROUND(I173*H173,2)</f>
        <v>0</v>
      </c>
      <c r="BL173" s="19" t="s">
        <v>165</v>
      </c>
      <c r="BM173" s="217" t="s">
        <v>260</v>
      </c>
    </row>
    <row r="174" s="2" customFormat="1">
      <c r="A174" s="40"/>
      <c r="B174" s="41"/>
      <c r="C174" s="42"/>
      <c r="D174" s="219" t="s">
        <v>167</v>
      </c>
      <c r="E174" s="42"/>
      <c r="F174" s="220" t="s">
        <v>261</v>
      </c>
      <c r="G174" s="42"/>
      <c r="H174" s="42"/>
      <c r="I174" s="221"/>
      <c r="J174" s="42"/>
      <c r="K174" s="42"/>
      <c r="L174" s="46"/>
      <c r="M174" s="222"/>
      <c r="N174" s="223"/>
      <c r="O174" s="86"/>
      <c r="P174" s="86"/>
      <c r="Q174" s="86"/>
      <c r="R174" s="86"/>
      <c r="S174" s="86"/>
      <c r="T174" s="87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T174" s="19" t="s">
        <v>167</v>
      </c>
      <c r="AU174" s="19" t="s">
        <v>80</v>
      </c>
    </row>
    <row r="175" s="13" customFormat="1">
      <c r="A175" s="13"/>
      <c r="B175" s="224"/>
      <c r="C175" s="225"/>
      <c r="D175" s="226" t="s">
        <v>169</v>
      </c>
      <c r="E175" s="227" t="s">
        <v>19</v>
      </c>
      <c r="F175" s="228" t="s">
        <v>262</v>
      </c>
      <c r="G175" s="225"/>
      <c r="H175" s="227" t="s">
        <v>19</v>
      </c>
      <c r="I175" s="229"/>
      <c r="J175" s="225"/>
      <c r="K175" s="225"/>
      <c r="L175" s="230"/>
      <c r="M175" s="231"/>
      <c r="N175" s="232"/>
      <c r="O175" s="232"/>
      <c r="P175" s="232"/>
      <c r="Q175" s="232"/>
      <c r="R175" s="232"/>
      <c r="S175" s="232"/>
      <c r="T175" s="23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34" t="s">
        <v>169</v>
      </c>
      <c r="AU175" s="234" t="s">
        <v>80</v>
      </c>
      <c r="AV175" s="13" t="s">
        <v>78</v>
      </c>
      <c r="AW175" s="13" t="s">
        <v>171</v>
      </c>
      <c r="AX175" s="13" t="s">
        <v>70</v>
      </c>
      <c r="AY175" s="234" t="s">
        <v>158</v>
      </c>
    </row>
    <row r="176" s="13" customFormat="1">
      <c r="A176" s="13"/>
      <c r="B176" s="224"/>
      <c r="C176" s="225"/>
      <c r="D176" s="226" t="s">
        <v>169</v>
      </c>
      <c r="E176" s="227" t="s">
        <v>19</v>
      </c>
      <c r="F176" s="228" t="s">
        <v>185</v>
      </c>
      <c r="G176" s="225"/>
      <c r="H176" s="227" t="s">
        <v>19</v>
      </c>
      <c r="I176" s="229"/>
      <c r="J176" s="225"/>
      <c r="K176" s="225"/>
      <c r="L176" s="230"/>
      <c r="M176" s="231"/>
      <c r="N176" s="232"/>
      <c r="O176" s="232"/>
      <c r="P176" s="232"/>
      <c r="Q176" s="232"/>
      <c r="R176" s="232"/>
      <c r="S176" s="232"/>
      <c r="T176" s="23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34" t="s">
        <v>169</v>
      </c>
      <c r="AU176" s="234" t="s">
        <v>80</v>
      </c>
      <c r="AV176" s="13" t="s">
        <v>78</v>
      </c>
      <c r="AW176" s="13" t="s">
        <v>171</v>
      </c>
      <c r="AX176" s="13" t="s">
        <v>70</v>
      </c>
      <c r="AY176" s="234" t="s">
        <v>158</v>
      </c>
    </row>
    <row r="177" s="14" customFormat="1">
      <c r="A177" s="14"/>
      <c r="B177" s="235"/>
      <c r="C177" s="236"/>
      <c r="D177" s="226" t="s">
        <v>169</v>
      </c>
      <c r="E177" s="237" t="s">
        <v>19</v>
      </c>
      <c r="F177" s="238" t="s">
        <v>263</v>
      </c>
      <c r="G177" s="236"/>
      <c r="H177" s="239">
        <v>67.858660000000015</v>
      </c>
      <c r="I177" s="240"/>
      <c r="J177" s="236"/>
      <c r="K177" s="236"/>
      <c r="L177" s="241"/>
      <c r="M177" s="242"/>
      <c r="N177" s="243"/>
      <c r="O177" s="243"/>
      <c r="P177" s="243"/>
      <c r="Q177" s="243"/>
      <c r="R177" s="243"/>
      <c r="S177" s="243"/>
      <c r="T177" s="24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45" t="s">
        <v>169</v>
      </c>
      <c r="AU177" s="245" t="s">
        <v>80</v>
      </c>
      <c r="AV177" s="14" t="s">
        <v>80</v>
      </c>
      <c r="AW177" s="14" t="s">
        <v>171</v>
      </c>
      <c r="AX177" s="14" t="s">
        <v>70</v>
      </c>
      <c r="AY177" s="245" t="s">
        <v>158</v>
      </c>
    </row>
    <row r="178" s="14" customFormat="1">
      <c r="A178" s="14"/>
      <c r="B178" s="235"/>
      <c r="C178" s="236"/>
      <c r="D178" s="226" t="s">
        <v>169</v>
      </c>
      <c r="E178" s="237" t="s">
        <v>19</v>
      </c>
      <c r="F178" s="238" t="s">
        <v>264</v>
      </c>
      <c r="G178" s="236"/>
      <c r="H178" s="239">
        <v>5.8599000000000006</v>
      </c>
      <c r="I178" s="240"/>
      <c r="J178" s="236"/>
      <c r="K178" s="236"/>
      <c r="L178" s="241"/>
      <c r="M178" s="242"/>
      <c r="N178" s="243"/>
      <c r="O178" s="243"/>
      <c r="P178" s="243"/>
      <c r="Q178" s="243"/>
      <c r="R178" s="243"/>
      <c r="S178" s="243"/>
      <c r="T178" s="24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45" t="s">
        <v>169</v>
      </c>
      <c r="AU178" s="245" t="s">
        <v>80</v>
      </c>
      <c r="AV178" s="14" t="s">
        <v>80</v>
      </c>
      <c r="AW178" s="14" t="s">
        <v>171</v>
      </c>
      <c r="AX178" s="14" t="s">
        <v>70</v>
      </c>
      <c r="AY178" s="245" t="s">
        <v>158</v>
      </c>
    </row>
    <row r="179" s="13" customFormat="1">
      <c r="A179" s="13"/>
      <c r="B179" s="224"/>
      <c r="C179" s="225"/>
      <c r="D179" s="226" t="s">
        <v>169</v>
      </c>
      <c r="E179" s="227" t="s">
        <v>19</v>
      </c>
      <c r="F179" s="228" t="s">
        <v>187</v>
      </c>
      <c r="G179" s="225"/>
      <c r="H179" s="227" t="s">
        <v>19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34" t="s">
        <v>169</v>
      </c>
      <c r="AU179" s="234" t="s">
        <v>80</v>
      </c>
      <c r="AV179" s="13" t="s">
        <v>78</v>
      </c>
      <c r="AW179" s="13" t="s">
        <v>171</v>
      </c>
      <c r="AX179" s="13" t="s">
        <v>70</v>
      </c>
      <c r="AY179" s="234" t="s">
        <v>158</v>
      </c>
    </row>
    <row r="180" s="14" customFormat="1">
      <c r="A180" s="14"/>
      <c r="B180" s="235"/>
      <c r="C180" s="236"/>
      <c r="D180" s="226" t="s">
        <v>169</v>
      </c>
      <c r="E180" s="237" t="s">
        <v>19</v>
      </c>
      <c r="F180" s="238" t="s">
        <v>265</v>
      </c>
      <c r="G180" s="236"/>
      <c r="H180" s="239">
        <v>6.8948999999999998</v>
      </c>
      <c r="I180" s="240"/>
      <c r="J180" s="236"/>
      <c r="K180" s="236"/>
      <c r="L180" s="241"/>
      <c r="M180" s="242"/>
      <c r="N180" s="243"/>
      <c r="O180" s="243"/>
      <c r="P180" s="243"/>
      <c r="Q180" s="243"/>
      <c r="R180" s="243"/>
      <c r="S180" s="243"/>
      <c r="T180" s="24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45" t="s">
        <v>169</v>
      </c>
      <c r="AU180" s="245" t="s">
        <v>80</v>
      </c>
      <c r="AV180" s="14" t="s">
        <v>80</v>
      </c>
      <c r="AW180" s="14" t="s">
        <v>171</v>
      </c>
      <c r="AX180" s="14" t="s">
        <v>70</v>
      </c>
      <c r="AY180" s="245" t="s">
        <v>158</v>
      </c>
    </row>
    <row r="181" s="13" customFormat="1">
      <c r="A181" s="13"/>
      <c r="B181" s="224"/>
      <c r="C181" s="225"/>
      <c r="D181" s="226" t="s">
        <v>169</v>
      </c>
      <c r="E181" s="227" t="s">
        <v>19</v>
      </c>
      <c r="F181" s="228" t="s">
        <v>189</v>
      </c>
      <c r="G181" s="225"/>
      <c r="H181" s="227" t="s">
        <v>19</v>
      </c>
      <c r="I181" s="229"/>
      <c r="J181" s="225"/>
      <c r="K181" s="225"/>
      <c r="L181" s="230"/>
      <c r="M181" s="231"/>
      <c r="N181" s="232"/>
      <c r="O181" s="232"/>
      <c r="P181" s="232"/>
      <c r="Q181" s="232"/>
      <c r="R181" s="232"/>
      <c r="S181" s="232"/>
      <c r="T181" s="23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34" t="s">
        <v>169</v>
      </c>
      <c r="AU181" s="234" t="s">
        <v>80</v>
      </c>
      <c r="AV181" s="13" t="s">
        <v>78</v>
      </c>
      <c r="AW181" s="13" t="s">
        <v>171</v>
      </c>
      <c r="AX181" s="13" t="s">
        <v>70</v>
      </c>
      <c r="AY181" s="234" t="s">
        <v>158</v>
      </c>
    </row>
    <row r="182" s="14" customFormat="1">
      <c r="A182" s="14"/>
      <c r="B182" s="235"/>
      <c r="C182" s="236"/>
      <c r="D182" s="226" t="s">
        <v>169</v>
      </c>
      <c r="E182" s="237" t="s">
        <v>19</v>
      </c>
      <c r="F182" s="238" t="s">
        <v>266</v>
      </c>
      <c r="G182" s="236"/>
      <c r="H182" s="239">
        <v>4.2817800000000004</v>
      </c>
      <c r="I182" s="240"/>
      <c r="J182" s="236"/>
      <c r="K182" s="236"/>
      <c r="L182" s="241"/>
      <c r="M182" s="242"/>
      <c r="N182" s="243"/>
      <c r="O182" s="243"/>
      <c r="P182" s="243"/>
      <c r="Q182" s="243"/>
      <c r="R182" s="243"/>
      <c r="S182" s="243"/>
      <c r="T182" s="24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45" t="s">
        <v>169</v>
      </c>
      <c r="AU182" s="245" t="s">
        <v>80</v>
      </c>
      <c r="AV182" s="14" t="s">
        <v>80</v>
      </c>
      <c r="AW182" s="14" t="s">
        <v>171</v>
      </c>
      <c r="AX182" s="14" t="s">
        <v>70</v>
      </c>
      <c r="AY182" s="245" t="s">
        <v>158</v>
      </c>
    </row>
    <row r="183" s="13" customFormat="1">
      <c r="A183" s="13"/>
      <c r="B183" s="224"/>
      <c r="C183" s="225"/>
      <c r="D183" s="226" t="s">
        <v>169</v>
      </c>
      <c r="E183" s="227" t="s">
        <v>19</v>
      </c>
      <c r="F183" s="228" t="s">
        <v>191</v>
      </c>
      <c r="G183" s="225"/>
      <c r="H183" s="227" t="s">
        <v>19</v>
      </c>
      <c r="I183" s="229"/>
      <c r="J183" s="225"/>
      <c r="K183" s="225"/>
      <c r="L183" s="230"/>
      <c r="M183" s="231"/>
      <c r="N183" s="232"/>
      <c r="O183" s="232"/>
      <c r="P183" s="232"/>
      <c r="Q183" s="232"/>
      <c r="R183" s="232"/>
      <c r="S183" s="232"/>
      <c r="T183" s="23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34" t="s">
        <v>169</v>
      </c>
      <c r="AU183" s="234" t="s">
        <v>80</v>
      </c>
      <c r="AV183" s="13" t="s">
        <v>78</v>
      </c>
      <c r="AW183" s="13" t="s">
        <v>171</v>
      </c>
      <c r="AX183" s="13" t="s">
        <v>70</v>
      </c>
      <c r="AY183" s="234" t="s">
        <v>158</v>
      </c>
    </row>
    <row r="184" s="14" customFormat="1">
      <c r="A184" s="14"/>
      <c r="B184" s="235"/>
      <c r="C184" s="236"/>
      <c r="D184" s="226" t="s">
        <v>169</v>
      </c>
      <c r="E184" s="237" t="s">
        <v>19</v>
      </c>
      <c r="F184" s="238" t="s">
        <v>267</v>
      </c>
      <c r="G184" s="236"/>
      <c r="H184" s="239">
        <v>2.8271999999999999</v>
      </c>
      <c r="I184" s="240"/>
      <c r="J184" s="236"/>
      <c r="K184" s="236"/>
      <c r="L184" s="241"/>
      <c r="M184" s="242"/>
      <c r="N184" s="243"/>
      <c r="O184" s="243"/>
      <c r="P184" s="243"/>
      <c r="Q184" s="243"/>
      <c r="R184" s="243"/>
      <c r="S184" s="243"/>
      <c r="T184" s="24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45" t="s">
        <v>169</v>
      </c>
      <c r="AU184" s="245" t="s">
        <v>80</v>
      </c>
      <c r="AV184" s="14" t="s">
        <v>80</v>
      </c>
      <c r="AW184" s="14" t="s">
        <v>171</v>
      </c>
      <c r="AX184" s="14" t="s">
        <v>70</v>
      </c>
      <c r="AY184" s="245" t="s">
        <v>158</v>
      </c>
    </row>
    <row r="185" s="14" customFormat="1">
      <c r="A185" s="14"/>
      <c r="B185" s="235"/>
      <c r="C185" s="236"/>
      <c r="D185" s="226" t="s">
        <v>169</v>
      </c>
      <c r="E185" s="237" t="s">
        <v>19</v>
      </c>
      <c r="F185" s="238" t="s">
        <v>268</v>
      </c>
      <c r="G185" s="236"/>
      <c r="H185" s="239">
        <v>24.239999999999998</v>
      </c>
      <c r="I185" s="240"/>
      <c r="J185" s="236"/>
      <c r="K185" s="236"/>
      <c r="L185" s="241"/>
      <c r="M185" s="242"/>
      <c r="N185" s="243"/>
      <c r="O185" s="243"/>
      <c r="P185" s="243"/>
      <c r="Q185" s="243"/>
      <c r="R185" s="243"/>
      <c r="S185" s="243"/>
      <c r="T185" s="24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45" t="s">
        <v>169</v>
      </c>
      <c r="AU185" s="245" t="s">
        <v>80</v>
      </c>
      <c r="AV185" s="14" t="s">
        <v>80</v>
      </c>
      <c r="AW185" s="14" t="s">
        <v>171</v>
      </c>
      <c r="AX185" s="14" t="s">
        <v>70</v>
      </c>
      <c r="AY185" s="245" t="s">
        <v>158</v>
      </c>
    </row>
    <row r="186" s="2" customFormat="1" ht="22.2" customHeight="1">
      <c r="A186" s="40"/>
      <c r="B186" s="41"/>
      <c r="C186" s="206" t="s">
        <v>269</v>
      </c>
      <c r="D186" s="206" t="s">
        <v>160</v>
      </c>
      <c r="E186" s="207" t="s">
        <v>270</v>
      </c>
      <c r="F186" s="208" t="s">
        <v>271</v>
      </c>
      <c r="G186" s="209" t="s">
        <v>234</v>
      </c>
      <c r="H186" s="210">
        <v>317.64100000000002</v>
      </c>
      <c r="I186" s="211"/>
      <c r="J186" s="212">
        <f>ROUND(I186*H186,2)</f>
        <v>0</v>
      </c>
      <c r="K186" s="208" t="s">
        <v>164</v>
      </c>
      <c r="L186" s="46"/>
      <c r="M186" s="213" t="s">
        <v>19</v>
      </c>
      <c r="N186" s="214" t="s">
        <v>41</v>
      </c>
      <c r="O186" s="86"/>
      <c r="P186" s="215">
        <f>O186*H186</f>
        <v>0</v>
      </c>
      <c r="Q186" s="215">
        <v>0</v>
      </c>
      <c r="R186" s="215">
        <f>Q186*H186</f>
        <v>0</v>
      </c>
      <c r="S186" s="215">
        <v>0</v>
      </c>
      <c r="T186" s="216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17" t="s">
        <v>165</v>
      </c>
      <c r="AT186" s="217" t="s">
        <v>160</v>
      </c>
      <c r="AU186" s="217" t="s">
        <v>80</v>
      </c>
      <c r="AY186" s="19" t="s">
        <v>158</v>
      </c>
      <c r="BE186" s="218">
        <f>IF(N186="základní",J186,0)</f>
        <v>0</v>
      </c>
      <c r="BF186" s="218">
        <f>IF(N186="snížená",J186,0)</f>
        <v>0</v>
      </c>
      <c r="BG186" s="218">
        <f>IF(N186="zákl. přenesená",J186,0)</f>
        <v>0</v>
      </c>
      <c r="BH186" s="218">
        <f>IF(N186="sníž. přenesená",J186,0)</f>
        <v>0</v>
      </c>
      <c r="BI186" s="218">
        <f>IF(N186="nulová",J186,0)</f>
        <v>0</v>
      </c>
      <c r="BJ186" s="19" t="s">
        <v>78</v>
      </c>
      <c r="BK186" s="218">
        <f>ROUND(I186*H186,2)</f>
        <v>0</v>
      </c>
      <c r="BL186" s="19" t="s">
        <v>165</v>
      </c>
      <c r="BM186" s="217" t="s">
        <v>272</v>
      </c>
    </row>
    <row r="187" s="2" customFormat="1">
      <c r="A187" s="40"/>
      <c r="B187" s="41"/>
      <c r="C187" s="42"/>
      <c r="D187" s="219" t="s">
        <v>167</v>
      </c>
      <c r="E187" s="42"/>
      <c r="F187" s="220" t="s">
        <v>273</v>
      </c>
      <c r="G187" s="42"/>
      <c r="H187" s="42"/>
      <c r="I187" s="221"/>
      <c r="J187" s="42"/>
      <c r="K187" s="42"/>
      <c r="L187" s="46"/>
      <c r="M187" s="222"/>
      <c r="N187" s="223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167</v>
      </c>
      <c r="AU187" s="19" t="s">
        <v>80</v>
      </c>
    </row>
    <row r="188" s="13" customFormat="1">
      <c r="A188" s="13"/>
      <c r="B188" s="224"/>
      <c r="C188" s="225"/>
      <c r="D188" s="226" t="s">
        <v>169</v>
      </c>
      <c r="E188" s="227" t="s">
        <v>19</v>
      </c>
      <c r="F188" s="228" t="s">
        <v>274</v>
      </c>
      <c r="G188" s="225"/>
      <c r="H188" s="227" t="s">
        <v>19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34" t="s">
        <v>169</v>
      </c>
      <c r="AU188" s="234" t="s">
        <v>80</v>
      </c>
      <c r="AV188" s="13" t="s">
        <v>78</v>
      </c>
      <c r="AW188" s="13" t="s">
        <v>171</v>
      </c>
      <c r="AX188" s="13" t="s">
        <v>70</v>
      </c>
      <c r="AY188" s="234" t="s">
        <v>158</v>
      </c>
    </row>
    <row r="189" s="13" customFormat="1">
      <c r="A189" s="13"/>
      <c r="B189" s="224"/>
      <c r="C189" s="225"/>
      <c r="D189" s="226" t="s">
        <v>169</v>
      </c>
      <c r="E189" s="227" t="s">
        <v>19</v>
      </c>
      <c r="F189" s="228" t="s">
        <v>185</v>
      </c>
      <c r="G189" s="225"/>
      <c r="H189" s="227" t="s">
        <v>19</v>
      </c>
      <c r="I189" s="229"/>
      <c r="J189" s="225"/>
      <c r="K189" s="225"/>
      <c r="L189" s="230"/>
      <c r="M189" s="231"/>
      <c r="N189" s="232"/>
      <c r="O189" s="232"/>
      <c r="P189" s="232"/>
      <c r="Q189" s="232"/>
      <c r="R189" s="232"/>
      <c r="S189" s="232"/>
      <c r="T189" s="23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34" t="s">
        <v>169</v>
      </c>
      <c r="AU189" s="234" t="s">
        <v>80</v>
      </c>
      <c r="AV189" s="13" t="s">
        <v>78</v>
      </c>
      <c r="AW189" s="13" t="s">
        <v>171</v>
      </c>
      <c r="AX189" s="13" t="s">
        <v>70</v>
      </c>
      <c r="AY189" s="234" t="s">
        <v>158</v>
      </c>
    </row>
    <row r="190" s="14" customFormat="1">
      <c r="A190" s="14"/>
      <c r="B190" s="235"/>
      <c r="C190" s="236"/>
      <c r="D190" s="226" t="s">
        <v>169</v>
      </c>
      <c r="E190" s="237" t="s">
        <v>19</v>
      </c>
      <c r="F190" s="238" t="s">
        <v>275</v>
      </c>
      <c r="G190" s="236"/>
      <c r="H190" s="239">
        <v>243.12000000000001</v>
      </c>
      <c r="I190" s="240"/>
      <c r="J190" s="236"/>
      <c r="K190" s="236"/>
      <c r="L190" s="241"/>
      <c r="M190" s="242"/>
      <c r="N190" s="243"/>
      <c r="O190" s="243"/>
      <c r="P190" s="243"/>
      <c r="Q190" s="243"/>
      <c r="R190" s="243"/>
      <c r="S190" s="243"/>
      <c r="T190" s="24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45" t="s">
        <v>169</v>
      </c>
      <c r="AU190" s="245" t="s">
        <v>80</v>
      </c>
      <c r="AV190" s="14" t="s">
        <v>80</v>
      </c>
      <c r="AW190" s="14" t="s">
        <v>171</v>
      </c>
      <c r="AX190" s="14" t="s">
        <v>70</v>
      </c>
      <c r="AY190" s="245" t="s">
        <v>158</v>
      </c>
    </row>
    <row r="191" s="13" customFormat="1">
      <c r="A191" s="13"/>
      <c r="B191" s="224"/>
      <c r="C191" s="225"/>
      <c r="D191" s="226" t="s">
        <v>169</v>
      </c>
      <c r="E191" s="227" t="s">
        <v>19</v>
      </c>
      <c r="F191" s="228" t="s">
        <v>187</v>
      </c>
      <c r="G191" s="225"/>
      <c r="H191" s="227" t="s">
        <v>19</v>
      </c>
      <c r="I191" s="229"/>
      <c r="J191" s="225"/>
      <c r="K191" s="225"/>
      <c r="L191" s="230"/>
      <c r="M191" s="231"/>
      <c r="N191" s="232"/>
      <c r="O191" s="232"/>
      <c r="P191" s="232"/>
      <c r="Q191" s="232"/>
      <c r="R191" s="232"/>
      <c r="S191" s="232"/>
      <c r="T191" s="23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34" t="s">
        <v>169</v>
      </c>
      <c r="AU191" s="234" t="s">
        <v>80</v>
      </c>
      <c r="AV191" s="13" t="s">
        <v>78</v>
      </c>
      <c r="AW191" s="13" t="s">
        <v>171</v>
      </c>
      <c r="AX191" s="13" t="s">
        <v>70</v>
      </c>
      <c r="AY191" s="234" t="s">
        <v>158</v>
      </c>
    </row>
    <row r="192" s="14" customFormat="1">
      <c r="A192" s="14"/>
      <c r="B192" s="235"/>
      <c r="C192" s="236"/>
      <c r="D192" s="226" t="s">
        <v>169</v>
      </c>
      <c r="E192" s="237" t="s">
        <v>19</v>
      </c>
      <c r="F192" s="238" t="s">
        <v>276</v>
      </c>
      <c r="G192" s="236"/>
      <c r="H192" s="239">
        <v>27</v>
      </c>
      <c r="I192" s="240"/>
      <c r="J192" s="236"/>
      <c r="K192" s="236"/>
      <c r="L192" s="241"/>
      <c r="M192" s="242"/>
      <c r="N192" s="243"/>
      <c r="O192" s="243"/>
      <c r="P192" s="243"/>
      <c r="Q192" s="243"/>
      <c r="R192" s="243"/>
      <c r="S192" s="243"/>
      <c r="T192" s="24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45" t="s">
        <v>169</v>
      </c>
      <c r="AU192" s="245" t="s">
        <v>80</v>
      </c>
      <c r="AV192" s="14" t="s">
        <v>80</v>
      </c>
      <c r="AW192" s="14" t="s">
        <v>171</v>
      </c>
      <c r="AX192" s="14" t="s">
        <v>70</v>
      </c>
      <c r="AY192" s="245" t="s">
        <v>158</v>
      </c>
    </row>
    <row r="193" s="13" customFormat="1">
      <c r="A193" s="13"/>
      <c r="B193" s="224"/>
      <c r="C193" s="225"/>
      <c r="D193" s="226" t="s">
        <v>169</v>
      </c>
      <c r="E193" s="227" t="s">
        <v>19</v>
      </c>
      <c r="F193" s="228" t="s">
        <v>189</v>
      </c>
      <c r="G193" s="225"/>
      <c r="H193" s="227" t="s">
        <v>19</v>
      </c>
      <c r="I193" s="229"/>
      <c r="J193" s="225"/>
      <c r="K193" s="225"/>
      <c r="L193" s="230"/>
      <c r="M193" s="231"/>
      <c r="N193" s="232"/>
      <c r="O193" s="232"/>
      <c r="P193" s="232"/>
      <c r="Q193" s="232"/>
      <c r="R193" s="232"/>
      <c r="S193" s="232"/>
      <c r="T193" s="23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34" t="s">
        <v>169</v>
      </c>
      <c r="AU193" s="234" t="s">
        <v>80</v>
      </c>
      <c r="AV193" s="13" t="s">
        <v>78</v>
      </c>
      <c r="AW193" s="13" t="s">
        <v>171</v>
      </c>
      <c r="AX193" s="13" t="s">
        <v>70</v>
      </c>
      <c r="AY193" s="234" t="s">
        <v>158</v>
      </c>
    </row>
    <row r="194" s="14" customFormat="1">
      <c r="A194" s="14"/>
      <c r="B194" s="235"/>
      <c r="C194" s="236"/>
      <c r="D194" s="226" t="s">
        <v>169</v>
      </c>
      <c r="E194" s="237" t="s">
        <v>19</v>
      </c>
      <c r="F194" s="238" t="s">
        <v>277</v>
      </c>
      <c r="G194" s="236"/>
      <c r="H194" s="239">
        <v>39.871200000000009</v>
      </c>
      <c r="I194" s="240"/>
      <c r="J194" s="236"/>
      <c r="K194" s="236"/>
      <c r="L194" s="241"/>
      <c r="M194" s="242"/>
      <c r="N194" s="243"/>
      <c r="O194" s="243"/>
      <c r="P194" s="243"/>
      <c r="Q194" s="243"/>
      <c r="R194" s="243"/>
      <c r="S194" s="243"/>
      <c r="T194" s="24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45" t="s">
        <v>169</v>
      </c>
      <c r="AU194" s="245" t="s">
        <v>80</v>
      </c>
      <c r="AV194" s="14" t="s">
        <v>80</v>
      </c>
      <c r="AW194" s="14" t="s">
        <v>171</v>
      </c>
      <c r="AX194" s="14" t="s">
        <v>70</v>
      </c>
      <c r="AY194" s="245" t="s">
        <v>158</v>
      </c>
    </row>
    <row r="195" s="13" customFormat="1">
      <c r="A195" s="13"/>
      <c r="B195" s="224"/>
      <c r="C195" s="225"/>
      <c r="D195" s="226" t="s">
        <v>169</v>
      </c>
      <c r="E195" s="227" t="s">
        <v>19</v>
      </c>
      <c r="F195" s="228" t="s">
        <v>191</v>
      </c>
      <c r="G195" s="225"/>
      <c r="H195" s="227" t="s">
        <v>19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34" t="s">
        <v>169</v>
      </c>
      <c r="AU195" s="234" t="s">
        <v>80</v>
      </c>
      <c r="AV195" s="13" t="s">
        <v>78</v>
      </c>
      <c r="AW195" s="13" t="s">
        <v>171</v>
      </c>
      <c r="AX195" s="13" t="s">
        <v>70</v>
      </c>
      <c r="AY195" s="234" t="s">
        <v>158</v>
      </c>
    </row>
    <row r="196" s="14" customFormat="1">
      <c r="A196" s="14"/>
      <c r="B196" s="235"/>
      <c r="C196" s="236"/>
      <c r="D196" s="226" t="s">
        <v>169</v>
      </c>
      <c r="E196" s="237" t="s">
        <v>19</v>
      </c>
      <c r="F196" s="238" t="s">
        <v>278</v>
      </c>
      <c r="G196" s="236"/>
      <c r="H196" s="239">
        <v>7.6499999999999995</v>
      </c>
      <c r="I196" s="240"/>
      <c r="J196" s="236"/>
      <c r="K196" s="236"/>
      <c r="L196" s="241"/>
      <c r="M196" s="242"/>
      <c r="N196" s="243"/>
      <c r="O196" s="243"/>
      <c r="P196" s="243"/>
      <c r="Q196" s="243"/>
      <c r="R196" s="243"/>
      <c r="S196" s="243"/>
      <c r="T196" s="24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45" t="s">
        <v>169</v>
      </c>
      <c r="AU196" s="245" t="s">
        <v>80</v>
      </c>
      <c r="AV196" s="14" t="s">
        <v>80</v>
      </c>
      <c r="AW196" s="14" t="s">
        <v>171</v>
      </c>
      <c r="AX196" s="14" t="s">
        <v>70</v>
      </c>
      <c r="AY196" s="245" t="s">
        <v>158</v>
      </c>
    </row>
    <row r="197" s="2" customFormat="1" ht="19.8" customHeight="1">
      <c r="A197" s="40"/>
      <c r="B197" s="41"/>
      <c r="C197" s="206" t="s">
        <v>279</v>
      </c>
      <c r="D197" s="206" t="s">
        <v>160</v>
      </c>
      <c r="E197" s="207" t="s">
        <v>280</v>
      </c>
      <c r="F197" s="208" t="s">
        <v>281</v>
      </c>
      <c r="G197" s="209" t="s">
        <v>223</v>
      </c>
      <c r="H197" s="210">
        <v>195.33000000000001</v>
      </c>
      <c r="I197" s="211"/>
      <c r="J197" s="212">
        <f>ROUND(I197*H197,2)</f>
        <v>0</v>
      </c>
      <c r="K197" s="208" t="s">
        <v>164</v>
      </c>
      <c r="L197" s="46"/>
      <c r="M197" s="213" t="s">
        <v>19</v>
      </c>
      <c r="N197" s="214" t="s">
        <v>41</v>
      </c>
      <c r="O197" s="86"/>
      <c r="P197" s="215">
        <f>O197*H197</f>
        <v>0</v>
      </c>
      <c r="Q197" s="215">
        <v>0.00084000000000000003</v>
      </c>
      <c r="R197" s="215">
        <f>Q197*H197</f>
        <v>0.16407720000000001</v>
      </c>
      <c r="S197" s="215">
        <v>0</v>
      </c>
      <c r="T197" s="216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17" t="s">
        <v>165</v>
      </c>
      <c r="AT197" s="217" t="s">
        <v>160</v>
      </c>
      <c r="AU197" s="217" t="s">
        <v>80</v>
      </c>
      <c r="AY197" s="19" t="s">
        <v>158</v>
      </c>
      <c r="BE197" s="218">
        <f>IF(N197="základní",J197,0)</f>
        <v>0</v>
      </c>
      <c r="BF197" s="218">
        <f>IF(N197="snížená",J197,0)</f>
        <v>0</v>
      </c>
      <c r="BG197" s="218">
        <f>IF(N197="zákl. přenesená",J197,0)</f>
        <v>0</v>
      </c>
      <c r="BH197" s="218">
        <f>IF(N197="sníž. přenesená",J197,0)</f>
        <v>0</v>
      </c>
      <c r="BI197" s="218">
        <f>IF(N197="nulová",J197,0)</f>
        <v>0</v>
      </c>
      <c r="BJ197" s="19" t="s">
        <v>78</v>
      </c>
      <c r="BK197" s="218">
        <f>ROUND(I197*H197,2)</f>
        <v>0</v>
      </c>
      <c r="BL197" s="19" t="s">
        <v>165</v>
      </c>
      <c r="BM197" s="217" t="s">
        <v>282</v>
      </c>
    </row>
    <row r="198" s="2" customFormat="1">
      <c r="A198" s="40"/>
      <c r="B198" s="41"/>
      <c r="C198" s="42"/>
      <c r="D198" s="219" t="s">
        <v>167</v>
      </c>
      <c r="E198" s="42"/>
      <c r="F198" s="220" t="s">
        <v>283</v>
      </c>
      <c r="G198" s="42"/>
      <c r="H198" s="42"/>
      <c r="I198" s="221"/>
      <c r="J198" s="42"/>
      <c r="K198" s="42"/>
      <c r="L198" s="46"/>
      <c r="M198" s="222"/>
      <c r="N198" s="223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167</v>
      </c>
      <c r="AU198" s="19" t="s">
        <v>80</v>
      </c>
    </row>
    <row r="199" s="13" customFormat="1">
      <c r="A199" s="13"/>
      <c r="B199" s="224"/>
      <c r="C199" s="225"/>
      <c r="D199" s="226" t="s">
        <v>169</v>
      </c>
      <c r="E199" s="227" t="s">
        <v>19</v>
      </c>
      <c r="F199" s="228" t="s">
        <v>185</v>
      </c>
      <c r="G199" s="225"/>
      <c r="H199" s="227" t="s">
        <v>19</v>
      </c>
      <c r="I199" s="229"/>
      <c r="J199" s="225"/>
      <c r="K199" s="225"/>
      <c r="L199" s="230"/>
      <c r="M199" s="231"/>
      <c r="N199" s="232"/>
      <c r="O199" s="232"/>
      <c r="P199" s="232"/>
      <c r="Q199" s="232"/>
      <c r="R199" s="232"/>
      <c r="S199" s="232"/>
      <c r="T199" s="23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34" t="s">
        <v>169</v>
      </c>
      <c r="AU199" s="234" t="s">
        <v>80</v>
      </c>
      <c r="AV199" s="13" t="s">
        <v>78</v>
      </c>
      <c r="AW199" s="13" t="s">
        <v>171</v>
      </c>
      <c r="AX199" s="13" t="s">
        <v>70</v>
      </c>
      <c r="AY199" s="234" t="s">
        <v>158</v>
      </c>
    </row>
    <row r="200" s="14" customFormat="1">
      <c r="A200" s="14"/>
      <c r="B200" s="235"/>
      <c r="C200" s="236"/>
      <c r="D200" s="226" t="s">
        <v>169</v>
      </c>
      <c r="E200" s="237" t="s">
        <v>19</v>
      </c>
      <c r="F200" s="238" t="s">
        <v>284</v>
      </c>
      <c r="G200" s="236"/>
      <c r="H200" s="239">
        <v>195.33000000000001</v>
      </c>
      <c r="I200" s="240"/>
      <c r="J200" s="236"/>
      <c r="K200" s="236"/>
      <c r="L200" s="241"/>
      <c r="M200" s="242"/>
      <c r="N200" s="243"/>
      <c r="O200" s="243"/>
      <c r="P200" s="243"/>
      <c r="Q200" s="243"/>
      <c r="R200" s="243"/>
      <c r="S200" s="243"/>
      <c r="T200" s="24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45" t="s">
        <v>169</v>
      </c>
      <c r="AU200" s="245" t="s">
        <v>80</v>
      </c>
      <c r="AV200" s="14" t="s">
        <v>80</v>
      </c>
      <c r="AW200" s="14" t="s">
        <v>171</v>
      </c>
      <c r="AX200" s="14" t="s">
        <v>70</v>
      </c>
      <c r="AY200" s="245" t="s">
        <v>158</v>
      </c>
    </row>
    <row r="201" s="2" customFormat="1" ht="22.2" customHeight="1">
      <c r="A201" s="40"/>
      <c r="B201" s="41"/>
      <c r="C201" s="206" t="s">
        <v>285</v>
      </c>
      <c r="D201" s="206" t="s">
        <v>160</v>
      </c>
      <c r="E201" s="207" t="s">
        <v>286</v>
      </c>
      <c r="F201" s="208" t="s">
        <v>287</v>
      </c>
      <c r="G201" s="209" t="s">
        <v>223</v>
      </c>
      <c r="H201" s="210">
        <v>195.334</v>
      </c>
      <c r="I201" s="211"/>
      <c r="J201" s="212">
        <f>ROUND(I201*H201,2)</f>
        <v>0</v>
      </c>
      <c r="K201" s="208" t="s">
        <v>164</v>
      </c>
      <c r="L201" s="46"/>
      <c r="M201" s="213" t="s">
        <v>19</v>
      </c>
      <c r="N201" s="214" t="s">
        <v>41</v>
      </c>
      <c r="O201" s="86"/>
      <c r="P201" s="215">
        <f>O201*H201</f>
        <v>0</v>
      </c>
      <c r="Q201" s="215">
        <v>0</v>
      </c>
      <c r="R201" s="215">
        <f>Q201*H201</f>
        <v>0</v>
      </c>
      <c r="S201" s="215">
        <v>0</v>
      </c>
      <c r="T201" s="216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17" t="s">
        <v>165</v>
      </c>
      <c r="AT201" s="217" t="s">
        <v>160</v>
      </c>
      <c r="AU201" s="217" t="s">
        <v>80</v>
      </c>
      <c r="AY201" s="19" t="s">
        <v>158</v>
      </c>
      <c r="BE201" s="218">
        <f>IF(N201="základní",J201,0)</f>
        <v>0</v>
      </c>
      <c r="BF201" s="218">
        <f>IF(N201="snížená",J201,0)</f>
        <v>0</v>
      </c>
      <c r="BG201" s="218">
        <f>IF(N201="zákl. přenesená",J201,0)</f>
        <v>0</v>
      </c>
      <c r="BH201" s="218">
        <f>IF(N201="sníž. přenesená",J201,0)</f>
        <v>0</v>
      </c>
      <c r="BI201" s="218">
        <f>IF(N201="nulová",J201,0)</f>
        <v>0</v>
      </c>
      <c r="BJ201" s="19" t="s">
        <v>78</v>
      </c>
      <c r="BK201" s="218">
        <f>ROUND(I201*H201,2)</f>
        <v>0</v>
      </c>
      <c r="BL201" s="19" t="s">
        <v>165</v>
      </c>
      <c r="BM201" s="217" t="s">
        <v>288</v>
      </c>
    </row>
    <row r="202" s="2" customFormat="1">
      <c r="A202" s="40"/>
      <c r="B202" s="41"/>
      <c r="C202" s="42"/>
      <c r="D202" s="219" t="s">
        <v>167</v>
      </c>
      <c r="E202" s="42"/>
      <c r="F202" s="220" t="s">
        <v>289</v>
      </c>
      <c r="G202" s="42"/>
      <c r="H202" s="42"/>
      <c r="I202" s="221"/>
      <c r="J202" s="42"/>
      <c r="K202" s="42"/>
      <c r="L202" s="46"/>
      <c r="M202" s="222"/>
      <c r="N202" s="22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167</v>
      </c>
      <c r="AU202" s="19" t="s">
        <v>80</v>
      </c>
    </row>
    <row r="203" s="2" customFormat="1" ht="19.8" customHeight="1">
      <c r="A203" s="40"/>
      <c r="B203" s="41"/>
      <c r="C203" s="206" t="s">
        <v>290</v>
      </c>
      <c r="D203" s="206" t="s">
        <v>160</v>
      </c>
      <c r="E203" s="207" t="s">
        <v>291</v>
      </c>
      <c r="F203" s="208" t="s">
        <v>292</v>
      </c>
      <c r="G203" s="209" t="s">
        <v>223</v>
      </c>
      <c r="H203" s="210">
        <v>1865.2539999999999</v>
      </c>
      <c r="I203" s="211"/>
      <c r="J203" s="212">
        <f>ROUND(I203*H203,2)</f>
        <v>0</v>
      </c>
      <c r="K203" s="208" t="s">
        <v>164</v>
      </c>
      <c r="L203" s="46"/>
      <c r="M203" s="213" t="s">
        <v>19</v>
      </c>
      <c r="N203" s="214" t="s">
        <v>41</v>
      </c>
      <c r="O203" s="86"/>
      <c r="P203" s="215">
        <f>O203*H203</f>
        <v>0</v>
      </c>
      <c r="Q203" s="215">
        <v>0.00084999999999999995</v>
      </c>
      <c r="R203" s="215">
        <f>Q203*H203</f>
        <v>1.5854658999999998</v>
      </c>
      <c r="S203" s="215">
        <v>0</v>
      </c>
      <c r="T203" s="216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17" t="s">
        <v>165</v>
      </c>
      <c r="AT203" s="217" t="s">
        <v>160</v>
      </c>
      <c r="AU203" s="217" t="s">
        <v>80</v>
      </c>
      <c r="AY203" s="19" t="s">
        <v>158</v>
      </c>
      <c r="BE203" s="218">
        <f>IF(N203="základní",J203,0)</f>
        <v>0</v>
      </c>
      <c r="BF203" s="218">
        <f>IF(N203="snížená",J203,0)</f>
        <v>0</v>
      </c>
      <c r="BG203" s="218">
        <f>IF(N203="zákl. přenesená",J203,0)</f>
        <v>0</v>
      </c>
      <c r="BH203" s="218">
        <f>IF(N203="sníž. přenesená",J203,0)</f>
        <v>0</v>
      </c>
      <c r="BI203" s="218">
        <f>IF(N203="nulová",J203,0)</f>
        <v>0</v>
      </c>
      <c r="BJ203" s="19" t="s">
        <v>78</v>
      </c>
      <c r="BK203" s="218">
        <f>ROUND(I203*H203,2)</f>
        <v>0</v>
      </c>
      <c r="BL203" s="19" t="s">
        <v>165</v>
      </c>
      <c r="BM203" s="217" t="s">
        <v>293</v>
      </c>
    </row>
    <row r="204" s="2" customFormat="1">
      <c r="A204" s="40"/>
      <c r="B204" s="41"/>
      <c r="C204" s="42"/>
      <c r="D204" s="219" t="s">
        <v>167</v>
      </c>
      <c r="E204" s="42"/>
      <c r="F204" s="220" t="s">
        <v>294</v>
      </c>
      <c r="G204" s="42"/>
      <c r="H204" s="42"/>
      <c r="I204" s="221"/>
      <c r="J204" s="42"/>
      <c r="K204" s="42"/>
      <c r="L204" s="46"/>
      <c r="M204" s="222"/>
      <c r="N204" s="223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167</v>
      </c>
      <c r="AU204" s="19" t="s">
        <v>80</v>
      </c>
    </row>
    <row r="205" s="13" customFormat="1">
      <c r="A205" s="13"/>
      <c r="B205" s="224"/>
      <c r="C205" s="225"/>
      <c r="D205" s="226" t="s">
        <v>169</v>
      </c>
      <c r="E205" s="227" t="s">
        <v>19</v>
      </c>
      <c r="F205" s="228" t="s">
        <v>185</v>
      </c>
      <c r="G205" s="225"/>
      <c r="H205" s="227" t="s">
        <v>19</v>
      </c>
      <c r="I205" s="229"/>
      <c r="J205" s="225"/>
      <c r="K205" s="225"/>
      <c r="L205" s="230"/>
      <c r="M205" s="231"/>
      <c r="N205" s="232"/>
      <c r="O205" s="232"/>
      <c r="P205" s="232"/>
      <c r="Q205" s="232"/>
      <c r="R205" s="232"/>
      <c r="S205" s="232"/>
      <c r="T205" s="23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34" t="s">
        <v>169</v>
      </c>
      <c r="AU205" s="234" t="s">
        <v>80</v>
      </c>
      <c r="AV205" s="13" t="s">
        <v>78</v>
      </c>
      <c r="AW205" s="13" t="s">
        <v>171</v>
      </c>
      <c r="AX205" s="13" t="s">
        <v>70</v>
      </c>
      <c r="AY205" s="234" t="s">
        <v>158</v>
      </c>
    </row>
    <row r="206" s="14" customFormat="1">
      <c r="A206" s="14"/>
      <c r="B206" s="235"/>
      <c r="C206" s="236"/>
      <c r="D206" s="226" t="s">
        <v>169</v>
      </c>
      <c r="E206" s="237" t="s">
        <v>19</v>
      </c>
      <c r="F206" s="238" t="s">
        <v>295</v>
      </c>
      <c r="G206" s="236"/>
      <c r="H206" s="239">
        <v>1398.4583333333335</v>
      </c>
      <c r="I206" s="240"/>
      <c r="J206" s="236"/>
      <c r="K206" s="236"/>
      <c r="L206" s="241"/>
      <c r="M206" s="242"/>
      <c r="N206" s="243"/>
      <c r="O206" s="243"/>
      <c r="P206" s="243"/>
      <c r="Q206" s="243"/>
      <c r="R206" s="243"/>
      <c r="S206" s="243"/>
      <c r="T206" s="24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45" t="s">
        <v>169</v>
      </c>
      <c r="AU206" s="245" t="s">
        <v>80</v>
      </c>
      <c r="AV206" s="14" t="s">
        <v>80</v>
      </c>
      <c r="AW206" s="14" t="s">
        <v>171</v>
      </c>
      <c r="AX206" s="14" t="s">
        <v>70</v>
      </c>
      <c r="AY206" s="245" t="s">
        <v>158</v>
      </c>
    </row>
    <row r="207" s="13" customFormat="1">
      <c r="A207" s="13"/>
      <c r="B207" s="224"/>
      <c r="C207" s="225"/>
      <c r="D207" s="226" t="s">
        <v>169</v>
      </c>
      <c r="E207" s="227" t="s">
        <v>19</v>
      </c>
      <c r="F207" s="228" t="s">
        <v>187</v>
      </c>
      <c r="G207" s="225"/>
      <c r="H207" s="227" t="s">
        <v>19</v>
      </c>
      <c r="I207" s="229"/>
      <c r="J207" s="225"/>
      <c r="K207" s="225"/>
      <c r="L207" s="230"/>
      <c r="M207" s="231"/>
      <c r="N207" s="232"/>
      <c r="O207" s="232"/>
      <c r="P207" s="232"/>
      <c r="Q207" s="232"/>
      <c r="R207" s="232"/>
      <c r="S207" s="232"/>
      <c r="T207" s="23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34" t="s">
        <v>169</v>
      </c>
      <c r="AU207" s="234" t="s">
        <v>80</v>
      </c>
      <c r="AV207" s="13" t="s">
        <v>78</v>
      </c>
      <c r="AW207" s="13" t="s">
        <v>171</v>
      </c>
      <c r="AX207" s="13" t="s">
        <v>70</v>
      </c>
      <c r="AY207" s="234" t="s">
        <v>158</v>
      </c>
    </row>
    <row r="208" s="14" customFormat="1">
      <c r="A208" s="14"/>
      <c r="B208" s="235"/>
      <c r="C208" s="236"/>
      <c r="D208" s="226" t="s">
        <v>169</v>
      </c>
      <c r="E208" s="237" t="s">
        <v>19</v>
      </c>
      <c r="F208" s="238" t="s">
        <v>296</v>
      </c>
      <c r="G208" s="236"/>
      <c r="H208" s="239">
        <v>229.82999999999998</v>
      </c>
      <c r="I208" s="240"/>
      <c r="J208" s="236"/>
      <c r="K208" s="236"/>
      <c r="L208" s="241"/>
      <c r="M208" s="242"/>
      <c r="N208" s="243"/>
      <c r="O208" s="243"/>
      <c r="P208" s="243"/>
      <c r="Q208" s="243"/>
      <c r="R208" s="243"/>
      <c r="S208" s="243"/>
      <c r="T208" s="24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45" t="s">
        <v>169</v>
      </c>
      <c r="AU208" s="245" t="s">
        <v>80</v>
      </c>
      <c r="AV208" s="14" t="s">
        <v>80</v>
      </c>
      <c r="AW208" s="14" t="s">
        <v>171</v>
      </c>
      <c r="AX208" s="14" t="s">
        <v>70</v>
      </c>
      <c r="AY208" s="245" t="s">
        <v>158</v>
      </c>
    </row>
    <row r="209" s="13" customFormat="1">
      <c r="A209" s="13"/>
      <c r="B209" s="224"/>
      <c r="C209" s="225"/>
      <c r="D209" s="226" t="s">
        <v>169</v>
      </c>
      <c r="E209" s="227" t="s">
        <v>19</v>
      </c>
      <c r="F209" s="228" t="s">
        <v>189</v>
      </c>
      <c r="G209" s="225"/>
      <c r="H209" s="227" t="s">
        <v>19</v>
      </c>
      <c r="I209" s="229"/>
      <c r="J209" s="225"/>
      <c r="K209" s="225"/>
      <c r="L209" s="230"/>
      <c r="M209" s="231"/>
      <c r="N209" s="232"/>
      <c r="O209" s="232"/>
      <c r="P209" s="232"/>
      <c r="Q209" s="232"/>
      <c r="R209" s="232"/>
      <c r="S209" s="232"/>
      <c r="T209" s="23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34" t="s">
        <v>169</v>
      </c>
      <c r="AU209" s="234" t="s">
        <v>80</v>
      </c>
      <c r="AV209" s="13" t="s">
        <v>78</v>
      </c>
      <c r="AW209" s="13" t="s">
        <v>171</v>
      </c>
      <c r="AX209" s="13" t="s">
        <v>70</v>
      </c>
      <c r="AY209" s="234" t="s">
        <v>158</v>
      </c>
    </row>
    <row r="210" s="14" customFormat="1">
      <c r="A210" s="14"/>
      <c r="B210" s="235"/>
      <c r="C210" s="236"/>
      <c r="D210" s="226" t="s">
        <v>169</v>
      </c>
      <c r="E210" s="237" t="s">
        <v>19</v>
      </c>
      <c r="F210" s="238" t="s">
        <v>297</v>
      </c>
      <c r="G210" s="236"/>
      <c r="H210" s="239">
        <v>142.726</v>
      </c>
      <c r="I210" s="240"/>
      <c r="J210" s="236"/>
      <c r="K210" s="236"/>
      <c r="L210" s="241"/>
      <c r="M210" s="242"/>
      <c r="N210" s="243"/>
      <c r="O210" s="243"/>
      <c r="P210" s="243"/>
      <c r="Q210" s="243"/>
      <c r="R210" s="243"/>
      <c r="S210" s="243"/>
      <c r="T210" s="24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45" t="s">
        <v>169</v>
      </c>
      <c r="AU210" s="245" t="s">
        <v>80</v>
      </c>
      <c r="AV210" s="14" t="s">
        <v>80</v>
      </c>
      <c r="AW210" s="14" t="s">
        <v>171</v>
      </c>
      <c r="AX210" s="14" t="s">
        <v>70</v>
      </c>
      <c r="AY210" s="245" t="s">
        <v>158</v>
      </c>
    </row>
    <row r="211" s="13" customFormat="1">
      <c r="A211" s="13"/>
      <c r="B211" s="224"/>
      <c r="C211" s="225"/>
      <c r="D211" s="226" t="s">
        <v>169</v>
      </c>
      <c r="E211" s="227" t="s">
        <v>19</v>
      </c>
      <c r="F211" s="228" t="s">
        <v>191</v>
      </c>
      <c r="G211" s="225"/>
      <c r="H211" s="227" t="s">
        <v>19</v>
      </c>
      <c r="I211" s="229"/>
      <c r="J211" s="225"/>
      <c r="K211" s="225"/>
      <c r="L211" s="230"/>
      <c r="M211" s="231"/>
      <c r="N211" s="232"/>
      <c r="O211" s="232"/>
      <c r="P211" s="232"/>
      <c r="Q211" s="232"/>
      <c r="R211" s="232"/>
      <c r="S211" s="232"/>
      <c r="T211" s="23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34" t="s">
        <v>169</v>
      </c>
      <c r="AU211" s="234" t="s">
        <v>80</v>
      </c>
      <c r="AV211" s="13" t="s">
        <v>78</v>
      </c>
      <c r="AW211" s="13" t="s">
        <v>171</v>
      </c>
      <c r="AX211" s="13" t="s">
        <v>70</v>
      </c>
      <c r="AY211" s="234" t="s">
        <v>158</v>
      </c>
    </row>
    <row r="212" s="14" customFormat="1">
      <c r="A212" s="14"/>
      <c r="B212" s="235"/>
      <c r="C212" s="236"/>
      <c r="D212" s="226" t="s">
        <v>169</v>
      </c>
      <c r="E212" s="237" t="s">
        <v>19</v>
      </c>
      <c r="F212" s="238" t="s">
        <v>298</v>
      </c>
      <c r="G212" s="236"/>
      <c r="H212" s="239">
        <v>94.239999999999995</v>
      </c>
      <c r="I212" s="240"/>
      <c r="J212" s="236"/>
      <c r="K212" s="236"/>
      <c r="L212" s="241"/>
      <c r="M212" s="242"/>
      <c r="N212" s="243"/>
      <c r="O212" s="243"/>
      <c r="P212" s="243"/>
      <c r="Q212" s="243"/>
      <c r="R212" s="243"/>
      <c r="S212" s="243"/>
      <c r="T212" s="24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45" t="s">
        <v>169</v>
      </c>
      <c r="AU212" s="245" t="s">
        <v>80</v>
      </c>
      <c r="AV212" s="14" t="s">
        <v>80</v>
      </c>
      <c r="AW212" s="14" t="s">
        <v>171</v>
      </c>
      <c r="AX212" s="14" t="s">
        <v>70</v>
      </c>
      <c r="AY212" s="245" t="s">
        <v>158</v>
      </c>
    </row>
    <row r="213" s="2" customFormat="1" ht="22.2" customHeight="1">
      <c r="A213" s="40"/>
      <c r="B213" s="41"/>
      <c r="C213" s="206" t="s">
        <v>299</v>
      </c>
      <c r="D213" s="206" t="s">
        <v>160</v>
      </c>
      <c r="E213" s="207" t="s">
        <v>300</v>
      </c>
      <c r="F213" s="208" t="s">
        <v>301</v>
      </c>
      <c r="G213" s="209" t="s">
        <v>223</v>
      </c>
      <c r="H213" s="210">
        <v>1865.2539999999999</v>
      </c>
      <c r="I213" s="211"/>
      <c r="J213" s="212">
        <f>ROUND(I213*H213,2)</f>
        <v>0</v>
      </c>
      <c r="K213" s="208" t="s">
        <v>164</v>
      </c>
      <c r="L213" s="46"/>
      <c r="M213" s="213" t="s">
        <v>19</v>
      </c>
      <c r="N213" s="214" t="s">
        <v>41</v>
      </c>
      <c r="O213" s="86"/>
      <c r="P213" s="215">
        <f>O213*H213</f>
        <v>0</v>
      </c>
      <c r="Q213" s="215">
        <v>0</v>
      </c>
      <c r="R213" s="215">
        <f>Q213*H213</f>
        <v>0</v>
      </c>
      <c r="S213" s="215">
        <v>0</v>
      </c>
      <c r="T213" s="216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17" t="s">
        <v>165</v>
      </c>
      <c r="AT213" s="217" t="s">
        <v>160</v>
      </c>
      <c r="AU213" s="217" t="s">
        <v>80</v>
      </c>
      <c r="AY213" s="19" t="s">
        <v>158</v>
      </c>
      <c r="BE213" s="218">
        <f>IF(N213="základní",J213,0)</f>
        <v>0</v>
      </c>
      <c r="BF213" s="218">
        <f>IF(N213="snížená",J213,0)</f>
        <v>0</v>
      </c>
      <c r="BG213" s="218">
        <f>IF(N213="zákl. přenesená",J213,0)</f>
        <v>0</v>
      </c>
      <c r="BH213" s="218">
        <f>IF(N213="sníž. přenesená",J213,0)</f>
        <v>0</v>
      </c>
      <c r="BI213" s="218">
        <f>IF(N213="nulová",J213,0)</f>
        <v>0</v>
      </c>
      <c r="BJ213" s="19" t="s">
        <v>78</v>
      </c>
      <c r="BK213" s="218">
        <f>ROUND(I213*H213,2)</f>
        <v>0</v>
      </c>
      <c r="BL213" s="19" t="s">
        <v>165</v>
      </c>
      <c r="BM213" s="217" t="s">
        <v>302</v>
      </c>
    </row>
    <row r="214" s="2" customFormat="1">
      <c r="A214" s="40"/>
      <c r="B214" s="41"/>
      <c r="C214" s="42"/>
      <c r="D214" s="219" t="s">
        <v>167</v>
      </c>
      <c r="E214" s="42"/>
      <c r="F214" s="220" t="s">
        <v>303</v>
      </c>
      <c r="G214" s="42"/>
      <c r="H214" s="42"/>
      <c r="I214" s="221"/>
      <c r="J214" s="42"/>
      <c r="K214" s="42"/>
      <c r="L214" s="46"/>
      <c r="M214" s="222"/>
      <c r="N214" s="223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167</v>
      </c>
      <c r="AU214" s="19" t="s">
        <v>80</v>
      </c>
    </row>
    <row r="215" s="2" customFormat="1" ht="19.8" customHeight="1">
      <c r="A215" s="40"/>
      <c r="B215" s="41"/>
      <c r="C215" s="206" t="s">
        <v>304</v>
      </c>
      <c r="D215" s="206" t="s">
        <v>160</v>
      </c>
      <c r="E215" s="207" t="s">
        <v>305</v>
      </c>
      <c r="F215" s="208" t="s">
        <v>306</v>
      </c>
      <c r="G215" s="209" t="s">
        <v>223</v>
      </c>
      <c r="H215" s="210">
        <v>903.89700000000005</v>
      </c>
      <c r="I215" s="211"/>
      <c r="J215" s="212">
        <f>ROUND(I215*H215,2)</f>
        <v>0</v>
      </c>
      <c r="K215" s="208" t="s">
        <v>164</v>
      </c>
      <c r="L215" s="46"/>
      <c r="M215" s="213" t="s">
        <v>19</v>
      </c>
      <c r="N215" s="214" t="s">
        <v>41</v>
      </c>
      <c r="O215" s="86"/>
      <c r="P215" s="215">
        <f>O215*H215</f>
        <v>0</v>
      </c>
      <c r="Q215" s="215">
        <v>0.0011900000000000001</v>
      </c>
      <c r="R215" s="215">
        <f>Q215*H215</f>
        <v>1.0756374300000002</v>
      </c>
      <c r="S215" s="215">
        <v>0</v>
      </c>
      <c r="T215" s="216">
        <f>S215*H215</f>
        <v>0</v>
      </c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R215" s="217" t="s">
        <v>165</v>
      </c>
      <c r="AT215" s="217" t="s">
        <v>160</v>
      </c>
      <c r="AU215" s="217" t="s">
        <v>80</v>
      </c>
      <c r="AY215" s="19" t="s">
        <v>158</v>
      </c>
      <c r="BE215" s="218">
        <f>IF(N215="základní",J215,0)</f>
        <v>0</v>
      </c>
      <c r="BF215" s="218">
        <f>IF(N215="snížená",J215,0)</f>
        <v>0</v>
      </c>
      <c r="BG215" s="218">
        <f>IF(N215="zákl. přenesená",J215,0)</f>
        <v>0</v>
      </c>
      <c r="BH215" s="218">
        <f>IF(N215="sníž. přenesená",J215,0)</f>
        <v>0</v>
      </c>
      <c r="BI215" s="218">
        <f>IF(N215="nulová",J215,0)</f>
        <v>0</v>
      </c>
      <c r="BJ215" s="19" t="s">
        <v>78</v>
      </c>
      <c r="BK215" s="218">
        <f>ROUND(I215*H215,2)</f>
        <v>0</v>
      </c>
      <c r="BL215" s="19" t="s">
        <v>165</v>
      </c>
      <c r="BM215" s="217" t="s">
        <v>307</v>
      </c>
    </row>
    <row r="216" s="2" customFormat="1">
      <c r="A216" s="40"/>
      <c r="B216" s="41"/>
      <c r="C216" s="42"/>
      <c r="D216" s="219" t="s">
        <v>167</v>
      </c>
      <c r="E216" s="42"/>
      <c r="F216" s="220" t="s">
        <v>308</v>
      </c>
      <c r="G216" s="42"/>
      <c r="H216" s="42"/>
      <c r="I216" s="221"/>
      <c r="J216" s="42"/>
      <c r="K216" s="42"/>
      <c r="L216" s="46"/>
      <c r="M216" s="222"/>
      <c r="N216" s="223"/>
      <c r="O216" s="86"/>
      <c r="P216" s="86"/>
      <c r="Q216" s="86"/>
      <c r="R216" s="86"/>
      <c r="S216" s="86"/>
      <c r="T216" s="87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T216" s="19" t="s">
        <v>167</v>
      </c>
      <c r="AU216" s="19" t="s">
        <v>80</v>
      </c>
    </row>
    <row r="217" s="13" customFormat="1">
      <c r="A217" s="13"/>
      <c r="B217" s="224"/>
      <c r="C217" s="225"/>
      <c r="D217" s="226" t="s">
        <v>169</v>
      </c>
      <c r="E217" s="227" t="s">
        <v>19</v>
      </c>
      <c r="F217" s="228" t="s">
        <v>185</v>
      </c>
      <c r="G217" s="225"/>
      <c r="H217" s="227" t="s">
        <v>19</v>
      </c>
      <c r="I217" s="229"/>
      <c r="J217" s="225"/>
      <c r="K217" s="225"/>
      <c r="L217" s="230"/>
      <c r="M217" s="231"/>
      <c r="N217" s="232"/>
      <c r="O217" s="232"/>
      <c r="P217" s="232"/>
      <c r="Q217" s="232"/>
      <c r="R217" s="232"/>
      <c r="S217" s="232"/>
      <c r="T217" s="23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34" t="s">
        <v>169</v>
      </c>
      <c r="AU217" s="234" t="s">
        <v>80</v>
      </c>
      <c r="AV217" s="13" t="s">
        <v>78</v>
      </c>
      <c r="AW217" s="13" t="s">
        <v>171</v>
      </c>
      <c r="AX217" s="13" t="s">
        <v>70</v>
      </c>
      <c r="AY217" s="234" t="s">
        <v>158</v>
      </c>
    </row>
    <row r="218" s="14" customFormat="1">
      <c r="A218" s="14"/>
      <c r="B218" s="235"/>
      <c r="C218" s="236"/>
      <c r="D218" s="226" t="s">
        <v>169</v>
      </c>
      <c r="E218" s="237" t="s">
        <v>19</v>
      </c>
      <c r="F218" s="238" t="s">
        <v>309</v>
      </c>
      <c r="G218" s="236"/>
      <c r="H218" s="239">
        <v>863.49700000000007</v>
      </c>
      <c r="I218" s="240"/>
      <c r="J218" s="236"/>
      <c r="K218" s="236"/>
      <c r="L218" s="241"/>
      <c r="M218" s="242"/>
      <c r="N218" s="243"/>
      <c r="O218" s="243"/>
      <c r="P218" s="243"/>
      <c r="Q218" s="243"/>
      <c r="R218" s="243"/>
      <c r="S218" s="243"/>
      <c r="T218" s="24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45" t="s">
        <v>169</v>
      </c>
      <c r="AU218" s="245" t="s">
        <v>80</v>
      </c>
      <c r="AV218" s="14" t="s">
        <v>80</v>
      </c>
      <c r="AW218" s="14" t="s">
        <v>171</v>
      </c>
      <c r="AX218" s="14" t="s">
        <v>70</v>
      </c>
      <c r="AY218" s="245" t="s">
        <v>158</v>
      </c>
    </row>
    <row r="219" s="14" customFormat="1">
      <c r="A219" s="14"/>
      <c r="B219" s="235"/>
      <c r="C219" s="236"/>
      <c r="D219" s="226" t="s">
        <v>169</v>
      </c>
      <c r="E219" s="237" t="s">
        <v>19</v>
      </c>
      <c r="F219" s="238" t="s">
        <v>310</v>
      </c>
      <c r="G219" s="236"/>
      <c r="H219" s="239">
        <v>40.400000000000006</v>
      </c>
      <c r="I219" s="240"/>
      <c r="J219" s="236"/>
      <c r="K219" s="236"/>
      <c r="L219" s="241"/>
      <c r="M219" s="242"/>
      <c r="N219" s="243"/>
      <c r="O219" s="243"/>
      <c r="P219" s="243"/>
      <c r="Q219" s="243"/>
      <c r="R219" s="243"/>
      <c r="S219" s="243"/>
      <c r="T219" s="24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45" t="s">
        <v>169</v>
      </c>
      <c r="AU219" s="245" t="s">
        <v>80</v>
      </c>
      <c r="AV219" s="14" t="s">
        <v>80</v>
      </c>
      <c r="AW219" s="14" t="s">
        <v>171</v>
      </c>
      <c r="AX219" s="14" t="s">
        <v>70</v>
      </c>
      <c r="AY219" s="245" t="s">
        <v>158</v>
      </c>
    </row>
    <row r="220" s="2" customFormat="1" ht="22.2" customHeight="1">
      <c r="A220" s="40"/>
      <c r="B220" s="41"/>
      <c r="C220" s="206" t="s">
        <v>311</v>
      </c>
      <c r="D220" s="206" t="s">
        <v>160</v>
      </c>
      <c r="E220" s="207" t="s">
        <v>312</v>
      </c>
      <c r="F220" s="208" t="s">
        <v>313</v>
      </c>
      <c r="G220" s="209" t="s">
        <v>223</v>
      </c>
      <c r="H220" s="210">
        <v>903.89700000000005</v>
      </c>
      <c r="I220" s="211"/>
      <c r="J220" s="212">
        <f>ROUND(I220*H220,2)</f>
        <v>0</v>
      </c>
      <c r="K220" s="208" t="s">
        <v>164</v>
      </c>
      <c r="L220" s="46"/>
      <c r="M220" s="213" t="s">
        <v>19</v>
      </c>
      <c r="N220" s="214" t="s">
        <v>41</v>
      </c>
      <c r="O220" s="86"/>
      <c r="P220" s="215">
        <f>O220*H220</f>
        <v>0</v>
      </c>
      <c r="Q220" s="215">
        <v>0</v>
      </c>
      <c r="R220" s="215">
        <f>Q220*H220</f>
        <v>0</v>
      </c>
      <c r="S220" s="215">
        <v>0</v>
      </c>
      <c r="T220" s="216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17" t="s">
        <v>165</v>
      </c>
      <c r="AT220" s="217" t="s">
        <v>160</v>
      </c>
      <c r="AU220" s="217" t="s">
        <v>80</v>
      </c>
      <c r="AY220" s="19" t="s">
        <v>158</v>
      </c>
      <c r="BE220" s="218">
        <f>IF(N220="základní",J220,0)</f>
        <v>0</v>
      </c>
      <c r="BF220" s="218">
        <f>IF(N220="snížená",J220,0)</f>
        <v>0</v>
      </c>
      <c r="BG220" s="218">
        <f>IF(N220="zákl. přenesená",J220,0)</f>
        <v>0</v>
      </c>
      <c r="BH220" s="218">
        <f>IF(N220="sníž. přenesená",J220,0)</f>
        <v>0</v>
      </c>
      <c r="BI220" s="218">
        <f>IF(N220="nulová",J220,0)</f>
        <v>0</v>
      </c>
      <c r="BJ220" s="19" t="s">
        <v>78</v>
      </c>
      <c r="BK220" s="218">
        <f>ROUND(I220*H220,2)</f>
        <v>0</v>
      </c>
      <c r="BL220" s="19" t="s">
        <v>165</v>
      </c>
      <c r="BM220" s="217" t="s">
        <v>314</v>
      </c>
    </row>
    <row r="221" s="2" customFormat="1">
      <c r="A221" s="40"/>
      <c r="B221" s="41"/>
      <c r="C221" s="42"/>
      <c r="D221" s="219" t="s">
        <v>167</v>
      </c>
      <c r="E221" s="42"/>
      <c r="F221" s="220" t="s">
        <v>315</v>
      </c>
      <c r="G221" s="42"/>
      <c r="H221" s="42"/>
      <c r="I221" s="221"/>
      <c r="J221" s="42"/>
      <c r="K221" s="42"/>
      <c r="L221" s="46"/>
      <c r="M221" s="222"/>
      <c r="N221" s="223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167</v>
      </c>
      <c r="AU221" s="19" t="s">
        <v>80</v>
      </c>
    </row>
    <row r="222" s="2" customFormat="1" ht="30" customHeight="1">
      <c r="A222" s="40"/>
      <c r="B222" s="41"/>
      <c r="C222" s="206" t="s">
        <v>7</v>
      </c>
      <c r="D222" s="206" t="s">
        <v>160</v>
      </c>
      <c r="E222" s="207" t="s">
        <v>316</v>
      </c>
      <c r="F222" s="208" t="s">
        <v>317</v>
      </c>
      <c r="G222" s="209" t="s">
        <v>234</v>
      </c>
      <c r="H222" s="210">
        <v>1140.3920000000001</v>
      </c>
      <c r="I222" s="211"/>
      <c r="J222" s="212">
        <f>ROUND(I222*H222,2)</f>
        <v>0</v>
      </c>
      <c r="K222" s="208" t="s">
        <v>164</v>
      </c>
      <c r="L222" s="46"/>
      <c r="M222" s="213" t="s">
        <v>19</v>
      </c>
      <c r="N222" s="214" t="s">
        <v>41</v>
      </c>
      <c r="O222" s="86"/>
      <c r="P222" s="215">
        <f>O222*H222</f>
        <v>0</v>
      </c>
      <c r="Q222" s="215">
        <v>0</v>
      </c>
      <c r="R222" s="215">
        <f>Q222*H222</f>
        <v>0</v>
      </c>
      <c r="S222" s="215">
        <v>0</v>
      </c>
      <c r="T222" s="216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17" t="s">
        <v>165</v>
      </c>
      <c r="AT222" s="217" t="s">
        <v>160</v>
      </c>
      <c r="AU222" s="217" t="s">
        <v>80</v>
      </c>
      <c r="AY222" s="19" t="s">
        <v>158</v>
      </c>
      <c r="BE222" s="218">
        <f>IF(N222="základní",J222,0)</f>
        <v>0</v>
      </c>
      <c r="BF222" s="218">
        <f>IF(N222="snížená",J222,0)</f>
        <v>0</v>
      </c>
      <c r="BG222" s="218">
        <f>IF(N222="zákl. přenesená",J222,0)</f>
        <v>0</v>
      </c>
      <c r="BH222" s="218">
        <f>IF(N222="sníž. přenesená",J222,0)</f>
        <v>0</v>
      </c>
      <c r="BI222" s="218">
        <f>IF(N222="nulová",J222,0)</f>
        <v>0</v>
      </c>
      <c r="BJ222" s="19" t="s">
        <v>78</v>
      </c>
      <c r="BK222" s="218">
        <f>ROUND(I222*H222,2)</f>
        <v>0</v>
      </c>
      <c r="BL222" s="19" t="s">
        <v>165</v>
      </c>
      <c r="BM222" s="217" t="s">
        <v>318</v>
      </c>
    </row>
    <row r="223" s="2" customFormat="1">
      <c r="A223" s="40"/>
      <c r="B223" s="41"/>
      <c r="C223" s="42"/>
      <c r="D223" s="219" t="s">
        <v>167</v>
      </c>
      <c r="E223" s="42"/>
      <c r="F223" s="220" t="s">
        <v>319</v>
      </c>
      <c r="G223" s="42"/>
      <c r="H223" s="42"/>
      <c r="I223" s="221"/>
      <c r="J223" s="42"/>
      <c r="K223" s="42"/>
      <c r="L223" s="46"/>
      <c r="M223" s="222"/>
      <c r="N223" s="223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167</v>
      </c>
      <c r="AU223" s="19" t="s">
        <v>80</v>
      </c>
    </row>
    <row r="224" s="13" customFormat="1">
      <c r="A224" s="13"/>
      <c r="B224" s="224"/>
      <c r="C224" s="225"/>
      <c r="D224" s="226" t="s">
        <v>169</v>
      </c>
      <c r="E224" s="227" t="s">
        <v>19</v>
      </c>
      <c r="F224" s="228" t="s">
        <v>320</v>
      </c>
      <c r="G224" s="225"/>
      <c r="H224" s="227" t="s">
        <v>19</v>
      </c>
      <c r="I224" s="229"/>
      <c r="J224" s="225"/>
      <c r="K224" s="225"/>
      <c r="L224" s="230"/>
      <c r="M224" s="231"/>
      <c r="N224" s="232"/>
      <c r="O224" s="232"/>
      <c r="P224" s="232"/>
      <c r="Q224" s="232"/>
      <c r="R224" s="232"/>
      <c r="S224" s="232"/>
      <c r="T224" s="23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34" t="s">
        <v>169</v>
      </c>
      <c r="AU224" s="234" t="s">
        <v>80</v>
      </c>
      <c r="AV224" s="13" t="s">
        <v>78</v>
      </c>
      <c r="AW224" s="13" t="s">
        <v>171</v>
      </c>
      <c r="AX224" s="13" t="s">
        <v>70</v>
      </c>
      <c r="AY224" s="234" t="s">
        <v>158</v>
      </c>
    </row>
    <row r="225" s="13" customFormat="1">
      <c r="A225" s="13"/>
      <c r="B225" s="224"/>
      <c r="C225" s="225"/>
      <c r="D225" s="226" t="s">
        <v>169</v>
      </c>
      <c r="E225" s="227" t="s">
        <v>19</v>
      </c>
      <c r="F225" s="228" t="s">
        <v>185</v>
      </c>
      <c r="G225" s="225"/>
      <c r="H225" s="227" t="s">
        <v>19</v>
      </c>
      <c r="I225" s="229"/>
      <c r="J225" s="225"/>
      <c r="K225" s="225"/>
      <c r="L225" s="230"/>
      <c r="M225" s="231"/>
      <c r="N225" s="232"/>
      <c r="O225" s="232"/>
      <c r="P225" s="232"/>
      <c r="Q225" s="232"/>
      <c r="R225" s="232"/>
      <c r="S225" s="232"/>
      <c r="T225" s="23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34" t="s">
        <v>169</v>
      </c>
      <c r="AU225" s="234" t="s">
        <v>80</v>
      </c>
      <c r="AV225" s="13" t="s">
        <v>78</v>
      </c>
      <c r="AW225" s="13" t="s">
        <v>171</v>
      </c>
      <c r="AX225" s="13" t="s">
        <v>70</v>
      </c>
      <c r="AY225" s="234" t="s">
        <v>158</v>
      </c>
    </row>
    <row r="226" s="14" customFormat="1">
      <c r="A226" s="14"/>
      <c r="B226" s="235"/>
      <c r="C226" s="236"/>
      <c r="D226" s="226" t="s">
        <v>169</v>
      </c>
      <c r="E226" s="237" t="s">
        <v>19</v>
      </c>
      <c r="F226" s="238" t="s">
        <v>238</v>
      </c>
      <c r="G226" s="236"/>
      <c r="H226" s="239">
        <v>1357.1732000000002</v>
      </c>
      <c r="I226" s="240"/>
      <c r="J226" s="236"/>
      <c r="K226" s="236"/>
      <c r="L226" s="241"/>
      <c r="M226" s="242"/>
      <c r="N226" s="243"/>
      <c r="O226" s="243"/>
      <c r="P226" s="243"/>
      <c r="Q226" s="243"/>
      <c r="R226" s="243"/>
      <c r="S226" s="243"/>
      <c r="T226" s="24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45" t="s">
        <v>169</v>
      </c>
      <c r="AU226" s="245" t="s">
        <v>80</v>
      </c>
      <c r="AV226" s="14" t="s">
        <v>80</v>
      </c>
      <c r="AW226" s="14" t="s">
        <v>171</v>
      </c>
      <c r="AX226" s="14" t="s">
        <v>70</v>
      </c>
      <c r="AY226" s="245" t="s">
        <v>158</v>
      </c>
    </row>
    <row r="227" s="14" customFormat="1">
      <c r="A227" s="14"/>
      <c r="B227" s="235"/>
      <c r="C227" s="236"/>
      <c r="D227" s="226" t="s">
        <v>169</v>
      </c>
      <c r="E227" s="237" t="s">
        <v>19</v>
      </c>
      <c r="F227" s="238" t="s">
        <v>239</v>
      </c>
      <c r="G227" s="236"/>
      <c r="H227" s="239">
        <v>117.19800000000001</v>
      </c>
      <c r="I227" s="240"/>
      <c r="J227" s="236"/>
      <c r="K227" s="236"/>
      <c r="L227" s="241"/>
      <c r="M227" s="242"/>
      <c r="N227" s="243"/>
      <c r="O227" s="243"/>
      <c r="P227" s="243"/>
      <c r="Q227" s="243"/>
      <c r="R227" s="243"/>
      <c r="S227" s="243"/>
      <c r="T227" s="24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45" t="s">
        <v>169</v>
      </c>
      <c r="AU227" s="245" t="s">
        <v>80</v>
      </c>
      <c r="AV227" s="14" t="s">
        <v>80</v>
      </c>
      <c r="AW227" s="14" t="s">
        <v>171</v>
      </c>
      <c r="AX227" s="14" t="s">
        <v>70</v>
      </c>
      <c r="AY227" s="245" t="s">
        <v>158</v>
      </c>
    </row>
    <row r="228" s="13" customFormat="1">
      <c r="A228" s="13"/>
      <c r="B228" s="224"/>
      <c r="C228" s="225"/>
      <c r="D228" s="226" t="s">
        <v>169</v>
      </c>
      <c r="E228" s="227" t="s">
        <v>19</v>
      </c>
      <c r="F228" s="228" t="s">
        <v>187</v>
      </c>
      <c r="G228" s="225"/>
      <c r="H228" s="227" t="s">
        <v>19</v>
      </c>
      <c r="I228" s="229"/>
      <c r="J228" s="225"/>
      <c r="K228" s="225"/>
      <c r="L228" s="230"/>
      <c r="M228" s="231"/>
      <c r="N228" s="232"/>
      <c r="O228" s="232"/>
      <c r="P228" s="232"/>
      <c r="Q228" s="232"/>
      <c r="R228" s="232"/>
      <c r="S228" s="232"/>
      <c r="T228" s="23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34" t="s">
        <v>169</v>
      </c>
      <c r="AU228" s="234" t="s">
        <v>80</v>
      </c>
      <c r="AV228" s="13" t="s">
        <v>78</v>
      </c>
      <c r="AW228" s="13" t="s">
        <v>171</v>
      </c>
      <c r="AX228" s="13" t="s">
        <v>70</v>
      </c>
      <c r="AY228" s="234" t="s">
        <v>158</v>
      </c>
    </row>
    <row r="229" s="14" customFormat="1">
      <c r="A229" s="14"/>
      <c r="B229" s="235"/>
      <c r="C229" s="236"/>
      <c r="D229" s="226" t="s">
        <v>169</v>
      </c>
      <c r="E229" s="237" t="s">
        <v>19</v>
      </c>
      <c r="F229" s="238" t="s">
        <v>240</v>
      </c>
      <c r="G229" s="236"/>
      <c r="H229" s="239">
        <v>137.898</v>
      </c>
      <c r="I229" s="240"/>
      <c r="J229" s="236"/>
      <c r="K229" s="236"/>
      <c r="L229" s="241"/>
      <c r="M229" s="242"/>
      <c r="N229" s="243"/>
      <c r="O229" s="243"/>
      <c r="P229" s="243"/>
      <c r="Q229" s="243"/>
      <c r="R229" s="243"/>
      <c r="S229" s="243"/>
      <c r="T229" s="24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45" t="s">
        <v>169</v>
      </c>
      <c r="AU229" s="245" t="s">
        <v>80</v>
      </c>
      <c r="AV229" s="14" t="s">
        <v>80</v>
      </c>
      <c r="AW229" s="14" t="s">
        <v>171</v>
      </c>
      <c r="AX229" s="14" t="s">
        <v>70</v>
      </c>
      <c r="AY229" s="245" t="s">
        <v>158</v>
      </c>
    </row>
    <row r="230" s="13" customFormat="1">
      <c r="A230" s="13"/>
      <c r="B230" s="224"/>
      <c r="C230" s="225"/>
      <c r="D230" s="226" t="s">
        <v>169</v>
      </c>
      <c r="E230" s="227" t="s">
        <v>19</v>
      </c>
      <c r="F230" s="228" t="s">
        <v>189</v>
      </c>
      <c r="G230" s="225"/>
      <c r="H230" s="227" t="s">
        <v>19</v>
      </c>
      <c r="I230" s="229"/>
      <c r="J230" s="225"/>
      <c r="K230" s="225"/>
      <c r="L230" s="230"/>
      <c r="M230" s="231"/>
      <c r="N230" s="232"/>
      <c r="O230" s="232"/>
      <c r="P230" s="232"/>
      <c r="Q230" s="232"/>
      <c r="R230" s="232"/>
      <c r="S230" s="232"/>
      <c r="T230" s="23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34" t="s">
        <v>169</v>
      </c>
      <c r="AU230" s="234" t="s">
        <v>80</v>
      </c>
      <c r="AV230" s="13" t="s">
        <v>78</v>
      </c>
      <c r="AW230" s="13" t="s">
        <v>171</v>
      </c>
      <c r="AX230" s="13" t="s">
        <v>70</v>
      </c>
      <c r="AY230" s="234" t="s">
        <v>158</v>
      </c>
    </row>
    <row r="231" s="14" customFormat="1">
      <c r="A231" s="14"/>
      <c r="B231" s="235"/>
      <c r="C231" s="236"/>
      <c r="D231" s="226" t="s">
        <v>169</v>
      </c>
      <c r="E231" s="237" t="s">
        <v>19</v>
      </c>
      <c r="F231" s="238" t="s">
        <v>241</v>
      </c>
      <c r="G231" s="236"/>
      <c r="H231" s="239">
        <v>85.635599999999997</v>
      </c>
      <c r="I231" s="240"/>
      <c r="J231" s="236"/>
      <c r="K231" s="236"/>
      <c r="L231" s="241"/>
      <c r="M231" s="242"/>
      <c r="N231" s="243"/>
      <c r="O231" s="243"/>
      <c r="P231" s="243"/>
      <c r="Q231" s="243"/>
      <c r="R231" s="243"/>
      <c r="S231" s="243"/>
      <c r="T231" s="24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45" t="s">
        <v>169</v>
      </c>
      <c r="AU231" s="245" t="s">
        <v>80</v>
      </c>
      <c r="AV231" s="14" t="s">
        <v>80</v>
      </c>
      <c r="AW231" s="14" t="s">
        <v>171</v>
      </c>
      <c r="AX231" s="14" t="s">
        <v>70</v>
      </c>
      <c r="AY231" s="245" t="s">
        <v>158</v>
      </c>
    </row>
    <row r="232" s="13" customFormat="1">
      <c r="A232" s="13"/>
      <c r="B232" s="224"/>
      <c r="C232" s="225"/>
      <c r="D232" s="226" t="s">
        <v>169</v>
      </c>
      <c r="E232" s="227" t="s">
        <v>19</v>
      </c>
      <c r="F232" s="228" t="s">
        <v>191</v>
      </c>
      <c r="G232" s="225"/>
      <c r="H232" s="227" t="s">
        <v>19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34" t="s">
        <v>169</v>
      </c>
      <c r="AU232" s="234" t="s">
        <v>80</v>
      </c>
      <c r="AV232" s="13" t="s">
        <v>78</v>
      </c>
      <c r="AW232" s="13" t="s">
        <v>171</v>
      </c>
      <c r="AX232" s="13" t="s">
        <v>70</v>
      </c>
      <c r="AY232" s="234" t="s">
        <v>158</v>
      </c>
    </row>
    <row r="233" s="14" customFormat="1">
      <c r="A233" s="14"/>
      <c r="B233" s="235"/>
      <c r="C233" s="236"/>
      <c r="D233" s="226" t="s">
        <v>169</v>
      </c>
      <c r="E233" s="237" t="s">
        <v>19</v>
      </c>
      <c r="F233" s="238" t="s">
        <v>242</v>
      </c>
      <c r="G233" s="236"/>
      <c r="H233" s="239">
        <v>56.543999999999997</v>
      </c>
      <c r="I233" s="240"/>
      <c r="J233" s="236"/>
      <c r="K233" s="236"/>
      <c r="L233" s="241"/>
      <c r="M233" s="242"/>
      <c r="N233" s="243"/>
      <c r="O233" s="243"/>
      <c r="P233" s="243"/>
      <c r="Q233" s="243"/>
      <c r="R233" s="243"/>
      <c r="S233" s="243"/>
      <c r="T233" s="24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45" t="s">
        <v>169</v>
      </c>
      <c r="AU233" s="245" t="s">
        <v>80</v>
      </c>
      <c r="AV233" s="14" t="s">
        <v>80</v>
      </c>
      <c r="AW233" s="14" t="s">
        <v>171</v>
      </c>
      <c r="AX233" s="14" t="s">
        <v>70</v>
      </c>
      <c r="AY233" s="245" t="s">
        <v>158</v>
      </c>
    </row>
    <row r="234" s="14" customFormat="1">
      <c r="A234" s="14"/>
      <c r="B234" s="235"/>
      <c r="C234" s="236"/>
      <c r="D234" s="226" t="s">
        <v>169</v>
      </c>
      <c r="E234" s="236"/>
      <c r="F234" s="238" t="s">
        <v>321</v>
      </c>
      <c r="G234" s="236"/>
      <c r="H234" s="239">
        <v>1140.3920000000001</v>
      </c>
      <c r="I234" s="240"/>
      <c r="J234" s="236"/>
      <c r="K234" s="236"/>
      <c r="L234" s="241"/>
      <c r="M234" s="242"/>
      <c r="N234" s="243"/>
      <c r="O234" s="243"/>
      <c r="P234" s="243"/>
      <c r="Q234" s="243"/>
      <c r="R234" s="243"/>
      <c r="S234" s="243"/>
      <c r="T234" s="24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45" t="s">
        <v>169</v>
      </c>
      <c r="AU234" s="245" t="s">
        <v>80</v>
      </c>
      <c r="AV234" s="14" t="s">
        <v>80</v>
      </c>
      <c r="AW234" s="14" t="s">
        <v>4</v>
      </c>
      <c r="AX234" s="14" t="s">
        <v>78</v>
      </c>
      <c r="AY234" s="245" t="s">
        <v>158</v>
      </c>
    </row>
    <row r="235" s="2" customFormat="1" ht="30" customHeight="1">
      <c r="A235" s="40"/>
      <c r="B235" s="41"/>
      <c r="C235" s="206" t="s">
        <v>322</v>
      </c>
      <c r="D235" s="206" t="s">
        <v>160</v>
      </c>
      <c r="E235" s="207" t="s">
        <v>316</v>
      </c>
      <c r="F235" s="208" t="s">
        <v>317</v>
      </c>
      <c r="G235" s="209" t="s">
        <v>234</v>
      </c>
      <c r="H235" s="210">
        <v>1490.1410000000001</v>
      </c>
      <c r="I235" s="211"/>
      <c r="J235" s="212">
        <f>ROUND(I235*H235,2)</f>
        <v>0</v>
      </c>
      <c r="K235" s="208" t="s">
        <v>164</v>
      </c>
      <c r="L235" s="46"/>
      <c r="M235" s="213" t="s">
        <v>19</v>
      </c>
      <c r="N235" s="214" t="s">
        <v>41</v>
      </c>
      <c r="O235" s="86"/>
      <c r="P235" s="215">
        <f>O235*H235</f>
        <v>0</v>
      </c>
      <c r="Q235" s="215">
        <v>0</v>
      </c>
      <c r="R235" s="215">
        <f>Q235*H235</f>
        <v>0</v>
      </c>
      <c r="S235" s="215">
        <v>0</v>
      </c>
      <c r="T235" s="216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17" t="s">
        <v>165</v>
      </c>
      <c r="AT235" s="217" t="s">
        <v>160</v>
      </c>
      <c r="AU235" s="217" t="s">
        <v>80</v>
      </c>
      <c r="AY235" s="19" t="s">
        <v>158</v>
      </c>
      <c r="BE235" s="218">
        <f>IF(N235="základní",J235,0)</f>
        <v>0</v>
      </c>
      <c r="BF235" s="218">
        <f>IF(N235="snížená",J235,0)</f>
        <v>0</v>
      </c>
      <c r="BG235" s="218">
        <f>IF(N235="zákl. přenesená",J235,0)</f>
        <v>0</v>
      </c>
      <c r="BH235" s="218">
        <f>IF(N235="sníž. přenesená",J235,0)</f>
        <v>0</v>
      </c>
      <c r="BI235" s="218">
        <f>IF(N235="nulová",J235,0)</f>
        <v>0</v>
      </c>
      <c r="BJ235" s="19" t="s">
        <v>78</v>
      </c>
      <c r="BK235" s="218">
        <f>ROUND(I235*H235,2)</f>
        <v>0</v>
      </c>
      <c r="BL235" s="19" t="s">
        <v>165</v>
      </c>
      <c r="BM235" s="217" t="s">
        <v>323</v>
      </c>
    </row>
    <row r="236" s="2" customFormat="1">
      <c r="A236" s="40"/>
      <c r="B236" s="41"/>
      <c r="C236" s="42"/>
      <c r="D236" s="219" t="s">
        <v>167</v>
      </c>
      <c r="E236" s="42"/>
      <c r="F236" s="220" t="s">
        <v>319</v>
      </c>
      <c r="G236" s="42"/>
      <c r="H236" s="42"/>
      <c r="I236" s="221"/>
      <c r="J236" s="42"/>
      <c r="K236" s="42"/>
      <c r="L236" s="46"/>
      <c r="M236" s="222"/>
      <c r="N236" s="223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167</v>
      </c>
      <c r="AU236" s="19" t="s">
        <v>80</v>
      </c>
    </row>
    <row r="237" s="13" customFormat="1">
      <c r="A237" s="13"/>
      <c r="B237" s="224"/>
      <c r="C237" s="225"/>
      <c r="D237" s="226" t="s">
        <v>169</v>
      </c>
      <c r="E237" s="227" t="s">
        <v>19</v>
      </c>
      <c r="F237" s="228" t="s">
        <v>324</v>
      </c>
      <c r="G237" s="225"/>
      <c r="H237" s="227" t="s">
        <v>19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34" t="s">
        <v>169</v>
      </c>
      <c r="AU237" s="234" t="s">
        <v>80</v>
      </c>
      <c r="AV237" s="13" t="s">
        <v>78</v>
      </c>
      <c r="AW237" s="13" t="s">
        <v>171</v>
      </c>
      <c r="AX237" s="13" t="s">
        <v>70</v>
      </c>
      <c r="AY237" s="234" t="s">
        <v>158</v>
      </c>
    </row>
    <row r="238" s="14" customFormat="1">
      <c r="A238" s="14"/>
      <c r="B238" s="235"/>
      <c r="C238" s="236"/>
      <c r="D238" s="226" t="s">
        <v>169</v>
      </c>
      <c r="E238" s="237" t="s">
        <v>19</v>
      </c>
      <c r="F238" s="238" t="s">
        <v>325</v>
      </c>
      <c r="G238" s="236"/>
      <c r="H238" s="239">
        <v>1357.1410000000001</v>
      </c>
      <c r="I238" s="240"/>
      <c r="J238" s="236"/>
      <c r="K238" s="236"/>
      <c r="L238" s="241"/>
      <c r="M238" s="242"/>
      <c r="N238" s="243"/>
      <c r="O238" s="243"/>
      <c r="P238" s="243"/>
      <c r="Q238" s="243"/>
      <c r="R238" s="243"/>
      <c r="S238" s="243"/>
      <c r="T238" s="24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45" t="s">
        <v>169</v>
      </c>
      <c r="AU238" s="245" t="s">
        <v>80</v>
      </c>
      <c r="AV238" s="14" t="s">
        <v>80</v>
      </c>
      <c r="AW238" s="14" t="s">
        <v>171</v>
      </c>
      <c r="AX238" s="14" t="s">
        <v>70</v>
      </c>
      <c r="AY238" s="245" t="s">
        <v>158</v>
      </c>
    </row>
    <row r="239" s="13" customFormat="1">
      <c r="A239" s="13"/>
      <c r="B239" s="224"/>
      <c r="C239" s="225"/>
      <c r="D239" s="226" t="s">
        <v>169</v>
      </c>
      <c r="E239" s="227" t="s">
        <v>19</v>
      </c>
      <c r="F239" s="228" t="s">
        <v>326</v>
      </c>
      <c r="G239" s="225"/>
      <c r="H239" s="227" t="s">
        <v>19</v>
      </c>
      <c r="I239" s="229"/>
      <c r="J239" s="225"/>
      <c r="K239" s="225"/>
      <c r="L239" s="230"/>
      <c r="M239" s="231"/>
      <c r="N239" s="232"/>
      <c r="O239" s="232"/>
      <c r="P239" s="232"/>
      <c r="Q239" s="232"/>
      <c r="R239" s="232"/>
      <c r="S239" s="232"/>
      <c r="T239" s="23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34" t="s">
        <v>169</v>
      </c>
      <c r="AU239" s="234" t="s">
        <v>80</v>
      </c>
      <c r="AV239" s="13" t="s">
        <v>78</v>
      </c>
      <c r="AW239" s="13" t="s">
        <v>171</v>
      </c>
      <c r="AX239" s="13" t="s">
        <v>70</v>
      </c>
      <c r="AY239" s="234" t="s">
        <v>158</v>
      </c>
    </row>
    <row r="240" s="14" customFormat="1">
      <c r="A240" s="14"/>
      <c r="B240" s="235"/>
      <c r="C240" s="236"/>
      <c r="D240" s="226" t="s">
        <v>169</v>
      </c>
      <c r="E240" s="237" t="s">
        <v>19</v>
      </c>
      <c r="F240" s="238" t="s">
        <v>327</v>
      </c>
      <c r="G240" s="236"/>
      <c r="H240" s="239">
        <v>133</v>
      </c>
      <c r="I240" s="240"/>
      <c r="J240" s="236"/>
      <c r="K240" s="236"/>
      <c r="L240" s="241"/>
      <c r="M240" s="242"/>
      <c r="N240" s="243"/>
      <c r="O240" s="243"/>
      <c r="P240" s="243"/>
      <c r="Q240" s="243"/>
      <c r="R240" s="243"/>
      <c r="S240" s="243"/>
      <c r="T240" s="24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45" t="s">
        <v>169</v>
      </c>
      <c r="AU240" s="245" t="s">
        <v>80</v>
      </c>
      <c r="AV240" s="14" t="s">
        <v>80</v>
      </c>
      <c r="AW240" s="14" t="s">
        <v>171</v>
      </c>
      <c r="AX240" s="14" t="s">
        <v>70</v>
      </c>
      <c r="AY240" s="245" t="s">
        <v>158</v>
      </c>
    </row>
    <row r="241" s="2" customFormat="1" ht="30" customHeight="1">
      <c r="A241" s="40"/>
      <c r="B241" s="41"/>
      <c r="C241" s="206" t="s">
        <v>328</v>
      </c>
      <c r="D241" s="206" t="s">
        <v>160</v>
      </c>
      <c r="E241" s="207" t="s">
        <v>329</v>
      </c>
      <c r="F241" s="208" t="s">
        <v>330</v>
      </c>
      <c r="G241" s="209" t="s">
        <v>234</v>
      </c>
      <c r="H241" s="210">
        <v>638.29700000000003</v>
      </c>
      <c r="I241" s="211"/>
      <c r="J241" s="212">
        <f>ROUND(I241*H241,2)</f>
        <v>0</v>
      </c>
      <c r="K241" s="208" t="s">
        <v>164</v>
      </c>
      <c r="L241" s="46"/>
      <c r="M241" s="213" t="s">
        <v>19</v>
      </c>
      <c r="N241" s="214" t="s">
        <v>41</v>
      </c>
      <c r="O241" s="86"/>
      <c r="P241" s="215">
        <f>O241*H241</f>
        <v>0</v>
      </c>
      <c r="Q241" s="215">
        <v>0</v>
      </c>
      <c r="R241" s="215">
        <f>Q241*H241</f>
        <v>0</v>
      </c>
      <c r="S241" s="215">
        <v>0</v>
      </c>
      <c r="T241" s="216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17" t="s">
        <v>165</v>
      </c>
      <c r="AT241" s="217" t="s">
        <v>160</v>
      </c>
      <c r="AU241" s="217" t="s">
        <v>80</v>
      </c>
      <c r="AY241" s="19" t="s">
        <v>158</v>
      </c>
      <c r="BE241" s="218">
        <f>IF(N241="základní",J241,0)</f>
        <v>0</v>
      </c>
      <c r="BF241" s="218">
        <f>IF(N241="snížená",J241,0)</f>
        <v>0</v>
      </c>
      <c r="BG241" s="218">
        <f>IF(N241="zákl. přenesená",J241,0)</f>
        <v>0</v>
      </c>
      <c r="BH241" s="218">
        <f>IF(N241="sníž. přenesená",J241,0)</f>
        <v>0</v>
      </c>
      <c r="BI241" s="218">
        <f>IF(N241="nulová",J241,0)</f>
        <v>0</v>
      </c>
      <c r="BJ241" s="19" t="s">
        <v>78</v>
      </c>
      <c r="BK241" s="218">
        <f>ROUND(I241*H241,2)</f>
        <v>0</v>
      </c>
      <c r="BL241" s="19" t="s">
        <v>165</v>
      </c>
      <c r="BM241" s="217" t="s">
        <v>331</v>
      </c>
    </row>
    <row r="242" s="2" customFormat="1">
      <c r="A242" s="40"/>
      <c r="B242" s="41"/>
      <c r="C242" s="42"/>
      <c r="D242" s="219" t="s">
        <v>167</v>
      </c>
      <c r="E242" s="42"/>
      <c r="F242" s="220" t="s">
        <v>332</v>
      </c>
      <c r="G242" s="42"/>
      <c r="H242" s="42"/>
      <c r="I242" s="221"/>
      <c r="J242" s="42"/>
      <c r="K242" s="42"/>
      <c r="L242" s="46"/>
      <c r="M242" s="222"/>
      <c r="N242" s="223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167</v>
      </c>
      <c r="AU242" s="19" t="s">
        <v>80</v>
      </c>
    </row>
    <row r="243" s="13" customFormat="1">
      <c r="A243" s="13"/>
      <c r="B243" s="224"/>
      <c r="C243" s="225"/>
      <c r="D243" s="226" t="s">
        <v>169</v>
      </c>
      <c r="E243" s="227" t="s">
        <v>19</v>
      </c>
      <c r="F243" s="228" t="s">
        <v>333</v>
      </c>
      <c r="G243" s="225"/>
      <c r="H243" s="227" t="s">
        <v>19</v>
      </c>
      <c r="I243" s="229"/>
      <c r="J243" s="225"/>
      <c r="K243" s="225"/>
      <c r="L243" s="230"/>
      <c r="M243" s="231"/>
      <c r="N243" s="232"/>
      <c r="O243" s="232"/>
      <c r="P243" s="232"/>
      <c r="Q243" s="232"/>
      <c r="R243" s="232"/>
      <c r="S243" s="232"/>
      <c r="T243" s="23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34" t="s">
        <v>169</v>
      </c>
      <c r="AU243" s="234" t="s">
        <v>80</v>
      </c>
      <c r="AV243" s="13" t="s">
        <v>78</v>
      </c>
      <c r="AW243" s="13" t="s">
        <v>171</v>
      </c>
      <c r="AX243" s="13" t="s">
        <v>70</v>
      </c>
      <c r="AY243" s="234" t="s">
        <v>158</v>
      </c>
    </row>
    <row r="244" s="13" customFormat="1">
      <c r="A244" s="13"/>
      <c r="B244" s="224"/>
      <c r="C244" s="225"/>
      <c r="D244" s="226" t="s">
        <v>169</v>
      </c>
      <c r="E244" s="227" t="s">
        <v>19</v>
      </c>
      <c r="F244" s="228" t="s">
        <v>185</v>
      </c>
      <c r="G244" s="225"/>
      <c r="H244" s="227" t="s">
        <v>19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34" t="s">
        <v>169</v>
      </c>
      <c r="AU244" s="234" t="s">
        <v>80</v>
      </c>
      <c r="AV244" s="13" t="s">
        <v>78</v>
      </c>
      <c r="AW244" s="13" t="s">
        <v>171</v>
      </c>
      <c r="AX244" s="13" t="s">
        <v>70</v>
      </c>
      <c r="AY244" s="234" t="s">
        <v>158</v>
      </c>
    </row>
    <row r="245" s="14" customFormat="1">
      <c r="A245" s="14"/>
      <c r="B245" s="235"/>
      <c r="C245" s="236"/>
      <c r="D245" s="226" t="s">
        <v>169</v>
      </c>
      <c r="E245" s="237" t="s">
        <v>19</v>
      </c>
      <c r="F245" s="238" t="s">
        <v>334</v>
      </c>
      <c r="G245" s="236"/>
      <c r="H245" s="239">
        <v>475.01062000000002</v>
      </c>
      <c r="I245" s="240"/>
      <c r="J245" s="236"/>
      <c r="K245" s="236"/>
      <c r="L245" s="241"/>
      <c r="M245" s="242"/>
      <c r="N245" s="243"/>
      <c r="O245" s="243"/>
      <c r="P245" s="243"/>
      <c r="Q245" s="243"/>
      <c r="R245" s="243"/>
      <c r="S245" s="243"/>
      <c r="T245" s="24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45" t="s">
        <v>169</v>
      </c>
      <c r="AU245" s="245" t="s">
        <v>80</v>
      </c>
      <c r="AV245" s="14" t="s">
        <v>80</v>
      </c>
      <c r="AW245" s="14" t="s">
        <v>171</v>
      </c>
      <c r="AX245" s="14" t="s">
        <v>70</v>
      </c>
      <c r="AY245" s="245" t="s">
        <v>158</v>
      </c>
    </row>
    <row r="246" s="14" customFormat="1">
      <c r="A246" s="14"/>
      <c r="B246" s="235"/>
      <c r="C246" s="236"/>
      <c r="D246" s="226" t="s">
        <v>169</v>
      </c>
      <c r="E246" s="237" t="s">
        <v>19</v>
      </c>
      <c r="F246" s="238" t="s">
        <v>335</v>
      </c>
      <c r="G246" s="236"/>
      <c r="H246" s="239">
        <v>41.019300000000001</v>
      </c>
      <c r="I246" s="240"/>
      <c r="J246" s="236"/>
      <c r="K246" s="236"/>
      <c r="L246" s="241"/>
      <c r="M246" s="242"/>
      <c r="N246" s="243"/>
      <c r="O246" s="243"/>
      <c r="P246" s="243"/>
      <c r="Q246" s="243"/>
      <c r="R246" s="243"/>
      <c r="S246" s="243"/>
      <c r="T246" s="24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45" t="s">
        <v>169</v>
      </c>
      <c r="AU246" s="245" t="s">
        <v>80</v>
      </c>
      <c r="AV246" s="14" t="s">
        <v>80</v>
      </c>
      <c r="AW246" s="14" t="s">
        <v>171</v>
      </c>
      <c r="AX246" s="14" t="s">
        <v>70</v>
      </c>
      <c r="AY246" s="245" t="s">
        <v>158</v>
      </c>
    </row>
    <row r="247" s="13" customFormat="1">
      <c r="A247" s="13"/>
      <c r="B247" s="224"/>
      <c r="C247" s="225"/>
      <c r="D247" s="226" t="s">
        <v>169</v>
      </c>
      <c r="E247" s="227" t="s">
        <v>19</v>
      </c>
      <c r="F247" s="228" t="s">
        <v>187</v>
      </c>
      <c r="G247" s="225"/>
      <c r="H247" s="227" t="s">
        <v>19</v>
      </c>
      <c r="I247" s="229"/>
      <c r="J247" s="225"/>
      <c r="K247" s="225"/>
      <c r="L247" s="230"/>
      <c r="M247" s="231"/>
      <c r="N247" s="232"/>
      <c r="O247" s="232"/>
      <c r="P247" s="232"/>
      <c r="Q247" s="232"/>
      <c r="R247" s="232"/>
      <c r="S247" s="232"/>
      <c r="T247" s="23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34" t="s">
        <v>169</v>
      </c>
      <c r="AU247" s="234" t="s">
        <v>80</v>
      </c>
      <c r="AV247" s="13" t="s">
        <v>78</v>
      </c>
      <c r="AW247" s="13" t="s">
        <v>171</v>
      </c>
      <c r="AX247" s="13" t="s">
        <v>70</v>
      </c>
      <c r="AY247" s="234" t="s">
        <v>158</v>
      </c>
    </row>
    <row r="248" s="14" customFormat="1">
      <c r="A248" s="14"/>
      <c r="B248" s="235"/>
      <c r="C248" s="236"/>
      <c r="D248" s="226" t="s">
        <v>169</v>
      </c>
      <c r="E248" s="237" t="s">
        <v>19</v>
      </c>
      <c r="F248" s="238" t="s">
        <v>336</v>
      </c>
      <c r="G248" s="236"/>
      <c r="H248" s="239">
        <v>48.264299999999999</v>
      </c>
      <c r="I248" s="240"/>
      <c r="J248" s="236"/>
      <c r="K248" s="236"/>
      <c r="L248" s="241"/>
      <c r="M248" s="242"/>
      <c r="N248" s="243"/>
      <c r="O248" s="243"/>
      <c r="P248" s="243"/>
      <c r="Q248" s="243"/>
      <c r="R248" s="243"/>
      <c r="S248" s="243"/>
      <c r="T248" s="24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45" t="s">
        <v>169</v>
      </c>
      <c r="AU248" s="245" t="s">
        <v>80</v>
      </c>
      <c r="AV248" s="14" t="s">
        <v>80</v>
      </c>
      <c r="AW248" s="14" t="s">
        <v>171</v>
      </c>
      <c r="AX248" s="14" t="s">
        <v>70</v>
      </c>
      <c r="AY248" s="245" t="s">
        <v>158</v>
      </c>
    </row>
    <row r="249" s="13" customFormat="1">
      <c r="A249" s="13"/>
      <c r="B249" s="224"/>
      <c r="C249" s="225"/>
      <c r="D249" s="226" t="s">
        <v>169</v>
      </c>
      <c r="E249" s="227" t="s">
        <v>19</v>
      </c>
      <c r="F249" s="228" t="s">
        <v>189</v>
      </c>
      <c r="G249" s="225"/>
      <c r="H249" s="227" t="s">
        <v>19</v>
      </c>
      <c r="I249" s="229"/>
      <c r="J249" s="225"/>
      <c r="K249" s="225"/>
      <c r="L249" s="230"/>
      <c r="M249" s="231"/>
      <c r="N249" s="232"/>
      <c r="O249" s="232"/>
      <c r="P249" s="232"/>
      <c r="Q249" s="232"/>
      <c r="R249" s="232"/>
      <c r="S249" s="232"/>
      <c r="T249" s="23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34" t="s">
        <v>169</v>
      </c>
      <c r="AU249" s="234" t="s">
        <v>80</v>
      </c>
      <c r="AV249" s="13" t="s">
        <v>78</v>
      </c>
      <c r="AW249" s="13" t="s">
        <v>171</v>
      </c>
      <c r="AX249" s="13" t="s">
        <v>70</v>
      </c>
      <c r="AY249" s="234" t="s">
        <v>158</v>
      </c>
    </row>
    <row r="250" s="14" customFormat="1">
      <c r="A250" s="14"/>
      <c r="B250" s="235"/>
      <c r="C250" s="236"/>
      <c r="D250" s="226" t="s">
        <v>169</v>
      </c>
      <c r="E250" s="237" t="s">
        <v>19</v>
      </c>
      <c r="F250" s="238" t="s">
        <v>337</v>
      </c>
      <c r="G250" s="236"/>
      <c r="H250" s="239">
        <v>29.972459999999998</v>
      </c>
      <c r="I250" s="240"/>
      <c r="J250" s="236"/>
      <c r="K250" s="236"/>
      <c r="L250" s="241"/>
      <c r="M250" s="242"/>
      <c r="N250" s="243"/>
      <c r="O250" s="243"/>
      <c r="P250" s="243"/>
      <c r="Q250" s="243"/>
      <c r="R250" s="243"/>
      <c r="S250" s="243"/>
      <c r="T250" s="24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45" t="s">
        <v>169</v>
      </c>
      <c r="AU250" s="245" t="s">
        <v>80</v>
      </c>
      <c r="AV250" s="14" t="s">
        <v>80</v>
      </c>
      <c r="AW250" s="14" t="s">
        <v>171</v>
      </c>
      <c r="AX250" s="14" t="s">
        <v>70</v>
      </c>
      <c r="AY250" s="245" t="s">
        <v>158</v>
      </c>
    </row>
    <row r="251" s="13" customFormat="1">
      <c r="A251" s="13"/>
      <c r="B251" s="224"/>
      <c r="C251" s="225"/>
      <c r="D251" s="226" t="s">
        <v>169</v>
      </c>
      <c r="E251" s="227" t="s">
        <v>19</v>
      </c>
      <c r="F251" s="228" t="s">
        <v>191</v>
      </c>
      <c r="G251" s="225"/>
      <c r="H251" s="227" t="s">
        <v>19</v>
      </c>
      <c r="I251" s="229"/>
      <c r="J251" s="225"/>
      <c r="K251" s="225"/>
      <c r="L251" s="230"/>
      <c r="M251" s="231"/>
      <c r="N251" s="232"/>
      <c r="O251" s="232"/>
      <c r="P251" s="232"/>
      <c r="Q251" s="232"/>
      <c r="R251" s="232"/>
      <c r="S251" s="232"/>
      <c r="T251" s="23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34" t="s">
        <v>169</v>
      </c>
      <c r="AU251" s="234" t="s">
        <v>80</v>
      </c>
      <c r="AV251" s="13" t="s">
        <v>78</v>
      </c>
      <c r="AW251" s="13" t="s">
        <v>171</v>
      </c>
      <c r="AX251" s="13" t="s">
        <v>70</v>
      </c>
      <c r="AY251" s="234" t="s">
        <v>158</v>
      </c>
    </row>
    <row r="252" s="14" customFormat="1">
      <c r="A252" s="14"/>
      <c r="B252" s="235"/>
      <c r="C252" s="236"/>
      <c r="D252" s="226" t="s">
        <v>169</v>
      </c>
      <c r="E252" s="237" t="s">
        <v>19</v>
      </c>
      <c r="F252" s="238" t="s">
        <v>338</v>
      </c>
      <c r="G252" s="236"/>
      <c r="H252" s="239">
        <v>19.790399999999998</v>
      </c>
      <c r="I252" s="240"/>
      <c r="J252" s="236"/>
      <c r="K252" s="236"/>
      <c r="L252" s="241"/>
      <c r="M252" s="242"/>
      <c r="N252" s="243"/>
      <c r="O252" s="243"/>
      <c r="P252" s="243"/>
      <c r="Q252" s="243"/>
      <c r="R252" s="243"/>
      <c r="S252" s="243"/>
      <c r="T252" s="24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45" t="s">
        <v>169</v>
      </c>
      <c r="AU252" s="245" t="s">
        <v>80</v>
      </c>
      <c r="AV252" s="14" t="s">
        <v>80</v>
      </c>
      <c r="AW252" s="14" t="s">
        <v>171</v>
      </c>
      <c r="AX252" s="14" t="s">
        <v>70</v>
      </c>
      <c r="AY252" s="245" t="s">
        <v>158</v>
      </c>
    </row>
    <row r="253" s="14" customFormat="1">
      <c r="A253" s="14"/>
      <c r="B253" s="235"/>
      <c r="C253" s="236"/>
      <c r="D253" s="226" t="s">
        <v>169</v>
      </c>
      <c r="E253" s="237" t="s">
        <v>19</v>
      </c>
      <c r="F253" s="238" t="s">
        <v>268</v>
      </c>
      <c r="G253" s="236"/>
      <c r="H253" s="239">
        <v>24.239999999999998</v>
      </c>
      <c r="I253" s="240"/>
      <c r="J253" s="236"/>
      <c r="K253" s="236"/>
      <c r="L253" s="241"/>
      <c r="M253" s="242"/>
      <c r="N253" s="243"/>
      <c r="O253" s="243"/>
      <c r="P253" s="243"/>
      <c r="Q253" s="243"/>
      <c r="R253" s="243"/>
      <c r="S253" s="243"/>
      <c r="T253" s="24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45" t="s">
        <v>169</v>
      </c>
      <c r="AU253" s="245" t="s">
        <v>80</v>
      </c>
      <c r="AV253" s="14" t="s">
        <v>80</v>
      </c>
      <c r="AW253" s="14" t="s">
        <v>171</v>
      </c>
      <c r="AX253" s="14" t="s">
        <v>70</v>
      </c>
      <c r="AY253" s="245" t="s">
        <v>158</v>
      </c>
    </row>
    <row r="254" s="2" customFormat="1" ht="30" customHeight="1">
      <c r="A254" s="40"/>
      <c r="B254" s="41"/>
      <c r="C254" s="206" t="s">
        <v>339</v>
      </c>
      <c r="D254" s="206" t="s">
        <v>160</v>
      </c>
      <c r="E254" s="207" t="s">
        <v>340</v>
      </c>
      <c r="F254" s="208" t="s">
        <v>341</v>
      </c>
      <c r="G254" s="209" t="s">
        <v>234</v>
      </c>
      <c r="H254" s="210">
        <v>470.904</v>
      </c>
      <c r="I254" s="211"/>
      <c r="J254" s="212">
        <f>ROUND(I254*H254,2)</f>
        <v>0</v>
      </c>
      <c r="K254" s="208" t="s">
        <v>164</v>
      </c>
      <c r="L254" s="46"/>
      <c r="M254" s="213" t="s">
        <v>19</v>
      </c>
      <c r="N254" s="214" t="s">
        <v>41</v>
      </c>
      <c r="O254" s="86"/>
      <c r="P254" s="215">
        <f>O254*H254</f>
        <v>0</v>
      </c>
      <c r="Q254" s="215">
        <v>0</v>
      </c>
      <c r="R254" s="215">
        <f>Q254*H254</f>
        <v>0</v>
      </c>
      <c r="S254" s="215">
        <v>0</v>
      </c>
      <c r="T254" s="216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17" t="s">
        <v>165</v>
      </c>
      <c r="AT254" s="217" t="s">
        <v>160</v>
      </c>
      <c r="AU254" s="217" t="s">
        <v>80</v>
      </c>
      <c r="AY254" s="19" t="s">
        <v>158</v>
      </c>
      <c r="BE254" s="218">
        <f>IF(N254="základní",J254,0)</f>
        <v>0</v>
      </c>
      <c r="BF254" s="218">
        <f>IF(N254="snížená",J254,0)</f>
        <v>0</v>
      </c>
      <c r="BG254" s="218">
        <f>IF(N254="zákl. přenesená",J254,0)</f>
        <v>0</v>
      </c>
      <c r="BH254" s="218">
        <f>IF(N254="sníž. přenesená",J254,0)</f>
        <v>0</v>
      </c>
      <c r="BI254" s="218">
        <f>IF(N254="nulová",J254,0)</f>
        <v>0</v>
      </c>
      <c r="BJ254" s="19" t="s">
        <v>78</v>
      </c>
      <c r="BK254" s="218">
        <f>ROUND(I254*H254,2)</f>
        <v>0</v>
      </c>
      <c r="BL254" s="19" t="s">
        <v>165</v>
      </c>
      <c r="BM254" s="217" t="s">
        <v>342</v>
      </c>
    </row>
    <row r="255" s="2" customFormat="1">
      <c r="A255" s="40"/>
      <c r="B255" s="41"/>
      <c r="C255" s="42"/>
      <c r="D255" s="219" t="s">
        <v>167</v>
      </c>
      <c r="E255" s="42"/>
      <c r="F255" s="220" t="s">
        <v>343</v>
      </c>
      <c r="G255" s="42"/>
      <c r="H255" s="42"/>
      <c r="I255" s="221"/>
      <c r="J255" s="42"/>
      <c r="K255" s="42"/>
      <c r="L255" s="46"/>
      <c r="M255" s="222"/>
      <c r="N255" s="223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167</v>
      </c>
      <c r="AU255" s="19" t="s">
        <v>80</v>
      </c>
    </row>
    <row r="256" s="13" customFormat="1">
      <c r="A256" s="13"/>
      <c r="B256" s="224"/>
      <c r="C256" s="225"/>
      <c r="D256" s="226" t="s">
        <v>169</v>
      </c>
      <c r="E256" s="227" t="s">
        <v>19</v>
      </c>
      <c r="F256" s="228" t="s">
        <v>344</v>
      </c>
      <c r="G256" s="225"/>
      <c r="H256" s="227" t="s">
        <v>19</v>
      </c>
      <c r="I256" s="229"/>
      <c r="J256" s="225"/>
      <c r="K256" s="225"/>
      <c r="L256" s="230"/>
      <c r="M256" s="231"/>
      <c r="N256" s="232"/>
      <c r="O256" s="232"/>
      <c r="P256" s="232"/>
      <c r="Q256" s="232"/>
      <c r="R256" s="232"/>
      <c r="S256" s="232"/>
      <c r="T256" s="23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34" t="s">
        <v>169</v>
      </c>
      <c r="AU256" s="234" t="s">
        <v>80</v>
      </c>
      <c r="AV256" s="13" t="s">
        <v>78</v>
      </c>
      <c r="AW256" s="13" t="s">
        <v>171</v>
      </c>
      <c r="AX256" s="13" t="s">
        <v>70</v>
      </c>
      <c r="AY256" s="234" t="s">
        <v>158</v>
      </c>
    </row>
    <row r="257" s="14" customFormat="1">
      <c r="A257" s="14"/>
      <c r="B257" s="235"/>
      <c r="C257" s="236"/>
      <c r="D257" s="226" t="s">
        <v>169</v>
      </c>
      <c r="E257" s="237" t="s">
        <v>19</v>
      </c>
      <c r="F257" s="238" t="s">
        <v>345</v>
      </c>
      <c r="G257" s="236"/>
      <c r="H257" s="239">
        <v>144.864</v>
      </c>
      <c r="I257" s="240"/>
      <c r="J257" s="236"/>
      <c r="K257" s="236"/>
      <c r="L257" s="241"/>
      <c r="M257" s="242"/>
      <c r="N257" s="243"/>
      <c r="O257" s="243"/>
      <c r="P257" s="243"/>
      <c r="Q257" s="243"/>
      <c r="R257" s="243"/>
      <c r="S257" s="243"/>
      <c r="T257" s="24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45" t="s">
        <v>169</v>
      </c>
      <c r="AU257" s="245" t="s">
        <v>80</v>
      </c>
      <c r="AV257" s="14" t="s">
        <v>80</v>
      </c>
      <c r="AW257" s="14" t="s">
        <v>171</v>
      </c>
      <c r="AX257" s="14" t="s">
        <v>70</v>
      </c>
      <c r="AY257" s="245" t="s">
        <v>158</v>
      </c>
    </row>
    <row r="258" s="14" customFormat="1">
      <c r="A258" s="14"/>
      <c r="B258" s="235"/>
      <c r="C258" s="236"/>
      <c r="D258" s="226" t="s">
        <v>169</v>
      </c>
      <c r="E258" s="237" t="s">
        <v>19</v>
      </c>
      <c r="F258" s="238" t="s">
        <v>346</v>
      </c>
      <c r="G258" s="236"/>
      <c r="H258" s="239">
        <v>301.80000000000001</v>
      </c>
      <c r="I258" s="240"/>
      <c r="J258" s="236"/>
      <c r="K258" s="236"/>
      <c r="L258" s="241"/>
      <c r="M258" s="242"/>
      <c r="N258" s="243"/>
      <c r="O258" s="243"/>
      <c r="P258" s="243"/>
      <c r="Q258" s="243"/>
      <c r="R258" s="243"/>
      <c r="S258" s="243"/>
      <c r="T258" s="24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45" t="s">
        <v>169</v>
      </c>
      <c r="AU258" s="245" t="s">
        <v>80</v>
      </c>
      <c r="AV258" s="14" t="s">
        <v>80</v>
      </c>
      <c r="AW258" s="14" t="s">
        <v>171</v>
      </c>
      <c r="AX258" s="14" t="s">
        <v>70</v>
      </c>
      <c r="AY258" s="245" t="s">
        <v>158</v>
      </c>
    </row>
    <row r="259" s="14" customFormat="1">
      <c r="A259" s="14"/>
      <c r="B259" s="235"/>
      <c r="C259" s="236"/>
      <c r="D259" s="226" t="s">
        <v>169</v>
      </c>
      <c r="E259" s="237" t="s">
        <v>19</v>
      </c>
      <c r="F259" s="238" t="s">
        <v>268</v>
      </c>
      <c r="G259" s="236"/>
      <c r="H259" s="239">
        <v>24.239999999999998</v>
      </c>
      <c r="I259" s="240"/>
      <c r="J259" s="236"/>
      <c r="K259" s="236"/>
      <c r="L259" s="241"/>
      <c r="M259" s="242"/>
      <c r="N259" s="243"/>
      <c r="O259" s="243"/>
      <c r="P259" s="243"/>
      <c r="Q259" s="243"/>
      <c r="R259" s="243"/>
      <c r="S259" s="243"/>
      <c r="T259" s="24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45" t="s">
        <v>169</v>
      </c>
      <c r="AU259" s="245" t="s">
        <v>80</v>
      </c>
      <c r="AV259" s="14" t="s">
        <v>80</v>
      </c>
      <c r="AW259" s="14" t="s">
        <v>171</v>
      </c>
      <c r="AX259" s="14" t="s">
        <v>70</v>
      </c>
      <c r="AY259" s="245" t="s">
        <v>158</v>
      </c>
    </row>
    <row r="260" s="2" customFormat="1" ht="34.8" customHeight="1">
      <c r="A260" s="40"/>
      <c r="B260" s="41"/>
      <c r="C260" s="206" t="s">
        <v>347</v>
      </c>
      <c r="D260" s="206" t="s">
        <v>160</v>
      </c>
      <c r="E260" s="207" t="s">
        <v>348</v>
      </c>
      <c r="F260" s="208" t="s">
        <v>349</v>
      </c>
      <c r="G260" s="209" t="s">
        <v>234</v>
      </c>
      <c r="H260" s="210">
        <v>2354.52</v>
      </c>
      <c r="I260" s="211"/>
      <c r="J260" s="212">
        <f>ROUND(I260*H260,2)</f>
        <v>0</v>
      </c>
      <c r="K260" s="208" t="s">
        <v>164</v>
      </c>
      <c r="L260" s="46"/>
      <c r="M260" s="213" t="s">
        <v>19</v>
      </c>
      <c r="N260" s="214" t="s">
        <v>41</v>
      </c>
      <c r="O260" s="86"/>
      <c r="P260" s="215">
        <f>O260*H260</f>
        <v>0</v>
      </c>
      <c r="Q260" s="215">
        <v>0</v>
      </c>
      <c r="R260" s="215">
        <f>Q260*H260</f>
        <v>0</v>
      </c>
      <c r="S260" s="215">
        <v>0</v>
      </c>
      <c r="T260" s="216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17" t="s">
        <v>165</v>
      </c>
      <c r="AT260" s="217" t="s">
        <v>160</v>
      </c>
      <c r="AU260" s="217" t="s">
        <v>80</v>
      </c>
      <c r="AY260" s="19" t="s">
        <v>158</v>
      </c>
      <c r="BE260" s="218">
        <f>IF(N260="základní",J260,0)</f>
        <v>0</v>
      </c>
      <c r="BF260" s="218">
        <f>IF(N260="snížená",J260,0)</f>
        <v>0</v>
      </c>
      <c r="BG260" s="218">
        <f>IF(N260="zákl. přenesená",J260,0)</f>
        <v>0</v>
      </c>
      <c r="BH260" s="218">
        <f>IF(N260="sníž. přenesená",J260,0)</f>
        <v>0</v>
      </c>
      <c r="BI260" s="218">
        <f>IF(N260="nulová",J260,0)</f>
        <v>0</v>
      </c>
      <c r="BJ260" s="19" t="s">
        <v>78</v>
      </c>
      <c r="BK260" s="218">
        <f>ROUND(I260*H260,2)</f>
        <v>0</v>
      </c>
      <c r="BL260" s="19" t="s">
        <v>165</v>
      </c>
      <c r="BM260" s="217" t="s">
        <v>350</v>
      </c>
    </row>
    <row r="261" s="2" customFormat="1">
      <c r="A261" s="40"/>
      <c r="B261" s="41"/>
      <c r="C261" s="42"/>
      <c r="D261" s="219" t="s">
        <v>167</v>
      </c>
      <c r="E261" s="42"/>
      <c r="F261" s="220" t="s">
        <v>351</v>
      </c>
      <c r="G261" s="42"/>
      <c r="H261" s="42"/>
      <c r="I261" s="221"/>
      <c r="J261" s="42"/>
      <c r="K261" s="42"/>
      <c r="L261" s="46"/>
      <c r="M261" s="222"/>
      <c r="N261" s="223"/>
      <c r="O261" s="86"/>
      <c r="P261" s="86"/>
      <c r="Q261" s="86"/>
      <c r="R261" s="86"/>
      <c r="S261" s="86"/>
      <c r="T261" s="87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167</v>
      </c>
      <c r="AU261" s="19" t="s">
        <v>80</v>
      </c>
    </row>
    <row r="262" s="14" customFormat="1">
      <c r="A262" s="14"/>
      <c r="B262" s="235"/>
      <c r="C262" s="236"/>
      <c r="D262" s="226" t="s">
        <v>169</v>
      </c>
      <c r="E262" s="236"/>
      <c r="F262" s="238" t="s">
        <v>352</v>
      </c>
      <c r="G262" s="236"/>
      <c r="H262" s="239">
        <v>2354.52</v>
      </c>
      <c r="I262" s="240"/>
      <c r="J262" s="236"/>
      <c r="K262" s="236"/>
      <c r="L262" s="241"/>
      <c r="M262" s="242"/>
      <c r="N262" s="243"/>
      <c r="O262" s="243"/>
      <c r="P262" s="243"/>
      <c r="Q262" s="243"/>
      <c r="R262" s="243"/>
      <c r="S262" s="243"/>
      <c r="T262" s="24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45" t="s">
        <v>169</v>
      </c>
      <c r="AU262" s="245" t="s">
        <v>80</v>
      </c>
      <c r="AV262" s="14" t="s">
        <v>80</v>
      </c>
      <c r="AW262" s="14" t="s">
        <v>4</v>
      </c>
      <c r="AX262" s="14" t="s">
        <v>78</v>
      </c>
      <c r="AY262" s="245" t="s">
        <v>158</v>
      </c>
    </row>
    <row r="263" s="2" customFormat="1" ht="22.2" customHeight="1">
      <c r="A263" s="40"/>
      <c r="B263" s="41"/>
      <c r="C263" s="206" t="s">
        <v>353</v>
      </c>
      <c r="D263" s="206" t="s">
        <v>160</v>
      </c>
      <c r="E263" s="207" t="s">
        <v>354</v>
      </c>
      <c r="F263" s="208" t="s">
        <v>355</v>
      </c>
      <c r="G263" s="209" t="s">
        <v>356</v>
      </c>
      <c r="H263" s="210">
        <v>847.62699999999995</v>
      </c>
      <c r="I263" s="211"/>
      <c r="J263" s="212">
        <f>ROUND(I263*H263,2)</f>
        <v>0</v>
      </c>
      <c r="K263" s="208" t="s">
        <v>164</v>
      </c>
      <c r="L263" s="46"/>
      <c r="M263" s="213" t="s">
        <v>19</v>
      </c>
      <c r="N263" s="214" t="s">
        <v>41</v>
      </c>
      <c r="O263" s="86"/>
      <c r="P263" s="215">
        <f>O263*H263</f>
        <v>0</v>
      </c>
      <c r="Q263" s="215">
        <v>0</v>
      </c>
      <c r="R263" s="215">
        <f>Q263*H263</f>
        <v>0</v>
      </c>
      <c r="S263" s="215">
        <v>0</v>
      </c>
      <c r="T263" s="216">
        <f>S263*H263</f>
        <v>0</v>
      </c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R263" s="217" t="s">
        <v>165</v>
      </c>
      <c r="AT263" s="217" t="s">
        <v>160</v>
      </c>
      <c r="AU263" s="217" t="s">
        <v>80</v>
      </c>
      <c r="AY263" s="19" t="s">
        <v>158</v>
      </c>
      <c r="BE263" s="218">
        <f>IF(N263="základní",J263,0)</f>
        <v>0</v>
      </c>
      <c r="BF263" s="218">
        <f>IF(N263="snížená",J263,0)</f>
        <v>0</v>
      </c>
      <c r="BG263" s="218">
        <f>IF(N263="zákl. přenesená",J263,0)</f>
        <v>0</v>
      </c>
      <c r="BH263" s="218">
        <f>IF(N263="sníž. přenesená",J263,0)</f>
        <v>0</v>
      </c>
      <c r="BI263" s="218">
        <f>IF(N263="nulová",J263,0)</f>
        <v>0</v>
      </c>
      <c r="BJ263" s="19" t="s">
        <v>78</v>
      </c>
      <c r="BK263" s="218">
        <f>ROUND(I263*H263,2)</f>
        <v>0</v>
      </c>
      <c r="BL263" s="19" t="s">
        <v>165</v>
      </c>
      <c r="BM263" s="217" t="s">
        <v>357</v>
      </c>
    </row>
    <row r="264" s="2" customFormat="1">
      <c r="A264" s="40"/>
      <c r="B264" s="41"/>
      <c r="C264" s="42"/>
      <c r="D264" s="219" t="s">
        <v>167</v>
      </c>
      <c r="E264" s="42"/>
      <c r="F264" s="220" t="s">
        <v>358</v>
      </c>
      <c r="G264" s="42"/>
      <c r="H264" s="42"/>
      <c r="I264" s="221"/>
      <c r="J264" s="42"/>
      <c r="K264" s="42"/>
      <c r="L264" s="46"/>
      <c r="M264" s="222"/>
      <c r="N264" s="223"/>
      <c r="O264" s="86"/>
      <c r="P264" s="86"/>
      <c r="Q264" s="86"/>
      <c r="R264" s="86"/>
      <c r="S264" s="86"/>
      <c r="T264" s="87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T264" s="19" t="s">
        <v>167</v>
      </c>
      <c r="AU264" s="19" t="s">
        <v>80</v>
      </c>
    </row>
    <row r="265" s="14" customFormat="1">
      <c r="A265" s="14"/>
      <c r="B265" s="235"/>
      <c r="C265" s="236"/>
      <c r="D265" s="226" t="s">
        <v>169</v>
      </c>
      <c r="E265" s="236"/>
      <c r="F265" s="238" t="s">
        <v>359</v>
      </c>
      <c r="G265" s="236"/>
      <c r="H265" s="239">
        <v>847.62699999999995</v>
      </c>
      <c r="I265" s="240"/>
      <c r="J265" s="236"/>
      <c r="K265" s="236"/>
      <c r="L265" s="241"/>
      <c r="M265" s="242"/>
      <c r="N265" s="243"/>
      <c r="O265" s="243"/>
      <c r="P265" s="243"/>
      <c r="Q265" s="243"/>
      <c r="R265" s="243"/>
      <c r="S265" s="243"/>
      <c r="T265" s="24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45" t="s">
        <v>169</v>
      </c>
      <c r="AU265" s="245" t="s">
        <v>80</v>
      </c>
      <c r="AV265" s="14" t="s">
        <v>80</v>
      </c>
      <c r="AW265" s="14" t="s">
        <v>4</v>
      </c>
      <c r="AX265" s="14" t="s">
        <v>78</v>
      </c>
      <c r="AY265" s="245" t="s">
        <v>158</v>
      </c>
    </row>
    <row r="266" s="2" customFormat="1" ht="22.2" customHeight="1">
      <c r="A266" s="40"/>
      <c r="B266" s="41"/>
      <c r="C266" s="206" t="s">
        <v>360</v>
      </c>
      <c r="D266" s="206" t="s">
        <v>160</v>
      </c>
      <c r="E266" s="207" t="s">
        <v>361</v>
      </c>
      <c r="F266" s="208" t="s">
        <v>362</v>
      </c>
      <c r="G266" s="209" t="s">
        <v>234</v>
      </c>
      <c r="H266" s="210">
        <v>1936.367</v>
      </c>
      <c r="I266" s="211"/>
      <c r="J266" s="212">
        <f>ROUND(I266*H266,2)</f>
        <v>0</v>
      </c>
      <c r="K266" s="208" t="s">
        <v>164</v>
      </c>
      <c r="L266" s="46"/>
      <c r="M266" s="213" t="s">
        <v>19</v>
      </c>
      <c r="N266" s="214" t="s">
        <v>41</v>
      </c>
      <c r="O266" s="86"/>
      <c r="P266" s="215">
        <f>O266*H266</f>
        <v>0</v>
      </c>
      <c r="Q266" s="215">
        <v>0</v>
      </c>
      <c r="R266" s="215">
        <f>Q266*H266</f>
        <v>0</v>
      </c>
      <c r="S266" s="215">
        <v>0</v>
      </c>
      <c r="T266" s="216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17" t="s">
        <v>165</v>
      </c>
      <c r="AT266" s="217" t="s">
        <v>160</v>
      </c>
      <c r="AU266" s="217" t="s">
        <v>80</v>
      </c>
      <c r="AY266" s="19" t="s">
        <v>158</v>
      </c>
      <c r="BE266" s="218">
        <f>IF(N266="základní",J266,0)</f>
        <v>0</v>
      </c>
      <c r="BF266" s="218">
        <f>IF(N266="snížená",J266,0)</f>
        <v>0</v>
      </c>
      <c r="BG266" s="218">
        <f>IF(N266="zákl. přenesená",J266,0)</f>
        <v>0</v>
      </c>
      <c r="BH266" s="218">
        <f>IF(N266="sníž. přenesená",J266,0)</f>
        <v>0</v>
      </c>
      <c r="BI266" s="218">
        <f>IF(N266="nulová",J266,0)</f>
        <v>0</v>
      </c>
      <c r="BJ266" s="19" t="s">
        <v>78</v>
      </c>
      <c r="BK266" s="218">
        <f>ROUND(I266*H266,2)</f>
        <v>0</v>
      </c>
      <c r="BL266" s="19" t="s">
        <v>165</v>
      </c>
      <c r="BM266" s="217" t="s">
        <v>363</v>
      </c>
    </row>
    <row r="267" s="2" customFormat="1">
      <c r="A267" s="40"/>
      <c r="B267" s="41"/>
      <c r="C267" s="42"/>
      <c r="D267" s="219" t="s">
        <v>167</v>
      </c>
      <c r="E267" s="42"/>
      <c r="F267" s="220" t="s">
        <v>364</v>
      </c>
      <c r="G267" s="42"/>
      <c r="H267" s="42"/>
      <c r="I267" s="221"/>
      <c r="J267" s="42"/>
      <c r="K267" s="42"/>
      <c r="L267" s="46"/>
      <c r="M267" s="222"/>
      <c r="N267" s="223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167</v>
      </c>
      <c r="AU267" s="19" t="s">
        <v>80</v>
      </c>
    </row>
    <row r="268" s="13" customFormat="1">
      <c r="A268" s="13"/>
      <c r="B268" s="224"/>
      <c r="C268" s="225"/>
      <c r="D268" s="226" t="s">
        <v>169</v>
      </c>
      <c r="E268" s="227" t="s">
        <v>19</v>
      </c>
      <c r="F268" s="228" t="s">
        <v>365</v>
      </c>
      <c r="G268" s="225"/>
      <c r="H268" s="227" t="s">
        <v>19</v>
      </c>
      <c r="I268" s="229"/>
      <c r="J268" s="225"/>
      <c r="K268" s="225"/>
      <c r="L268" s="230"/>
      <c r="M268" s="231"/>
      <c r="N268" s="232"/>
      <c r="O268" s="232"/>
      <c r="P268" s="232"/>
      <c r="Q268" s="232"/>
      <c r="R268" s="232"/>
      <c r="S268" s="232"/>
      <c r="T268" s="23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34" t="s">
        <v>169</v>
      </c>
      <c r="AU268" s="234" t="s">
        <v>80</v>
      </c>
      <c r="AV268" s="13" t="s">
        <v>78</v>
      </c>
      <c r="AW268" s="13" t="s">
        <v>171</v>
      </c>
      <c r="AX268" s="13" t="s">
        <v>70</v>
      </c>
      <c r="AY268" s="234" t="s">
        <v>158</v>
      </c>
    </row>
    <row r="269" s="14" customFormat="1">
      <c r="A269" s="14"/>
      <c r="B269" s="235"/>
      <c r="C269" s="236"/>
      <c r="D269" s="226" t="s">
        <v>169</v>
      </c>
      <c r="E269" s="237" t="s">
        <v>19</v>
      </c>
      <c r="F269" s="238" t="s">
        <v>366</v>
      </c>
      <c r="G269" s="236"/>
      <c r="H269" s="239">
        <v>1357.1410000000001</v>
      </c>
      <c r="I269" s="240"/>
      <c r="J269" s="236"/>
      <c r="K269" s="236"/>
      <c r="L269" s="241"/>
      <c r="M269" s="242"/>
      <c r="N269" s="243"/>
      <c r="O269" s="243"/>
      <c r="P269" s="243"/>
      <c r="Q269" s="243"/>
      <c r="R269" s="243"/>
      <c r="S269" s="243"/>
      <c r="T269" s="24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45" t="s">
        <v>169</v>
      </c>
      <c r="AU269" s="245" t="s">
        <v>80</v>
      </c>
      <c r="AV269" s="14" t="s">
        <v>80</v>
      </c>
      <c r="AW269" s="14" t="s">
        <v>171</v>
      </c>
      <c r="AX269" s="14" t="s">
        <v>70</v>
      </c>
      <c r="AY269" s="245" t="s">
        <v>158</v>
      </c>
    </row>
    <row r="270" s="13" customFormat="1">
      <c r="A270" s="13"/>
      <c r="B270" s="224"/>
      <c r="C270" s="225"/>
      <c r="D270" s="226" t="s">
        <v>169</v>
      </c>
      <c r="E270" s="227" t="s">
        <v>19</v>
      </c>
      <c r="F270" s="228" t="s">
        <v>367</v>
      </c>
      <c r="G270" s="225"/>
      <c r="H270" s="227" t="s">
        <v>19</v>
      </c>
      <c r="I270" s="229"/>
      <c r="J270" s="225"/>
      <c r="K270" s="225"/>
      <c r="L270" s="230"/>
      <c r="M270" s="231"/>
      <c r="N270" s="232"/>
      <c r="O270" s="232"/>
      <c r="P270" s="232"/>
      <c r="Q270" s="232"/>
      <c r="R270" s="232"/>
      <c r="S270" s="232"/>
      <c r="T270" s="23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34" t="s">
        <v>169</v>
      </c>
      <c r="AU270" s="234" t="s">
        <v>80</v>
      </c>
      <c r="AV270" s="13" t="s">
        <v>78</v>
      </c>
      <c r="AW270" s="13" t="s">
        <v>171</v>
      </c>
      <c r="AX270" s="13" t="s">
        <v>70</v>
      </c>
      <c r="AY270" s="234" t="s">
        <v>158</v>
      </c>
    </row>
    <row r="271" s="14" customFormat="1">
      <c r="A271" s="14"/>
      <c r="B271" s="235"/>
      <c r="C271" s="236"/>
      <c r="D271" s="226" t="s">
        <v>169</v>
      </c>
      <c r="E271" s="237" t="s">
        <v>19</v>
      </c>
      <c r="F271" s="238" t="s">
        <v>327</v>
      </c>
      <c r="G271" s="236"/>
      <c r="H271" s="239">
        <v>133</v>
      </c>
      <c r="I271" s="240"/>
      <c r="J271" s="236"/>
      <c r="K271" s="236"/>
      <c r="L271" s="241"/>
      <c r="M271" s="242"/>
      <c r="N271" s="243"/>
      <c r="O271" s="243"/>
      <c r="P271" s="243"/>
      <c r="Q271" s="243"/>
      <c r="R271" s="243"/>
      <c r="S271" s="243"/>
      <c r="T271" s="24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45" t="s">
        <v>169</v>
      </c>
      <c r="AU271" s="245" t="s">
        <v>80</v>
      </c>
      <c r="AV271" s="14" t="s">
        <v>80</v>
      </c>
      <c r="AW271" s="14" t="s">
        <v>171</v>
      </c>
      <c r="AX271" s="14" t="s">
        <v>70</v>
      </c>
      <c r="AY271" s="245" t="s">
        <v>158</v>
      </c>
    </row>
    <row r="272" s="13" customFormat="1">
      <c r="A272" s="13"/>
      <c r="B272" s="224"/>
      <c r="C272" s="225"/>
      <c r="D272" s="226" t="s">
        <v>169</v>
      </c>
      <c r="E272" s="227" t="s">
        <v>19</v>
      </c>
      <c r="F272" s="228" t="s">
        <v>368</v>
      </c>
      <c r="G272" s="225"/>
      <c r="H272" s="227" t="s">
        <v>19</v>
      </c>
      <c r="I272" s="229"/>
      <c r="J272" s="225"/>
      <c r="K272" s="225"/>
      <c r="L272" s="230"/>
      <c r="M272" s="231"/>
      <c r="N272" s="232"/>
      <c r="O272" s="232"/>
      <c r="P272" s="232"/>
      <c r="Q272" s="232"/>
      <c r="R272" s="232"/>
      <c r="S272" s="232"/>
      <c r="T272" s="23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34" t="s">
        <v>169</v>
      </c>
      <c r="AU272" s="234" t="s">
        <v>80</v>
      </c>
      <c r="AV272" s="13" t="s">
        <v>78</v>
      </c>
      <c r="AW272" s="13" t="s">
        <v>171</v>
      </c>
      <c r="AX272" s="13" t="s">
        <v>70</v>
      </c>
      <c r="AY272" s="234" t="s">
        <v>158</v>
      </c>
    </row>
    <row r="273" s="14" customFormat="1">
      <c r="A273" s="14"/>
      <c r="B273" s="235"/>
      <c r="C273" s="236"/>
      <c r="D273" s="226" t="s">
        <v>169</v>
      </c>
      <c r="E273" s="237" t="s">
        <v>19</v>
      </c>
      <c r="F273" s="238" t="s">
        <v>345</v>
      </c>
      <c r="G273" s="236"/>
      <c r="H273" s="239">
        <v>144.864</v>
      </c>
      <c r="I273" s="240"/>
      <c r="J273" s="236"/>
      <c r="K273" s="236"/>
      <c r="L273" s="241"/>
      <c r="M273" s="242"/>
      <c r="N273" s="243"/>
      <c r="O273" s="243"/>
      <c r="P273" s="243"/>
      <c r="Q273" s="243"/>
      <c r="R273" s="243"/>
      <c r="S273" s="243"/>
      <c r="T273" s="24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45" t="s">
        <v>169</v>
      </c>
      <c r="AU273" s="245" t="s">
        <v>80</v>
      </c>
      <c r="AV273" s="14" t="s">
        <v>80</v>
      </c>
      <c r="AW273" s="14" t="s">
        <v>171</v>
      </c>
      <c r="AX273" s="14" t="s">
        <v>70</v>
      </c>
      <c r="AY273" s="245" t="s">
        <v>158</v>
      </c>
    </row>
    <row r="274" s="14" customFormat="1">
      <c r="A274" s="14"/>
      <c r="B274" s="235"/>
      <c r="C274" s="236"/>
      <c r="D274" s="226" t="s">
        <v>169</v>
      </c>
      <c r="E274" s="237" t="s">
        <v>19</v>
      </c>
      <c r="F274" s="238" t="s">
        <v>369</v>
      </c>
      <c r="G274" s="236"/>
      <c r="H274" s="239">
        <v>277.12200000000001</v>
      </c>
      <c r="I274" s="240"/>
      <c r="J274" s="236"/>
      <c r="K274" s="236"/>
      <c r="L274" s="241"/>
      <c r="M274" s="242"/>
      <c r="N274" s="243"/>
      <c r="O274" s="243"/>
      <c r="P274" s="243"/>
      <c r="Q274" s="243"/>
      <c r="R274" s="243"/>
      <c r="S274" s="243"/>
      <c r="T274" s="24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45" t="s">
        <v>169</v>
      </c>
      <c r="AU274" s="245" t="s">
        <v>80</v>
      </c>
      <c r="AV274" s="14" t="s">
        <v>80</v>
      </c>
      <c r="AW274" s="14" t="s">
        <v>171</v>
      </c>
      <c r="AX274" s="14" t="s">
        <v>70</v>
      </c>
      <c r="AY274" s="245" t="s">
        <v>158</v>
      </c>
    </row>
    <row r="275" s="14" customFormat="1">
      <c r="A275" s="14"/>
      <c r="B275" s="235"/>
      <c r="C275" s="236"/>
      <c r="D275" s="226" t="s">
        <v>169</v>
      </c>
      <c r="E275" s="237" t="s">
        <v>19</v>
      </c>
      <c r="F275" s="238" t="s">
        <v>268</v>
      </c>
      <c r="G275" s="236"/>
      <c r="H275" s="239">
        <v>24.239999999999998</v>
      </c>
      <c r="I275" s="240"/>
      <c r="J275" s="236"/>
      <c r="K275" s="236"/>
      <c r="L275" s="241"/>
      <c r="M275" s="242"/>
      <c r="N275" s="243"/>
      <c r="O275" s="243"/>
      <c r="P275" s="243"/>
      <c r="Q275" s="243"/>
      <c r="R275" s="243"/>
      <c r="S275" s="243"/>
      <c r="T275" s="24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45" t="s">
        <v>169</v>
      </c>
      <c r="AU275" s="245" t="s">
        <v>80</v>
      </c>
      <c r="AV275" s="14" t="s">
        <v>80</v>
      </c>
      <c r="AW275" s="14" t="s">
        <v>171</v>
      </c>
      <c r="AX275" s="14" t="s">
        <v>70</v>
      </c>
      <c r="AY275" s="245" t="s">
        <v>158</v>
      </c>
    </row>
    <row r="276" s="2" customFormat="1" ht="19.8" customHeight="1">
      <c r="A276" s="40"/>
      <c r="B276" s="41"/>
      <c r="C276" s="206" t="s">
        <v>370</v>
      </c>
      <c r="D276" s="206" t="s">
        <v>160</v>
      </c>
      <c r="E276" s="207" t="s">
        <v>371</v>
      </c>
      <c r="F276" s="208" t="s">
        <v>372</v>
      </c>
      <c r="G276" s="209" t="s">
        <v>234</v>
      </c>
      <c r="H276" s="210">
        <v>2249.5929999999998</v>
      </c>
      <c r="I276" s="211"/>
      <c r="J276" s="212">
        <f>ROUND(I276*H276,2)</f>
        <v>0</v>
      </c>
      <c r="K276" s="208" t="s">
        <v>164</v>
      </c>
      <c r="L276" s="46"/>
      <c r="M276" s="213" t="s">
        <v>19</v>
      </c>
      <c r="N276" s="214" t="s">
        <v>41</v>
      </c>
      <c r="O276" s="86"/>
      <c r="P276" s="215">
        <f>O276*H276</f>
        <v>0</v>
      </c>
      <c r="Q276" s="215">
        <v>0</v>
      </c>
      <c r="R276" s="215">
        <f>Q276*H276</f>
        <v>0</v>
      </c>
      <c r="S276" s="215">
        <v>0</v>
      </c>
      <c r="T276" s="216">
        <f>S276*H276</f>
        <v>0</v>
      </c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R276" s="217" t="s">
        <v>165</v>
      </c>
      <c r="AT276" s="217" t="s">
        <v>160</v>
      </c>
      <c r="AU276" s="217" t="s">
        <v>80</v>
      </c>
      <c r="AY276" s="19" t="s">
        <v>158</v>
      </c>
      <c r="BE276" s="218">
        <f>IF(N276="základní",J276,0)</f>
        <v>0</v>
      </c>
      <c r="BF276" s="218">
        <f>IF(N276="snížená",J276,0)</f>
        <v>0</v>
      </c>
      <c r="BG276" s="218">
        <f>IF(N276="zákl. přenesená",J276,0)</f>
        <v>0</v>
      </c>
      <c r="BH276" s="218">
        <f>IF(N276="sníž. přenesená",J276,0)</f>
        <v>0</v>
      </c>
      <c r="BI276" s="218">
        <f>IF(N276="nulová",J276,0)</f>
        <v>0</v>
      </c>
      <c r="BJ276" s="19" t="s">
        <v>78</v>
      </c>
      <c r="BK276" s="218">
        <f>ROUND(I276*H276,2)</f>
        <v>0</v>
      </c>
      <c r="BL276" s="19" t="s">
        <v>165</v>
      </c>
      <c r="BM276" s="217" t="s">
        <v>373</v>
      </c>
    </row>
    <row r="277" s="2" customFormat="1">
      <c r="A277" s="40"/>
      <c r="B277" s="41"/>
      <c r="C277" s="42"/>
      <c r="D277" s="219" t="s">
        <v>167</v>
      </c>
      <c r="E277" s="42"/>
      <c r="F277" s="220" t="s">
        <v>374</v>
      </c>
      <c r="G277" s="42"/>
      <c r="H277" s="42"/>
      <c r="I277" s="221"/>
      <c r="J277" s="42"/>
      <c r="K277" s="42"/>
      <c r="L277" s="46"/>
      <c r="M277" s="222"/>
      <c r="N277" s="223"/>
      <c r="O277" s="86"/>
      <c r="P277" s="86"/>
      <c r="Q277" s="86"/>
      <c r="R277" s="86"/>
      <c r="S277" s="86"/>
      <c r="T277" s="87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T277" s="19" t="s">
        <v>167</v>
      </c>
      <c r="AU277" s="19" t="s">
        <v>80</v>
      </c>
    </row>
    <row r="278" s="14" customFormat="1">
      <c r="A278" s="14"/>
      <c r="B278" s="235"/>
      <c r="C278" s="236"/>
      <c r="D278" s="226" t="s">
        <v>169</v>
      </c>
      <c r="E278" s="237" t="s">
        <v>19</v>
      </c>
      <c r="F278" s="238" t="s">
        <v>375</v>
      </c>
      <c r="G278" s="236"/>
      <c r="H278" s="239">
        <v>1754.4490000000001</v>
      </c>
      <c r="I278" s="240"/>
      <c r="J278" s="236"/>
      <c r="K278" s="236"/>
      <c r="L278" s="241"/>
      <c r="M278" s="242"/>
      <c r="N278" s="243"/>
      <c r="O278" s="243"/>
      <c r="P278" s="243"/>
      <c r="Q278" s="243"/>
      <c r="R278" s="243"/>
      <c r="S278" s="243"/>
      <c r="T278" s="24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45" t="s">
        <v>169</v>
      </c>
      <c r="AU278" s="245" t="s">
        <v>80</v>
      </c>
      <c r="AV278" s="14" t="s">
        <v>80</v>
      </c>
      <c r="AW278" s="14" t="s">
        <v>171</v>
      </c>
      <c r="AX278" s="14" t="s">
        <v>70</v>
      </c>
      <c r="AY278" s="245" t="s">
        <v>158</v>
      </c>
    </row>
    <row r="279" s="14" customFormat="1">
      <c r="A279" s="14"/>
      <c r="B279" s="235"/>
      <c r="C279" s="236"/>
      <c r="D279" s="226" t="s">
        <v>169</v>
      </c>
      <c r="E279" s="237" t="s">
        <v>19</v>
      </c>
      <c r="F279" s="238" t="s">
        <v>376</v>
      </c>
      <c r="G279" s="236"/>
      <c r="H279" s="239">
        <v>446.66399999999999</v>
      </c>
      <c r="I279" s="240"/>
      <c r="J279" s="236"/>
      <c r="K279" s="236"/>
      <c r="L279" s="241"/>
      <c r="M279" s="242"/>
      <c r="N279" s="243"/>
      <c r="O279" s="243"/>
      <c r="P279" s="243"/>
      <c r="Q279" s="243"/>
      <c r="R279" s="243"/>
      <c r="S279" s="243"/>
      <c r="T279" s="24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45" t="s">
        <v>169</v>
      </c>
      <c r="AU279" s="245" t="s">
        <v>80</v>
      </c>
      <c r="AV279" s="14" t="s">
        <v>80</v>
      </c>
      <c r="AW279" s="14" t="s">
        <v>171</v>
      </c>
      <c r="AX279" s="14" t="s">
        <v>70</v>
      </c>
      <c r="AY279" s="245" t="s">
        <v>158</v>
      </c>
    </row>
    <row r="280" s="14" customFormat="1">
      <c r="A280" s="14"/>
      <c r="B280" s="235"/>
      <c r="C280" s="236"/>
      <c r="D280" s="226" t="s">
        <v>169</v>
      </c>
      <c r="E280" s="237" t="s">
        <v>19</v>
      </c>
      <c r="F280" s="238" t="s">
        <v>377</v>
      </c>
      <c r="G280" s="236"/>
      <c r="H280" s="239">
        <v>48.479999999999997</v>
      </c>
      <c r="I280" s="240"/>
      <c r="J280" s="236"/>
      <c r="K280" s="236"/>
      <c r="L280" s="241"/>
      <c r="M280" s="242"/>
      <c r="N280" s="243"/>
      <c r="O280" s="243"/>
      <c r="P280" s="243"/>
      <c r="Q280" s="243"/>
      <c r="R280" s="243"/>
      <c r="S280" s="243"/>
      <c r="T280" s="24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45" t="s">
        <v>169</v>
      </c>
      <c r="AU280" s="245" t="s">
        <v>80</v>
      </c>
      <c r="AV280" s="14" t="s">
        <v>80</v>
      </c>
      <c r="AW280" s="14" t="s">
        <v>171</v>
      </c>
      <c r="AX280" s="14" t="s">
        <v>70</v>
      </c>
      <c r="AY280" s="245" t="s">
        <v>158</v>
      </c>
    </row>
    <row r="281" s="2" customFormat="1" ht="22.2" customHeight="1">
      <c r="A281" s="40"/>
      <c r="B281" s="41"/>
      <c r="C281" s="206" t="s">
        <v>378</v>
      </c>
      <c r="D281" s="206" t="s">
        <v>160</v>
      </c>
      <c r="E281" s="207" t="s">
        <v>379</v>
      </c>
      <c r="F281" s="208" t="s">
        <v>380</v>
      </c>
      <c r="G281" s="209" t="s">
        <v>234</v>
      </c>
      <c r="H281" s="210">
        <v>1357.1410000000001</v>
      </c>
      <c r="I281" s="211"/>
      <c r="J281" s="212">
        <f>ROUND(I281*H281,2)</f>
        <v>0</v>
      </c>
      <c r="K281" s="208" t="s">
        <v>164</v>
      </c>
      <c r="L281" s="46"/>
      <c r="M281" s="213" t="s">
        <v>19</v>
      </c>
      <c r="N281" s="214" t="s">
        <v>41</v>
      </c>
      <c r="O281" s="86"/>
      <c r="P281" s="215">
        <f>O281*H281</f>
        <v>0</v>
      </c>
      <c r="Q281" s="215">
        <v>0</v>
      </c>
      <c r="R281" s="215">
        <f>Q281*H281</f>
        <v>0</v>
      </c>
      <c r="S281" s="215">
        <v>0</v>
      </c>
      <c r="T281" s="216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17" t="s">
        <v>165</v>
      </c>
      <c r="AT281" s="217" t="s">
        <v>160</v>
      </c>
      <c r="AU281" s="217" t="s">
        <v>80</v>
      </c>
      <c r="AY281" s="19" t="s">
        <v>158</v>
      </c>
      <c r="BE281" s="218">
        <f>IF(N281="základní",J281,0)</f>
        <v>0</v>
      </c>
      <c r="BF281" s="218">
        <f>IF(N281="snížená",J281,0)</f>
        <v>0</v>
      </c>
      <c r="BG281" s="218">
        <f>IF(N281="zákl. přenesená",J281,0)</f>
        <v>0</v>
      </c>
      <c r="BH281" s="218">
        <f>IF(N281="sníž. přenesená",J281,0)</f>
        <v>0</v>
      </c>
      <c r="BI281" s="218">
        <f>IF(N281="nulová",J281,0)</f>
        <v>0</v>
      </c>
      <c r="BJ281" s="19" t="s">
        <v>78</v>
      </c>
      <c r="BK281" s="218">
        <f>ROUND(I281*H281,2)</f>
        <v>0</v>
      </c>
      <c r="BL281" s="19" t="s">
        <v>165</v>
      </c>
      <c r="BM281" s="217" t="s">
        <v>381</v>
      </c>
    </row>
    <row r="282" s="2" customFormat="1">
      <c r="A282" s="40"/>
      <c r="B282" s="41"/>
      <c r="C282" s="42"/>
      <c r="D282" s="219" t="s">
        <v>167</v>
      </c>
      <c r="E282" s="42"/>
      <c r="F282" s="220" t="s">
        <v>382</v>
      </c>
      <c r="G282" s="42"/>
      <c r="H282" s="42"/>
      <c r="I282" s="221"/>
      <c r="J282" s="42"/>
      <c r="K282" s="42"/>
      <c r="L282" s="46"/>
      <c r="M282" s="222"/>
      <c r="N282" s="223"/>
      <c r="O282" s="86"/>
      <c r="P282" s="86"/>
      <c r="Q282" s="86"/>
      <c r="R282" s="86"/>
      <c r="S282" s="86"/>
      <c r="T282" s="87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T282" s="19" t="s">
        <v>167</v>
      </c>
      <c r="AU282" s="19" t="s">
        <v>80</v>
      </c>
    </row>
    <row r="283" s="14" customFormat="1">
      <c r="A283" s="14"/>
      <c r="B283" s="235"/>
      <c r="C283" s="236"/>
      <c r="D283" s="226" t="s">
        <v>169</v>
      </c>
      <c r="E283" s="237" t="s">
        <v>19</v>
      </c>
      <c r="F283" s="238" t="s">
        <v>383</v>
      </c>
      <c r="G283" s="236"/>
      <c r="H283" s="239">
        <v>1754.4490000000001</v>
      </c>
      <c r="I283" s="240"/>
      <c r="J283" s="236"/>
      <c r="K283" s="236"/>
      <c r="L283" s="241"/>
      <c r="M283" s="242"/>
      <c r="N283" s="243"/>
      <c r="O283" s="243"/>
      <c r="P283" s="243"/>
      <c r="Q283" s="243"/>
      <c r="R283" s="243"/>
      <c r="S283" s="243"/>
      <c r="T283" s="24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45" t="s">
        <v>169</v>
      </c>
      <c r="AU283" s="245" t="s">
        <v>80</v>
      </c>
      <c r="AV283" s="14" t="s">
        <v>80</v>
      </c>
      <c r="AW283" s="14" t="s">
        <v>171</v>
      </c>
      <c r="AX283" s="14" t="s">
        <v>70</v>
      </c>
      <c r="AY283" s="245" t="s">
        <v>158</v>
      </c>
    </row>
    <row r="284" s="13" customFormat="1">
      <c r="A284" s="13"/>
      <c r="B284" s="224"/>
      <c r="C284" s="225"/>
      <c r="D284" s="226" t="s">
        <v>169</v>
      </c>
      <c r="E284" s="227" t="s">
        <v>19</v>
      </c>
      <c r="F284" s="228" t="s">
        <v>384</v>
      </c>
      <c r="G284" s="225"/>
      <c r="H284" s="227" t="s">
        <v>19</v>
      </c>
      <c r="I284" s="229"/>
      <c r="J284" s="225"/>
      <c r="K284" s="225"/>
      <c r="L284" s="230"/>
      <c r="M284" s="231"/>
      <c r="N284" s="232"/>
      <c r="O284" s="232"/>
      <c r="P284" s="232"/>
      <c r="Q284" s="232"/>
      <c r="R284" s="232"/>
      <c r="S284" s="232"/>
      <c r="T284" s="23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34" t="s">
        <v>169</v>
      </c>
      <c r="AU284" s="234" t="s">
        <v>80</v>
      </c>
      <c r="AV284" s="13" t="s">
        <v>78</v>
      </c>
      <c r="AW284" s="13" t="s">
        <v>171</v>
      </c>
      <c r="AX284" s="13" t="s">
        <v>70</v>
      </c>
      <c r="AY284" s="234" t="s">
        <v>158</v>
      </c>
    </row>
    <row r="285" s="14" customFormat="1">
      <c r="A285" s="14"/>
      <c r="B285" s="235"/>
      <c r="C285" s="236"/>
      <c r="D285" s="226" t="s">
        <v>169</v>
      </c>
      <c r="E285" s="237" t="s">
        <v>19</v>
      </c>
      <c r="F285" s="238" t="s">
        <v>385</v>
      </c>
      <c r="G285" s="236"/>
      <c r="H285" s="239">
        <v>-144.864</v>
      </c>
      <c r="I285" s="240"/>
      <c r="J285" s="236"/>
      <c r="K285" s="236"/>
      <c r="L285" s="241"/>
      <c r="M285" s="242"/>
      <c r="N285" s="243"/>
      <c r="O285" s="243"/>
      <c r="P285" s="243"/>
      <c r="Q285" s="243"/>
      <c r="R285" s="243"/>
      <c r="S285" s="243"/>
      <c r="T285" s="24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45" t="s">
        <v>169</v>
      </c>
      <c r="AU285" s="245" t="s">
        <v>80</v>
      </c>
      <c r="AV285" s="14" t="s">
        <v>80</v>
      </c>
      <c r="AW285" s="14" t="s">
        <v>171</v>
      </c>
      <c r="AX285" s="14" t="s">
        <v>70</v>
      </c>
      <c r="AY285" s="245" t="s">
        <v>158</v>
      </c>
    </row>
    <row r="286" s="14" customFormat="1">
      <c r="A286" s="14"/>
      <c r="B286" s="235"/>
      <c r="C286" s="236"/>
      <c r="D286" s="226" t="s">
        <v>169</v>
      </c>
      <c r="E286" s="237" t="s">
        <v>19</v>
      </c>
      <c r="F286" s="238" t="s">
        <v>386</v>
      </c>
      <c r="G286" s="236"/>
      <c r="H286" s="239">
        <v>-277.12200000000001</v>
      </c>
      <c r="I286" s="240"/>
      <c r="J286" s="236"/>
      <c r="K286" s="236"/>
      <c r="L286" s="241"/>
      <c r="M286" s="242"/>
      <c r="N286" s="243"/>
      <c r="O286" s="243"/>
      <c r="P286" s="243"/>
      <c r="Q286" s="243"/>
      <c r="R286" s="243"/>
      <c r="S286" s="243"/>
      <c r="T286" s="24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45" t="s">
        <v>169</v>
      </c>
      <c r="AU286" s="245" t="s">
        <v>80</v>
      </c>
      <c r="AV286" s="14" t="s">
        <v>80</v>
      </c>
      <c r="AW286" s="14" t="s">
        <v>171</v>
      </c>
      <c r="AX286" s="14" t="s">
        <v>70</v>
      </c>
      <c r="AY286" s="245" t="s">
        <v>158</v>
      </c>
    </row>
    <row r="287" s="14" customFormat="1">
      <c r="A287" s="14"/>
      <c r="B287" s="235"/>
      <c r="C287" s="236"/>
      <c r="D287" s="226" t="s">
        <v>169</v>
      </c>
      <c r="E287" s="237" t="s">
        <v>19</v>
      </c>
      <c r="F287" s="238" t="s">
        <v>387</v>
      </c>
      <c r="G287" s="236"/>
      <c r="H287" s="239">
        <v>24.678437500000001</v>
      </c>
      <c r="I287" s="240"/>
      <c r="J287" s="236"/>
      <c r="K287" s="236"/>
      <c r="L287" s="241"/>
      <c r="M287" s="242"/>
      <c r="N287" s="243"/>
      <c r="O287" s="243"/>
      <c r="P287" s="243"/>
      <c r="Q287" s="243"/>
      <c r="R287" s="243"/>
      <c r="S287" s="243"/>
      <c r="T287" s="24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45" t="s">
        <v>169</v>
      </c>
      <c r="AU287" s="245" t="s">
        <v>80</v>
      </c>
      <c r="AV287" s="14" t="s">
        <v>80</v>
      </c>
      <c r="AW287" s="14" t="s">
        <v>171</v>
      </c>
      <c r="AX287" s="14" t="s">
        <v>70</v>
      </c>
      <c r="AY287" s="245" t="s">
        <v>158</v>
      </c>
    </row>
    <row r="288" s="2" customFormat="1" ht="34.8" customHeight="1">
      <c r="A288" s="40"/>
      <c r="B288" s="41"/>
      <c r="C288" s="206" t="s">
        <v>388</v>
      </c>
      <c r="D288" s="206" t="s">
        <v>160</v>
      </c>
      <c r="E288" s="207" t="s">
        <v>389</v>
      </c>
      <c r="F288" s="208" t="s">
        <v>390</v>
      </c>
      <c r="G288" s="209" t="s">
        <v>234</v>
      </c>
      <c r="H288" s="210">
        <v>277.12200000000001</v>
      </c>
      <c r="I288" s="211"/>
      <c r="J288" s="212">
        <f>ROUND(I288*H288,2)</f>
        <v>0</v>
      </c>
      <c r="K288" s="208" t="s">
        <v>164</v>
      </c>
      <c r="L288" s="46"/>
      <c r="M288" s="213" t="s">
        <v>19</v>
      </c>
      <c r="N288" s="214" t="s">
        <v>41</v>
      </c>
      <c r="O288" s="86"/>
      <c r="P288" s="215">
        <f>O288*H288</f>
        <v>0</v>
      </c>
      <c r="Q288" s="215">
        <v>0</v>
      </c>
      <c r="R288" s="215">
        <f>Q288*H288</f>
        <v>0</v>
      </c>
      <c r="S288" s="215">
        <v>0</v>
      </c>
      <c r="T288" s="216">
        <f>S288*H288</f>
        <v>0</v>
      </c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R288" s="217" t="s">
        <v>165</v>
      </c>
      <c r="AT288" s="217" t="s">
        <v>160</v>
      </c>
      <c r="AU288" s="217" t="s">
        <v>80</v>
      </c>
      <c r="AY288" s="19" t="s">
        <v>158</v>
      </c>
      <c r="BE288" s="218">
        <f>IF(N288="základní",J288,0)</f>
        <v>0</v>
      </c>
      <c r="BF288" s="218">
        <f>IF(N288="snížená",J288,0)</f>
        <v>0</v>
      </c>
      <c r="BG288" s="218">
        <f>IF(N288="zákl. přenesená",J288,0)</f>
        <v>0</v>
      </c>
      <c r="BH288" s="218">
        <f>IF(N288="sníž. přenesená",J288,0)</f>
        <v>0</v>
      </c>
      <c r="BI288" s="218">
        <f>IF(N288="nulová",J288,0)</f>
        <v>0</v>
      </c>
      <c r="BJ288" s="19" t="s">
        <v>78</v>
      </c>
      <c r="BK288" s="218">
        <f>ROUND(I288*H288,2)</f>
        <v>0</v>
      </c>
      <c r="BL288" s="19" t="s">
        <v>165</v>
      </c>
      <c r="BM288" s="217" t="s">
        <v>391</v>
      </c>
    </row>
    <row r="289" s="2" customFormat="1">
      <c r="A289" s="40"/>
      <c r="B289" s="41"/>
      <c r="C289" s="42"/>
      <c r="D289" s="219" t="s">
        <v>167</v>
      </c>
      <c r="E289" s="42"/>
      <c r="F289" s="220" t="s">
        <v>392</v>
      </c>
      <c r="G289" s="42"/>
      <c r="H289" s="42"/>
      <c r="I289" s="221"/>
      <c r="J289" s="42"/>
      <c r="K289" s="42"/>
      <c r="L289" s="46"/>
      <c r="M289" s="222"/>
      <c r="N289" s="223"/>
      <c r="O289" s="86"/>
      <c r="P289" s="86"/>
      <c r="Q289" s="86"/>
      <c r="R289" s="86"/>
      <c r="S289" s="86"/>
      <c r="T289" s="87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T289" s="19" t="s">
        <v>167</v>
      </c>
      <c r="AU289" s="19" t="s">
        <v>80</v>
      </c>
    </row>
    <row r="290" s="13" customFormat="1">
      <c r="A290" s="13"/>
      <c r="B290" s="224"/>
      <c r="C290" s="225"/>
      <c r="D290" s="226" t="s">
        <v>169</v>
      </c>
      <c r="E290" s="227" t="s">
        <v>19</v>
      </c>
      <c r="F290" s="228" t="s">
        <v>393</v>
      </c>
      <c r="G290" s="225"/>
      <c r="H290" s="227" t="s">
        <v>19</v>
      </c>
      <c r="I290" s="229"/>
      <c r="J290" s="225"/>
      <c r="K290" s="225"/>
      <c r="L290" s="230"/>
      <c r="M290" s="231"/>
      <c r="N290" s="232"/>
      <c r="O290" s="232"/>
      <c r="P290" s="232"/>
      <c r="Q290" s="232"/>
      <c r="R290" s="232"/>
      <c r="S290" s="232"/>
      <c r="T290" s="23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34" t="s">
        <v>169</v>
      </c>
      <c r="AU290" s="234" t="s">
        <v>80</v>
      </c>
      <c r="AV290" s="13" t="s">
        <v>78</v>
      </c>
      <c r="AW290" s="13" t="s">
        <v>171</v>
      </c>
      <c r="AX290" s="13" t="s">
        <v>70</v>
      </c>
      <c r="AY290" s="234" t="s">
        <v>158</v>
      </c>
    </row>
    <row r="291" s="13" customFormat="1">
      <c r="A291" s="13"/>
      <c r="B291" s="224"/>
      <c r="C291" s="225"/>
      <c r="D291" s="226" t="s">
        <v>169</v>
      </c>
      <c r="E291" s="227" t="s">
        <v>19</v>
      </c>
      <c r="F291" s="228" t="s">
        <v>185</v>
      </c>
      <c r="G291" s="225"/>
      <c r="H291" s="227" t="s">
        <v>19</v>
      </c>
      <c r="I291" s="229"/>
      <c r="J291" s="225"/>
      <c r="K291" s="225"/>
      <c r="L291" s="230"/>
      <c r="M291" s="231"/>
      <c r="N291" s="232"/>
      <c r="O291" s="232"/>
      <c r="P291" s="232"/>
      <c r="Q291" s="232"/>
      <c r="R291" s="232"/>
      <c r="S291" s="232"/>
      <c r="T291" s="23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34" t="s">
        <v>169</v>
      </c>
      <c r="AU291" s="234" t="s">
        <v>80</v>
      </c>
      <c r="AV291" s="13" t="s">
        <v>78</v>
      </c>
      <c r="AW291" s="13" t="s">
        <v>171</v>
      </c>
      <c r="AX291" s="13" t="s">
        <v>70</v>
      </c>
      <c r="AY291" s="234" t="s">
        <v>158</v>
      </c>
    </row>
    <row r="292" s="14" customFormat="1">
      <c r="A292" s="14"/>
      <c r="B292" s="235"/>
      <c r="C292" s="236"/>
      <c r="D292" s="226" t="s">
        <v>169</v>
      </c>
      <c r="E292" s="237" t="s">
        <v>19</v>
      </c>
      <c r="F292" s="238" t="s">
        <v>394</v>
      </c>
      <c r="G292" s="236"/>
      <c r="H292" s="239">
        <v>242.39999999999998</v>
      </c>
      <c r="I292" s="240"/>
      <c r="J292" s="236"/>
      <c r="K292" s="236"/>
      <c r="L292" s="241"/>
      <c r="M292" s="242"/>
      <c r="N292" s="243"/>
      <c r="O292" s="243"/>
      <c r="P292" s="243"/>
      <c r="Q292" s="243"/>
      <c r="R292" s="243"/>
      <c r="S292" s="243"/>
      <c r="T292" s="24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45" t="s">
        <v>169</v>
      </c>
      <c r="AU292" s="245" t="s">
        <v>80</v>
      </c>
      <c r="AV292" s="14" t="s">
        <v>80</v>
      </c>
      <c r="AW292" s="14" t="s">
        <v>171</v>
      </c>
      <c r="AX292" s="14" t="s">
        <v>70</v>
      </c>
      <c r="AY292" s="245" t="s">
        <v>158</v>
      </c>
    </row>
    <row r="293" s="13" customFormat="1">
      <c r="A293" s="13"/>
      <c r="B293" s="224"/>
      <c r="C293" s="225"/>
      <c r="D293" s="226" t="s">
        <v>169</v>
      </c>
      <c r="E293" s="227" t="s">
        <v>19</v>
      </c>
      <c r="F293" s="228" t="s">
        <v>187</v>
      </c>
      <c r="G293" s="225"/>
      <c r="H293" s="227" t="s">
        <v>19</v>
      </c>
      <c r="I293" s="229"/>
      <c r="J293" s="225"/>
      <c r="K293" s="225"/>
      <c r="L293" s="230"/>
      <c r="M293" s="231"/>
      <c r="N293" s="232"/>
      <c r="O293" s="232"/>
      <c r="P293" s="232"/>
      <c r="Q293" s="232"/>
      <c r="R293" s="232"/>
      <c r="S293" s="232"/>
      <c r="T293" s="23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34" t="s">
        <v>169</v>
      </c>
      <c r="AU293" s="234" t="s">
        <v>80</v>
      </c>
      <c r="AV293" s="13" t="s">
        <v>78</v>
      </c>
      <c r="AW293" s="13" t="s">
        <v>171</v>
      </c>
      <c r="AX293" s="13" t="s">
        <v>70</v>
      </c>
      <c r="AY293" s="234" t="s">
        <v>158</v>
      </c>
    </row>
    <row r="294" s="14" customFormat="1">
      <c r="A294" s="14"/>
      <c r="B294" s="235"/>
      <c r="C294" s="236"/>
      <c r="D294" s="226" t="s">
        <v>169</v>
      </c>
      <c r="E294" s="237" t="s">
        <v>19</v>
      </c>
      <c r="F294" s="238" t="s">
        <v>395</v>
      </c>
      <c r="G294" s="236"/>
      <c r="H294" s="239">
        <v>28.199999999999999</v>
      </c>
      <c r="I294" s="240"/>
      <c r="J294" s="236"/>
      <c r="K294" s="236"/>
      <c r="L294" s="241"/>
      <c r="M294" s="242"/>
      <c r="N294" s="243"/>
      <c r="O294" s="243"/>
      <c r="P294" s="243"/>
      <c r="Q294" s="243"/>
      <c r="R294" s="243"/>
      <c r="S294" s="243"/>
      <c r="T294" s="24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45" t="s">
        <v>169</v>
      </c>
      <c r="AU294" s="245" t="s">
        <v>80</v>
      </c>
      <c r="AV294" s="14" t="s">
        <v>80</v>
      </c>
      <c r="AW294" s="14" t="s">
        <v>171</v>
      </c>
      <c r="AX294" s="14" t="s">
        <v>70</v>
      </c>
      <c r="AY294" s="245" t="s">
        <v>158</v>
      </c>
    </row>
    <row r="295" s="13" customFormat="1">
      <c r="A295" s="13"/>
      <c r="B295" s="224"/>
      <c r="C295" s="225"/>
      <c r="D295" s="226" t="s">
        <v>169</v>
      </c>
      <c r="E295" s="227" t="s">
        <v>19</v>
      </c>
      <c r="F295" s="228" t="s">
        <v>189</v>
      </c>
      <c r="G295" s="225"/>
      <c r="H295" s="227" t="s">
        <v>19</v>
      </c>
      <c r="I295" s="229"/>
      <c r="J295" s="225"/>
      <c r="K295" s="225"/>
      <c r="L295" s="230"/>
      <c r="M295" s="231"/>
      <c r="N295" s="232"/>
      <c r="O295" s="232"/>
      <c r="P295" s="232"/>
      <c r="Q295" s="232"/>
      <c r="R295" s="232"/>
      <c r="S295" s="232"/>
      <c r="T295" s="23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34" t="s">
        <v>169</v>
      </c>
      <c r="AU295" s="234" t="s">
        <v>80</v>
      </c>
      <c r="AV295" s="13" t="s">
        <v>78</v>
      </c>
      <c r="AW295" s="13" t="s">
        <v>171</v>
      </c>
      <c r="AX295" s="13" t="s">
        <v>70</v>
      </c>
      <c r="AY295" s="234" t="s">
        <v>158</v>
      </c>
    </row>
    <row r="296" s="14" customFormat="1">
      <c r="A296" s="14"/>
      <c r="B296" s="235"/>
      <c r="C296" s="236"/>
      <c r="D296" s="226" t="s">
        <v>169</v>
      </c>
      <c r="E296" s="237" t="s">
        <v>19</v>
      </c>
      <c r="F296" s="238" t="s">
        <v>396</v>
      </c>
      <c r="G296" s="236"/>
      <c r="H296" s="239">
        <v>19.800000000000001</v>
      </c>
      <c r="I296" s="240"/>
      <c r="J296" s="236"/>
      <c r="K296" s="236"/>
      <c r="L296" s="241"/>
      <c r="M296" s="242"/>
      <c r="N296" s="243"/>
      <c r="O296" s="243"/>
      <c r="P296" s="243"/>
      <c r="Q296" s="243"/>
      <c r="R296" s="243"/>
      <c r="S296" s="243"/>
      <c r="T296" s="24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45" t="s">
        <v>169</v>
      </c>
      <c r="AU296" s="245" t="s">
        <v>80</v>
      </c>
      <c r="AV296" s="14" t="s">
        <v>80</v>
      </c>
      <c r="AW296" s="14" t="s">
        <v>171</v>
      </c>
      <c r="AX296" s="14" t="s">
        <v>70</v>
      </c>
      <c r="AY296" s="245" t="s">
        <v>158</v>
      </c>
    </row>
    <row r="297" s="13" customFormat="1">
      <c r="A297" s="13"/>
      <c r="B297" s="224"/>
      <c r="C297" s="225"/>
      <c r="D297" s="226" t="s">
        <v>169</v>
      </c>
      <c r="E297" s="227" t="s">
        <v>19</v>
      </c>
      <c r="F297" s="228" t="s">
        <v>191</v>
      </c>
      <c r="G297" s="225"/>
      <c r="H297" s="227" t="s">
        <v>19</v>
      </c>
      <c r="I297" s="229"/>
      <c r="J297" s="225"/>
      <c r="K297" s="225"/>
      <c r="L297" s="230"/>
      <c r="M297" s="231"/>
      <c r="N297" s="232"/>
      <c r="O297" s="232"/>
      <c r="P297" s="232"/>
      <c r="Q297" s="232"/>
      <c r="R297" s="232"/>
      <c r="S297" s="232"/>
      <c r="T297" s="23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34" t="s">
        <v>169</v>
      </c>
      <c r="AU297" s="234" t="s">
        <v>80</v>
      </c>
      <c r="AV297" s="13" t="s">
        <v>78</v>
      </c>
      <c r="AW297" s="13" t="s">
        <v>171</v>
      </c>
      <c r="AX297" s="13" t="s">
        <v>70</v>
      </c>
      <c r="AY297" s="234" t="s">
        <v>158</v>
      </c>
    </row>
    <row r="298" s="14" customFormat="1">
      <c r="A298" s="14"/>
      <c r="B298" s="235"/>
      <c r="C298" s="236"/>
      <c r="D298" s="226" t="s">
        <v>169</v>
      </c>
      <c r="E298" s="237" t="s">
        <v>19</v>
      </c>
      <c r="F298" s="238" t="s">
        <v>397</v>
      </c>
      <c r="G298" s="236"/>
      <c r="H298" s="239">
        <v>11.4</v>
      </c>
      <c r="I298" s="240"/>
      <c r="J298" s="236"/>
      <c r="K298" s="236"/>
      <c r="L298" s="241"/>
      <c r="M298" s="242"/>
      <c r="N298" s="243"/>
      <c r="O298" s="243"/>
      <c r="P298" s="243"/>
      <c r="Q298" s="243"/>
      <c r="R298" s="243"/>
      <c r="S298" s="243"/>
      <c r="T298" s="24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45" t="s">
        <v>169</v>
      </c>
      <c r="AU298" s="245" t="s">
        <v>80</v>
      </c>
      <c r="AV298" s="14" t="s">
        <v>80</v>
      </c>
      <c r="AW298" s="14" t="s">
        <v>171</v>
      </c>
      <c r="AX298" s="14" t="s">
        <v>70</v>
      </c>
      <c r="AY298" s="245" t="s">
        <v>158</v>
      </c>
    </row>
    <row r="299" s="14" customFormat="1">
      <c r="A299" s="14"/>
      <c r="B299" s="235"/>
      <c r="C299" s="236"/>
      <c r="D299" s="226" t="s">
        <v>169</v>
      </c>
      <c r="E299" s="237" t="s">
        <v>19</v>
      </c>
      <c r="F299" s="238" t="s">
        <v>398</v>
      </c>
      <c r="G299" s="236"/>
      <c r="H299" s="239">
        <v>-24.678437500000001</v>
      </c>
      <c r="I299" s="240"/>
      <c r="J299" s="236"/>
      <c r="K299" s="236"/>
      <c r="L299" s="241"/>
      <c r="M299" s="242"/>
      <c r="N299" s="243"/>
      <c r="O299" s="243"/>
      <c r="P299" s="243"/>
      <c r="Q299" s="243"/>
      <c r="R299" s="243"/>
      <c r="S299" s="243"/>
      <c r="T299" s="24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45" t="s">
        <v>169</v>
      </c>
      <c r="AU299" s="245" t="s">
        <v>80</v>
      </c>
      <c r="AV299" s="14" t="s">
        <v>80</v>
      </c>
      <c r="AW299" s="14" t="s">
        <v>171</v>
      </c>
      <c r="AX299" s="14" t="s">
        <v>70</v>
      </c>
      <c r="AY299" s="245" t="s">
        <v>158</v>
      </c>
    </row>
    <row r="300" s="2" customFormat="1" ht="14.4" customHeight="1">
      <c r="A300" s="40"/>
      <c r="B300" s="41"/>
      <c r="C300" s="246" t="s">
        <v>399</v>
      </c>
      <c r="D300" s="246" t="s">
        <v>400</v>
      </c>
      <c r="E300" s="247" t="s">
        <v>401</v>
      </c>
      <c r="F300" s="248" t="s">
        <v>402</v>
      </c>
      <c r="G300" s="249" t="s">
        <v>356</v>
      </c>
      <c r="H300" s="250">
        <v>554.24400000000003</v>
      </c>
      <c r="I300" s="251"/>
      <c r="J300" s="252">
        <f>ROUND(I300*H300,2)</f>
        <v>0</v>
      </c>
      <c r="K300" s="248" t="s">
        <v>164</v>
      </c>
      <c r="L300" s="253"/>
      <c r="M300" s="254" t="s">
        <v>19</v>
      </c>
      <c r="N300" s="255" t="s">
        <v>41</v>
      </c>
      <c r="O300" s="86"/>
      <c r="P300" s="215">
        <f>O300*H300</f>
        <v>0</v>
      </c>
      <c r="Q300" s="215">
        <v>1</v>
      </c>
      <c r="R300" s="215">
        <f>Q300*H300</f>
        <v>554.24400000000003</v>
      </c>
      <c r="S300" s="215">
        <v>0</v>
      </c>
      <c r="T300" s="216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17" t="s">
        <v>215</v>
      </c>
      <c r="AT300" s="217" t="s">
        <v>400</v>
      </c>
      <c r="AU300" s="217" t="s">
        <v>80</v>
      </c>
      <c r="AY300" s="19" t="s">
        <v>158</v>
      </c>
      <c r="BE300" s="218">
        <f>IF(N300="základní",J300,0)</f>
        <v>0</v>
      </c>
      <c r="BF300" s="218">
        <f>IF(N300="snížená",J300,0)</f>
        <v>0</v>
      </c>
      <c r="BG300" s="218">
        <f>IF(N300="zákl. přenesená",J300,0)</f>
        <v>0</v>
      </c>
      <c r="BH300" s="218">
        <f>IF(N300="sníž. přenesená",J300,0)</f>
        <v>0</v>
      </c>
      <c r="BI300" s="218">
        <f>IF(N300="nulová",J300,0)</f>
        <v>0</v>
      </c>
      <c r="BJ300" s="19" t="s">
        <v>78</v>
      </c>
      <c r="BK300" s="218">
        <f>ROUND(I300*H300,2)</f>
        <v>0</v>
      </c>
      <c r="BL300" s="19" t="s">
        <v>165</v>
      </c>
      <c r="BM300" s="217" t="s">
        <v>403</v>
      </c>
    </row>
    <row r="301" s="13" customFormat="1">
      <c r="A301" s="13"/>
      <c r="B301" s="224"/>
      <c r="C301" s="225"/>
      <c r="D301" s="226" t="s">
        <v>169</v>
      </c>
      <c r="E301" s="227" t="s">
        <v>19</v>
      </c>
      <c r="F301" s="228" t="s">
        <v>393</v>
      </c>
      <c r="G301" s="225"/>
      <c r="H301" s="227" t="s">
        <v>19</v>
      </c>
      <c r="I301" s="229"/>
      <c r="J301" s="225"/>
      <c r="K301" s="225"/>
      <c r="L301" s="230"/>
      <c r="M301" s="231"/>
      <c r="N301" s="232"/>
      <c r="O301" s="232"/>
      <c r="P301" s="232"/>
      <c r="Q301" s="232"/>
      <c r="R301" s="232"/>
      <c r="S301" s="232"/>
      <c r="T301" s="23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34" t="s">
        <v>169</v>
      </c>
      <c r="AU301" s="234" t="s">
        <v>80</v>
      </c>
      <c r="AV301" s="13" t="s">
        <v>78</v>
      </c>
      <c r="AW301" s="13" t="s">
        <v>171</v>
      </c>
      <c r="AX301" s="13" t="s">
        <v>70</v>
      </c>
      <c r="AY301" s="234" t="s">
        <v>158</v>
      </c>
    </row>
    <row r="302" s="13" customFormat="1">
      <c r="A302" s="13"/>
      <c r="B302" s="224"/>
      <c r="C302" s="225"/>
      <c r="D302" s="226" t="s">
        <v>169</v>
      </c>
      <c r="E302" s="227" t="s">
        <v>19</v>
      </c>
      <c r="F302" s="228" t="s">
        <v>185</v>
      </c>
      <c r="G302" s="225"/>
      <c r="H302" s="227" t="s">
        <v>19</v>
      </c>
      <c r="I302" s="229"/>
      <c r="J302" s="225"/>
      <c r="K302" s="225"/>
      <c r="L302" s="230"/>
      <c r="M302" s="231"/>
      <c r="N302" s="232"/>
      <c r="O302" s="232"/>
      <c r="P302" s="232"/>
      <c r="Q302" s="232"/>
      <c r="R302" s="232"/>
      <c r="S302" s="232"/>
      <c r="T302" s="23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34" t="s">
        <v>169</v>
      </c>
      <c r="AU302" s="234" t="s">
        <v>80</v>
      </c>
      <c r="AV302" s="13" t="s">
        <v>78</v>
      </c>
      <c r="AW302" s="13" t="s">
        <v>171</v>
      </c>
      <c r="AX302" s="13" t="s">
        <v>70</v>
      </c>
      <c r="AY302" s="234" t="s">
        <v>158</v>
      </c>
    </row>
    <row r="303" s="14" customFormat="1">
      <c r="A303" s="14"/>
      <c r="B303" s="235"/>
      <c r="C303" s="236"/>
      <c r="D303" s="226" t="s">
        <v>169</v>
      </c>
      <c r="E303" s="237" t="s">
        <v>19</v>
      </c>
      <c r="F303" s="238" t="s">
        <v>394</v>
      </c>
      <c r="G303" s="236"/>
      <c r="H303" s="239">
        <v>242.39999999999998</v>
      </c>
      <c r="I303" s="240"/>
      <c r="J303" s="236"/>
      <c r="K303" s="236"/>
      <c r="L303" s="241"/>
      <c r="M303" s="242"/>
      <c r="N303" s="243"/>
      <c r="O303" s="243"/>
      <c r="P303" s="243"/>
      <c r="Q303" s="243"/>
      <c r="R303" s="243"/>
      <c r="S303" s="243"/>
      <c r="T303" s="24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45" t="s">
        <v>169</v>
      </c>
      <c r="AU303" s="245" t="s">
        <v>80</v>
      </c>
      <c r="AV303" s="14" t="s">
        <v>80</v>
      </c>
      <c r="AW303" s="14" t="s">
        <v>171</v>
      </c>
      <c r="AX303" s="14" t="s">
        <v>70</v>
      </c>
      <c r="AY303" s="245" t="s">
        <v>158</v>
      </c>
    </row>
    <row r="304" s="13" customFormat="1">
      <c r="A304" s="13"/>
      <c r="B304" s="224"/>
      <c r="C304" s="225"/>
      <c r="D304" s="226" t="s">
        <v>169</v>
      </c>
      <c r="E304" s="227" t="s">
        <v>19</v>
      </c>
      <c r="F304" s="228" t="s">
        <v>187</v>
      </c>
      <c r="G304" s="225"/>
      <c r="H304" s="227" t="s">
        <v>19</v>
      </c>
      <c r="I304" s="229"/>
      <c r="J304" s="225"/>
      <c r="K304" s="225"/>
      <c r="L304" s="230"/>
      <c r="M304" s="231"/>
      <c r="N304" s="232"/>
      <c r="O304" s="232"/>
      <c r="P304" s="232"/>
      <c r="Q304" s="232"/>
      <c r="R304" s="232"/>
      <c r="S304" s="232"/>
      <c r="T304" s="23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34" t="s">
        <v>169</v>
      </c>
      <c r="AU304" s="234" t="s">
        <v>80</v>
      </c>
      <c r="AV304" s="13" t="s">
        <v>78</v>
      </c>
      <c r="AW304" s="13" t="s">
        <v>171</v>
      </c>
      <c r="AX304" s="13" t="s">
        <v>70</v>
      </c>
      <c r="AY304" s="234" t="s">
        <v>158</v>
      </c>
    </row>
    <row r="305" s="14" customFormat="1">
      <c r="A305" s="14"/>
      <c r="B305" s="235"/>
      <c r="C305" s="236"/>
      <c r="D305" s="226" t="s">
        <v>169</v>
      </c>
      <c r="E305" s="237" t="s">
        <v>19</v>
      </c>
      <c r="F305" s="238" t="s">
        <v>395</v>
      </c>
      <c r="G305" s="236"/>
      <c r="H305" s="239">
        <v>28.199999999999999</v>
      </c>
      <c r="I305" s="240"/>
      <c r="J305" s="236"/>
      <c r="K305" s="236"/>
      <c r="L305" s="241"/>
      <c r="M305" s="242"/>
      <c r="N305" s="243"/>
      <c r="O305" s="243"/>
      <c r="P305" s="243"/>
      <c r="Q305" s="243"/>
      <c r="R305" s="243"/>
      <c r="S305" s="243"/>
      <c r="T305" s="24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45" t="s">
        <v>169</v>
      </c>
      <c r="AU305" s="245" t="s">
        <v>80</v>
      </c>
      <c r="AV305" s="14" t="s">
        <v>80</v>
      </c>
      <c r="AW305" s="14" t="s">
        <v>171</v>
      </c>
      <c r="AX305" s="14" t="s">
        <v>70</v>
      </c>
      <c r="AY305" s="245" t="s">
        <v>158</v>
      </c>
    </row>
    <row r="306" s="13" customFormat="1">
      <c r="A306" s="13"/>
      <c r="B306" s="224"/>
      <c r="C306" s="225"/>
      <c r="D306" s="226" t="s">
        <v>169</v>
      </c>
      <c r="E306" s="227" t="s">
        <v>19</v>
      </c>
      <c r="F306" s="228" t="s">
        <v>189</v>
      </c>
      <c r="G306" s="225"/>
      <c r="H306" s="227" t="s">
        <v>19</v>
      </c>
      <c r="I306" s="229"/>
      <c r="J306" s="225"/>
      <c r="K306" s="225"/>
      <c r="L306" s="230"/>
      <c r="M306" s="231"/>
      <c r="N306" s="232"/>
      <c r="O306" s="232"/>
      <c r="P306" s="232"/>
      <c r="Q306" s="232"/>
      <c r="R306" s="232"/>
      <c r="S306" s="232"/>
      <c r="T306" s="23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34" t="s">
        <v>169</v>
      </c>
      <c r="AU306" s="234" t="s">
        <v>80</v>
      </c>
      <c r="AV306" s="13" t="s">
        <v>78</v>
      </c>
      <c r="AW306" s="13" t="s">
        <v>171</v>
      </c>
      <c r="AX306" s="13" t="s">
        <v>70</v>
      </c>
      <c r="AY306" s="234" t="s">
        <v>158</v>
      </c>
    </row>
    <row r="307" s="14" customFormat="1">
      <c r="A307" s="14"/>
      <c r="B307" s="235"/>
      <c r="C307" s="236"/>
      <c r="D307" s="226" t="s">
        <v>169</v>
      </c>
      <c r="E307" s="237" t="s">
        <v>19</v>
      </c>
      <c r="F307" s="238" t="s">
        <v>396</v>
      </c>
      <c r="G307" s="236"/>
      <c r="H307" s="239">
        <v>19.800000000000001</v>
      </c>
      <c r="I307" s="240"/>
      <c r="J307" s="236"/>
      <c r="K307" s="236"/>
      <c r="L307" s="241"/>
      <c r="M307" s="242"/>
      <c r="N307" s="243"/>
      <c r="O307" s="243"/>
      <c r="P307" s="243"/>
      <c r="Q307" s="243"/>
      <c r="R307" s="243"/>
      <c r="S307" s="243"/>
      <c r="T307" s="24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45" t="s">
        <v>169</v>
      </c>
      <c r="AU307" s="245" t="s">
        <v>80</v>
      </c>
      <c r="AV307" s="14" t="s">
        <v>80</v>
      </c>
      <c r="AW307" s="14" t="s">
        <v>171</v>
      </c>
      <c r="AX307" s="14" t="s">
        <v>70</v>
      </c>
      <c r="AY307" s="245" t="s">
        <v>158</v>
      </c>
    </row>
    <row r="308" s="13" customFormat="1">
      <c r="A308" s="13"/>
      <c r="B308" s="224"/>
      <c r="C308" s="225"/>
      <c r="D308" s="226" t="s">
        <v>169</v>
      </c>
      <c r="E308" s="227" t="s">
        <v>19</v>
      </c>
      <c r="F308" s="228" t="s">
        <v>191</v>
      </c>
      <c r="G308" s="225"/>
      <c r="H308" s="227" t="s">
        <v>19</v>
      </c>
      <c r="I308" s="229"/>
      <c r="J308" s="225"/>
      <c r="K308" s="225"/>
      <c r="L308" s="230"/>
      <c r="M308" s="231"/>
      <c r="N308" s="232"/>
      <c r="O308" s="232"/>
      <c r="P308" s="232"/>
      <c r="Q308" s="232"/>
      <c r="R308" s="232"/>
      <c r="S308" s="232"/>
      <c r="T308" s="23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34" t="s">
        <v>169</v>
      </c>
      <c r="AU308" s="234" t="s">
        <v>80</v>
      </c>
      <c r="AV308" s="13" t="s">
        <v>78</v>
      </c>
      <c r="AW308" s="13" t="s">
        <v>171</v>
      </c>
      <c r="AX308" s="13" t="s">
        <v>70</v>
      </c>
      <c r="AY308" s="234" t="s">
        <v>158</v>
      </c>
    </row>
    <row r="309" s="14" customFormat="1">
      <c r="A309" s="14"/>
      <c r="B309" s="235"/>
      <c r="C309" s="236"/>
      <c r="D309" s="226" t="s">
        <v>169</v>
      </c>
      <c r="E309" s="237" t="s">
        <v>19</v>
      </c>
      <c r="F309" s="238" t="s">
        <v>397</v>
      </c>
      <c r="G309" s="236"/>
      <c r="H309" s="239">
        <v>11.4</v>
      </c>
      <c r="I309" s="240"/>
      <c r="J309" s="236"/>
      <c r="K309" s="236"/>
      <c r="L309" s="241"/>
      <c r="M309" s="242"/>
      <c r="N309" s="243"/>
      <c r="O309" s="243"/>
      <c r="P309" s="243"/>
      <c r="Q309" s="243"/>
      <c r="R309" s="243"/>
      <c r="S309" s="243"/>
      <c r="T309" s="24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45" t="s">
        <v>169</v>
      </c>
      <c r="AU309" s="245" t="s">
        <v>80</v>
      </c>
      <c r="AV309" s="14" t="s">
        <v>80</v>
      </c>
      <c r="AW309" s="14" t="s">
        <v>171</v>
      </c>
      <c r="AX309" s="14" t="s">
        <v>70</v>
      </c>
      <c r="AY309" s="245" t="s">
        <v>158</v>
      </c>
    </row>
    <row r="310" s="14" customFormat="1">
      <c r="A310" s="14"/>
      <c r="B310" s="235"/>
      <c r="C310" s="236"/>
      <c r="D310" s="226" t="s">
        <v>169</v>
      </c>
      <c r="E310" s="237" t="s">
        <v>19</v>
      </c>
      <c r="F310" s="238" t="s">
        <v>398</v>
      </c>
      <c r="G310" s="236"/>
      <c r="H310" s="239">
        <v>-24.678437500000001</v>
      </c>
      <c r="I310" s="240"/>
      <c r="J310" s="236"/>
      <c r="K310" s="236"/>
      <c r="L310" s="241"/>
      <c r="M310" s="242"/>
      <c r="N310" s="243"/>
      <c r="O310" s="243"/>
      <c r="P310" s="243"/>
      <c r="Q310" s="243"/>
      <c r="R310" s="243"/>
      <c r="S310" s="243"/>
      <c r="T310" s="24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45" t="s">
        <v>169</v>
      </c>
      <c r="AU310" s="245" t="s">
        <v>80</v>
      </c>
      <c r="AV310" s="14" t="s">
        <v>80</v>
      </c>
      <c r="AW310" s="14" t="s">
        <v>171</v>
      </c>
      <c r="AX310" s="14" t="s">
        <v>70</v>
      </c>
      <c r="AY310" s="245" t="s">
        <v>158</v>
      </c>
    </row>
    <row r="311" s="14" customFormat="1">
      <c r="A311" s="14"/>
      <c r="B311" s="235"/>
      <c r="C311" s="236"/>
      <c r="D311" s="226" t="s">
        <v>169</v>
      </c>
      <c r="E311" s="236"/>
      <c r="F311" s="238" t="s">
        <v>404</v>
      </c>
      <c r="G311" s="236"/>
      <c r="H311" s="239">
        <v>554.24400000000003</v>
      </c>
      <c r="I311" s="240"/>
      <c r="J311" s="236"/>
      <c r="K311" s="236"/>
      <c r="L311" s="241"/>
      <c r="M311" s="242"/>
      <c r="N311" s="243"/>
      <c r="O311" s="243"/>
      <c r="P311" s="243"/>
      <c r="Q311" s="243"/>
      <c r="R311" s="243"/>
      <c r="S311" s="243"/>
      <c r="T311" s="24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45" t="s">
        <v>169</v>
      </c>
      <c r="AU311" s="245" t="s">
        <v>80</v>
      </c>
      <c r="AV311" s="14" t="s">
        <v>80</v>
      </c>
      <c r="AW311" s="14" t="s">
        <v>4</v>
      </c>
      <c r="AX311" s="14" t="s">
        <v>78</v>
      </c>
      <c r="AY311" s="245" t="s">
        <v>158</v>
      </c>
    </row>
    <row r="312" s="2" customFormat="1" ht="19.8" customHeight="1">
      <c r="A312" s="40"/>
      <c r="B312" s="41"/>
      <c r="C312" s="206" t="s">
        <v>405</v>
      </c>
      <c r="D312" s="206" t="s">
        <v>160</v>
      </c>
      <c r="E312" s="207" t="s">
        <v>406</v>
      </c>
      <c r="F312" s="208" t="s">
        <v>407</v>
      </c>
      <c r="G312" s="209" t="s">
        <v>223</v>
      </c>
      <c r="H312" s="210">
        <v>665</v>
      </c>
      <c r="I312" s="211"/>
      <c r="J312" s="212">
        <f>ROUND(I312*H312,2)</f>
        <v>0</v>
      </c>
      <c r="K312" s="208" t="s">
        <v>164</v>
      </c>
      <c r="L312" s="46"/>
      <c r="M312" s="213" t="s">
        <v>19</v>
      </c>
      <c r="N312" s="214" t="s">
        <v>41</v>
      </c>
      <c r="O312" s="86"/>
      <c r="P312" s="215">
        <f>O312*H312</f>
        <v>0</v>
      </c>
      <c r="Q312" s="215">
        <v>0</v>
      </c>
      <c r="R312" s="215">
        <f>Q312*H312</f>
        <v>0</v>
      </c>
      <c r="S312" s="215">
        <v>0</v>
      </c>
      <c r="T312" s="216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17" t="s">
        <v>165</v>
      </c>
      <c r="AT312" s="217" t="s">
        <v>160</v>
      </c>
      <c r="AU312" s="217" t="s">
        <v>80</v>
      </c>
      <c r="AY312" s="19" t="s">
        <v>158</v>
      </c>
      <c r="BE312" s="218">
        <f>IF(N312="základní",J312,0)</f>
        <v>0</v>
      </c>
      <c r="BF312" s="218">
        <f>IF(N312="snížená",J312,0)</f>
        <v>0</v>
      </c>
      <c r="BG312" s="218">
        <f>IF(N312="zákl. přenesená",J312,0)</f>
        <v>0</v>
      </c>
      <c r="BH312" s="218">
        <f>IF(N312="sníž. přenesená",J312,0)</f>
        <v>0</v>
      </c>
      <c r="BI312" s="218">
        <f>IF(N312="nulová",J312,0)</f>
        <v>0</v>
      </c>
      <c r="BJ312" s="19" t="s">
        <v>78</v>
      </c>
      <c r="BK312" s="218">
        <f>ROUND(I312*H312,2)</f>
        <v>0</v>
      </c>
      <c r="BL312" s="19" t="s">
        <v>165</v>
      </c>
      <c r="BM312" s="217" t="s">
        <v>408</v>
      </c>
    </row>
    <row r="313" s="2" customFormat="1">
      <c r="A313" s="40"/>
      <c r="B313" s="41"/>
      <c r="C313" s="42"/>
      <c r="D313" s="219" t="s">
        <v>167</v>
      </c>
      <c r="E313" s="42"/>
      <c r="F313" s="220" t="s">
        <v>409</v>
      </c>
      <c r="G313" s="42"/>
      <c r="H313" s="42"/>
      <c r="I313" s="221"/>
      <c r="J313" s="42"/>
      <c r="K313" s="42"/>
      <c r="L313" s="46"/>
      <c r="M313" s="222"/>
      <c r="N313" s="223"/>
      <c r="O313" s="86"/>
      <c r="P313" s="86"/>
      <c r="Q313" s="86"/>
      <c r="R313" s="86"/>
      <c r="S313" s="86"/>
      <c r="T313" s="87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T313" s="19" t="s">
        <v>167</v>
      </c>
      <c r="AU313" s="19" t="s">
        <v>80</v>
      </c>
    </row>
    <row r="314" s="2" customFormat="1" ht="22.2" customHeight="1">
      <c r="A314" s="40"/>
      <c r="B314" s="41"/>
      <c r="C314" s="206" t="s">
        <v>410</v>
      </c>
      <c r="D314" s="206" t="s">
        <v>160</v>
      </c>
      <c r="E314" s="207" t="s">
        <v>411</v>
      </c>
      <c r="F314" s="208" t="s">
        <v>412</v>
      </c>
      <c r="G314" s="209" t="s">
        <v>223</v>
      </c>
      <c r="H314" s="210">
        <v>665</v>
      </c>
      <c r="I314" s="211"/>
      <c r="J314" s="212">
        <f>ROUND(I314*H314,2)</f>
        <v>0</v>
      </c>
      <c r="K314" s="208" t="s">
        <v>164</v>
      </c>
      <c r="L314" s="46"/>
      <c r="M314" s="213" t="s">
        <v>19</v>
      </c>
      <c r="N314" s="214" t="s">
        <v>41</v>
      </c>
      <c r="O314" s="86"/>
      <c r="P314" s="215">
        <f>O314*H314</f>
        <v>0</v>
      </c>
      <c r="Q314" s="215">
        <v>0</v>
      </c>
      <c r="R314" s="215">
        <f>Q314*H314</f>
        <v>0</v>
      </c>
      <c r="S314" s="215">
        <v>0</v>
      </c>
      <c r="T314" s="216">
        <f>S314*H314</f>
        <v>0</v>
      </c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R314" s="217" t="s">
        <v>165</v>
      </c>
      <c r="AT314" s="217" t="s">
        <v>160</v>
      </c>
      <c r="AU314" s="217" t="s">
        <v>80</v>
      </c>
      <c r="AY314" s="19" t="s">
        <v>158</v>
      </c>
      <c r="BE314" s="218">
        <f>IF(N314="základní",J314,0)</f>
        <v>0</v>
      </c>
      <c r="BF314" s="218">
        <f>IF(N314="snížená",J314,0)</f>
        <v>0</v>
      </c>
      <c r="BG314" s="218">
        <f>IF(N314="zákl. přenesená",J314,0)</f>
        <v>0</v>
      </c>
      <c r="BH314" s="218">
        <f>IF(N314="sníž. přenesená",J314,0)</f>
        <v>0</v>
      </c>
      <c r="BI314" s="218">
        <f>IF(N314="nulová",J314,0)</f>
        <v>0</v>
      </c>
      <c r="BJ314" s="19" t="s">
        <v>78</v>
      </c>
      <c r="BK314" s="218">
        <f>ROUND(I314*H314,2)</f>
        <v>0</v>
      </c>
      <c r="BL314" s="19" t="s">
        <v>165</v>
      </c>
      <c r="BM314" s="217" t="s">
        <v>413</v>
      </c>
    </row>
    <row r="315" s="2" customFormat="1">
      <c r="A315" s="40"/>
      <c r="B315" s="41"/>
      <c r="C315" s="42"/>
      <c r="D315" s="219" t="s">
        <v>167</v>
      </c>
      <c r="E315" s="42"/>
      <c r="F315" s="220" t="s">
        <v>414</v>
      </c>
      <c r="G315" s="42"/>
      <c r="H315" s="42"/>
      <c r="I315" s="221"/>
      <c r="J315" s="42"/>
      <c r="K315" s="42"/>
      <c r="L315" s="46"/>
      <c r="M315" s="222"/>
      <c r="N315" s="223"/>
      <c r="O315" s="86"/>
      <c r="P315" s="86"/>
      <c r="Q315" s="86"/>
      <c r="R315" s="86"/>
      <c r="S315" s="86"/>
      <c r="T315" s="87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T315" s="19" t="s">
        <v>167</v>
      </c>
      <c r="AU315" s="19" t="s">
        <v>80</v>
      </c>
    </row>
    <row r="316" s="13" customFormat="1">
      <c r="A316" s="13"/>
      <c r="B316" s="224"/>
      <c r="C316" s="225"/>
      <c r="D316" s="226" t="s">
        <v>169</v>
      </c>
      <c r="E316" s="227" t="s">
        <v>19</v>
      </c>
      <c r="F316" s="228" t="s">
        <v>415</v>
      </c>
      <c r="G316" s="225"/>
      <c r="H316" s="227" t="s">
        <v>19</v>
      </c>
      <c r="I316" s="229"/>
      <c r="J316" s="225"/>
      <c r="K316" s="225"/>
      <c r="L316" s="230"/>
      <c r="M316" s="231"/>
      <c r="N316" s="232"/>
      <c r="O316" s="232"/>
      <c r="P316" s="232"/>
      <c r="Q316" s="232"/>
      <c r="R316" s="232"/>
      <c r="S316" s="232"/>
      <c r="T316" s="23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34" t="s">
        <v>169</v>
      </c>
      <c r="AU316" s="234" t="s">
        <v>80</v>
      </c>
      <c r="AV316" s="13" t="s">
        <v>78</v>
      </c>
      <c r="AW316" s="13" t="s">
        <v>171</v>
      </c>
      <c r="AX316" s="13" t="s">
        <v>70</v>
      </c>
      <c r="AY316" s="234" t="s">
        <v>158</v>
      </c>
    </row>
    <row r="317" s="13" customFormat="1">
      <c r="A317" s="13"/>
      <c r="B317" s="224"/>
      <c r="C317" s="225"/>
      <c r="D317" s="226" t="s">
        <v>169</v>
      </c>
      <c r="E317" s="227" t="s">
        <v>19</v>
      </c>
      <c r="F317" s="228" t="s">
        <v>185</v>
      </c>
      <c r="G317" s="225"/>
      <c r="H317" s="227" t="s">
        <v>19</v>
      </c>
      <c r="I317" s="229"/>
      <c r="J317" s="225"/>
      <c r="K317" s="225"/>
      <c r="L317" s="230"/>
      <c r="M317" s="231"/>
      <c r="N317" s="232"/>
      <c r="O317" s="232"/>
      <c r="P317" s="232"/>
      <c r="Q317" s="232"/>
      <c r="R317" s="232"/>
      <c r="S317" s="232"/>
      <c r="T317" s="23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34" t="s">
        <v>169</v>
      </c>
      <c r="AU317" s="234" t="s">
        <v>80</v>
      </c>
      <c r="AV317" s="13" t="s">
        <v>78</v>
      </c>
      <c r="AW317" s="13" t="s">
        <v>171</v>
      </c>
      <c r="AX317" s="13" t="s">
        <v>70</v>
      </c>
      <c r="AY317" s="234" t="s">
        <v>158</v>
      </c>
    </row>
    <row r="318" s="14" customFormat="1">
      <c r="A318" s="14"/>
      <c r="B318" s="235"/>
      <c r="C318" s="236"/>
      <c r="D318" s="226" t="s">
        <v>169</v>
      </c>
      <c r="E318" s="237" t="s">
        <v>19</v>
      </c>
      <c r="F318" s="238" t="s">
        <v>227</v>
      </c>
      <c r="G318" s="236"/>
      <c r="H318" s="239">
        <v>526.39999999999998</v>
      </c>
      <c r="I318" s="240"/>
      <c r="J318" s="236"/>
      <c r="K318" s="236"/>
      <c r="L318" s="241"/>
      <c r="M318" s="242"/>
      <c r="N318" s="243"/>
      <c r="O318" s="243"/>
      <c r="P318" s="243"/>
      <c r="Q318" s="243"/>
      <c r="R318" s="243"/>
      <c r="S318" s="243"/>
      <c r="T318" s="24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45" t="s">
        <v>169</v>
      </c>
      <c r="AU318" s="245" t="s">
        <v>80</v>
      </c>
      <c r="AV318" s="14" t="s">
        <v>80</v>
      </c>
      <c r="AW318" s="14" t="s">
        <v>171</v>
      </c>
      <c r="AX318" s="14" t="s">
        <v>70</v>
      </c>
      <c r="AY318" s="245" t="s">
        <v>158</v>
      </c>
    </row>
    <row r="319" s="13" customFormat="1">
      <c r="A319" s="13"/>
      <c r="B319" s="224"/>
      <c r="C319" s="225"/>
      <c r="D319" s="226" t="s">
        <v>169</v>
      </c>
      <c r="E319" s="227" t="s">
        <v>19</v>
      </c>
      <c r="F319" s="228" t="s">
        <v>187</v>
      </c>
      <c r="G319" s="225"/>
      <c r="H319" s="227" t="s">
        <v>19</v>
      </c>
      <c r="I319" s="229"/>
      <c r="J319" s="225"/>
      <c r="K319" s="225"/>
      <c r="L319" s="230"/>
      <c r="M319" s="231"/>
      <c r="N319" s="232"/>
      <c r="O319" s="232"/>
      <c r="P319" s="232"/>
      <c r="Q319" s="232"/>
      <c r="R319" s="232"/>
      <c r="S319" s="232"/>
      <c r="T319" s="23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34" t="s">
        <v>169</v>
      </c>
      <c r="AU319" s="234" t="s">
        <v>80</v>
      </c>
      <c r="AV319" s="13" t="s">
        <v>78</v>
      </c>
      <c r="AW319" s="13" t="s">
        <v>171</v>
      </c>
      <c r="AX319" s="13" t="s">
        <v>70</v>
      </c>
      <c r="AY319" s="234" t="s">
        <v>158</v>
      </c>
    </row>
    <row r="320" s="14" customFormat="1">
      <c r="A320" s="14"/>
      <c r="B320" s="235"/>
      <c r="C320" s="236"/>
      <c r="D320" s="226" t="s">
        <v>169</v>
      </c>
      <c r="E320" s="237" t="s">
        <v>19</v>
      </c>
      <c r="F320" s="238" t="s">
        <v>228</v>
      </c>
      <c r="G320" s="236"/>
      <c r="H320" s="239">
        <v>65.799999999999997</v>
      </c>
      <c r="I320" s="240"/>
      <c r="J320" s="236"/>
      <c r="K320" s="236"/>
      <c r="L320" s="241"/>
      <c r="M320" s="242"/>
      <c r="N320" s="243"/>
      <c r="O320" s="243"/>
      <c r="P320" s="243"/>
      <c r="Q320" s="243"/>
      <c r="R320" s="243"/>
      <c r="S320" s="243"/>
      <c r="T320" s="24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45" t="s">
        <v>169</v>
      </c>
      <c r="AU320" s="245" t="s">
        <v>80</v>
      </c>
      <c r="AV320" s="14" t="s">
        <v>80</v>
      </c>
      <c r="AW320" s="14" t="s">
        <v>171</v>
      </c>
      <c r="AX320" s="14" t="s">
        <v>70</v>
      </c>
      <c r="AY320" s="245" t="s">
        <v>158</v>
      </c>
    </row>
    <row r="321" s="13" customFormat="1">
      <c r="A321" s="13"/>
      <c r="B321" s="224"/>
      <c r="C321" s="225"/>
      <c r="D321" s="226" t="s">
        <v>169</v>
      </c>
      <c r="E321" s="227" t="s">
        <v>19</v>
      </c>
      <c r="F321" s="228" t="s">
        <v>189</v>
      </c>
      <c r="G321" s="225"/>
      <c r="H321" s="227" t="s">
        <v>19</v>
      </c>
      <c r="I321" s="229"/>
      <c r="J321" s="225"/>
      <c r="K321" s="225"/>
      <c r="L321" s="230"/>
      <c r="M321" s="231"/>
      <c r="N321" s="232"/>
      <c r="O321" s="232"/>
      <c r="P321" s="232"/>
      <c r="Q321" s="232"/>
      <c r="R321" s="232"/>
      <c r="S321" s="232"/>
      <c r="T321" s="23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34" t="s">
        <v>169</v>
      </c>
      <c r="AU321" s="234" t="s">
        <v>80</v>
      </c>
      <c r="AV321" s="13" t="s">
        <v>78</v>
      </c>
      <c r="AW321" s="13" t="s">
        <v>171</v>
      </c>
      <c r="AX321" s="13" t="s">
        <v>70</v>
      </c>
      <c r="AY321" s="234" t="s">
        <v>158</v>
      </c>
    </row>
    <row r="322" s="14" customFormat="1">
      <c r="A322" s="14"/>
      <c r="B322" s="235"/>
      <c r="C322" s="236"/>
      <c r="D322" s="226" t="s">
        <v>169</v>
      </c>
      <c r="E322" s="237" t="s">
        <v>19</v>
      </c>
      <c r="F322" s="238" t="s">
        <v>229</v>
      </c>
      <c r="G322" s="236"/>
      <c r="H322" s="239">
        <v>46.199999999999996</v>
      </c>
      <c r="I322" s="240"/>
      <c r="J322" s="236"/>
      <c r="K322" s="236"/>
      <c r="L322" s="241"/>
      <c r="M322" s="242"/>
      <c r="N322" s="243"/>
      <c r="O322" s="243"/>
      <c r="P322" s="243"/>
      <c r="Q322" s="243"/>
      <c r="R322" s="243"/>
      <c r="S322" s="243"/>
      <c r="T322" s="24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45" t="s">
        <v>169</v>
      </c>
      <c r="AU322" s="245" t="s">
        <v>80</v>
      </c>
      <c r="AV322" s="14" t="s">
        <v>80</v>
      </c>
      <c r="AW322" s="14" t="s">
        <v>171</v>
      </c>
      <c r="AX322" s="14" t="s">
        <v>70</v>
      </c>
      <c r="AY322" s="245" t="s">
        <v>158</v>
      </c>
    </row>
    <row r="323" s="13" customFormat="1">
      <c r="A323" s="13"/>
      <c r="B323" s="224"/>
      <c r="C323" s="225"/>
      <c r="D323" s="226" t="s">
        <v>169</v>
      </c>
      <c r="E323" s="227" t="s">
        <v>19</v>
      </c>
      <c r="F323" s="228" t="s">
        <v>191</v>
      </c>
      <c r="G323" s="225"/>
      <c r="H323" s="227" t="s">
        <v>19</v>
      </c>
      <c r="I323" s="229"/>
      <c r="J323" s="225"/>
      <c r="K323" s="225"/>
      <c r="L323" s="230"/>
      <c r="M323" s="231"/>
      <c r="N323" s="232"/>
      <c r="O323" s="232"/>
      <c r="P323" s="232"/>
      <c r="Q323" s="232"/>
      <c r="R323" s="232"/>
      <c r="S323" s="232"/>
      <c r="T323" s="23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34" t="s">
        <v>169</v>
      </c>
      <c r="AU323" s="234" t="s">
        <v>80</v>
      </c>
      <c r="AV323" s="13" t="s">
        <v>78</v>
      </c>
      <c r="AW323" s="13" t="s">
        <v>171</v>
      </c>
      <c r="AX323" s="13" t="s">
        <v>70</v>
      </c>
      <c r="AY323" s="234" t="s">
        <v>158</v>
      </c>
    </row>
    <row r="324" s="14" customFormat="1">
      <c r="A324" s="14"/>
      <c r="B324" s="235"/>
      <c r="C324" s="236"/>
      <c r="D324" s="226" t="s">
        <v>169</v>
      </c>
      <c r="E324" s="237" t="s">
        <v>19</v>
      </c>
      <c r="F324" s="238" t="s">
        <v>230</v>
      </c>
      <c r="G324" s="236"/>
      <c r="H324" s="239">
        <v>26.599999999999998</v>
      </c>
      <c r="I324" s="240"/>
      <c r="J324" s="236"/>
      <c r="K324" s="236"/>
      <c r="L324" s="241"/>
      <c r="M324" s="242"/>
      <c r="N324" s="243"/>
      <c r="O324" s="243"/>
      <c r="P324" s="243"/>
      <c r="Q324" s="243"/>
      <c r="R324" s="243"/>
      <c r="S324" s="243"/>
      <c r="T324" s="24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45" t="s">
        <v>169</v>
      </c>
      <c r="AU324" s="245" t="s">
        <v>80</v>
      </c>
      <c r="AV324" s="14" t="s">
        <v>80</v>
      </c>
      <c r="AW324" s="14" t="s">
        <v>171</v>
      </c>
      <c r="AX324" s="14" t="s">
        <v>70</v>
      </c>
      <c r="AY324" s="245" t="s">
        <v>158</v>
      </c>
    </row>
    <row r="325" s="2" customFormat="1" ht="22.2" customHeight="1">
      <c r="A325" s="40"/>
      <c r="B325" s="41"/>
      <c r="C325" s="206" t="s">
        <v>416</v>
      </c>
      <c r="D325" s="206" t="s">
        <v>160</v>
      </c>
      <c r="E325" s="207" t="s">
        <v>417</v>
      </c>
      <c r="F325" s="208" t="s">
        <v>418</v>
      </c>
      <c r="G325" s="209" t="s">
        <v>223</v>
      </c>
      <c r="H325" s="210">
        <v>665</v>
      </c>
      <c r="I325" s="211"/>
      <c r="J325" s="212">
        <f>ROUND(I325*H325,2)</f>
        <v>0</v>
      </c>
      <c r="K325" s="208" t="s">
        <v>164</v>
      </c>
      <c r="L325" s="46"/>
      <c r="M325" s="213" t="s">
        <v>19</v>
      </c>
      <c r="N325" s="214" t="s">
        <v>41</v>
      </c>
      <c r="O325" s="86"/>
      <c r="P325" s="215">
        <f>O325*H325</f>
        <v>0</v>
      </c>
      <c r="Q325" s="215">
        <v>0</v>
      </c>
      <c r="R325" s="215">
        <f>Q325*H325</f>
        <v>0</v>
      </c>
      <c r="S325" s="215">
        <v>0</v>
      </c>
      <c r="T325" s="216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17" t="s">
        <v>165</v>
      </c>
      <c r="AT325" s="217" t="s">
        <v>160</v>
      </c>
      <c r="AU325" s="217" t="s">
        <v>80</v>
      </c>
      <c r="AY325" s="19" t="s">
        <v>158</v>
      </c>
      <c r="BE325" s="218">
        <f>IF(N325="základní",J325,0)</f>
        <v>0</v>
      </c>
      <c r="BF325" s="218">
        <f>IF(N325="snížená",J325,0)</f>
        <v>0</v>
      </c>
      <c r="BG325" s="218">
        <f>IF(N325="zákl. přenesená",J325,0)</f>
        <v>0</v>
      </c>
      <c r="BH325" s="218">
        <f>IF(N325="sníž. přenesená",J325,0)</f>
        <v>0</v>
      </c>
      <c r="BI325" s="218">
        <f>IF(N325="nulová",J325,0)</f>
        <v>0</v>
      </c>
      <c r="BJ325" s="19" t="s">
        <v>78</v>
      </c>
      <c r="BK325" s="218">
        <f>ROUND(I325*H325,2)</f>
        <v>0</v>
      </c>
      <c r="BL325" s="19" t="s">
        <v>165</v>
      </c>
      <c r="BM325" s="217" t="s">
        <v>419</v>
      </c>
    </row>
    <row r="326" s="2" customFormat="1">
      <c r="A326" s="40"/>
      <c r="B326" s="41"/>
      <c r="C326" s="42"/>
      <c r="D326" s="219" t="s">
        <v>167</v>
      </c>
      <c r="E326" s="42"/>
      <c r="F326" s="220" t="s">
        <v>420</v>
      </c>
      <c r="G326" s="42"/>
      <c r="H326" s="42"/>
      <c r="I326" s="221"/>
      <c r="J326" s="42"/>
      <c r="K326" s="42"/>
      <c r="L326" s="46"/>
      <c r="M326" s="222"/>
      <c r="N326" s="223"/>
      <c r="O326" s="86"/>
      <c r="P326" s="86"/>
      <c r="Q326" s="86"/>
      <c r="R326" s="86"/>
      <c r="S326" s="86"/>
      <c r="T326" s="87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T326" s="19" t="s">
        <v>167</v>
      </c>
      <c r="AU326" s="19" t="s">
        <v>80</v>
      </c>
    </row>
    <row r="327" s="2" customFormat="1" ht="14.4" customHeight="1">
      <c r="A327" s="40"/>
      <c r="B327" s="41"/>
      <c r="C327" s="246" t="s">
        <v>421</v>
      </c>
      <c r="D327" s="246" t="s">
        <v>400</v>
      </c>
      <c r="E327" s="247" t="s">
        <v>422</v>
      </c>
      <c r="F327" s="248" t="s">
        <v>423</v>
      </c>
      <c r="G327" s="249" t="s">
        <v>424</v>
      </c>
      <c r="H327" s="250">
        <v>13.300000000000001</v>
      </c>
      <c r="I327" s="251"/>
      <c r="J327" s="252">
        <f>ROUND(I327*H327,2)</f>
        <v>0</v>
      </c>
      <c r="K327" s="248" t="s">
        <v>164</v>
      </c>
      <c r="L327" s="253"/>
      <c r="M327" s="254" t="s">
        <v>19</v>
      </c>
      <c r="N327" s="255" t="s">
        <v>41</v>
      </c>
      <c r="O327" s="86"/>
      <c r="P327" s="215">
        <f>O327*H327</f>
        <v>0</v>
      </c>
      <c r="Q327" s="215">
        <v>0.001</v>
      </c>
      <c r="R327" s="215">
        <f>Q327*H327</f>
        <v>0.013300000000000001</v>
      </c>
      <c r="S327" s="215">
        <v>0</v>
      </c>
      <c r="T327" s="216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17" t="s">
        <v>215</v>
      </c>
      <c r="AT327" s="217" t="s">
        <v>400</v>
      </c>
      <c r="AU327" s="217" t="s">
        <v>80</v>
      </c>
      <c r="AY327" s="19" t="s">
        <v>158</v>
      </c>
      <c r="BE327" s="218">
        <f>IF(N327="základní",J327,0)</f>
        <v>0</v>
      </c>
      <c r="BF327" s="218">
        <f>IF(N327="snížená",J327,0)</f>
        <v>0</v>
      </c>
      <c r="BG327" s="218">
        <f>IF(N327="zákl. přenesená",J327,0)</f>
        <v>0</v>
      </c>
      <c r="BH327" s="218">
        <f>IF(N327="sníž. přenesená",J327,0)</f>
        <v>0</v>
      </c>
      <c r="BI327" s="218">
        <f>IF(N327="nulová",J327,0)</f>
        <v>0</v>
      </c>
      <c r="BJ327" s="19" t="s">
        <v>78</v>
      </c>
      <c r="BK327" s="218">
        <f>ROUND(I327*H327,2)</f>
        <v>0</v>
      </c>
      <c r="BL327" s="19" t="s">
        <v>165</v>
      </c>
      <c r="BM327" s="217" t="s">
        <v>425</v>
      </c>
    </row>
    <row r="328" s="14" customFormat="1">
      <c r="A328" s="14"/>
      <c r="B328" s="235"/>
      <c r="C328" s="236"/>
      <c r="D328" s="226" t="s">
        <v>169</v>
      </c>
      <c r="E328" s="236"/>
      <c r="F328" s="238" t="s">
        <v>426</v>
      </c>
      <c r="G328" s="236"/>
      <c r="H328" s="239">
        <v>13.300000000000001</v>
      </c>
      <c r="I328" s="240"/>
      <c r="J328" s="236"/>
      <c r="K328" s="236"/>
      <c r="L328" s="241"/>
      <c r="M328" s="242"/>
      <c r="N328" s="243"/>
      <c r="O328" s="243"/>
      <c r="P328" s="243"/>
      <c r="Q328" s="243"/>
      <c r="R328" s="243"/>
      <c r="S328" s="243"/>
      <c r="T328" s="24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45" t="s">
        <v>169</v>
      </c>
      <c r="AU328" s="245" t="s">
        <v>80</v>
      </c>
      <c r="AV328" s="14" t="s">
        <v>80</v>
      </c>
      <c r="AW328" s="14" t="s">
        <v>4</v>
      </c>
      <c r="AX328" s="14" t="s">
        <v>78</v>
      </c>
      <c r="AY328" s="245" t="s">
        <v>158</v>
      </c>
    </row>
    <row r="329" s="2" customFormat="1" ht="14.4" customHeight="1">
      <c r="A329" s="40"/>
      <c r="B329" s="41"/>
      <c r="C329" s="206" t="s">
        <v>427</v>
      </c>
      <c r="D329" s="206" t="s">
        <v>160</v>
      </c>
      <c r="E329" s="207" t="s">
        <v>428</v>
      </c>
      <c r="F329" s="208" t="s">
        <v>429</v>
      </c>
      <c r="G329" s="209" t="s">
        <v>223</v>
      </c>
      <c r="H329" s="210">
        <v>665</v>
      </c>
      <c r="I329" s="211"/>
      <c r="J329" s="212">
        <f>ROUND(I329*H329,2)</f>
        <v>0</v>
      </c>
      <c r="K329" s="208" t="s">
        <v>164</v>
      </c>
      <c r="L329" s="46"/>
      <c r="M329" s="213" t="s">
        <v>19</v>
      </c>
      <c r="N329" s="214" t="s">
        <v>41</v>
      </c>
      <c r="O329" s="86"/>
      <c r="P329" s="215">
        <f>O329*H329</f>
        <v>0</v>
      </c>
      <c r="Q329" s="215">
        <v>0</v>
      </c>
      <c r="R329" s="215">
        <f>Q329*H329</f>
        <v>0</v>
      </c>
      <c r="S329" s="215">
        <v>0</v>
      </c>
      <c r="T329" s="216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17" t="s">
        <v>165</v>
      </c>
      <c r="AT329" s="217" t="s">
        <v>160</v>
      </c>
      <c r="AU329" s="217" t="s">
        <v>80</v>
      </c>
      <c r="AY329" s="19" t="s">
        <v>158</v>
      </c>
      <c r="BE329" s="218">
        <f>IF(N329="základní",J329,0)</f>
        <v>0</v>
      </c>
      <c r="BF329" s="218">
        <f>IF(N329="snížená",J329,0)</f>
        <v>0</v>
      </c>
      <c r="BG329" s="218">
        <f>IF(N329="zákl. přenesená",J329,0)</f>
        <v>0</v>
      </c>
      <c r="BH329" s="218">
        <f>IF(N329="sníž. přenesená",J329,0)</f>
        <v>0</v>
      </c>
      <c r="BI329" s="218">
        <f>IF(N329="nulová",J329,0)</f>
        <v>0</v>
      </c>
      <c r="BJ329" s="19" t="s">
        <v>78</v>
      </c>
      <c r="BK329" s="218">
        <f>ROUND(I329*H329,2)</f>
        <v>0</v>
      </c>
      <c r="BL329" s="19" t="s">
        <v>165</v>
      </c>
      <c r="BM329" s="217" t="s">
        <v>430</v>
      </c>
    </row>
    <row r="330" s="2" customFormat="1">
      <c r="A330" s="40"/>
      <c r="B330" s="41"/>
      <c r="C330" s="42"/>
      <c r="D330" s="219" t="s">
        <v>167</v>
      </c>
      <c r="E330" s="42"/>
      <c r="F330" s="220" t="s">
        <v>431</v>
      </c>
      <c r="G330" s="42"/>
      <c r="H330" s="42"/>
      <c r="I330" s="221"/>
      <c r="J330" s="42"/>
      <c r="K330" s="42"/>
      <c r="L330" s="46"/>
      <c r="M330" s="222"/>
      <c r="N330" s="223"/>
      <c r="O330" s="86"/>
      <c r="P330" s="86"/>
      <c r="Q330" s="86"/>
      <c r="R330" s="86"/>
      <c r="S330" s="86"/>
      <c r="T330" s="87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T330" s="19" t="s">
        <v>167</v>
      </c>
      <c r="AU330" s="19" t="s">
        <v>80</v>
      </c>
    </row>
    <row r="331" s="12" customFormat="1" ht="22.8" customHeight="1">
      <c r="A331" s="12"/>
      <c r="B331" s="190"/>
      <c r="C331" s="191"/>
      <c r="D331" s="192" t="s">
        <v>69</v>
      </c>
      <c r="E331" s="204" t="s">
        <v>80</v>
      </c>
      <c r="F331" s="204" t="s">
        <v>432</v>
      </c>
      <c r="G331" s="191"/>
      <c r="H331" s="191"/>
      <c r="I331" s="194"/>
      <c r="J331" s="205">
        <f>BK331</f>
        <v>0</v>
      </c>
      <c r="K331" s="191"/>
      <c r="L331" s="196"/>
      <c r="M331" s="197"/>
      <c r="N331" s="198"/>
      <c r="O331" s="198"/>
      <c r="P331" s="199">
        <f>SUM(P332:P343)</f>
        <v>0</v>
      </c>
      <c r="Q331" s="198"/>
      <c r="R331" s="199">
        <f>SUM(R332:R343)</f>
        <v>0.25783689999999998</v>
      </c>
      <c r="S331" s="198"/>
      <c r="T331" s="200">
        <f>SUM(T332:T343)</f>
        <v>0</v>
      </c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R331" s="201" t="s">
        <v>78</v>
      </c>
      <c r="AT331" s="202" t="s">
        <v>69</v>
      </c>
      <c r="AU331" s="202" t="s">
        <v>78</v>
      </c>
      <c r="AY331" s="201" t="s">
        <v>158</v>
      </c>
      <c r="BK331" s="203">
        <f>SUM(BK332:BK343)</f>
        <v>0</v>
      </c>
    </row>
    <row r="332" s="2" customFormat="1" ht="22.2" customHeight="1">
      <c r="A332" s="40"/>
      <c r="B332" s="41"/>
      <c r="C332" s="206" t="s">
        <v>433</v>
      </c>
      <c r="D332" s="206" t="s">
        <v>160</v>
      </c>
      <c r="E332" s="207" t="s">
        <v>434</v>
      </c>
      <c r="F332" s="208" t="s">
        <v>435</v>
      </c>
      <c r="G332" s="209" t="s">
        <v>234</v>
      </c>
      <c r="H332" s="210">
        <v>24.239999999999998</v>
      </c>
      <c r="I332" s="211"/>
      <c r="J332" s="212">
        <f>ROUND(I332*H332,2)</f>
        <v>0</v>
      </c>
      <c r="K332" s="208" t="s">
        <v>164</v>
      </c>
      <c r="L332" s="46"/>
      <c r="M332" s="213" t="s">
        <v>19</v>
      </c>
      <c r="N332" s="214" t="s">
        <v>41</v>
      </c>
      <c r="O332" s="86"/>
      <c r="P332" s="215">
        <f>O332*H332</f>
        <v>0</v>
      </c>
      <c r="Q332" s="215">
        <v>0</v>
      </c>
      <c r="R332" s="215">
        <f>Q332*H332</f>
        <v>0</v>
      </c>
      <c r="S332" s="215">
        <v>0</v>
      </c>
      <c r="T332" s="216">
        <f>S332*H332</f>
        <v>0</v>
      </c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R332" s="217" t="s">
        <v>165</v>
      </c>
      <c r="AT332" s="217" t="s">
        <v>160</v>
      </c>
      <c r="AU332" s="217" t="s">
        <v>80</v>
      </c>
      <c r="AY332" s="19" t="s">
        <v>158</v>
      </c>
      <c r="BE332" s="218">
        <f>IF(N332="základní",J332,0)</f>
        <v>0</v>
      </c>
      <c r="BF332" s="218">
        <f>IF(N332="snížená",J332,0)</f>
        <v>0</v>
      </c>
      <c r="BG332" s="218">
        <f>IF(N332="zákl. přenesená",J332,0)</f>
        <v>0</v>
      </c>
      <c r="BH332" s="218">
        <f>IF(N332="sníž. přenesená",J332,0)</f>
        <v>0</v>
      </c>
      <c r="BI332" s="218">
        <f>IF(N332="nulová",J332,0)</f>
        <v>0</v>
      </c>
      <c r="BJ332" s="19" t="s">
        <v>78</v>
      </c>
      <c r="BK332" s="218">
        <f>ROUND(I332*H332,2)</f>
        <v>0</v>
      </c>
      <c r="BL332" s="19" t="s">
        <v>165</v>
      </c>
      <c r="BM332" s="217" t="s">
        <v>436</v>
      </c>
    </row>
    <row r="333" s="2" customFormat="1">
      <c r="A333" s="40"/>
      <c r="B333" s="41"/>
      <c r="C333" s="42"/>
      <c r="D333" s="219" t="s">
        <v>167</v>
      </c>
      <c r="E333" s="42"/>
      <c r="F333" s="220" t="s">
        <v>437</v>
      </c>
      <c r="G333" s="42"/>
      <c r="H333" s="42"/>
      <c r="I333" s="221"/>
      <c r="J333" s="42"/>
      <c r="K333" s="42"/>
      <c r="L333" s="46"/>
      <c r="M333" s="222"/>
      <c r="N333" s="223"/>
      <c r="O333" s="86"/>
      <c r="P333" s="86"/>
      <c r="Q333" s="86"/>
      <c r="R333" s="86"/>
      <c r="S333" s="86"/>
      <c r="T333" s="87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T333" s="19" t="s">
        <v>167</v>
      </c>
      <c r="AU333" s="19" t="s">
        <v>80</v>
      </c>
    </row>
    <row r="334" s="14" customFormat="1">
      <c r="A334" s="14"/>
      <c r="B334" s="235"/>
      <c r="C334" s="236"/>
      <c r="D334" s="226" t="s">
        <v>169</v>
      </c>
      <c r="E334" s="237" t="s">
        <v>19</v>
      </c>
      <c r="F334" s="238" t="s">
        <v>438</v>
      </c>
      <c r="G334" s="236"/>
      <c r="H334" s="239">
        <v>24.239999999999998</v>
      </c>
      <c r="I334" s="240"/>
      <c r="J334" s="236"/>
      <c r="K334" s="236"/>
      <c r="L334" s="241"/>
      <c r="M334" s="242"/>
      <c r="N334" s="243"/>
      <c r="O334" s="243"/>
      <c r="P334" s="243"/>
      <c r="Q334" s="243"/>
      <c r="R334" s="243"/>
      <c r="S334" s="243"/>
      <c r="T334" s="24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45" t="s">
        <v>169</v>
      </c>
      <c r="AU334" s="245" t="s">
        <v>80</v>
      </c>
      <c r="AV334" s="14" t="s">
        <v>80</v>
      </c>
      <c r="AW334" s="14" t="s">
        <v>171</v>
      </c>
      <c r="AX334" s="14" t="s">
        <v>70</v>
      </c>
      <c r="AY334" s="245" t="s">
        <v>158</v>
      </c>
    </row>
    <row r="335" s="2" customFormat="1" ht="14.4" customHeight="1">
      <c r="A335" s="40"/>
      <c r="B335" s="41"/>
      <c r="C335" s="206" t="s">
        <v>439</v>
      </c>
      <c r="D335" s="206" t="s">
        <v>160</v>
      </c>
      <c r="E335" s="207" t="s">
        <v>440</v>
      </c>
      <c r="F335" s="208" t="s">
        <v>441</v>
      </c>
      <c r="G335" s="209" t="s">
        <v>181</v>
      </c>
      <c r="H335" s="210">
        <v>202</v>
      </c>
      <c r="I335" s="211"/>
      <c r="J335" s="212">
        <f>ROUND(I335*H335,2)</f>
        <v>0</v>
      </c>
      <c r="K335" s="208" t="s">
        <v>164</v>
      </c>
      <c r="L335" s="46"/>
      <c r="M335" s="213" t="s">
        <v>19</v>
      </c>
      <c r="N335" s="214" t="s">
        <v>41</v>
      </c>
      <c r="O335" s="86"/>
      <c r="P335" s="215">
        <f>O335*H335</f>
        <v>0</v>
      </c>
      <c r="Q335" s="215">
        <v>0.00072999999999999996</v>
      </c>
      <c r="R335" s="215">
        <f>Q335*H335</f>
        <v>0.14745999999999998</v>
      </c>
      <c r="S335" s="215">
        <v>0</v>
      </c>
      <c r="T335" s="216">
        <f>S335*H335</f>
        <v>0</v>
      </c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R335" s="217" t="s">
        <v>165</v>
      </c>
      <c r="AT335" s="217" t="s">
        <v>160</v>
      </c>
      <c r="AU335" s="217" t="s">
        <v>80</v>
      </c>
      <c r="AY335" s="19" t="s">
        <v>158</v>
      </c>
      <c r="BE335" s="218">
        <f>IF(N335="základní",J335,0)</f>
        <v>0</v>
      </c>
      <c r="BF335" s="218">
        <f>IF(N335="snížená",J335,0)</f>
        <v>0</v>
      </c>
      <c r="BG335" s="218">
        <f>IF(N335="zákl. přenesená",J335,0)</f>
        <v>0</v>
      </c>
      <c r="BH335" s="218">
        <f>IF(N335="sníž. přenesená",J335,0)</f>
        <v>0</v>
      </c>
      <c r="BI335" s="218">
        <f>IF(N335="nulová",J335,0)</f>
        <v>0</v>
      </c>
      <c r="BJ335" s="19" t="s">
        <v>78</v>
      </c>
      <c r="BK335" s="218">
        <f>ROUND(I335*H335,2)</f>
        <v>0</v>
      </c>
      <c r="BL335" s="19" t="s">
        <v>165</v>
      </c>
      <c r="BM335" s="217" t="s">
        <v>442</v>
      </c>
    </row>
    <row r="336" s="2" customFormat="1">
      <c r="A336" s="40"/>
      <c r="B336" s="41"/>
      <c r="C336" s="42"/>
      <c r="D336" s="219" t="s">
        <v>167</v>
      </c>
      <c r="E336" s="42"/>
      <c r="F336" s="220" t="s">
        <v>443</v>
      </c>
      <c r="G336" s="42"/>
      <c r="H336" s="42"/>
      <c r="I336" s="221"/>
      <c r="J336" s="42"/>
      <c r="K336" s="42"/>
      <c r="L336" s="46"/>
      <c r="M336" s="222"/>
      <c r="N336" s="223"/>
      <c r="O336" s="86"/>
      <c r="P336" s="86"/>
      <c r="Q336" s="86"/>
      <c r="R336" s="86"/>
      <c r="S336" s="86"/>
      <c r="T336" s="87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T336" s="19" t="s">
        <v>167</v>
      </c>
      <c r="AU336" s="19" t="s">
        <v>80</v>
      </c>
    </row>
    <row r="337" s="14" customFormat="1">
      <c r="A337" s="14"/>
      <c r="B337" s="235"/>
      <c r="C337" s="236"/>
      <c r="D337" s="226" t="s">
        <v>169</v>
      </c>
      <c r="E337" s="237" t="s">
        <v>19</v>
      </c>
      <c r="F337" s="238" t="s">
        <v>444</v>
      </c>
      <c r="G337" s="236"/>
      <c r="H337" s="239">
        <v>202</v>
      </c>
      <c r="I337" s="240"/>
      <c r="J337" s="236"/>
      <c r="K337" s="236"/>
      <c r="L337" s="241"/>
      <c r="M337" s="242"/>
      <c r="N337" s="243"/>
      <c r="O337" s="243"/>
      <c r="P337" s="243"/>
      <c r="Q337" s="243"/>
      <c r="R337" s="243"/>
      <c r="S337" s="243"/>
      <c r="T337" s="24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45" t="s">
        <v>169</v>
      </c>
      <c r="AU337" s="245" t="s">
        <v>80</v>
      </c>
      <c r="AV337" s="14" t="s">
        <v>80</v>
      </c>
      <c r="AW337" s="14" t="s">
        <v>171</v>
      </c>
      <c r="AX337" s="14" t="s">
        <v>70</v>
      </c>
      <c r="AY337" s="245" t="s">
        <v>158</v>
      </c>
    </row>
    <row r="338" s="2" customFormat="1" ht="22.2" customHeight="1">
      <c r="A338" s="40"/>
      <c r="B338" s="41"/>
      <c r="C338" s="206" t="s">
        <v>445</v>
      </c>
      <c r="D338" s="206" t="s">
        <v>160</v>
      </c>
      <c r="E338" s="207" t="s">
        <v>446</v>
      </c>
      <c r="F338" s="208" t="s">
        <v>447</v>
      </c>
      <c r="G338" s="209" t="s">
        <v>223</v>
      </c>
      <c r="H338" s="210">
        <v>242.40000000000001</v>
      </c>
      <c r="I338" s="211"/>
      <c r="J338" s="212">
        <f>ROUND(I338*H338,2)</f>
        <v>0</v>
      </c>
      <c r="K338" s="208" t="s">
        <v>164</v>
      </c>
      <c r="L338" s="46"/>
      <c r="M338" s="213" t="s">
        <v>19</v>
      </c>
      <c r="N338" s="214" t="s">
        <v>41</v>
      </c>
      <c r="O338" s="86"/>
      <c r="P338" s="215">
        <f>O338*H338</f>
        <v>0</v>
      </c>
      <c r="Q338" s="215">
        <v>0.00010000000000000001</v>
      </c>
      <c r="R338" s="215">
        <f>Q338*H338</f>
        <v>0.024240000000000001</v>
      </c>
      <c r="S338" s="215">
        <v>0</v>
      </c>
      <c r="T338" s="216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17" t="s">
        <v>165</v>
      </c>
      <c r="AT338" s="217" t="s">
        <v>160</v>
      </c>
      <c r="AU338" s="217" t="s">
        <v>80</v>
      </c>
      <c r="AY338" s="19" t="s">
        <v>158</v>
      </c>
      <c r="BE338" s="218">
        <f>IF(N338="základní",J338,0)</f>
        <v>0</v>
      </c>
      <c r="BF338" s="218">
        <f>IF(N338="snížená",J338,0)</f>
        <v>0</v>
      </c>
      <c r="BG338" s="218">
        <f>IF(N338="zákl. přenesená",J338,0)</f>
        <v>0</v>
      </c>
      <c r="BH338" s="218">
        <f>IF(N338="sníž. přenesená",J338,0)</f>
        <v>0</v>
      </c>
      <c r="BI338" s="218">
        <f>IF(N338="nulová",J338,0)</f>
        <v>0</v>
      </c>
      <c r="BJ338" s="19" t="s">
        <v>78</v>
      </c>
      <c r="BK338" s="218">
        <f>ROUND(I338*H338,2)</f>
        <v>0</v>
      </c>
      <c r="BL338" s="19" t="s">
        <v>165</v>
      </c>
      <c r="BM338" s="217" t="s">
        <v>448</v>
      </c>
    </row>
    <row r="339" s="2" customFormat="1">
      <c r="A339" s="40"/>
      <c r="B339" s="41"/>
      <c r="C339" s="42"/>
      <c r="D339" s="219" t="s">
        <v>167</v>
      </c>
      <c r="E339" s="42"/>
      <c r="F339" s="220" t="s">
        <v>449</v>
      </c>
      <c r="G339" s="42"/>
      <c r="H339" s="42"/>
      <c r="I339" s="221"/>
      <c r="J339" s="42"/>
      <c r="K339" s="42"/>
      <c r="L339" s="46"/>
      <c r="M339" s="222"/>
      <c r="N339" s="223"/>
      <c r="O339" s="86"/>
      <c r="P339" s="86"/>
      <c r="Q339" s="86"/>
      <c r="R339" s="86"/>
      <c r="S339" s="86"/>
      <c r="T339" s="87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T339" s="19" t="s">
        <v>167</v>
      </c>
      <c r="AU339" s="19" t="s">
        <v>80</v>
      </c>
    </row>
    <row r="340" s="13" customFormat="1">
      <c r="A340" s="13"/>
      <c r="B340" s="224"/>
      <c r="C340" s="225"/>
      <c r="D340" s="226" t="s">
        <v>169</v>
      </c>
      <c r="E340" s="227" t="s">
        <v>19</v>
      </c>
      <c r="F340" s="228" t="s">
        <v>450</v>
      </c>
      <c r="G340" s="225"/>
      <c r="H340" s="227" t="s">
        <v>19</v>
      </c>
      <c r="I340" s="229"/>
      <c r="J340" s="225"/>
      <c r="K340" s="225"/>
      <c r="L340" s="230"/>
      <c r="M340" s="231"/>
      <c r="N340" s="232"/>
      <c r="O340" s="232"/>
      <c r="P340" s="232"/>
      <c r="Q340" s="232"/>
      <c r="R340" s="232"/>
      <c r="S340" s="232"/>
      <c r="T340" s="23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34" t="s">
        <v>169</v>
      </c>
      <c r="AU340" s="234" t="s">
        <v>80</v>
      </c>
      <c r="AV340" s="13" t="s">
        <v>78</v>
      </c>
      <c r="AW340" s="13" t="s">
        <v>171</v>
      </c>
      <c r="AX340" s="13" t="s">
        <v>70</v>
      </c>
      <c r="AY340" s="234" t="s">
        <v>158</v>
      </c>
    </row>
    <row r="341" s="14" customFormat="1">
      <c r="A341" s="14"/>
      <c r="B341" s="235"/>
      <c r="C341" s="236"/>
      <c r="D341" s="226" t="s">
        <v>169</v>
      </c>
      <c r="E341" s="237" t="s">
        <v>19</v>
      </c>
      <c r="F341" s="238" t="s">
        <v>451</v>
      </c>
      <c r="G341" s="236"/>
      <c r="H341" s="239">
        <v>242.39999999999998</v>
      </c>
      <c r="I341" s="240"/>
      <c r="J341" s="236"/>
      <c r="K341" s="236"/>
      <c r="L341" s="241"/>
      <c r="M341" s="242"/>
      <c r="N341" s="243"/>
      <c r="O341" s="243"/>
      <c r="P341" s="243"/>
      <c r="Q341" s="243"/>
      <c r="R341" s="243"/>
      <c r="S341" s="243"/>
      <c r="T341" s="24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45" t="s">
        <v>169</v>
      </c>
      <c r="AU341" s="245" t="s">
        <v>80</v>
      </c>
      <c r="AV341" s="14" t="s">
        <v>80</v>
      </c>
      <c r="AW341" s="14" t="s">
        <v>171</v>
      </c>
      <c r="AX341" s="14" t="s">
        <v>70</v>
      </c>
      <c r="AY341" s="245" t="s">
        <v>158</v>
      </c>
    </row>
    <row r="342" s="2" customFormat="1" ht="14.4" customHeight="1">
      <c r="A342" s="40"/>
      <c r="B342" s="41"/>
      <c r="C342" s="246" t="s">
        <v>452</v>
      </c>
      <c r="D342" s="246" t="s">
        <v>400</v>
      </c>
      <c r="E342" s="247" t="s">
        <v>453</v>
      </c>
      <c r="F342" s="248" t="s">
        <v>454</v>
      </c>
      <c r="G342" s="249" t="s">
        <v>223</v>
      </c>
      <c r="H342" s="250">
        <v>287.12299999999999</v>
      </c>
      <c r="I342" s="251"/>
      <c r="J342" s="252">
        <f>ROUND(I342*H342,2)</f>
        <v>0</v>
      </c>
      <c r="K342" s="248" t="s">
        <v>164</v>
      </c>
      <c r="L342" s="253"/>
      <c r="M342" s="254" t="s">
        <v>19</v>
      </c>
      <c r="N342" s="255" t="s">
        <v>41</v>
      </c>
      <c r="O342" s="86"/>
      <c r="P342" s="215">
        <f>O342*H342</f>
        <v>0</v>
      </c>
      <c r="Q342" s="215">
        <v>0.00029999999999999997</v>
      </c>
      <c r="R342" s="215">
        <f>Q342*H342</f>
        <v>0.086136899999999988</v>
      </c>
      <c r="S342" s="215">
        <v>0</v>
      </c>
      <c r="T342" s="216">
        <f>S342*H342</f>
        <v>0</v>
      </c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R342" s="217" t="s">
        <v>215</v>
      </c>
      <c r="AT342" s="217" t="s">
        <v>400</v>
      </c>
      <c r="AU342" s="217" t="s">
        <v>80</v>
      </c>
      <c r="AY342" s="19" t="s">
        <v>158</v>
      </c>
      <c r="BE342" s="218">
        <f>IF(N342="základní",J342,0)</f>
        <v>0</v>
      </c>
      <c r="BF342" s="218">
        <f>IF(N342="snížená",J342,0)</f>
        <v>0</v>
      </c>
      <c r="BG342" s="218">
        <f>IF(N342="zákl. přenesená",J342,0)</f>
        <v>0</v>
      </c>
      <c r="BH342" s="218">
        <f>IF(N342="sníž. přenesená",J342,0)</f>
        <v>0</v>
      </c>
      <c r="BI342" s="218">
        <f>IF(N342="nulová",J342,0)</f>
        <v>0</v>
      </c>
      <c r="BJ342" s="19" t="s">
        <v>78</v>
      </c>
      <c r="BK342" s="218">
        <f>ROUND(I342*H342,2)</f>
        <v>0</v>
      </c>
      <c r="BL342" s="19" t="s">
        <v>165</v>
      </c>
      <c r="BM342" s="217" t="s">
        <v>455</v>
      </c>
    </row>
    <row r="343" s="14" customFormat="1">
      <c r="A343" s="14"/>
      <c r="B343" s="235"/>
      <c r="C343" s="236"/>
      <c r="D343" s="226" t="s">
        <v>169</v>
      </c>
      <c r="E343" s="236"/>
      <c r="F343" s="238" t="s">
        <v>456</v>
      </c>
      <c r="G343" s="236"/>
      <c r="H343" s="239">
        <v>287.12299999999999</v>
      </c>
      <c r="I343" s="240"/>
      <c r="J343" s="236"/>
      <c r="K343" s="236"/>
      <c r="L343" s="241"/>
      <c r="M343" s="242"/>
      <c r="N343" s="243"/>
      <c r="O343" s="243"/>
      <c r="P343" s="243"/>
      <c r="Q343" s="243"/>
      <c r="R343" s="243"/>
      <c r="S343" s="243"/>
      <c r="T343" s="24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45" t="s">
        <v>169</v>
      </c>
      <c r="AU343" s="245" t="s">
        <v>80</v>
      </c>
      <c r="AV343" s="14" t="s">
        <v>80</v>
      </c>
      <c r="AW343" s="14" t="s">
        <v>4</v>
      </c>
      <c r="AX343" s="14" t="s">
        <v>78</v>
      </c>
      <c r="AY343" s="245" t="s">
        <v>158</v>
      </c>
    </row>
    <row r="344" s="12" customFormat="1" ht="22.8" customHeight="1">
      <c r="A344" s="12"/>
      <c r="B344" s="190"/>
      <c r="C344" s="191"/>
      <c r="D344" s="192" t="s">
        <v>69</v>
      </c>
      <c r="E344" s="204" t="s">
        <v>178</v>
      </c>
      <c r="F344" s="204" t="s">
        <v>457</v>
      </c>
      <c r="G344" s="191"/>
      <c r="H344" s="191"/>
      <c r="I344" s="194"/>
      <c r="J344" s="205">
        <f>BK344</f>
        <v>0</v>
      </c>
      <c r="K344" s="191"/>
      <c r="L344" s="196"/>
      <c r="M344" s="197"/>
      <c r="N344" s="198"/>
      <c r="O344" s="198"/>
      <c r="P344" s="199">
        <f>SUM(P345:P356)</f>
        <v>0</v>
      </c>
      <c r="Q344" s="198"/>
      <c r="R344" s="199">
        <f>SUM(R345:R356)</f>
        <v>0</v>
      </c>
      <c r="S344" s="198"/>
      <c r="T344" s="200">
        <f>SUM(T345:T356)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01" t="s">
        <v>78</v>
      </c>
      <c r="AT344" s="202" t="s">
        <v>69</v>
      </c>
      <c r="AU344" s="202" t="s">
        <v>78</v>
      </c>
      <c r="AY344" s="201" t="s">
        <v>158</v>
      </c>
      <c r="BK344" s="203">
        <f>SUM(BK345:BK356)</f>
        <v>0</v>
      </c>
    </row>
    <row r="345" s="2" customFormat="1" ht="14.4" customHeight="1">
      <c r="A345" s="40"/>
      <c r="B345" s="41"/>
      <c r="C345" s="206" t="s">
        <v>458</v>
      </c>
      <c r="D345" s="206" t="s">
        <v>160</v>
      </c>
      <c r="E345" s="207" t="s">
        <v>459</v>
      </c>
      <c r="F345" s="208" t="s">
        <v>460</v>
      </c>
      <c r="G345" s="209" t="s">
        <v>181</v>
      </c>
      <c r="H345" s="210">
        <v>503</v>
      </c>
      <c r="I345" s="211"/>
      <c r="J345" s="212">
        <f>ROUND(I345*H345,2)</f>
        <v>0</v>
      </c>
      <c r="K345" s="208" t="s">
        <v>164</v>
      </c>
      <c r="L345" s="46"/>
      <c r="M345" s="213" t="s">
        <v>19</v>
      </c>
      <c r="N345" s="214" t="s">
        <v>41</v>
      </c>
      <c r="O345" s="86"/>
      <c r="P345" s="215">
        <f>O345*H345</f>
        <v>0</v>
      </c>
      <c r="Q345" s="215">
        <v>0</v>
      </c>
      <c r="R345" s="215">
        <f>Q345*H345</f>
        <v>0</v>
      </c>
      <c r="S345" s="215">
        <v>0</v>
      </c>
      <c r="T345" s="216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17" t="s">
        <v>165</v>
      </c>
      <c r="AT345" s="217" t="s">
        <v>160</v>
      </c>
      <c r="AU345" s="217" t="s">
        <v>80</v>
      </c>
      <c r="AY345" s="19" t="s">
        <v>158</v>
      </c>
      <c r="BE345" s="218">
        <f>IF(N345="základní",J345,0)</f>
        <v>0</v>
      </c>
      <c r="BF345" s="218">
        <f>IF(N345="snížená",J345,0)</f>
        <v>0</v>
      </c>
      <c r="BG345" s="218">
        <f>IF(N345="zákl. přenesená",J345,0)</f>
        <v>0</v>
      </c>
      <c r="BH345" s="218">
        <f>IF(N345="sníž. přenesená",J345,0)</f>
        <v>0</v>
      </c>
      <c r="BI345" s="218">
        <f>IF(N345="nulová",J345,0)</f>
        <v>0</v>
      </c>
      <c r="BJ345" s="19" t="s">
        <v>78</v>
      </c>
      <c r="BK345" s="218">
        <f>ROUND(I345*H345,2)</f>
        <v>0</v>
      </c>
      <c r="BL345" s="19" t="s">
        <v>165</v>
      </c>
      <c r="BM345" s="217" t="s">
        <v>461</v>
      </c>
    </row>
    <row r="346" s="2" customFormat="1">
      <c r="A346" s="40"/>
      <c r="B346" s="41"/>
      <c r="C346" s="42"/>
      <c r="D346" s="219" t="s">
        <v>167</v>
      </c>
      <c r="E346" s="42"/>
      <c r="F346" s="220" t="s">
        <v>462</v>
      </c>
      <c r="G346" s="42"/>
      <c r="H346" s="42"/>
      <c r="I346" s="221"/>
      <c r="J346" s="42"/>
      <c r="K346" s="42"/>
      <c r="L346" s="46"/>
      <c r="M346" s="222"/>
      <c r="N346" s="223"/>
      <c r="O346" s="86"/>
      <c r="P346" s="86"/>
      <c r="Q346" s="86"/>
      <c r="R346" s="86"/>
      <c r="S346" s="86"/>
      <c r="T346" s="87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T346" s="19" t="s">
        <v>167</v>
      </c>
      <c r="AU346" s="19" t="s">
        <v>80</v>
      </c>
    </row>
    <row r="347" s="13" customFormat="1">
      <c r="A347" s="13"/>
      <c r="B347" s="224"/>
      <c r="C347" s="225"/>
      <c r="D347" s="226" t="s">
        <v>169</v>
      </c>
      <c r="E347" s="227" t="s">
        <v>19</v>
      </c>
      <c r="F347" s="228" t="s">
        <v>463</v>
      </c>
      <c r="G347" s="225"/>
      <c r="H347" s="227" t="s">
        <v>19</v>
      </c>
      <c r="I347" s="229"/>
      <c r="J347" s="225"/>
      <c r="K347" s="225"/>
      <c r="L347" s="230"/>
      <c r="M347" s="231"/>
      <c r="N347" s="232"/>
      <c r="O347" s="232"/>
      <c r="P347" s="232"/>
      <c r="Q347" s="232"/>
      <c r="R347" s="232"/>
      <c r="S347" s="232"/>
      <c r="T347" s="23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34" t="s">
        <v>169</v>
      </c>
      <c r="AU347" s="234" t="s">
        <v>80</v>
      </c>
      <c r="AV347" s="13" t="s">
        <v>78</v>
      </c>
      <c r="AW347" s="13" t="s">
        <v>171</v>
      </c>
      <c r="AX347" s="13" t="s">
        <v>70</v>
      </c>
      <c r="AY347" s="234" t="s">
        <v>158</v>
      </c>
    </row>
    <row r="348" s="13" customFormat="1">
      <c r="A348" s="13"/>
      <c r="B348" s="224"/>
      <c r="C348" s="225"/>
      <c r="D348" s="226" t="s">
        <v>169</v>
      </c>
      <c r="E348" s="227" t="s">
        <v>19</v>
      </c>
      <c r="F348" s="228" t="s">
        <v>464</v>
      </c>
      <c r="G348" s="225"/>
      <c r="H348" s="227" t="s">
        <v>19</v>
      </c>
      <c r="I348" s="229"/>
      <c r="J348" s="225"/>
      <c r="K348" s="225"/>
      <c r="L348" s="230"/>
      <c r="M348" s="231"/>
      <c r="N348" s="232"/>
      <c r="O348" s="232"/>
      <c r="P348" s="232"/>
      <c r="Q348" s="232"/>
      <c r="R348" s="232"/>
      <c r="S348" s="232"/>
      <c r="T348" s="23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34" t="s">
        <v>169</v>
      </c>
      <c r="AU348" s="234" t="s">
        <v>80</v>
      </c>
      <c r="AV348" s="13" t="s">
        <v>78</v>
      </c>
      <c r="AW348" s="13" t="s">
        <v>171</v>
      </c>
      <c r="AX348" s="13" t="s">
        <v>70</v>
      </c>
      <c r="AY348" s="234" t="s">
        <v>158</v>
      </c>
    </row>
    <row r="349" s="14" customFormat="1">
      <c r="A349" s="14"/>
      <c r="B349" s="235"/>
      <c r="C349" s="236"/>
      <c r="D349" s="226" t="s">
        <v>169</v>
      </c>
      <c r="E349" s="237" t="s">
        <v>19</v>
      </c>
      <c r="F349" s="238" t="s">
        <v>465</v>
      </c>
      <c r="G349" s="236"/>
      <c r="H349" s="239">
        <v>404</v>
      </c>
      <c r="I349" s="240"/>
      <c r="J349" s="236"/>
      <c r="K349" s="236"/>
      <c r="L349" s="241"/>
      <c r="M349" s="242"/>
      <c r="N349" s="243"/>
      <c r="O349" s="243"/>
      <c r="P349" s="243"/>
      <c r="Q349" s="243"/>
      <c r="R349" s="243"/>
      <c r="S349" s="243"/>
      <c r="T349" s="24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45" t="s">
        <v>169</v>
      </c>
      <c r="AU349" s="245" t="s">
        <v>80</v>
      </c>
      <c r="AV349" s="14" t="s">
        <v>80</v>
      </c>
      <c r="AW349" s="14" t="s">
        <v>171</v>
      </c>
      <c r="AX349" s="14" t="s">
        <v>70</v>
      </c>
      <c r="AY349" s="245" t="s">
        <v>158</v>
      </c>
    </row>
    <row r="350" s="13" customFormat="1">
      <c r="A350" s="13"/>
      <c r="B350" s="224"/>
      <c r="C350" s="225"/>
      <c r="D350" s="226" t="s">
        <v>169</v>
      </c>
      <c r="E350" s="227" t="s">
        <v>19</v>
      </c>
      <c r="F350" s="228" t="s">
        <v>466</v>
      </c>
      <c r="G350" s="225"/>
      <c r="H350" s="227" t="s">
        <v>19</v>
      </c>
      <c r="I350" s="229"/>
      <c r="J350" s="225"/>
      <c r="K350" s="225"/>
      <c r="L350" s="230"/>
      <c r="M350" s="231"/>
      <c r="N350" s="232"/>
      <c r="O350" s="232"/>
      <c r="P350" s="232"/>
      <c r="Q350" s="232"/>
      <c r="R350" s="232"/>
      <c r="S350" s="232"/>
      <c r="T350" s="23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34" t="s">
        <v>169</v>
      </c>
      <c r="AU350" s="234" t="s">
        <v>80</v>
      </c>
      <c r="AV350" s="13" t="s">
        <v>78</v>
      </c>
      <c r="AW350" s="13" t="s">
        <v>171</v>
      </c>
      <c r="AX350" s="13" t="s">
        <v>70</v>
      </c>
      <c r="AY350" s="234" t="s">
        <v>158</v>
      </c>
    </row>
    <row r="351" s="14" customFormat="1">
      <c r="A351" s="14"/>
      <c r="B351" s="235"/>
      <c r="C351" s="236"/>
      <c r="D351" s="226" t="s">
        <v>169</v>
      </c>
      <c r="E351" s="237" t="s">
        <v>19</v>
      </c>
      <c r="F351" s="238" t="s">
        <v>467</v>
      </c>
      <c r="G351" s="236"/>
      <c r="H351" s="239">
        <v>47</v>
      </c>
      <c r="I351" s="240"/>
      <c r="J351" s="236"/>
      <c r="K351" s="236"/>
      <c r="L351" s="241"/>
      <c r="M351" s="242"/>
      <c r="N351" s="243"/>
      <c r="O351" s="243"/>
      <c r="P351" s="243"/>
      <c r="Q351" s="243"/>
      <c r="R351" s="243"/>
      <c r="S351" s="243"/>
      <c r="T351" s="24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45" t="s">
        <v>169</v>
      </c>
      <c r="AU351" s="245" t="s">
        <v>80</v>
      </c>
      <c r="AV351" s="14" t="s">
        <v>80</v>
      </c>
      <c r="AW351" s="14" t="s">
        <v>171</v>
      </c>
      <c r="AX351" s="14" t="s">
        <v>70</v>
      </c>
      <c r="AY351" s="245" t="s">
        <v>158</v>
      </c>
    </row>
    <row r="352" s="13" customFormat="1">
      <c r="A352" s="13"/>
      <c r="B352" s="224"/>
      <c r="C352" s="225"/>
      <c r="D352" s="226" t="s">
        <v>169</v>
      </c>
      <c r="E352" s="227" t="s">
        <v>19</v>
      </c>
      <c r="F352" s="228" t="s">
        <v>468</v>
      </c>
      <c r="G352" s="225"/>
      <c r="H352" s="227" t="s">
        <v>19</v>
      </c>
      <c r="I352" s="229"/>
      <c r="J352" s="225"/>
      <c r="K352" s="225"/>
      <c r="L352" s="230"/>
      <c r="M352" s="231"/>
      <c r="N352" s="232"/>
      <c r="O352" s="232"/>
      <c r="P352" s="232"/>
      <c r="Q352" s="232"/>
      <c r="R352" s="232"/>
      <c r="S352" s="232"/>
      <c r="T352" s="23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34" t="s">
        <v>169</v>
      </c>
      <c r="AU352" s="234" t="s">
        <v>80</v>
      </c>
      <c r="AV352" s="13" t="s">
        <v>78</v>
      </c>
      <c r="AW352" s="13" t="s">
        <v>171</v>
      </c>
      <c r="AX352" s="13" t="s">
        <v>70</v>
      </c>
      <c r="AY352" s="234" t="s">
        <v>158</v>
      </c>
    </row>
    <row r="353" s="14" customFormat="1">
      <c r="A353" s="14"/>
      <c r="B353" s="235"/>
      <c r="C353" s="236"/>
      <c r="D353" s="226" t="s">
        <v>169</v>
      </c>
      <c r="E353" s="237" t="s">
        <v>19</v>
      </c>
      <c r="F353" s="238" t="s">
        <v>410</v>
      </c>
      <c r="G353" s="236"/>
      <c r="H353" s="239">
        <v>33</v>
      </c>
      <c r="I353" s="240"/>
      <c r="J353" s="236"/>
      <c r="K353" s="236"/>
      <c r="L353" s="241"/>
      <c r="M353" s="242"/>
      <c r="N353" s="243"/>
      <c r="O353" s="243"/>
      <c r="P353" s="243"/>
      <c r="Q353" s="243"/>
      <c r="R353" s="243"/>
      <c r="S353" s="243"/>
      <c r="T353" s="24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45" t="s">
        <v>169</v>
      </c>
      <c r="AU353" s="245" t="s">
        <v>80</v>
      </c>
      <c r="AV353" s="14" t="s">
        <v>80</v>
      </c>
      <c r="AW353" s="14" t="s">
        <v>171</v>
      </c>
      <c r="AX353" s="14" t="s">
        <v>70</v>
      </c>
      <c r="AY353" s="245" t="s">
        <v>158</v>
      </c>
    </row>
    <row r="354" s="13" customFormat="1">
      <c r="A354" s="13"/>
      <c r="B354" s="224"/>
      <c r="C354" s="225"/>
      <c r="D354" s="226" t="s">
        <v>169</v>
      </c>
      <c r="E354" s="227" t="s">
        <v>19</v>
      </c>
      <c r="F354" s="228" t="s">
        <v>469</v>
      </c>
      <c r="G354" s="225"/>
      <c r="H354" s="227" t="s">
        <v>19</v>
      </c>
      <c r="I354" s="229"/>
      <c r="J354" s="225"/>
      <c r="K354" s="225"/>
      <c r="L354" s="230"/>
      <c r="M354" s="231"/>
      <c r="N354" s="232"/>
      <c r="O354" s="232"/>
      <c r="P354" s="232"/>
      <c r="Q354" s="232"/>
      <c r="R354" s="232"/>
      <c r="S354" s="232"/>
      <c r="T354" s="23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34" t="s">
        <v>169</v>
      </c>
      <c r="AU354" s="234" t="s">
        <v>80</v>
      </c>
      <c r="AV354" s="13" t="s">
        <v>78</v>
      </c>
      <c r="AW354" s="13" t="s">
        <v>171</v>
      </c>
      <c r="AX354" s="13" t="s">
        <v>70</v>
      </c>
      <c r="AY354" s="234" t="s">
        <v>158</v>
      </c>
    </row>
    <row r="355" s="14" customFormat="1">
      <c r="A355" s="14"/>
      <c r="B355" s="235"/>
      <c r="C355" s="236"/>
      <c r="D355" s="226" t="s">
        <v>169</v>
      </c>
      <c r="E355" s="237" t="s">
        <v>19</v>
      </c>
      <c r="F355" s="238" t="s">
        <v>304</v>
      </c>
      <c r="G355" s="236"/>
      <c r="H355" s="239">
        <v>19</v>
      </c>
      <c r="I355" s="240"/>
      <c r="J355" s="236"/>
      <c r="K355" s="236"/>
      <c r="L355" s="241"/>
      <c r="M355" s="242"/>
      <c r="N355" s="243"/>
      <c r="O355" s="243"/>
      <c r="P355" s="243"/>
      <c r="Q355" s="243"/>
      <c r="R355" s="243"/>
      <c r="S355" s="243"/>
      <c r="T355" s="24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45" t="s">
        <v>169</v>
      </c>
      <c r="AU355" s="245" t="s">
        <v>80</v>
      </c>
      <c r="AV355" s="14" t="s">
        <v>80</v>
      </c>
      <c r="AW355" s="14" t="s">
        <v>171</v>
      </c>
      <c r="AX355" s="14" t="s">
        <v>70</v>
      </c>
      <c r="AY355" s="245" t="s">
        <v>158</v>
      </c>
    </row>
    <row r="356" s="15" customFormat="1">
      <c r="A356" s="15"/>
      <c r="B356" s="256"/>
      <c r="C356" s="257"/>
      <c r="D356" s="226" t="s">
        <v>169</v>
      </c>
      <c r="E356" s="258" t="s">
        <v>19</v>
      </c>
      <c r="F356" s="259" t="s">
        <v>470</v>
      </c>
      <c r="G356" s="257"/>
      <c r="H356" s="260">
        <v>503</v>
      </c>
      <c r="I356" s="261"/>
      <c r="J356" s="257"/>
      <c r="K356" s="257"/>
      <c r="L356" s="262"/>
      <c r="M356" s="263"/>
      <c r="N356" s="264"/>
      <c r="O356" s="264"/>
      <c r="P356" s="264"/>
      <c r="Q356" s="264"/>
      <c r="R356" s="264"/>
      <c r="S356" s="264"/>
      <c r="T356" s="26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66" t="s">
        <v>169</v>
      </c>
      <c r="AU356" s="266" t="s">
        <v>80</v>
      </c>
      <c r="AV356" s="15" t="s">
        <v>165</v>
      </c>
      <c r="AW356" s="15" t="s">
        <v>171</v>
      </c>
      <c r="AX356" s="15" t="s">
        <v>78</v>
      </c>
      <c r="AY356" s="266" t="s">
        <v>158</v>
      </c>
    </row>
    <row r="357" s="12" customFormat="1" ht="22.8" customHeight="1">
      <c r="A357" s="12"/>
      <c r="B357" s="190"/>
      <c r="C357" s="191"/>
      <c r="D357" s="192" t="s">
        <v>69</v>
      </c>
      <c r="E357" s="204" t="s">
        <v>165</v>
      </c>
      <c r="F357" s="204" t="s">
        <v>471</v>
      </c>
      <c r="G357" s="191"/>
      <c r="H357" s="191"/>
      <c r="I357" s="194"/>
      <c r="J357" s="205">
        <f>BK357</f>
        <v>0</v>
      </c>
      <c r="K357" s="191"/>
      <c r="L357" s="196"/>
      <c r="M357" s="197"/>
      <c r="N357" s="198"/>
      <c r="O357" s="198"/>
      <c r="P357" s="199">
        <f>SUM(P358:P368)</f>
        <v>0</v>
      </c>
      <c r="Q357" s="198"/>
      <c r="R357" s="199">
        <f>SUM(R358:R368)</f>
        <v>0</v>
      </c>
      <c r="S357" s="198"/>
      <c r="T357" s="200">
        <f>SUM(T358:T368)</f>
        <v>0</v>
      </c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R357" s="201" t="s">
        <v>78</v>
      </c>
      <c r="AT357" s="202" t="s">
        <v>69</v>
      </c>
      <c r="AU357" s="202" t="s">
        <v>78</v>
      </c>
      <c r="AY357" s="201" t="s">
        <v>158</v>
      </c>
      <c r="BK357" s="203">
        <f>SUM(BK358:BK368)</f>
        <v>0</v>
      </c>
    </row>
    <row r="358" s="2" customFormat="1" ht="14.4" customHeight="1">
      <c r="A358" s="40"/>
      <c r="B358" s="41"/>
      <c r="C358" s="206" t="s">
        <v>472</v>
      </c>
      <c r="D358" s="206" t="s">
        <v>160</v>
      </c>
      <c r="E358" s="207" t="s">
        <v>473</v>
      </c>
      <c r="F358" s="208" t="s">
        <v>474</v>
      </c>
      <c r="G358" s="209" t="s">
        <v>234</v>
      </c>
      <c r="H358" s="210">
        <v>144.864</v>
      </c>
      <c r="I358" s="211"/>
      <c r="J358" s="212">
        <f>ROUND(I358*H358,2)</f>
        <v>0</v>
      </c>
      <c r="K358" s="208" t="s">
        <v>164</v>
      </c>
      <c r="L358" s="46"/>
      <c r="M358" s="213" t="s">
        <v>19</v>
      </c>
      <c r="N358" s="214" t="s">
        <v>41</v>
      </c>
      <c r="O358" s="86"/>
      <c r="P358" s="215">
        <f>O358*H358</f>
        <v>0</v>
      </c>
      <c r="Q358" s="215">
        <v>0</v>
      </c>
      <c r="R358" s="215">
        <f>Q358*H358</f>
        <v>0</v>
      </c>
      <c r="S358" s="215">
        <v>0</v>
      </c>
      <c r="T358" s="216">
        <f>S358*H358</f>
        <v>0</v>
      </c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R358" s="217" t="s">
        <v>165</v>
      </c>
      <c r="AT358" s="217" t="s">
        <v>160</v>
      </c>
      <c r="AU358" s="217" t="s">
        <v>80</v>
      </c>
      <c r="AY358" s="19" t="s">
        <v>158</v>
      </c>
      <c r="BE358" s="218">
        <f>IF(N358="základní",J358,0)</f>
        <v>0</v>
      </c>
      <c r="BF358" s="218">
        <f>IF(N358="snížená",J358,0)</f>
        <v>0</v>
      </c>
      <c r="BG358" s="218">
        <f>IF(N358="zákl. přenesená",J358,0)</f>
        <v>0</v>
      </c>
      <c r="BH358" s="218">
        <f>IF(N358="sníž. přenesená",J358,0)</f>
        <v>0</v>
      </c>
      <c r="BI358" s="218">
        <f>IF(N358="nulová",J358,0)</f>
        <v>0</v>
      </c>
      <c r="BJ358" s="19" t="s">
        <v>78</v>
      </c>
      <c r="BK358" s="218">
        <f>ROUND(I358*H358,2)</f>
        <v>0</v>
      </c>
      <c r="BL358" s="19" t="s">
        <v>165</v>
      </c>
      <c r="BM358" s="217" t="s">
        <v>475</v>
      </c>
    </row>
    <row r="359" s="2" customFormat="1">
      <c r="A359" s="40"/>
      <c r="B359" s="41"/>
      <c r="C359" s="42"/>
      <c r="D359" s="219" t="s">
        <v>167</v>
      </c>
      <c r="E359" s="42"/>
      <c r="F359" s="220" t="s">
        <v>476</v>
      </c>
      <c r="G359" s="42"/>
      <c r="H359" s="42"/>
      <c r="I359" s="221"/>
      <c r="J359" s="42"/>
      <c r="K359" s="42"/>
      <c r="L359" s="46"/>
      <c r="M359" s="222"/>
      <c r="N359" s="223"/>
      <c r="O359" s="86"/>
      <c r="P359" s="86"/>
      <c r="Q359" s="86"/>
      <c r="R359" s="86"/>
      <c r="S359" s="86"/>
      <c r="T359" s="87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T359" s="19" t="s">
        <v>167</v>
      </c>
      <c r="AU359" s="19" t="s">
        <v>80</v>
      </c>
    </row>
    <row r="360" s="13" customFormat="1">
      <c r="A360" s="13"/>
      <c r="B360" s="224"/>
      <c r="C360" s="225"/>
      <c r="D360" s="226" t="s">
        <v>169</v>
      </c>
      <c r="E360" s="227" t="s">
        <v>19</v>
      </c>
      <c r="F360" s="228" t="s">
        <v>477</v>
      </c>
      <c r="G360" s="225"/>
      <c r="H360" s="227" t="s">
        <v>19</v>
      </c>
      <c r="I360" s="229"/>
      <c r="J360" s="225"/>
      <c r="K360" s="225"/>
      <c r="L360" s="230"/>
      <c r="M360" s="231"/>
      <c r="N360" s="232"/>
      <c r="O360" s="232"/>
      <c r="P360" s="232"/>
      <c r="Q360" s="232"/>
      <c r="R360" s="232"/>
      <c r="S360" s="232"/>
      <c r="T360" s="23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34" t="s">
        <v>169</v>
      </c>
      <c r="AU360" s="234" t="s">
        <v>80</v>
      </c>
      <c r="AV360" s="13" t="s">
        <v>78</v>
      </c>
      <c r="AW360" s="13" t="s">
        <v>171</v>
      </c>
      <c r="AX360" s="13" t="s">
        <v>70</v>
      </c>
      <c r="AY360" s="234" t="s">
        <v>158</v>
      </c>
    </row>
    <row r="361" s="13" customFormat="1">
      <c r="A361" s="13"/>
      <c r="B361" s="224"/>
      <c r="C361" s="225"/>
      <c r="D361" s="226" t="s">
        <v>169</v>
      </c>
      <c r="E361" s="227" t="s">
        <v>19</v>
      </c>
      <c r="F361" s="228" t="s">
        <v>185</v>
      </c>
      <c r="G361" s="225"/>
      <c r="H361" s="227" t="s">
        <v>19</v>
      </c>
      <c r="I361" s="229"/>
      <c r="J361" s="225"/>
      <c r="K361" s="225"/>
      <c r="L361" s="230"/>
      <c r="M361" s="231"/>
      <c r="N361" s="232"/>
      <c r="O361" s="232"/>
      <c r="P361" s="232"/>
      <c r="Q361" s="232"/>
      <c r="R361" s="232"/>
      <c r="S361" s="232"/>
      <c r="T361" s="23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34" t="s">
        <v>169</v>
      </c>
      <c r="AU361" s="234" t="s">
        <v>80</v>
      </c>
      <c r="AV361" s="13" t="s">
        <v>78</v>
      </c>
      <c r="AW361" s="13" t="s">
        <v>171</v>
      </c>
      <c r="AX361" s="13" t="s">
        <v>70</v>
      </c>
      <c r="AY361" s="234" t="s">
        <v>158</v>
      </c>
    </row>
    <row r="362" s="14" customFormat="1">
      <c r="A362" s="14"/>
      <c r="B362" s="235"/>
      <c r="C362" s="236"/>
      <c r="D362" s="226" t="s">
        <v>169</v>
      </c>
      <c r="E362" s="237" t="s">
        <v>19</v>
      </c>
      <c r="F362" s="238" t="s">
        <v>478</v>
      </c>
      <c r="G362" s="236"/>
      <c r="H362" s="239">
        <v>116.35199999999999</v>
      </c>
      <c r="I362" s="240"/>
      <c r="J362" s="236"/>
      <c r="K362" s="236"/>
      <c r="L362" s="241"/>
      <c r="M362" s="242"/>
      <c r="N362" s="243"/>
      <c r="O362" s="243"/>
      <c r="P362" s="243"/>
      <c r="Q362" s="243"/>
      <c r="R362" s="243"/>
      <c r="S362" s="243"/>
      <c r="T362" s="24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45" t="s">
        <v>169</v>
      </c>
      <c r="AU362" s="245" t="s">
        <v>80</v>
      </c>
      <c r="AV362" s="14" t="s">
        <v>80</v>
      </c>
      <c r="AW362" s="14" t="s">
        <v>171</v>
      </c>
      <c r="AX362" s="14" t="s">
        <v>70</v>
      </c>
      <c r="AY362" s="245" t="s">
        <v>158</v>
      </c>
    </row>
    <row r="363" s="13" customFormat="1">
      <c r="A363" s="13"/>
      <c r="B363" s="224"/>
      <c r="C363" s="225"/>
      <c r="D363" s="226" t="s">
        <v>169</v>
      </c>
      <c r="E363" s="227" t="s">
        <v>19</v>
      </c>
      <c r="F363" s="228" t="s">
        <v>187</v>
      </c>
      <c r="G363" s="225"/>
      <c r="H363" s="227" t="s">
        <v>19</v>
      </c>
      <c r="I363" s="229"/>
      <c r="J363" s="225"/>
      <c r="K363" s="225"/>
      <c r="L363" s="230"/>
      <c r="M363" s="231"/>
      <c r="N363" s="232"/>
      <c r="O363" s="232"/>
      <c r="P363" s="232"/>
      <c r="Q363" s="232"/>
      <c r="R363" s="232"/>
      <c r="S363" s="232"/>
      <c r="T363" s="23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34" t="s">
        <v>169</v>
      </c>
      <c r="AU363" s="234" t="s">
        <v>80</v>
      </c>
      <c r="AV363" s="13" t="s">
        <v>78</v>
      </c>
      <c r="AW363" s="13" t="s">
        <v>171</v>
      </c>
      <c r="AX363" s="13" t="s">
        <v>70</v>
      </c>
      <c r="AY363" s="234" t="s">
        <v>158</v>
      </c>
    </row>
    <row r="364" s="14" customFormat="1">
      <c r="A364" s="14"/>
      <c r="B364" s="235"/>
      <c r="C364" s="236"/>
      <c r="D364" s="226" t="s">
        <v>169</v>
      </c>
      <c r="E364" s="237" t="s">
        <v>19</v>
      </c>
      <c r="F364" s="238" t="s">
        <v>479</v>
      </c>
      <c r="G364" s="236"/>
      <c r="H364" s="239">
        <v>13.536</v>
      </c>
      <c r="I364" s="240"/>
      <c r="J364" s="236"/>
      <c r="K364" s="236"/>
      <c r="L364" s="241"/>
      <c r="M364" s="242"/>
      <c r="N364" s="243"/>
      <c r="O364" s="243"/>
      <c r="P364" s="243"/>
      <c r="Q364" s="243"/>
      <c r="R364" s="243"/>
      <c r="S364" s="243"/>
      <c r="T364" s="24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45" t="s">
        <v>169</v>
      </c>
      <c r="AU364" s="245" t="s">
        <v>80</v>
      </c>
      <c r="AV364" s="14" t="s">
        <v>80</v>
      </c>
      <c r="AW364" s="14" t="s">
        <v>171</v>
      </c>
      <c r="AX364" s="14" t="s">
        <v>70</v>
      </c>
      <c r="AY364" s="245" t="s">
        <v>158</v>
      </c>
    </row>
    <row r="365" s="13" customFormat="1">
      <c r="A365" s="13"/>
      <c r="B365" s="224"/>
      <c r="C365" s="225"/>
      <c r="D365" s="226" t="s">
        <v>169</v>
      </c>
      <c r="E365" s="227" t="s">
        <v>19</v>
      </c>
      <c r="F365" s="228" t="s">
        <v>189</v>
      </c>
      <c r="G365" s="225"/>
      <c r="H365" s="227" t="s">
        <v>19</v>
      </c>
      <c r="I365" s="229"/>
      <c r="J365" s="225"/>
      <c r="K365" s="225"/>
      <c r="L365" s="230"/>
      <c r="M365" s="231"/>
      <c r="N365" s="232"/>
      <c r="O365" s="232"/>
      <c r="P365" s="232"/>
      <c r="Q365" s="232"/>
      <c r="R365" s="232"/>
      <c r="S365" s="232"/>
      <c r="T365" s="23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34" t="s">
        <v>169</v>
      </c>
      <c r="AU365" s="234" t="s">
        <v>80</v>
      </c>
      <c r="AV365" s="13" t="s">
        <v>78</v>
      </c>
      <c r="AW365" s="13" t="s">
        <v>171</v>
      </c>
      <c r="AX365" s="13" t="s">
        <v>70</v>
      </c>
      <c r="AY365" s="234" t="s">
        <v>158</v>
      </c>
    </row>
    <row r="366" s="14" customFormat="1">
      <c r="A366" s="14"/>
      <c r="B366" s="235"/>
      <c r="C366" s="236"/>
      <c r="D366" s="226" t="s">
        <v>169</v>
      </c>
      <c r="E366" s="237" t="s">
        <v>19</v>
      </c>
      <c r="F366" s="238" t="s">
        <v>480</v>
      </c>
      <c r="G366" s="236"/>
      <c r="H366" s="239">
        <v>9.5039999999999996</v>
      </c>
      <c r="I366" s="240"/>
      <c r="J366" s="236"/>
      <c r="K366" s="236"/>
      <c r="L366" s="241"/>
      <c r="M366" s="242"/>
      <c r="N366" s="243"/>
      <c r="O366" s="243"/>
      <c r="P366" s="243"/>
      <c r="Q366" s="243"/>
      <c r="R366" s="243"/>
      <c r="S366" s="243"/>
      <c r="T366" s="24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45" t="s">
        <v>169</v>
      </c>
      <c r="AU366" s="245" t="s">
        <v>80</v>
      </c>
      <c r="AV366" s="14" t="s">
        <v>80</v>
      </c>
      <c r="AW366" s="14" t="s">
        <v>171</v>
      </c>
      <c r="AX366" s="14" t="s">
        <v>70</v>
      </c>
      <c r="AY366" s="245" t="s">
        <v>158</v>
      </c>
    </row>
    <row r="367" s="13" customFormat="1">
      <c r="A367" s="13"/>
      <c r="B367" s="224"/>
      <c r="C367" s="225"/>
      <c r="D367" s="226" t="s">
        <v>169</v>
      </c>
      <c r="E367" s="227" t="s">
        <v>19</v>
      </c>
      <c r="F367" s="228" t="s">
        <v>191</v>
      </c>
      <c r="G367" s="225"/>
      <c r="H367" s="227" t="s">
        <v>19</v>
      </c>
      <c r="I367" s="229"/>
      <c r="J367" s="225"/>
      <c r="K367" s="225"/>
      <c r="L367" s="230"/>
      <c r="M367" s="231"/>
      <c r="N367" s="232"/>
      <c r="O367" s="232"/>
      <c r="P367" s="232"/>
      <c r="Q367" s="232"/>
      <c r="R367" s="232"/>
      <c r="S367" s="232"/>
      <c r="T367" s="23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34" t="s">
        <v>169</v>
      </c>
      <c r="AU367" s="234" t="s">
        <v>80</v>
      </c>
      <c r="AV367" s="13" t="s">
        <v>78</v>
      </c>
      <c r="AW367" s="13" t="s">
        <v>171</v>
      </c>
      <c r="AX367" s="13" t="s">
        <v>70</v>
      </c>
      <c r="AY367" s="234" t="s">
        <v>158</v>
      </c>
    </row>
    <row r="368" s="14" customFormat="1">
      <c r="A368" s="14"/>
      <c r="B368" s="235"/>
      <c r="C368" s="236"/>
      <c r="D368" s="226" t="s">
        <v>169</v>
      </c>
      <c r="E368" s="237" t="s">
        <v>19</v>
      </c>
      <c r="F368" s="238" t="s">
        <v>481</v>
      </c>
      <c r="G368" s="236"/>
      <c r="H368" s="239">
        <v>5.4719999999999995</v>
      </c>
      <c r="I368" s="240"/>
      <c r="J368" s="236"/>
      <c r="K368" s="236"/>
      <c r="L368" s="241"/>
      <c r="M368" s="242"/>
      <c r="N368" s="243"/>
      <c r="O368" s="243"/>
      <c r="P368" s="243"/>
      <c r="Q368" s="243"/>
      <c r="R368" s="243"/>
      <c r="S368" s="243"/>
      <c r="T368" s="24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45" t="s">
        <v>169</v>
      </c>
      <c r="AU368" s="245" t="s">
        <v>80</v>
      </c>
      <c r="AV368" s="14" t="s">
        <v>80</v>
      </c>
      <c r="AW368" s="14" t="s">
        <v>171</v>
      </c>
      <c r="AX368" s="14" t="s">
        <v>70</v>
      </c>
      <c r="AY368" s="245" t="s">
        <v>158</v>
      </c>
    </row>
    <row r="369" s="12" customFormat="1" ht="22.8" customHeight="1">
      <c r="A369" s="12"/>
      <c r="B369" s="190"/>
      <c r="C369" s="191"/>
      <c r="D369" s="192" t="s">
        <v>69</v>
      </c>
      <c r="E369" s="204" t="s">
        <v>197</v>
      </c>
      <c r="F369" s="204" t="s">
        <v>482</v>
      </c>
      <c r="G369" s="191"/>
      <c r="H369" s="191"/>
      <c r="I369" s="194"/>
      <c r="J369" s="205">
        <f>BK369</f>
        <v>0</v>
      </c>
      <c r="K369" s="191"/>
      <c r="L369" s="196"/>
      <c r="M369" s="197"/>
      <c r="N369" s="198"/>
      <c r="O369" s="198"/>
      <c r="P369" s="199">
        <f>SUM(P370:P374)</f>
        <v>0</v>
      </c>
      <c r="Q369" s="198"/>
      <c r="R369" s="199">
        <f>SUM(R370:R374)</f>
        <v>45.539999999999999</v>
      </c>
      <c r="S369" s="198"/>
      <c r="T369" s="200">
        <f>SUM(T370:T374)</f>
        <v>0</v>
      </c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R369" s="201" t="s">
        <v>78</v>
      </c>
      <c r="AT369" s="202" t="s">
        <v>69</v>
      </c>
      <c r="AU369" s="202" t="s">
        <v>78</v>
      </c>
      <c r="AY369" s="201" t="s">
        <v>158</v>
      </c>
      <c r="BK369" s="203">
        <f>SUM(BK370:BK374)</f>
        <v>0</v>
      </c>
    </row>
    <row r="370" s="2" customFormat="1" ht="22.2" customHeight="1">
      <c r="A370" s="40"/>
      <c r="B370" s="41"/>
      <c r="C370" s="206" t="s">
        <v>483</v>
      </c>
      <c r="D370" s="206" t="s">
        <v>160</v>
      </c>
      <c r="E370" s="207" t="s">
        <v>484</v>
      </c>
      <c r="F370" s="208" t="s">
        <v>485</v>
      </c>
      <c r="G370" s="209" t="s">
        <v>223</v>
      </c>
      <c r="H370" s="210">
        <v>132</v>
      </c>
      <c r="I370" s="211"/>
      <c r="J370" s="212">
        <f>ROUND(I370*H370,2)</f>
        <v>0</v>
      </c>
      <c r="K370" s="208" t="s">
        <v>164</v>
      </c>
      <c r="L370" s="46"/>
      <c r="M370" s="213" t="s">
        <v>19</v>
      </c>
      <c r="N370" s="214" t="s">
        <v>41</v>
      </c>
      <c r="O370" s="86"/>
      <c r="P370" s="215">
        <f>O370*H370</f>
        <v>0</v>
      </c>
      <c r="Q370" s="215">
        <v>0.34499999999999997</v>
      </c>
      <c r="R370" s="215">
        <f>Q370*H370</f>
        <v>45.539999999999999</v>
      </c>
      <c r="S370" s="215">
        <v>0</v>
      </c>
      <c r="T370" s="216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17" t="s">
        <v>165</v>
      </c>
      <c r="AT370" s="217" t="s">
        <v>160</v>
      </c>
      <c r="AU370" s="217" t="s">
        <v>80</v>
      </c>
      <c r="AY370" s="19" t="s">
        <v>158</v>
      </c>
      <c r="BE370" s="218">
        <f>IF(N370="základní",J370,0)</f>
        <v>0</v>
      </c>
      <c r="BF370" s="218">
        <f>IF(N370="snížená",J370,0)</f>
        <v>0</v>
      </c>
      <c r="BG370" s="218">
        <f>IF(N370="zákl. přenesená",J370,0)</f>
        <v>0</v>
      </c>
      <c r="BH370" s="218">
        <f>IF(N370="sníž. přenesená",J370,0)</f>
        <v>0</v>
      </c>
      <c r="BI370" s="218">
        <f>IF(N370="nulová",J370,0)</f>
        <v>0</v>
      </c>
      <c r="BJ370" s="19" t="s">
        <v>78</v>
      </c>
      <c r="BK370" s="218">
        <f>ROUND(I370*H370,2)</f>
        <v>0</v>
      </c>
      <c r="BL370" s="19" t="s">
        <v>165</v>
      </c>
      <c r="BM370" s="217" t="s">
        <v>486</v>
      </c>
    </row>
    <row r="371" s="2" customFormat="1">
      <c r="A371" s="40"/>
      <c r="B371" s="41"/>
      <c r="C371" s="42"/>
      <c r="D371" s="219" t="s">
        <v>167</v>
      </c>
      <c r="E371" s="42"/>
      <c r="F371" s="220" t="s">
        <v>487</v>
      </c>
      <c r="G371" s="42"/>
      <c r="H371" s="42"/>
      <c r="I371" s="221"/>
      <c r="J371" s="42"/>
      <c r="K371" s="42"/>
      <c r="L371" s="46"/>
      <c r="M371" s="222"/>
      <c r="N371" s="223"/>
      <c r="O371" s="86"/>
      <c r="P371" s="86"/>
      <c r="Q371" s="86"/>
      <c r="R371" s="86"/>
      <c r="S371" s="86"/>
      <c r="T371" s="87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T371" s="19" t="s">
        <v>167</v>
      </c>
      <c r="AU371" s="19" t="s">
        <v>80</v>
      </c>
    </row>
    <row r="372" s="13" customFormat="1">
      <c r="A372" s="13"/>
      <c r="B372" s="224"/>
      <c r="C372" s="225"/>
      <c r="D372" s="226" t="s">
        <v>169</v>
      </c>
      <c r="E372" s="227" t="s">
        <v>19</v>
      </c>
      <c r="F372" s="228" t="s">
        <v>488</v>
      </c>
      <c r="G372" s="225"/>
      <c r="H372" s="227" t="s">
        <v>19</v>
      </c>
      <c r="I372" s="229"/>
      <c r="J372" s="225"/>
      <c r="K372" s="225"/>
      <c r="L372" s="230"/>
      <c r="M372" s="231"/>
      <c r="N372" s="232"/>
      <c r="O372" s="232"/>
      <c r="P372" s="232"/>
      <c r="Q372" s="232"/>
      <c r="R372" s="232"/>
      <c r="S372" s="232"/>
      <c r="T372" s="23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34" t="s">
        <v>169</v>
      </c>
      <c r="AU372" s="234" t="s">
        <v>80</v>
      </c>
      <c r="AV372" s="13" t="s">
        <v>78</v>
      </c>
      <c r="AW372" s="13" t="s">
        <v>171</v>
      </c>
      <c r="AX372" s="13" t="s">
        <v>70</v>
      </c>
      <c r="AY372" s="234" t="s">
        <v>158</v>
      </c>
    </row>
    <row r="373" s="14" customFormat="1">
      <c r="A373" s="14"/>
      <c r="B373" s="235"/>
      <c r="C373" s="236"/>
      <c r="D373" s="226" t="s">
        <v>169</v>
      </c>
      <c r="E373" s="237" t="s">
        <v>19</v>
      </c>
      <c r="F373" s="238" t="s">
        <v>489</v>
      </c>
      <c r="G373" s="236"/>
      <c r="H373" s="239">
        <v>66</v>
      </c>
      <c r="I373" s="240"/>
      <c r="J373" s="236"/>
      <c r="K373" s="236"/>
      <c r="L373" s="241"/>
      <c r="M373" s="242"/>
      <c r="N373" s="243"/>
      <c r="O373" s="243"/>
      <c r="P373" s="243"/>
      <c r="Q373" s="243"/>
      <c r="R373" s="243"/>
      <c r="S373" s="243"/>
      <c r="T373" s="24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45" t="s">
        <v>169</v>
      </c>
      <c r="AU373" s="245" t="s">
        <v>80</v>
      </c>
      <c r="AV373" s="14" t="s">
        <v>80</v>
      </c>
      <c r="AW373" s="14" t="s">
        <v>171</v>
      </c>
      <c r="AX373" s="14" t="s">
        <v>70</v>
      </c>
      <c r="AY373" s="245" t="s">
        <v>158</v>
      </c>
    </row>
    <row r="374" s="14" customFormat="1">
      <c r="A374" s="14"/>
      <c r="B374" s="235"/>
      <c r="C374" s="236"/>
      <c r="D374" s="226" t="s">
        <v>169</v>
      </c>
      <c r="E374" s="236"/>
      <c r="F374" s="238" t="s">
        <v>490</v>
      </c>
      <c r="G374" s="236"/>
      <c r="H374" s="239">
        <v>132</v>
      </c>
      <c r="I374" s="240"/>
      <c r="J374" s="236"/>
      <c r="K374" s="236"/>
      <c r="L374" s="241"/>
      <c r="M374" s="242"/>
      <c r="N374" s="243"/>
      <c r="O374" s="243"/>
      <c r="P374" s="243"/>
      <c r="Q374" s="243"/>
      <c r="R374" s="243"/>
      <c r="S374" s="243"/>
      <c r="T374" s="24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45" t="s">
        <v>169</v>
      </c>
      <c r="AU374" s="245" t="s">
        <v>80</v>
      </c>
      <c r="AV374" s="14" t="s">
        <v>80</v>
      </c>
      <c r="AW374" s="14" t="s">
        <v>4</v>
      </c>
      <c r="AX374" s="14" t="s">
        <v>78</v>
      </c>
      <c r="AY374" s="245" t="s">
        <v>158</v>
      </c>
    </row>
    <row r="375" s="12" customFormat="1" ht="22.8" customHeight="1">
      <c r="A375" s="12"/>
      <c r="B375" s="190"/>
      <c r="C375" s="191"/>
      <c r="D375" s="192" t="s">
        <v>69</v>
      </c>
      <c r="E375" s="204" t="s">
        <v>215</v>
      </c>
      <c r="F375" s="204" t="s">
        <v>491</v>
      </c>
      <c r="G375" s="191"/>
      <c r="H375" s="191"/>
      <c r="I375" s="194"/>
      <c r="J375" s="205">
        <f>BK375</f>
        <v>0</v>
      </c>
      <c r="K375" s="191"/>
      <c r="L375" s="196"/>
      <c r="M375" s="197"/>
      <c r="N375" s="198"/>
      <c r="O375" s="198"/>
      <c r="P375" s="199">
        <f>SUM(P376:P529)</f>
        <v>0</v>
      </c>
      <c r="Q375" s="198"/>
      <c r="R375" s="199">
        <f>SUM(R376:R529)</f>
        <v>64.383724549999997</v>
      </c>
      <c r="S375" s="198"/>
      <c r="T375" s="200">
        <f>SUM(T376:T529)</f>
        <v>0</v>
      </c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201" t="s">
        <v>78</v>
      </c>
      <c r="AT375" s="202" t="s">
        <v>69</v>
      </c>
      <c r="AU375" s="202" t="s">
        <v>78</v>
      </c>
      <c r="AY375" s="201" t="s">
        <v>158</v>
      </c>
      <c r="BK375" s="203">
        <f>SUM(BK376:BK529)</f>
        <v>0</v>
      </c>
    </row>
    <row r="376" s="2" customFormat="1" ht="14.4" customHeight="1">
      <c r="A376" s="40"/>
      <c r="B376" s="41"/>
      <c r="C376" s="206" t="s">
        <v>492</v>
      </c>
      <c r="D376" s="206" t="s">
        <v>160</v>
      </c>
      <c r="E376" s="207" t="s">
        <v>493</v>
      </c>
      <c r="F376" s="208" t="s">
        <v>494</v>
      </c>
      <c r="G376" s="209" t="s">
        <v>181</v>
      </c>
      <c r="H376" s="210">
        <v>503</v>
      </c>
      <c r="I376" s="211"/>
      <c r="J376" s="212">
        <f>ROUND(I376*H376,2)</f>
        <v>0</v>
      </c>
      <c r="K376" s="208" t="s">
        <v>164</v>
      </c>
      <c r="L376" s="46"/>
      <c r="M376" s="213" t="s">
        <v>19</v>
      </c>
      <c r="N376" s="214" t="s">
        <v>41</v>
      </c>
      <c r="O376" s="86"/>
      <c r="P376" s="215">
        <f>O376*H376</f>
        <v>0</v>
      </c>
      <c r="Q376" s="215">
        <v>2.0000000000000002E-05</v>
      </c>
      <c r="R376" s="215">
        <f>Q376*H376</f>
        <v>0.010060000000000001</v>
      </c>
      <c r="S376" s="215">
        <v>0</v>
      </c>
      <c r="T376" s="216">
        <f>S376*H376</f>
        <v>0</v>
      </c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17" t="s">
        <v>165</v>
      </c>
      <c r="AT376" s="217" t="s">
        <v>160</v>
      </c>
      <c r="AU376" s="217" t="s">
        <v>80</v>
      </c>
      <c r="AY376" s="19" t="s">
        <v>158</v>
      </c>
      <c r="BE376" s="218">
        <f>IF(N376="základní",J376,0)</f>
        <v>0</v>
      </c>
      <c r="BF376" s="218">
        <f>IF(N376="snížená",J376,0)</f>
        <v>0</v>
      </c>
      <c r="BG376" s="218">
        <f>IF(N376="zákl. přenesená",J376,0)</f>
        <v>0</v>
      </c>
      <c r="BH376" s="218">
        <f>IF(N376="sníž. přenesená",J376,0)</f>
        <v>0</v>
      </c>
      <c r="BI376" s="218">
        <f>IF(N376="nulová",J376,0)</f>
        <v>0</v>
      </c>
      <c r="BJ376" s="19" t="s">
        <v>78</v>
      </c>
      <c r="BK376" s="218">
        <f>ROUND(I376*H376,2)</f>
        <v>0</v>
      </c>
      <c r="BL376" s="19" t="s">
        <v>165</v>
      </c>
      <c r="BM376" s="217" t="s">
        <v>495</v>
      </c>
    </row>
    <row r="377" s="2" customFormat="1">
      <c r="A377" s="40"/>
      <c r="B377" s="41"/>
      <c r="C377" s="42"/>
      <c r="D377" s="219" t="s">
        <v>167</v>
      </c>
      <c r="E377" s="42"/>
      <c r="F377" s="220" t="s">
        <v>496</v>
      </c>
      <c r="G377" s="42"/>
      <c r="H377" s="42"/>
      <c r="I377" s="221"/>
      <c r="J377" s="42"/>
      <c r="K377" s="42"/>
      <c r="L377" s="46"/>
      <c r="M377" s="222"/>
      <c r="N377" s="223"/>
      <c r="O377" s="86"/>
      <c r="P377" s="86"/>
      <c r="Q377" s="86"/>
      <c r="R377" s="86"/>
      <c r="S377" s="86"/>
      <c r="T377" s="87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T377" s="19" t="s">
        <v>167</v>
      </c>
      <c r="AU377" s="19" t="s">
        <v>80</v>
      </c>
    </row>
    <row r="378" s="13" customFormat="1">
      <c r="A378" s="13"/>
      <c r="B378" s="224"/>
      <c r="C378" s="225"/>
      <c r="D378" s="226" t="s">
        <v>169</v>
      </c>
      <c r="E378" s="227" t="s">
        <v>19</v>
      </c>
      <c r="F378" s="228" t="s">
        <v>463</v>
      </c>
      <c r="G378" s="225"/>
      <c r="H378" s="227" t="s">
        <v>19</v>
      </c>
      <c r="I378" s="229"/>
      <c r="J378" s="225"/>
      <c r="K378" s="225"/>
      <c r="L378" s="230"/>
      <c r="M378" s="231"/>
      <c r="N378" s="232"/>
      <c r="O378" s="232"/>
      <c r="P378" s="232"/>
      <c r="Q378" s="232"/>
      <c r="R378" s="232"/>
      <c r="S378" s="232"/>
      <c r="T378" s="23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34" t="s">
        <v>169</v>
      </c>
      <c r="AU378" s="234" t="s">
        <v>80</v>
      </c>
      <c r="AV378" s="13" t="s">
        <v>78</v>
      </c>
      <c r="AW378" s="13" t="s">
        <v>171</v>
      </c>
      <c r="AX378" s="13" t="s">
        <v>70</v>
      </c>
      <c r="AY378" s="234" t="s">
        <v>158</v>
      </c>
    </row>
    <row r="379" s="13" customFormat="1">
      <c r="A379" s="13"/>
      <c r="B379" s="224"/>
      <c r="C379" s="225"/>
      <c r="D379" s="226" t="s">
        <v>169</v>
      </c>
      <c r="E379" s="227" t="s">
        <v>19</v>
      </c>
      <c r="F379" s="228" t="s">
        <v>464</v>
      </c>
      <c r="G379" s="225"/>
      <c r="H379" s="227" t="s">
        <v>19</v>
      </c>
      <c r="I379" s="229"/>
      <c r="J379" s="225"/>
      <c r="K379" s="225"/>
      <c r="L379" s="230"/>
      <c r="M379" s="231"/>
      <c r="N379" s="232"/>
      <c r="O379" s="232"/>
      <c r="P379" s="232"/>
      <c r="Q379" s="232"/>
      <c r="R379" s="232"/>
      <c r="S379" s="232"/>
      <c r="T379" s="23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34" t="s">
        <v>169</v>
      </c>
      <c r="AU379" s="234" t="s">
        <v>80</v>
      </c>
      <c r="AV379" s="13" t="s">
        <v>78</v>
      </c>
      <c r="AW379" s="13" t="s">
        <v>171</v>
      </c>
      <c r="AX379" s="13" t="s">
        <v>70</v>
      </c>
      <c r="AY379" s="234" t="s">
        <v>158</v>
      </c>
    </row>
    <row r="380" s="14" customFormat="1">
      <c r="A380" s="14"/>
      <c r="B380" s="235"/>
      <c r="C380" s="236"/>
      <c r="D380" s="226" t="s">
        <v>169</v>
      </c>
      <c r="E380" s="237" t="s">
        <v>19</v>
      </c>
      <c r="F380" s="238" t="s">
        <v>465</v>
      </c>
      <c r="G380" s="236"/>
      <c r="H380" s="239">
        <v>404</v>
      </c>
      <c r="I380" s="240"/>
      <c r="J380" s="236"/>
      <c r="K380" s="236"/>
      <c r="L380" s="241"/>
      <c r="M380" s="242"/>
      <c r="N380" s="243"/>
      <c r="O380" s="243"/>
      <c r="P380" s="243"/>
      <c r="Q380" s="243"/>
      <c r="R380" s="243"/>
      <c r="S380" s="243"/>
      <c r="T380" s="24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45" t="s">
        <v>169</v>
      </c>
      <c r="AU380" s="245" t="s">
        <v>80</v>
      </c>
      <c r="AV380" s="14" t="s">
        <v>80</v>
      </c>
      <c r="AW380" s="14" t="s">
        <v>171</v>
      </c>
      <c r="AX380" s="14" t="s">
        <v>70</v>
      </c>
      <c r="AY380" s="245" t="s">
        <v>158</v>
      </c>
    </row>
    <row r="381" s="13" customFormat="1">
      <c r="A381" s="13"/>
      <c r="B381" s="224"/>
      <c r="C381" s="225"/>
      <c r="D381" s="226" t="s">
        <v>169</v>
      </c>
      <c r="E381" s="227" t="s">
        <v>19</v>
      </c>
      <c r="F381" s="228" t="s">
        <v>466</v>
      </c>
      <c r="G381" s="225"/>
      <c r="H381" s="227" t="s">
        <v>19</v>
      </c>
      <c r="I381" s="229"/>
      <c r="J381" s="225"/>
      <c r="K381" s="225"/>
      <c r="L381" s="230"/>
      <c r="M381" s="231"/>
      <c r="N381" s="232"/>
      <c r="O381" s="232"/>
      <c r="P381" s="232"/>
      <c r="Q381" s="232"/>
      <c r="R381" s="232"/>
      <c r="S381" s="232"/>
      <c r="T381" s="23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34" t="s">
        <v>169</v>
      </c>
      <c r="AU381" s="234" t="s">
        <v>80</v>
      </c>
      <c r="AV381" s="13" t="s">
        <v>78</v>
      </c>
      <c r="AW381" s="13" t="s">
        <v>171</v>
      </c>
      <c r="AX381" s="13" t="s">
        <v>70</v>
      </c>
      <c r="AY381" s="234" t="s">
        <v>158</v>
      </c>
    </row>
    <row r="382" s="14" customFormat="1">
      <c r="A382" s="14"/>
      <c r="B382" s="235"/>
      <c r="C382" s="236"/>
      <c r="D382" s="226" t="s">
        <v>169</v>
      </c>
      <c r="E382" s="237" t="s">
        <v>19</v>
      </c>
      <c r="F382" s="238" t="s">
        <v>467</v>
      </c>
      <c r="G382" s="236"/>
      <c r="H382" s="239">
        <v>47</v>
      </c>
      <c r="I382" s="240"/>
      <c r="J382" s="236"/>
      <c r="K382" s="236"/>
      <c r="L382" s="241"/>
      <c r="M382" s="242"/>
      <c r="N382" s="243"/>
      <c r="O382" s="243"/>
      <c r="P382" s="243"/>
      <c r="Q382" s="243"/>
      <c r="R382" s="243"/>
      <c r="S382" s="243"/>
      <c r="T382" s="24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45" t="s">
        <v>169</v>
      </c>
      <c r="AU382" s="245" t="s">
        <v>80</v>
      </c>
      <c r="AV382" s="14" t="s">
        <v>80</v>
      </c>
      <c r="AW382" s="14" t="s">
        <v>171</v>
      </c>
      <c r="AX382" s="14" t="s">
        <v>70</v>
      </c>
      <c r="AY382" s="245" t="s">
        <v>158</v>
      </c>
    </row>
    <row r="383" s="13" customFormat="1">
      <c r="A383" s="13"/>
      <c r="B383" s="224"/>
      <c r="C383" s="225"/>
      <c r="D383" s="226" t="s">
        <v>169</v>
      </c>
      <c r="E383" s="227" t="s">
        <v>19</v>
      </c>
      <c r="F383" s="228" t="s">
        <v>468</v>
      </c>
      <c r="G383" s="225"/>
      <c r="H383" s="227" t="s">
        <v>19</v>
      </c>
      <c r="I383" s="229"/>
      <c r="J383" s="225"/>
      <c r="K383" s="225"/>
      <c r="L383" s="230"/>
      <c r="M383" s="231"/>
      <c r="N383" s="232"/>
      <c r="O383" s="232"/>
      <c r="P383" s="232"/>
      <c r="Q383" s="232"/>
      <c r="R383" s="232"/>
      <c r="S383" s="232"/>
      <c r="T383" s="23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34" t="s">
        <v>169</v>
      </c>
      <c r="AU383" s="234" t="s">
        <v>80</v>
      </c>
      <c r="AV383" s="13" t="s">
        <v>78</v>
      </c>
      <c r="AW383" s="13" t="s">
        <v>171</v>
      </c>
      <c r="AX383" s="13" t="s">
        <v>70</v>
      </c>
      <c r="AY383" s="234" t="s">
        <v>158</v>
      </c>
    </row>
    <row r="384" s="14" customFormat="1">
      <c r="A384" s="14"/>
      <c r="B384" s="235"/>
      <c r="C384" s="236"/>
      <c r="D384" s="226" t="s">
        <v>169</v>
      </c>
      <c r="E384" s="237" t="s">
        <v>19</v>
      </c>
      <c r="F384" s="238" t="s">
        <v>410</v>
      </c>
      <c r="G384" s="236"/>
      <c r="H384" s="239">
        <v>33</v>
      </c>
      <c r="I384" s="240"/>
      <c r="J384" s="236"/>
      <c r="K384" s="236"/>
      <c r="L384" s="241"/>
      <c r="M384" s="242"/>
      <c r="N384" s="243"/>
      <c r="O384" s="243"/>
      <c r="P384" s="243"/>
      <c r="Q384" s="243"/>
      <c r="R384" s="243"/>
      <c r="S384" s="243"/>
      <c r="T384" s="24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45" t="s">
        <v>169</v>
      </c>
      <c r="AU384" s="245" t="s">
        <v>80</v>
      </c>
      <c r="AV384" s="14" t="s">
        <v>80</v>
      </c>
      <c r="AW384" s="14" t="s">
        <v>171</v>
      </c>
      <c r="AX384" s="14" t="s">
        <v>70</v>
      </c>
      <c r="AY384" s="245" t="s">
        <v>158</v>
      </c>
    </row>
    <row r="385" s="13" customFormat="1">
      <c r="A385" s="13"/>
      <c r="B385" s="224"/>
      <c r="C385" s="225"/>
      <c r="D385" s="226" t="s">
        <v>169</v>
      </c>
      <c r="E385" s="227" t="s">
        <v>19</v>
      </c>
      <c r="F385" s="228" t="s">
        <v>469</v>
      </c>
      <c r="G385" s="225"/>
      <c r="H385" s="227" t="s">
        <v>19</v>
      </c>
      <c r="I385" s="229"/>
      <c r="J385" s="225"/>
      <c r="K385" s="225"/>
      <c r="L385" s="230"/>
      <c r="M385" s="231"/>
      <c r="N385" s="232"/>
      <c r="O385" s="232"/>
      <c r="P385" s="232"/>
      <c r="Q385" s="232"/>
      <c r="R385" s="232"/>
      <c r="S385" s="232"/>
      <c r="T385" s="23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34" t="s">
        <v>169</v>
      </c>
      <c r="AU385" s="234" t="s">
        <v>80</v>
      </c>
      <c r="AV385" s="13" t="s">
        <v>78</v>
      </c>
      <c r="AW385" s="13" t="s">
        <v>171</v>
      </c>
      <c r="AX385" s="13" t="s">
        <v>70</v>
      </c>
      <c r="AY385" s="234" t="s">
        <v>158</v>
      </c>
    </row>
    <row r="386" s="14" customFormat="1">
      <c r="A386" s="14"/>
      <c r="B386" s="235"/>
      <c r="C386" s="236"/>
      <c r="D386" s="226" t="s">
        <v>169</v>
      </c>
      <c r="E386" s="237" t="s">
        <v>19</v>
      </c>
      <c r="F386" s="238" t="s">
        <v>304</v>
      </c>
      <c r="G386" s="236"/>
      <c r="H386" s="239">
        <v>19</v>
      </c>
      <c r="I386" s="240"/>
      <c r="J386" s="236"/>
      <c r="K386" s="236"/>
      <c r="L386" s="241"/>
      <c r="M386" s="242"/>
      <c r="N386" s="243"/>
      <c r="O386" s="243"/>
      <c r="P386" s="243"/>
      <c r="Q386" s="243"/>
      <c r="R386" s="243"/>
      <c r="S386" s="243"/>
      <c r="T386" s="24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45" t="s">
        <v>169</v>
      </c>
      <c r="AU386" s="245" t="s">
        <v>80</v>
      </c>
      <c r="AV386" s="14" t="s">
        <v>80</v>
      </c>
      <c r="AW386" s="14" t="s">
        <v>171</v>
      </c>
      <c r="AX386" s="14" t="s">
        <v>70</v>
      </c>
      <c r="AY386" s="245" t="s">
        <v>158</v>
      </c>
    </row>
    <row r="387" s="15" customFormat="1">
      <c r="A387" s="15"/>
      <c r="B387" s="256"/>
      <c r="C387" s="257"/>
      <c r="D387" s="226" t="s">
        <v>169</v>
      </c>
      <c r="E387" s="258" t="s">
        <v>19</v>
      </c>
      <c r="F387" s="259" t="s">
        <v>470</v>
      </c>
      <c r="G387" s="257"/>
      <c r="H387" s="260">
        <v>503</v>
      </c>
      <c r="I387" s="261"/>
      <c r="J387" s="257"/>
      <c r="K387" s="257"/>
      <c r="L387" s="262"/>
      <c r="M387" s="263"/>
      <c r="N387" s="264"/>
      <c r="O387" s="264"/>
      <c r="P387" s="264"/>
      <c r="Q387" s="264"/>
      <c r="R387" s="264"/>
      <c r="S387" s="264"/>
      <c r="T387" s="26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66" t="s">
        <v>169</v>
      </c>
      <c r="AU387" s="266" t="s">
        <v>80</v>
      </c>
      <c r="AV387" s="15" t="s">
        <v>165</v>
      </c>
      <c r="AW387" s="15" t="s">
        <v>171</v>
      </c>
      <c r="AX387" s="15" t="s">
        <v>78</v>
      </c>
      <c r="AY387" s="266" t="s">
        <v>158</v>
      </c>
    </row>
    <row r="388" s="2" customFormat="1" ht="14.4" customHeight="1">
      <c r="A388" s="40"/>
      <c r="B388" s="41"/>
      <c r="C388" s="246" t="s">
        <v>497</v>
      </c>
      <c r="D388" s="246" t="s">
        <v>400</v>
      </c>
      <c r="E388" s="247" t="s">
        <v>498</v>
      </c>
      <c r="F388" s="248" t="s">
        <v>499</v>
      </c>
      <c r="G388" s="249" t="s">
        <v>181</v>
      </c>
      <c r="H388" s="250">
        <v>510.54500000000002</v>
      </c>
      <c r="I388" s="251"/>
      <c r="J388" s="252">
        <f>ROUND(I388*H388,2)</f>
        <v>0</v>
      </c>
      <c r="K388" s="248" t="s">
        <v>164</v>
      </c>
      <c r="L388" s="253"/>
      <c r="M388" s="254" t="s">
        <v>19</v>
      </c>
      <c r="N388" s="255" t="s">
        <v>41</v>
      </c>
      <c r="O388" s="86"/>
      <c r="P388" s="215">
        <f>O388*H388</f>
        <v>0</v>
      </c>
      <c r="Q388" s="215">
        <v>0.0079900000000000006</v>
      </c>
      <c r="R388" s="215">
        <f>Q388*H388</f>
        <v>4.0792545500000008</v>
      </c>
      <c r="S388" s="215">
        <v>0</v>
      </c>
      <c r="T388" s="216">
        <f>S388*H388</f>
        <v>0</v>
      </c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17" t="s">
        <v>215</v>
      </c>
      <c r="AT388" s="217" t="s">
        <v>400</v>
      </c>
      <c r="AU388" s="217" t="s">
        <v>80</v>
      </c>
      <c r="AY388" s="19" t="s">
        <v>158</v>
      </c>
      <c r="BE388" s="218">
        <f>IF(N388="základní",J388,0)</f>
        <v>0</v>
      </c>
      <c r="BF388" s="218">
        <f>IF(N388="snížená",J388,0)</f>
        <v>0</v>
      </c>
      <c r="BG388" s="218">
        <f>IF(N388="zákl. přenesená",J388,0)</f>
        <v>0</v>
      </c>
      <c r="BH388" s="218">
        <f>IF(N388="sníž. přenesená",J388,0)</f>
        <v>0</v>
      </c>
      <c r="BI388" s="218">
        <f>IF(N388="nulová",J388,0)</f>
        <v>0</v>
      </c>
      <c r="BJ388" s="19" t="s">
        <v>78</v>
      </c>
      <c r="BK388" s="218">
        <f>ROUND(I388*H388,2)</f>
        <v>0</v>
      </c>
      <c r="BL388" s="19" t="s">
        <v>165</v>
      </c>
      <c r="BM388" s="217" t="s">
        <v>500</v>
      </c>
    </row>
    <row r="389" s="13" customFormat="1">
      <c r="A389" s="13"/>
      <c r="B389" s="224"/>
      <c r="C389" s="225"/>
      <c r="D389" s="226" t="s">
        <v>169</v>
      </c>
      <c r="E389" s="227" t="s">
        <v>19</v>
      </c>
      <c r="F389" s="228" t="s">
        <v>463</v>
      </c>
      <c r="G389" s="225"/>
      <c r="H389" s="227" t="s">
        <v>19</v>
      </c>
      <c r="I389" s="229"/>
      <c r="J389" s="225"/>
      <c r="K389" s="225"/>
      <c r="L389" s="230"/>
      <c r="M389" s="231"/>
      <c r="N389" s="232"/>
      <c r="O389" s="232"/>
      <c r="P389" s="232"/>
      <c r="Q389" s="232"/>
      <c r="R389" s="232"/>
      <c r="S389" s="232"/>
      <c r="T389" s="23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34" t="s">
        <v>169</v>
      </c>
      <c r="AU389" s="234" t="s">
        <v>80</v>
      </c>
      <c r="AV389" s="13" t="s">
        <v>78</v>
      </c>
      <c r="AW389" s="13" t="s">
        <v>171</v>
      </c>
      <c r="AX389" s="13" t="s">
        <v>70</v>
      </c>
      <c r="AY389" s="234" t="s">
        <v>158</v>
      </c>
    </row>
    <row r="390" s="13" customFormat="1">
      <c r="A390" s="13"/>
      <c r="B390" s="224"/>
      <c r="C390" s="225"/>
      <c r="D390" s="226" t="s">
        <v>169</v>
      </c>
      <c r="E390" s="227" t="s">
        <v>19</v>
      </c>
      <c r="F390" s="228" t="s">
        <v>464</v>
      </c>
      <c r="G390" s="225"/>
      <c r="H390" s="227" t="s">
        <v>19</v>
      </c>
      <c r="I390" s="229"/>
      <c r="J390" s="225"/>
      <c r="K390" s="225"/>
      <c r="L390" s="230"/>
      <c r="M390" s="231"/>
      <c r="N390" s="232"/>
      <c r="O390" s="232"/>
      <c r="P390" s="232"/>
      <c r="Q390" s="232"/>
      <c r="R390" s="232"/>
      <c r="S390" s="232"/>
      <c r="T390" s="23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34" t="s">
        <v>169</v>
      </c>
      <c r="AU390" s="234" t="s">
        <v>80</v>
      </c>
      <c r="AV390" s="13" t="s">
        <v>78</v>
      </c>
      <c r="AW390" s="13" t="s">
        <v>171</v>
      </c>
      <c r="AX390" s="13" t="s">
        <v>70</v>
      </c>
      <c r="AY390" s="234" t="s">
        <v>158</v>
      </c>
    </row>
    <row r="391" s="14" customFormat="1">
      <c r="A391" s="14"/>
      <c r="B391" s="235"/>
      <c r="C391" s="236"/>
      <c r="D391" s="226" t="s">
        <v>169</v>
      </c>
      <c r="E391" s="237" t="s">
        <v>19</v>
      </c>
      <c r="F391" s="238" t="s">
        <v>465</v>
      </c>
      <c r="G391" s="236"/>
      <c r="H391" s="239">
        <v>404</v>
      </c>
      <c r="I391" s="240"/>
      <c r="J391" s="236"/>
      <c r="K391" s="236"/>
      <c r="L391" s="241"/>
      <c r="M391" s="242"/>
      <c r="N391" s="243"/>
      <c r="O391" s="243"/>
      <c r="P391" s="243"/>
      <c r="Q391" s="243"/>
      <c r="R391" s="243"/>
      <c r="S391" s="243"/>
      <c r="T391" s="24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45" t="s">
        <v>169</v>
      </c>
      <c r="AU391" s="245" t="s">
        <v>80</v>
      </c>
      <c r="AV391" s="14" t="s">
        <v>80</v>
      </c>
      <c r="AW391" s="14" t="s">
        <v>171</v>
      </c>
      <c r="AX391" s="14" t="s">
        <v>70</v>
      </c>
      <c r="AY391" s="245" t="s">
        <v>158</v>
      </c>
    </row>
    <row r="392" s="13" customFormat="1">
      <c r="A392" s="13"/>
      <c r="B392" s="224"/>
      <c r="C392" s="225"/>
      <c r="D392" s="226" t="s">
        <v>169</v>
      </c>
      <c r="E392" s="227" t="s">
        <v>19</v>
      </c>
      <c r="F392" s="228" t="s">
        <v>466</v>
      </c>
      <c r="G392" s="225"/>
      <c r="H392" s="227" t="s">
        <v>19</v>
      </c>
      <c r="I392" s="229"/>
      <c r="J392" s="225"/>
      <c r="K392" s="225"/>
      <c r="L392" s="230"/>
      <c r="M392" s="231"/>
      <c r="N392" s="232"/>
      <c r="O392" s="232"/>
      <c r="P392" s="232"/>
      <c r="Q392" s="232"/>
      <c r="R392" s="232"/>
      <c r="S392" s="232"/>
      <c r="T392" s="23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34" t="s">
        <v>169</v>
      </c>
      <c r="AU392" s="234" t="s">
        <v>80</v>
      </c>
      <c r="AV392" s="13" t="s">
        <v>78</v>
      </c>
      <c r="AW392" s="13" t="s">
        <v>171</v>
      </c>
      <c r="AX392" s="13" t="s">
        <v>70</v>
      </c>
      <c r="AY392" s="234" t="s">
        <v>158</v>
      </c>
    </row>
    <row r="393" s="14" customFormat="1">
      <c r="A393" s="14"/>
      <c r="B393" s="235"/>
      <c r="C393" s="236"/>
      <c r="D393" s="226" t="s">
        <v>169</v>
      </c>
      <c r="E393" s="237" t="s">
        <v>19</v>
      </c>
      <c r="F393" s="238" t="s">
        <v>467</v>
      </c>
      <c r="G393" s="236"/>
      <c r="H393" s="239">
        <v>47</v>
      </c>
      <c r="I393" s="240"/>
      <c r="J393" s="236"/>
      <c r="K393" s="236"/>
      <c r="L393" s="241"/>
      <c r="M393" s="242"/>
      <c r="N393" s="243"/>
      <c r="O393" s="243"/>
      <c r="P393" s="243"/>
      <c r="Q393" s="243"/>
      <c r="R393" s="243"/>
      <c r="S393" s="243"/>
      <c r="T393" s="24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45" t="s">
        <v>169</v>
      </c>
      <c r="AU393" s="245" t="s">
        <v>80</v>
      </c>
      <c r="AV393" s="14" t="s">
        <v>80</v>
      </c>
      <c r="AW393" s="14" t="s">
        <v>171</v>
      </c>
      <c r="AX393" s="14" t="s">
        <v>70</v>
      </c>
      <c r="AY393" s="245" t="s">
        <v>158</v>
      </c>
    </row>
    <row r="394" s="13" customFormat="1">
      <c r="A394" s="13"/>
      <c r="B394" s="224"/>
      <c r="C394" s="225"/>
      <c r="D394" s="226" t="s">
        <v>169</v>
      </c>
      <c r="E394" s="227" t="s">
        <v>19</v>
      </c>
      <c r="F394" s="228" t="s">
        <v>468</v>
      </c>
      <c r="G394" s="225"/>
      <c r="H394" s="227" t="s">
        <v>19</v>
      </c>
      <c r="I394" s="229"/>
      <c r="J394" s="225"/>
      <c r="K394" s="225"/>
      <c r="L394" s="230"/>
      <c r="M394" s="231"/>
      <c r="N394" s="232"/>
      <c r="O394" s="232"/>
      <c r="P394" s="232"/>
      <c r="Q394" s="232"/>
      <c r="R394" s="232"/>
      <c r="S394" s="232"/>
      <c r="T394" s="23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34" t="s">
        <v>169</v>
      </c>
      <c r="AU394" s="234" t="s">
        <v>80</v>
      </c>
      <c r="AV394" s="13" t="s">
        <v>78</v>
      </c>
      <c r="AW394" s="13" t="s">
        <v>171</v>
      </c>
      <c r="AX394" s="13" t="s">
        <v>70</v>
      </c>
      <c r="AY394" s="234" t="s">
        <v>158</v>
      </c>
    </row>
    <row r="395" s="14" customFormat="1">
      <c r="A395" s="14"/>
      <c r="B395" s="235"/>
      <c r="C395" s="236"/>
      <c r="D395" s="226" t="s">
        <v>169</v>
      </c>
      <c r="E395" s="237" t="s">
        <v>19</v>
      </c>
      <c r="F395" s="238" t="s">
        <v>410</v>
      </c>
      <c r="G395" s="236"/>
      <c r="H395" s="239">
        <v>33</v>
      </c>
      <c r="I395" s="240"/>
      <c r="J395" s="236"/>
      <c r="K395" s="236"/>
      <c r="L395" s="241"/>
      <c r="M395" s="242"/>
      <c r="N395" s="243"/>
      <c r="O395" s="243"/>
      <c r="P395" s="243"/>
      <c r="Q395" s="243"/>
      <c r="R395" s="243"/>
      <c r="S395" s="243"/>
      <c r="T395" s="24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45" t="s">
        <v>169</v>
      </c>
      <c r="AU395" s="245" t="s">
        <v>80</v>
      </c>
      <c r="AV395" s="14" t="s">
        <v>80</v>
      </c>
      <c r="AW395" s="14" t="s">
        <v>171</v>
      </c>
      <c r="AX395" s="14" t="s">
        <v>70</v>
      </c>
      <c r="AY395" s="245" t="s">
        <v>158</v>
      </c>
    </row>
    <row r="396" s="13" customFormat="1">
      <c r="A396" s="13"/>
      <c r="B396" s="224"/>
      <c r="C396" s="225"/>
      <c r="D396" s="226" t="s">
        <v>169</v>
      </c>
      <c r="E396" s="227" t="s">
        <v>19</v>
      </c>
      <c r="F396" s="228" t="s">
        <v>469</v>
      </c>
      <c r="G396" s="225"/>
      <c r="H396" s="227" t="s">
        <v>19</v>
      </c>
      <c r="I396" s="229"/>
      <c r="J396" s="225"/>
      <c r="K396" s="225"/>
      <c r="L396" s="230"/>
      <c r="M396" s="231"/>
      <c r="N396" s="232"/>
      <c r="O396" s="232"/>
      <c r="P396" s="232"/>
      <c r="Q396" s="232"/>
      <c r="R396" s="232"/>
      <c r="S396" s="232"/>
      <c r="T396" s="23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34" t="s">
        <v>169</v>
      </c>
      <c r="AU396" s="234" t="s">
        <v>80</v>
      </c>
      <c r="AV396" s="13" t="s">
        <v>78</v>
      </c>
      <c r="AW396" s="13" t="s">
        <v>171</v>
      </c>
      <c r="AX396" s="13" t="s">
        <v>70</v>
      </c>
      <c r="AY396" s="234" t="s">
        <v>158</v>
      </c>
    </row>
    <row r="397" s="14" customFormat="1">
      <c r="A397" s="14"/>
      <c r="B397" s="235"/>
      <c r="C397" s="236"/>
      <c r="D397" s="226" t="s">
        <v>169</v>
      </c>
      <c r="E397" s="237" t="s">
        <v>19</v>
      </c>
      <c r="F397" s="238" t="s">
        <v>304</v>
      </c>
      <c r="G397" s="236"/>
      <c r="H397" s="239">
        <v>19</v>
      </c>
      <c r="I397" s="240"/>
      <c r="J397" s="236"/>
      <c r="K397" s="236"/>
      <c r="L397" s="241"/>
      <c r="M397" s="242"/>
      <c r="N397" s="243"/>
      <c r="O397" s="243"/>
      <c r="P397" s="243"/>
      <c r="Q397" s="243"/>
      <c r="R397" s="243"/>
      <c r="S397" s="243"/>
      <c r="T397" s="24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45" t="s">
        <v>169</v>
      </c>
      <c r="AU397" s="245" t="s">
        <v>80</v>
      </c>
      <c r="AV397" s="14" t="s">
        <v>80</v>
      </c>
      <c r="AW397" s="14" t="s">
        <v>171</v>
      </c>
      <c r="AX397" s="14" t="s">
        <v>70</v>
      </c>
      <c r="AY397" s="245" t="s">
        <v>158</v>
      </c>
    </row>
    <row r="398" s="15" customFormat="1">
      <c r="A398" s="15"/>
      <c r="B398" s="256"/>
      <c r="C398" s="257"/>
      <c r="D398" s="226" t="s">
        <v>169</v>
      </c>
      <c r="E398" s="258" t="s">
        <v>19</v>
      </c>
      <c r="F398" s="259" t="s">
        <v>470</v>
      </c>
      <c r="G398" s="257"/>
      <c r="H398" s="260">
        <v>503</v>
      </c>
      <c r="I398" s="261"/>
      <c r="J398" s="257"/>
      <c r="K398" s="257"/>
      <c r="L398" s="262"/>
      <c r="M398" s="263"/>
      <c r="N398" s="264"/>
      <c r="O398" s="264"/>
      <c r="P398" s="264"/>
      <c r="Q398" s="264"/>
      <c r="R398" s="264"/>
      <c r="S398" s="264"/>
      <c r="T398" s="26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66" t="s">
        <v>169</v>
      </c>
      <c r="AU398" s="266" t="s">
        <v>80</v>
      </c>
      <c r="AV398" s="15" t="s">
        <v>165</v>
      </c>
      <c r="AW398" s="15" t="s">
        <v>171</v>
      </c>
      <c r="AX398" s="15" t="s">
        <v>70</v>
      </c>
      <c r="AY398" s="266" t="s">
        <v>158</v>
      </c>
    </row>
    <row r="399" s="14" customFormat="1">
      <c r="A399" s="14"/>
      <c r="B399" s="235"/>
      <c r="C399" s="236"/>
      <c r="D399" s="226" t="s">
        <v>169</v>
      </c>
      <c r="E399" s="237" t="s">
        <v>19</v>
      </c>
      <c r="F399" s="238" t="s">
        <v>501</v>
      </c>
      <c r="G399" s="236"/>
      <c r="H399" s="239">
        <v>510.54499999999996</v>
      </c>
      <c r="I399" s="240"/>
      <c r="J399" s="236"/>
      <c r="K399" s="236"/>
      <c r="L399" s="241"/>
      <c r="M399" s="242"/>
      <c r="N399" s="243"/>
      <c r="O399" s="243"/>
      <c r="P399" s="243"/>
      <c r="Q399" s="243"/>
      <c r="R399" s="243"/>
      <c r="S399" s="243"/>
      <c r="T399" s="24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45" t="s">
        <v>169</v>
      </c>
      <c r="AU399" s="245" t="s">
        <v>80</v>
      </c>
      <c r="AV399" s="14" t="s">
        <v>80</v>
      </c>
      <c r="AW399" s="14" t="s">
        <v>171</v>
      </c>
      <c r="AX399" s="14" t="s">
        <v>78</v>
      </c>
      <c r="AY399" s="245" t="s">
        <v>158</v>
      </c>
    </row>
    <row r="400" s="2" customFormat="1" ht="14.4" customHeight="1">
      <c r="A400" s="40"/>
      <c r="B400" s="41"/>
      <c r="C400" s="206" t="s">
        <v>502</v>
      </c>
      <c r="D400" s="206" t="s">
        <v>160</v>
      </c>
      <c r="E400" s="207" t="s">
        <v>503</v>
      </c>
      <c r="F400" s="208" t="s">
        <v>504</v>
      </c>
      <c r="G400" s="209" t="s">
        <v>505</v>
      </c>
      <c r="H400" s="210">
        <v>5</v>
      </c>
      <c r="I400" s="211"/>
      <c r="J400" s="212">
        <f>ROUND(I400*H400,2)</f>
        <v>0</v>
      </c>
      <c r="K400" s="208" t="s">
        <v>164</v>
      </c>
      <c r="L400" s="46"/>
      <c r="M400" s="213" t="s">
        <v>19</v>
      </c>
      <c r="N400" s="214" t="s">
        <v>41</v>
      </c>
      <c r="O400" s="86"/>
      <c r="P400" s="215">
        <f>O400*H400</f>
        <v>0</v>
      </c>
      <c r="Q400" s="215">
        <v>0.45937</v>
      </c>
      <c r="R400" s="215">
        <f>Q400*H400</f>
        <v>2.2968500000000001</v>
      </c>
      <c r="S400" s="215">
        <v>0</v>
      </c>
      <c r="T400" s="216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17" t="s">
        <v>165</v>
      </c>
      <c r="AT400" s="217" t="s">
        <v>160</v>
      </c>
      <c r="AU400" s="217" t="s">
        <v>80</v>
      </c>
      <c r="AY400" s="19" t="s">
        <v>158</v>
      </c>
      <c r="BE400" s="218">
        <f>IF(N400="základní",J400,0)</f>
        <v>0</v>
      </c>
      <c r="BF400" s="218">
        <f>IF(N400="snížená",J400,0)</f>
        <v>0</v>
      </c>
      <c r="BG400" s="218">
        <f>IF(N400="zákl. přenesená",J400,0)</f>
        <v>0</v>
      </c>
      <c r="BH400" s="218">
        <f>IF(N400="sníž. přenesená",J400,0)</f>
        <v>0</v>
      </c>
      <c r="BI400" s="218">
        <f>IF(N400="nulová",J400,0)</f>
        <v>0</v>
      </c>
      <c r="BJ400" s="19" t="s">
        <v>78</v>
      </c>
      <c r="BK400" s="218">
        <f>ROUND(I400*H400,2)</f>
        <v>0</v>
      </c>
      <c r="BL400" s="19" t="s">
        <v>165</v>
      </c>
      <c r="BM400" s="217" t="s">
        <v>506</v>
      </c>
    </row>
    <row r="401" s="2" customFormat="1">
      <c r="A401" s="40"/>
      <c r="B401" s="41"/>
      <c r="C401" s="42"/>
      <c r="D401" s="219" t="s">
        <v>167</v>
      </c>
      <c r="E401" s="42"/>
      <c r="F401" s="220" t="s">
        <v>507</v>
      </c>
      <c r="G401" s="42"/>
      <c r="H401" s="42"/>
      <c r="I401" s="221"/>
      <c r="J401" s="42"/>
      <c r="K401" s="42"/>
      <c r="L401" s="46"/>
      <c r="M401" s="222"/>
      <c r="N401" s="223"/>
      <c r="O401" s="86"/>
      <c r="P401" s="86"/>
      <c r="Q401" s="86"/>
      <c r="R401" s="86"/>
      <c r="S401" s="86"/>
      <c r="T401" s="87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167</v>
      </c>
      <c r="AU401" s="19" t="s">
        <v>80</v>
      </c>
    </row>
    <row r="402" s="13" customFormat="1">
      <c r="A402" s="13"/>
      <c r="B402" s="224"/>
      <c r="C402" s="225"/>
      <c r="D402" s="226" t="s">
        <v>169</v>
      </c>
      <c r="E402" s="227" t="s">
        <v>19</v>
      </c>
      <c r="F402" s="228" t="s">
        <v>463</v>
      </c>
      <c r="G402" s="225"/>
      <c r="H402" s="227" t="s">
        <v>19</v>
      </c>
      <c r="I402" s="229"/>
      <c r="J402" s="225"/>
      <c r="K402" s="225"/>
      <c r="L402" s="230"/>
      <c r="M402" s="231"/>
      <c r="N402" s="232"/>
      <c r="O402" s="232"/>
      <c r="P402" s="232"/>
      <c r="Q402" s="232"/>
      <c r="R402" s="232"/>
      <c r="S402" s="232"/>
      <c r="T402" s="23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34" t="s">
        <v>169</v>
      </c>
      <c r="AU402" s="234" t="s">
        <v>80</v>
      </c>
      <c r="AV402" s="13" t="s">
        <v>78</v>
      </c>
      <c r="AW402" s="13" t="s">
        <v>171</v>
      </c>
      <c r="AX402" s="13" t="s">
        <v>70</v>
      </c>
      <c r="AY402" s="234" t="s">
        <v>158</v>
      </c>
    </row>
    <row r="403" s="13" customFormat="1">
      <c r="A403" s="13"/>
      <c r="B403" s="224"/>
      <c r="C403" s="225"/>
      <c r="D403" s="226" t="s">
        <v>169</v>
      </c>
      <c r="E403" s="227" t="s">
        <v>19</v>
      </c>
      <c r="F403" s="228" t="s">
        <v>464</v>
      </c>
      <c r="G403" s="225"/>
      <c r="H403" s="227" t="s">
        <v>19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34" t="s">
        <v>169</v>
      </c>
      <c r="AU403" s="234" t="s">
        <v>80</v>
      </c>
      <c r="AV403" s="13" t="s">
        <v>78</v>
      </c>
      <c r="AW403" s="13" t="s">
        <v>171</v>
      </c>
      <c r="AX403" s="13" t="s">
        <v>70</v>
      </c>
      <c r="AY403" s="234" t="s">
        <v>158</v>
      </c>
    </row>
    <row r="404" s="14" customFormat="1">
      <c r="A404" s="14"/>
      <c r="B404" s="235"/>
      <c r="C404" s="236"/>
      <c r="D404" s="226" t="s">
        <v>169</v>
      </c>
      <c r="E404" s="237" t="s">
        <v>19</v>
      </c>
      <c r="F404" s="238" t="s">
        <v>508</v>
      </c>
      <c r="G404" s="236"/>
      <c r="H404" s="239">
        <v>2</v>
      </c>
      <c r="I404" s="240"/>
      <c r="J404" s="236"/>
      <c r="K404" s="236"/>
      <c r="L404" s="241"/>
      <c r="M404" s="242"/>
      <c r="N404" s="243"/>
      <c r="O404" s="243"/>
      <c r="P404" s="243"/>
      <c r="Q404" s="243"/>
      <c r="R404" s="243"/>
      <c r="S404" s="243"/>
      <c r="T404" s="24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45" t="s">
        <v>169</v>
      </c>
      <c r="AU404" s="245" t="s">
        <v>80</v>
      </c>
      <c r="AV404" s="14" t="s">
        <v>80</v>
      </c>
      <c r="AW404" s="14" t="s">
        <v>171</v>
      </c>
      <c r="AX404" s="14" t="s">
        <v>70</v>
      </c>
      <c r="AY404" s="245" t="s">
        <v>158</v>
      </c>
    </row>
    <row r="405" s="13" customFormat="1">
      <c r="A405" s="13"/>
      <c r="B405" s="224"/>
      <c r="C405" s="225"/>
      <c r="D405" s="226" t="s">
        <v>169</v>
      </c>
      <c r="E405" s="227" t="s">
        <v>19</v>
      </c>
      <c r="F405" s="228" t="s">
        <v>466</v>
      </c>
      <c r="G405" s="225"/>
      <c r="H405" s="227" t="s">
        <v>19</v>
      </c>
      <c r="I405" s="229"/>
      <c r="J405" s="225"/>
      <c r="K405" s="225"/>
      <c r="L405" s="230"/>
      <c r="M405" s="231"/>
      <c r="N405" s="232"/>
      <c r="O405" s="232"/>
      <c r="P405" s="232"/>
      <c r="Q405" s="232"/>
      <c r="R405" s="232"/>
      <c r="S405" s="232"/>
      <c r="T405" s="23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34" t="s">
        <v>169</v>
      </c>
      <c r="AU405" s="234" t="s">
        <v>80</v>
      </c>
      <c r="AV405" s="13" t="s">
        <v>78</v>
      </c>
      <c r="AW405" s="13" t="s">
        <v>171</v>
      </c>
      <c r="AX405" s="13" t="s">
        <v>70</v>
      </c>
      <c r="AY405" s="234" t="s">
        <v>158</v>
      </c>
    </row>
    <row r="406" s="14" customFormat="1">
      <c r="A406" s="14"/>
      <c r="B406" s="235"/>
      <c r="C406" s="236"/>
      <c r="D406" s="226" t="s">
        <v>169</v>
      </c>
      <c r="E406" s="237" t="s">
        <v>19</v>
      </c>
      <c r="F406" s="238" t="s">
        <v>78</v>
      </c>
      <c r="G406" s="236"/>
      <c r="H406" s="239">
        <v>1</v>
      </c>
      <c r="I406" s="240"/>
      <c r="J406" s="236"/>
      <c r="K406" s="236"/>
      <c r="L406" s="241"/>
      <c r="M406" s="242"/>
      <c r="N406" s="243"/>
      <c r="O406" s="243"/>
      <c r="P406" s="243"/>
      <c r="Q406" s="243"/>
      <c r="R406" s="243"/>
      <c r="S406" s="243"/>
      <c r="T406" s="24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45" t="s">
        <v>169</v>
      </c>
      <c r="AU406" s="245" t="s">
        <v>80</v>
      </c>
      <c r="AV406" s="14" t="s">
        <v>80</v>
      </c>
      <c r="AW406" s="14" t="s">
        <v>171</v>
      </c>
      <c r="AX406" s="14" t="s">
        <v>70</v>
      </c>
      <c r="AY406" s="245" t="s">
        <v>158</v>
      </c>
    </row>
    <row r="407" s="13" customFormat="1">
      <c r="A407" s="13"/>
      <c r="B407" s="224"/>
      <c r="C407" s="225"/>
      <c r="D407" s="226" t="s">
        <v>169</v>
      </c>
      <c r="E407" s="227" t="s">
        <v>19</v>
      </c>
      <c r="F407" s="228" t="s">
        <v>468</v>
      </c>
      <c r="G407" s="225"/>
      <c r="H407" s="227" t="s">
        <v>19</v>
      </c>
      <c r="I407" s="229"/>
      <c r="J407" s="225"/>
      <c r="K407" s="225"/>
      <c r="L407" s="230"/>
      <c r="M407" s="231"/>
      <c r="N407" s="232"/>
      <c r="O407" s="232"/>
      <c r="P407" s="232"/>
      <c r="Q407" s="232"/>
      <c r="R407" s="232"/>
      <c r="S407" s="232"/>
      <c r="T407" s="23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34" t="s">
        <v>169</v>
      </c>
      <c r="AU407" s="234" t="s">
        <v>80</v>
      </c>
      <c r="AV407" s="13" t="s">
        <v>78</v>
      </c>
      <c r="AW407" s="13" t="s">
        <v>171</v>
      </c>
      <c r="AX407" s="13" t="s">
        <v>70</v>
      </c>
      <c r="AY407" s="234" t="s">
        <v>158</v>
      </c>
    </row>
    <row r="408" s="14" customFormat="1">
      <c r="A408" s="14"/>
      <c r="B408" s="235"/>
      <c r="C408" s="236"/>
      <c r="D408" s="226" t="s">
        <v>169</v>
      </c>
      <c r="E408" s="237" t="s">
        <v>19</v>
      </c>
      <c r="F408" s="238" t="s">
        <v>78</v>
      </c>
      <c r="G408" s="236"/>
      <c r="H408" s="239">
        <v>1</v>
      </c>
      <c r="I408" s="240"/>
      <c r="J408" s="236"/>
      <c r="K408" s="236"/>
      <c r="L408" s="241"/>
      <c r="M408" s="242"/>
      <c r="N408" s="243"/>
      <c r="O408" s="243"/>
      <c r="P408" s="243"/>
      <c r="Q408" s="243"/>
      <c r="R408" s="243"/>
      <c r="S408" s="243"/>
      <c r="T408" s="24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45" t="s">
        <v>169</v>
      </c>
      <c r="AU408" s="245" t="s">
        <v>80</v>
      </c>
      <c r="AV408" s="14" t="s">
        <v>80</v>
      </c>
      <c r="AW408" s="14" t="s">
        <v>171</v>
      </c>
      <c r="AX408" s="14" t="s">
        <v>70</v>
      </c>
      <c r="AY408" s="245" t="s">
        <v>158</v>
      </c>
    </row>
    <row r="409" s="13" customFormat="1">
      <c r="A409" s="13"/>
      <c r="B409" s="224"/>
      <c r="C409" s="225"/>
      <c r="D409" s="226" t="s">
        <v>169</v>
      </c>
      <c r="E409" s="227" t="s">
        <v>19</v>
      </c>
      <c r="F409" s="228" t="s">
        <v>469</v>
      </c>
      <c r="G409" s="225"/>
      <c r="H409" s="227" t="s">
        <v>19</v>
      </c>
      <c r="I409" s="229"/>
      <c r="J409" s="225"/>
      <c r="K409" s="225"/>
      <c r="L409" s="230"/>
      <c r="M409" s="231"/>
      <c r="N409" s="232"/>
      <c r="O409" s="232"/>
      <c r="P409" s="232"/>
      <c r="Q409" s="232"/>
      <c r="R409" s="232"/>
      <c r="S409" s="232"/>
      <c r="T409" s="23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34" t="s">
        <v>169</v>
      </c>
      <c r="AU409" s="234" t="s">
        <v>80</v>
      </c>
      <c r="AV409" s="13" t="s">
        <v>78</v>
      </c>
      <c r="AW409" s="13" t="s">
        <v>171</v>
      </c>
      <c r="AX409" s="13" t="s">
        <v>70</v>
      </c>
      <c r="AY409" s="234" t="s">
        <v>158</v>
      </c>
    </row>
    <row r="410" s="14" customFormat="1">
      <c r="A410" s="14"/>
      <c r="B410" s="235"/>
      <c r="C410" s="236"/>
      <c r="D410" s="226" t="s">
        <v>169</v>
      </c>
      <c r="E410" s="237" t="s">
        <v>19</v>
      </c>
      <c r="F410" s="238" t="s">
        <v>78</v>
      </c>
      <c r="G410" s="236"/>
      <c r="H410" s="239">
        <v>1</v>
      </c>
      <c r="I410" s="240"/>
      <c r="J410" s="236"/>
      <c r="K410" s="236"/>
      <c r="L410" s="241"/>
      <c r="M410" s="242"/>
      <c r="N410" s="243"/>
      <c r="O410" s="243"/>
      <c r="P410" s="243"/>
      <c r="Q410" s="243"/>
      <c r="R410" s="243"/>
      <c r="S410" s="243"/>
      <c r="T410" s="24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45" t="s">
        <v>169</v>
      </c>
      <c r="AU410" s="245" t="s">
        <v>80</v>
      </c>
      <c r="AV410" s="14" t="s">
        <v>80</v>
      </c>
      <c r="AW410" s="14" t="s">
        <v>171</v>
      </c>
      <c r="AX410" s="14" t="s">
        <v>70</v>
      </c>
      <c r="AY410" s="245" t="s">
        <v>158</v>
      </c>
    </row>
    <row r="411" s="15" customFormat="1">
      <c r="A411" s="15"/>
      <c r="B411" s="256"/>
      <c r="C411" s="257"/>
      <c r="D411" s="226" t="s">
        <v>169</v>
      </c>
      <c r="E411" s="258" t="s">
        <v>19</v>
      </c>
      <c r="F411" s="259" t="s">
        <v>470</v>
      </c>
      <c r="G411" s="257"/>
      <c r="H411" s="260">
        <v>5</v>
      </c>
      <c r="I411" s="261"/>
      <c r="J411" s="257"/>
      <c r="K411" s="257"/>
      <c r="L411" s="262"/>
      <c r="M411" s="263"/>
      <c r="N411" s="264"/>
      <c r="O411" s="264"/>
      <c r="P411" s="264"/>
      <c r="Q411" s="264"/>
      <c r="R411" s="264"/>
      <c r="S411" s="264"/>
      <c r="T411" s="26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66" t="s">
        <v>169</v>
      </c>
      <c r="AU411" s="266" t="s">
        <v>80</v>
      </c>
      <c r="AV411" s="15" t="s">
        <v>165</v>
      </c>
      <c r="AW411" s="15" t="s">
        <v>171</v>
      </c>
      <c r="AX411" s="15" t="s">
        <v>78</v>
      </c>
      <c r="AY411" s="266" t="s">
        <v>158</v>
      </c>
    </row>
    <row r="412" s="2" customFormat="1" ht="14.4" customHeight="1">
      <c r="A412" s="40"/>
      <c r="B412" s="41"/>
      <c r="C412" s="206" t="s">
        <v>467</v>
      </c>
      <c r="D412" s="206" t="s">
        <v>160</v>
      </c>
      <c r="E412" s="207" t="s">
        <v>509</v>
      </c>
      <c r="F412" s="208" t="s">
        <v>510</v>
      </c>
      <c r="G412" s="209" t="s">
        <v>181</v>
      </c>
      <c r="H412" s="210">
        <v>503</v>
      </c>
      <c r="I412" s="211"/>
      <c r="J412" s="212">
        <f>ROUND(I412*H412,2)</f>
        <v>0</v>
      </c>
      <c r="K412" s="208" t="s">
        <v>164</v>
      </c>
      <c r="L412" s="46"/>
      <c r="M412" s="213" t="s">
        <v>19</v>
      </c>
      <c r="N412" s="214" t="s">
        <v>41</v>
      </c>
      <c r="O412" s="86"/>
      <c r="P412" s="215">
        <f>O412*H412</f>
        <v>0</v>
      </c>
      <c r="Q412" s="215">
        <v>0</v>
      </c>
      <c r="R412" s="215">
        <f>Q412*H412</f>
        <v>0</v>
      </c>
      <c r="S412" s="215">
        <v>0</v>
      </c>
      <c r="T412" s="216">
        <f>S412*H412</f>
        <v>0</v>
      </c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R412" s="217" t="s">
        <v>165</v>
      </c>
      <c r="AT412" s="217" t="s">
        <v>160</v>
      </c>
      <c r="AU412" s="217" t="s">
        <v>80</v>
      </c>
      <c r="AY412" s="19" t="s">
        <v>158</v>
      </c>
      <c r="BE412" s="218">
        <f>IF(N412="základní",J412,0)</f>
        <v>0</v>
      </c>
      <c r="BF412" s="218">
        <f>IF(N412="snížená",J412,0)</f>
        <v>0</v>
      </c>
      <c r="BG412" s="218">
        <f>IF(N412="zákl. přenesená",J412,0)</f>
        <v>0</v>
      </c>
      <c r="BH412" s="218">
        <f>IF(N412="sníž. přenesená",J412,0)</f>
        <v>0</v>
      </c>
      <c r="BI412" s="218">
        <f>IF(N412="nulová",J412,0)</f>
        <v>0</v>
      </c>
      <c r="BJ412" s="19" t="s">
        <v>78</v>
      </c>
      <c r="BK412" s="218">
        <f>ROUND(I412*H412,2)</f>
        <v>0</v>
      </c>
      <c r="BL412" s="19" t="s">
        <v>165</v>
      </c>
      <c r="BM412" s="217" t="s">
        <v>511</v>
      </c>
    </row>
    <row r="413" s="2" customFormat="1">
      <c r="A413" s="40"/>
      <c r="B413" s="41"/>
      <c r="C413" s="42"/>
      <c r="D413" s="219" t="s">
        <v>167</v>
      </c>
      <c r="E413" s="42"/>
      <c r="F413" s="220" t="s">
        <v>512</v>
      </c>
      <c r="G413" s="42"/>
      <c r="H413" s="42"/>
      <c r="I413" s="221"/>
      <c r="J413" s="42"/>
      <c r="K413" s="42"/>
      <c r="L413" s="46"/>
      <c r="M413" s="222"/>
      <c r="N413" s="223"/>
      <c r="O413" s="86"/>
      <c r="P413" s="86"/>
      <c r="Q413" s="86"/>
      <c r="R413" s="86"/>
      <c r="S413" s="86"/>
      <c r="T413" s="87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T413" s="19" t="s">
        <v>167</v>
      </c>
      <c r="AU413" s="19" t="s">
        <v>80</v>
      </c>
    </row>
    <row r="414" s="13" customFormat="1">
      <c r="A414" s="13"/>
      <c r="B414" s="224"/>
      <c r="C414" s="225"/>
      <c r="D414" s="226" t="s">
        <v>169</v>
      </c>
      <c r="E414" s="227" t="s">
        <v>19</v>
      </c>
      <c r="F414" s="228" t="s">
        <v>463</v>
      </c>
      <c r="G414" s="225"/>
      <c r="H414" s="227" t="s">
        <v>19</v>
      </c>
      <c r="I414" s="229"/>
      <c r="J414" s="225"/>
      <c r="K414" s="225"/>
      <c r="L414" s="230"/>
      <c r="M414" s="231"/>
      <c r="N414" s="232"/>
      <c r="O414" s="232"/>
      <c r="P414" s="232"/>
      <c r="Q414" s="232"/>
      <c r="R414" s="232"/>
      <c r="S414" s="232"/>
      <c r="T414" s="23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34" t="s">
        <v>169</v>
      </c>
      <c r="AU414" s="234" t="s">
        <v>80</v>
      </c>
      <c r="AV414" s="13" t="s">
        <v>78</v>
      </c>
      <c r="AW414" s="13" t="s">
        <v>171</v>
      </c>
      <c r="AX414" s="13" t="s">
        <v>70</v>
      </c>
      <c r="AY414" s="234" t="s">
        <v>158</v>
      </c>
    </row>
    <row r="415" s="13" customFormat="1">
      <c r="A415" s="13"/>
      <c r="B415" s="224"/>
      <c r="C415" s="225"/>
      <c r="D415" s="226" t="s">
        <v>169</v>
      </c>
      <c r="E415" s="227" t="s">
        <v>19</v>
      </c>
      <c r="F415" s="228" t="s">
        <v>464</v>
      </c>
      <c r="G415" s="225"/>
      <c r="H415" s="227" t="s">
        <v>19</v>
      </c>
      <c r="I415" s="229"/>
      <c r="J415" s="225"/>
      <c r="K415" s="225"/>
      <c r="L415" s="230"/>
      <c r="M415" s="231"/>
      <c r="N415" s="232"/>
      <c r="O415" s="232"/>
      <c r="P415" s="232"/>
      <c r="Q415" s="232"/>
      <c r="R415" s="232"/>
      <c r="S415" s="232"/>
      <c r="T415" s="23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34" t="s">
        <v>169</v>
      </c>
      <c r="AU415" s="234" t="s">
        <v>80</v>
      </c>
      <c r="AV415" s="13" t="s">
        <v>78</v>
      </c>
      <c r="AW415" s="13" t="s">
        <v>171</v>
      </c>
      <c r="AX415" s="13" t="s">
        <v>70</v>
      </c>
      <c r="AY415" s="234" t="s">
        <v>158</v>
      </c>
    </row>
    <row r="416" s="14" customFormat="1">
      <c r="A416" s="14"/>
      <c r="B416" s="235"/>
      <c r="C416" s="236"/>
      <c r="D416" s="226" t="s">
        <v>169</v>
      </c>
      <c r="E416" s="237" t="s">
        <v>19</v>
      </c>
      <c r="F416" s="238" t="s">
        <v>465</v>
      </c>
      <c r="G416" s="236"/>
      <c r="H416" s="239">
        <v>404</v>
      </c>
      <c r="I416" s="240"/>
      <c r="J416" s="236"/>
      <c r="K416" s="236"/>
      <c r="L416" s="241"/>
      <c r="M416" s="242"/>
      <c r="N416" s="243"/>
      <c r="O416" s="243"/>
      <c r="P416" s="243"/>
      <c r="Q416" s="243"/>
      <c r="R416" s="243"/>
      <c r="S416" s="243"/>
      <c r="T416" s="24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45" t="s">
        <v>169</v>
      </c>
      <c r="AU416" s="245" t="s">
        <v>80</v>
      </c>
      <c r="AV416" s="14" t="s">
        <v>80</v>
      </c>
      <c r="AW416" s="14" t="s">
        <v>171</v>
      </c>
      <c r="AX416" s="14" t="s">
        <v>70</v>
      </c>
      <c r="AY416" s="245" t="s">
        <v>158</v>
      </c>
    </row>
    <row r="417" s="13" customFormat="1">
      <c r="A417" s="13"/>
      <c r="B417" s="224"/>
      <c r="C417" s="225"/>
      <c r="D417" s="226" t="s">
        <v>169</v>
      </c>
      <c r="E417" s="227" t="s">
        <v>19</v>
      </c>
      <c r="F417" s="228" t="s">
        <v>466</v>
      </c>
      <c r="G417" s="225"/>
      <c r="H417" s="227" t="s">
        <v>19</v>
      </c>
      <c r="I417" s="229"/>
      <c r="J417" s="225"/>
      <c r="K417" s="225"/>
      <c r="L417" s="230"/>
      <c r="M417" s="231"/>
      <c r="N417" s="232"/>
      <c r="O417" s="232"/>
      <c r="P417" s="232"/>
      <c r="Q417" s="232"/>
      <c r="R417" s="232"/>
      <c r="S417" s="232"/>
      <c r="T417" s="23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34" t="s">
        <v>169</v>
      </c>
      <c r="AU417" s="234" t="s">
        <v>80</v>
      </c>
      <c r="AV417" s="13" t="s">
        <v>78</v>
      </c>
      <c r="AW417" s="13" t="s">
        <v>171</v>
      </c>
      <c r="AX417" s="13" t="s">
        <v>70</v>
      </c>
      <c r="AY417" s="234" t="s">
        <v>158</v>
      </c>
    </row>
    <row r="418" s="14" customFormat="1">
      <c r="A418" s="14"/>
      <c r="B418" s="235"/>
      <c r="C418" s="236"/>
      <c r="D418" s="226" t="s">
        <v>169</v>
      </c>
      <c r="E418" s="237" t="s">
        <v>19</v>
      </c>
      <c r="F418" s="238" t="s">
        <v>467</v>
      </c>
      <c r="G418" s="236"/>
      <c r="H418" s="239">
        <v>47</v>
      </c>
      <c r="I418" s="240"/>
      <c r="J418" s="236"/>
      <c r="K418" s="236"/>
      <c r="L418" s="241"/>
      <c r="M418" s="242"/>
      <c r="N418" s="243"/>
      <c r="O418" s="243"/>
      <c r="P418" s="243"/>
      <c r="Q418" s="243"/>
      <c r="R418" s="243"/>
      <c r="S418" s="243"/>
      <c r="T418" s="24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45" t="s">
        <v>169</v>
      </c>
      <c r="AU418" s="245" t="s">
        <v>80</v>
      </c>
      <c r="AV418" s="14" t="s">
        <v>80</v>
      </c>
      <c r="AW418" s="14" t="s">
        <v>171</v>
      </c>
      <c r="AX418" s="14" t="s">
        <v>70</v>
      </c>
      <c r="AY418" s="245" t="s">
        <v>158</v>
      </c>
    </row>
    <row r="419" s="13" customFormat="1">
      <c r="A419" s="13"/>
      <c r="B419" s="224"/>
      <c r="C419" s="225"/>
      <c r="D419" s="226" t="s">
        <v>169</v>
      </c>
      <c r="E419" s="227" t="s">
        <v>19</v>
      </c>
      <c r="F419" s="228" t="s">
        <v>468</v>
      </c>
      <c r="G419" s="225"/>
      <c r="H419" s="227" t="s">
        <v>19</v>
      </c>
      <c r="I419" s="229"/>
      <c r="J419" s="225"/>
      <c r="K419" s="225"/>
      <c r="L419" s="230"/>
      <c r="M419" s="231"/>
      <c r="N419" s="232"/>
      <c r="O419" s="232"/>
      <c r="P419" s="232"/>
      <c r="Q419" s="232"/>
      <c r="R419" s="232"/>
      <c r="S419" s="232"/>
      <c r="T419" s="23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34" t="s">
        <v>169</v>
      </c>
      <c r="AU419" s="234" t="s">
        <v>80</v>
      </c>
      <c r="AV419" s="13" t="s">
        <v>78</v>
      </c>
      <c r="AW419" s="13" t="s">
        <v>171</v>
      </c>
      <c r="AX419" s="13" t="s">
        <v>70</v>
      </c>
      <c r="AY419" s="234" t="s">
        <v>158</v>
      </c>
    </row>
    <row r="420" s="14" customFormat="1">
      <c r="A420" s="14"/>
      <c r="B420" s="235"/>
      <c r="C420" s="236"/>
      <c r="D420" s="226" t="s">
        <v>169</v>
      </c>
      <c r="E420" s="237" t="s">
        <v>19</v>
      </c>
      <c r="F420" s="238" t="s">
        <v>410</v>
      </c>
      <c r="G420" s="236"/>
      <c r="H420" s="239">
        <v>33</v>
      </c>
      <c r="I420" s="240"/>
      <c r="J420" s="236"/>
      <c r="K420" s="236"/>
      <c r="L420" s="241"/>
      <c r="M420" s="242"/>
      <c r="N420" s="243"/>
      <c r="O420" s="243"/>
      <c r="P420" s="243"/>
      <c r="Q420" s="243"/>
      <c r="R420" s="243"/>
      <c r="S420" s="243"/>
      <c r="T420" s="24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45" t="s">
        <v>169</v>
      </c>
      <c r="AU420" s="245" t="s">
        <v>80</v>
      </c>
      <c r="AV420" s="14" t="s">
        <v>80</v>
      </c>
      <c r="AW420" s="14" t="s">
        <v>171</v>
      </c>
      <c r="AX420" s="14" t="s">
        <v>70</v>
      </c>
      <c r="AY420" s="245" t="s">
        <v>158</v>
      </c>
    </row>
    <row r="421" s="13" customFormat="1">
      <c r="A421" s="13"/>
      <c r="B421" s="224"/>
      <c r="C421" s="225"/>
      <c r="D421" s="226" t="s">
        <v>169</v>
      </c>
      <c r="E421" s="227" t="s">
        <v>19</v>
      </c>
      <c r="F421" s="228" t="s">
        <v>469</v>
      </c>
      <c r="G421" s="225"/>
      <c r="H421" s="227" t="s">
        <v>19</v>
      </c>
      <c r="I421" s="229"/>
      <c r="J421" s="225"/>
      <c r="K421" s="225"/>
      <c r="L421" s="230"/>
      <c r="M421" s="231"/>
      <c r="N421" s="232"/>
      <c r="O421" s="232"/>
      <c r="P421" s="232"/>
      <c r="Q421" s="232"/>
      <c r="R421" s="232"/>
      <c r="S421" s="232"/>
      <c r="T421" s="23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34" t="s">
        <v>169</v>
      </c>
      <c r="AU421" s="234" t="s">
        <v>80</v>
      </c>
      <c r="AV421" s="13" t="s">
        <v>78</v>
      </c>
      <c r="AW421" s="13" t="s">
        <v>171</v>
      </c>
      <c r="AX421" s="13" t="s">
        <v>70</v>
      </c>
      <c r="AY421" s="234" t="s">
        <v>158</v>
      </c>
    </row>
    <row r="422" s="14" customFormat="1">
      <c r="A422" s="14"/>
      <c r="B422" s="235"/>
      <c r="C422" s="236"/>
      <c r="D422" s="226" t="s">
        <v>169</v>
      </c>
      <c r="E422" s="237" t="s">
        <v>19</v>
      </c>
      <c r="F422" s="238" t="s">
        <v>304</v>
      </c>
      <c r="G422" s="236"/>
      <c r="H422" s="239">
        <v>19</v>
      </c>
      <c r="I422" s="240"/>
      <c r="J422" s="236"/>
      <c r="K422" s="236"/>
      <c r="L422" s="241"/>
      <c r="M422" s="242"/>
      <c r="N422" s="243"/>
      <c r="O422" s="243"/>
      <c r="P422" s="243"/>
      <c r="Q422" s="243"/>
      <c r="R422" s="243"/>
      <c r="S422" s="243"/>
      <c r="T422" s="24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45" t="s">
        <v>169</v>
      </c>
      <c r="AU422" s="245" t="s">
        <v>80</v>
      </c>
      <c r="AV422" s="14" t="s">
        <v>80</v>
      </c>
      <c r="AW422" s="14" t="s">
        <v>171</v>
      </c>
      <c r="AX422" s="14" t="s">
        <v>70</v>
      </c>
      <c r="AY422" s="245" t="s">
        <v>158</v>
      </c>
    </row>
    <row r="423" s="15" customFormat="1">
      <c r="A423" s="15"/>
      <c r="B423" s="256"/>
      <c r="C423" s="257"/>
      <c r="D423" s="226" t="s">
        <v>169</v>
      </c>
      <c r="E423" s="258" t="s">
        <v>19</v>
      </c>
      <c r="F423" s="259" t="s">
        <v>470</v>
      </c>
      <c r="G423" s="257"/>
      <c r="H423" s="260">
        <v>503</v>
      </c>
      <c r="I423" s="261"/>
      <c r="J423" s="257"/>
      <c r="K423" s="257"/>
      <c r="L423" s="262"/>
      <c r="M423" s="263"/>
      <c r="N423" s="264"/>
      <c r="O423" s="264"/>
      <c r="P423" s="264"/>
      <c r="Q423" s="264"/>
      <c r="R423" s="264"/>
      <c r="S423" s="264"/>
      <c r="T423" s="265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66" t="s">
        <v>169</v>
      </c>
      <c r="AU423" s="266" t="s">
        <v>80</v>
      </c>
      <c r="AV423" s="15" t="s">
        <v>165</v>
      </c>
      <c r="AW423" s="15" t="s">
        <v>171</v>
      </c>
      <c r="AX423" s="15" t="s">
        <v>78</v>
      </c>
      <c r="AY423" s="266" t="s">
        <v>158</v>
      </c>
    </row>
    <row r="424" s="2" customFormat="1" ht="14.4" customHeight="1">
      <c r="A424" s="40"/>
      <c r="B424" s="41"/>
      <c r="C424" s="206" t="s">
        <v>513</v>
      </c>
      <c r="D424" s="206" t="s">
        <v>160</v>
      </c>
      <c r="E424" s="207" t="s">
        <v>514</v>
      </c>
      <c r="F424" s="208" t="s">
        <v>515</v>
      </c>
      <c r="G424" s="209" t="s">
        <v>505</v>
      </c>
      <c r="H424" s="210">
        <v>57</v>
      </c>
      <c r="I424" s="211"/>
      <c r="J424" s="212">
        <f>ROUND(I424*H424,2)</f>
        <v>0</v>
      </c>
      <c r="K424" s="208" t="s">
        <v>164</v>
      </c>
      <c r="L424" s="46"/>
      <c r="M424" s="213" t="s">
        <v>19</v>
      </c>
      <c r="N424" s="214" t="s">
        <v>41</v>
      </c>
      <c r="O424" s="86"/>
      <c r="P424" s="215">
        <f>O424*H424</f>
        <v>0</v>
      </c>
      <c r="Q424" s="215">
        <v>0.010189999999999999</v>
      </c>
      <c r="R424" s="215">
        <f>Q424*H424</f>
        <v>0.58082999999999996</v>
      </c>
      <c r="S424" s="215">
        <v>0</v>
      </c>
      <c r="T424" s="216">
        <f>S424*H424</f>
        <v>0</v>
      </c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R424" s="217" t="s">
        <v>165</v>
      </c>
      <c r="AT424" s="217" t="s">
        <v>160</v>
      </c>
      <c r="AU424" s="217" t="s">
        <v>80</v>
      </c>
      <c r="AY424" s="19" t="s">
        <v>158</v>
      </c>
      <c r="BE424" s="218">
        <f>IF(N424="základní",J424,0)</f>
        <v>0</v>
      </c>
      <c r="BF424" s="218">
        <f>IF(N424="snížená",J424,0)</f>
        <v>0</v>
      </c>
      <c r="BG424" s="218">
        <f>IF(N424="zákl. přenesená",J424,0)</f>
        <v>0</v>
      </c>
      <c r="BH424" s="218">
        <f>IF(N424="sníž. přenesená",J424,0)</f>
        <v>0</v>
      </c>
      <c r="BI424" s="218">
        <f>IF(N424="nulová",J424,0)</f>
        <v>0</v>
      </c>
      <c r="BJ424" s="19" t="s">
        <v>78</v>
      </c>
      <c r="BK424" s="218">
        <f>ROUND(I424*H424,2)</f>
        <v>0</v>
      </c>
      <c r="BL424" s="19" t="s">
        <v>165</v>
      </c>
      <c r="BM424" s="217" t="s">
        <v>516</v>
      </c>
    </row>
    <row r="425" s="2" customFormat="1">
      <c r="A425" s="40"/>
      <c r="B425" s="41"/>
      <c r="C425" s="42"/>
      <c r="D425" s="219" t="s">
        <v>167</v>
      </c>
      <c r="E425" s="42"/>
      <c r="F425" s="220" t="s">
        <v>517</v>
      </c>
      <c r="G425" s="42"/>
      <c r="H425" s="42"/>
      <c r="I425" s="221"/>
      <c r="J425" s="42"/>
      <c r="K425" s="42"/>
      <c r="L425" s="46"/>
      <c r="M425" s="222"/>
      <c r="N425" s="223"/>
      <c r="O425" s="86"/>
      <c r="P425" s="86"/>
      <c r="Q425" s="86"/>
      <c r="R425" s="86"/>
      <c r="S425" s="86"/>
      <c r="T425" s="87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T425" s="19" t="s">
        <v>167</v>
      </c>
      <c r="AU425" s="19" t="s">
        <v>80</v>
      </c>
    </row>
    <row r="426" s="13" customFormat="1">
      <c r="A426" s="13"/>
      <c r="B426" s="224"/>
      <c r="C426" s="225"/>
      <c r="D426" s="226" t="s">
        <v>169</v>
      </c>
      <c r="E426" s="227" t="s">
        <v>19</v>
      </c>
      <c r="F426" s="228" t="s">
        <v>463</v>
      </c>
      <c r="G426" s="225"/>
      <c r="H426" s="227" t="s">
        <v>19</v>
      </c>
      <c r="I426" s="229"/>
      <c r="J426" s="225"/>
      <c r="K426" s="225"/>
      <c r="L426" s="230"/>
      <c r="M426" s="231"/>
      <c r="N426" s="232"/>
      <c r="O426" s="232"/>
      <c r="P426" s="232"/>
      <c r="Q426" s="232"/>
      <c r="R426" s="232"/>
      <c r="S426" s="232"/>
      <c r="T426" s="23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34" t="s">
        <v>169</v>
      </c>
      <c r="AU426" s="234" t="s">
        <v>80</v>
      </c>
      <c r="AV426" s="13" t="s">
        <v>78</v>
      </c>
      <c r="AW426" s="13" t="s">
        <v>171</v>
      </c>
      <c r="AX426" s="13" t="s">
        <v>70</v>
      </c>
      <c r="AY426" s="234" t="s">
        <v>158</v>
      </c>
    </row>
    <row r="427" s="13" customFormat="1">
      <c r="A427" s="13"/>
      <c r="B427" s="224"/>
      <c r="C427" s="225"/>
      <c r="D427" s="226" t="s">
        <v>169</v>
      </c>
      <c r="E427" s="227" t="s">
        <v>19</v>
      </c>
      <c r="F427" s="228" t="s">
        <v>518</v>
      </c>
      <c r="G427" s="225"/>
      <c r="H427" s="227" t="s">
        <v>19</v>
      </c>
      <c r="I427" s="229"/>
      <c r="J427" s="225"/>
      <c r="K427" s="225"/>
      <c r="L427" s="230"/>
      <c r="M427" s="231"/>
      <c r="N427" s="232"/>
      <c r="O427" s="232"/>
      <c r="P427" s="232"/>
      <c r="Q427" s="232"/>
      <c r="R427" s="232"/>
      <c r="S427" s="232"/>
      <c r="T427" s="23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34" t="s">
        <v>169</v>
      </c>
      <c r="AU427" s="234" t="s">
        <v>80</v>
      </c>
      <c r="AV427" s="13" t="s">
        <v>78</v>
      </c>
      <c r="AW427" s="13" t="s">
        <v>171</v>
      </c>
      <c r="AX427" s="13" t="s">
        <v>70</v>
      </c>
      <c r="AY427" s="234" t="s">
        <v>158</v>
      </c>
    </row>
    <row r="428" s="14" customFormat="1">
      <c r="A428" s="14"/>
      <c r="B428" s="235"/>
      <c r="C428" s="236"/>
      <c r="D428" s="226" t="s">
        <v>169</v>
      </c>
      <c r="E428" s="237" t="s">
        <v>19</v>
      </c>
      <c r="F428" s="238" t="s">
        <v>519</v>
      </c>
      <c r="G428" s="236"/>
      <c r="H428" s="239">
        <v>57</v>
      </c>
      <c r="I428" s="240"/>
      <c r="J428" s="236"/>
      <c r="K428" s="236"/>
      <c r="L428" s="241"/>
      <c r="M428" s="242"/>
      <c r="N428" s="243"/>
      <c r="O428" s="243"/>
      <c r="P428" s="243"/>
      <c r="Q428" s="243"/>
      <c r="R428" s="243"/>
      <c r="S428" s="243"/>
      <c r="T428" s="24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45" t="s">
        <v>169</v>
      </c>
      <c r="AU428" s="245" t="s">
        <v>80</v>
      </c>
      <c r="AV428" s="14" t="s">
        <v>80</v>
      </c>
      <c r="AW428" s="14" t="s">
        <v>171</v>
      </c>
      <c r="AX428" s="14" t="s">
        <v>70</v>
      </c>
      <c r="AY428" s="245" t="s">
        <v>158</v>
      </c>
    </row>
    <row r="429" s="15" customFormat="1">
      <c r="A429" s="15"/>
      <c r="B429" s="256"/>
      <c r="C429" s="257"/>
      <c r="D429" s="226" t="s">
        <v>169</v>
      </c>
      <c r="E429" s="258" t="s">
        <v>19</v>
      </c>
      <c r="F429" s="259" t="s">
        <v>470</v>
      </c>
      <c r="G429" s="257"/>
      <c r="H429" s="260">
        <v>57</v>
      </c>
      <c r="I429" s="261"/>
      <c r="J429" s="257"/>
      <c r="K429" s="257"/>
      <c r="L429" s="262"/>
      <c r="M429" s="263"/>
      <c r="N429" s="264"/>
      <c r="O429" s="264"/>
      <c r="P429" s="264"/>
      <c r="Q429" s="264"/>
      <c r="R429" s="264"/>
      <c r="S429" s="264"/>
      <c r="T429" s="265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T429" s="266" t="s">
        <v>169</v>
      </c>
      <c r="AU429" s="266" t="s">
        <v>80</v>
      </c>
      <c r="AV429" s="15" t="s">
        <v>165</v>
      </c>
      <c r="AW429" s="15" t="s">
        <v>171</v>
      </c>
      <c r="AX429" s="15" t="s">
        <v>78</v>
      </c>
      <c r="AY429" s="266" t="s">
        <v>158</v>
      </c>
    </row>
    <row r="430" s="2" customFormat="1" ht="14.4" customHeight="1">
      <c r="A430" s="40"/>
      <c r="B430" s="41"/>
      <c r="C430" s="246" t="s">
        <v>520</v>
      </c>
      <c r="D430" s="246" t="s">
        <v>400</v>
      </c>
      <c r="E430" s="247" t="s">
        <v>521</v>
      </c>
      <c r="F430" s="248" t="s">
        <v>522</v>
      </c>
      <c r="G430" s="249" t="s">
        <v>505</v>
      </c>
      <c r="H430" s="250">
        <v>5</v>
      </c>
      <c r="I430" s="251"/>
      <c r="J430" s="252">
        <f>ROUND(I430*H430,2)</f>
        <v>0</v>
      </c>
      <c r="K430" s="248" t="s">
        <v>164</v>
      </c>
      <c r="L430" s="253"/>
      <c r="M430" s="254" t="s">
        <v>19</v>
      </c>
      <c r="N430" s="255" t="s">
        <v>41</v>
      </c>
      <c r="O430" s="86"/>
      <c r="P430" s="215">
        <f>O430*H430</f>
        <v>0</v>
      </c>
      <c r="Q430" s="215">
        <v>0.254</v>
      </c>
      <c r="R430" s="215">
        <f>Q430*H430</f>
        <v>1.27</v>
      </c>
      <c r="S430" s="215">
        <v>0</v>
      </c>
      <c r="T430" s="216">
        <f>S430*H430</f>
        <v>0</v>
      </c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R430" s="217" t="s">
        <v>215</v>
      </c>
      <c r="AT430" s="217" t="s">
        <v>400</v>
      </c>
      <c r="AU430" s="217" t="s">
        <v>80</v>
      </c>
      <c r="AY430" s="19" t="s">
        <v>158</v>
      </c>
      <c r="BE430" s="218">
        <f>IF(N430="základní",J430,0)</f>
        <v>0</v>
      </c>
      <c r="BF430" s="218">
        <f>IF(N430="snížená",J430,0)</f>
        <v>0</v>
      </c>
      <c r="BG430" s="218">
        <f>IF(N430="zákl. přenesená",J430,0)</f>
        <v>0</v>
      </c>
      <c r="BH430" s="218">
        <f>IF(N430="sníž. přenesená",J430,0)</f>
        <v>0</v>
      </c>
      <c r="BI430" s="218">
        <f>IF(N430="nulová",J430,0)</f>
        <v>0</v>
      </c>
      <c r="BJ430" s="19" t="s">
        <v>78</v>
      </c>
      <c r="BK430" s="218">
        <f>ROUND(I430*H430,2)</f>
        <v>0</v>
      </c>
      <c r="BL430" s="19" t="s">
        <v>165</v>
      </c>
      <c r="BM430" s="217" t="s">
        <v>523</v>
      </c>
    </row>
    <row r="431" s="13" customFormat="1">
      <c r="A431" s="13"/>
      <c r="B431" s="224"/>
      <c r="C431" s="225"/>
      <c r="D431" s="226" t="s">
        <v>169</v>
      </c>
      <c r="E431" s="227" t="s">
        <v>19</v>
      </c>
      <c r="F431" s="228" t="s">
        <v>463</v>
      </c>
      <c r="G431" s="225"/>
      <c r="H431" s="227" t="s">
        <v>19</v>
      </c>
      <c r="I431" s="229"/>
      <c r="J431" s="225"/>
      <c r="K431" s="225"/>
      <c r="L431" s="230"/>
      <c r="M431" s="231"/>
      <c r="N431" s="232"/>
      <c r="O431" s="232"/>
      <c r="P431" s="232"/>
      <c r="Q431" s="232"/>
      <c r="R431" s="232"/>
      <c r="S431" s="232"/>
      <c r="T431" s="23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34" t="s">
        <v>169</v>
      </c>
      <c r="AU431" s="234" t="s">
        <v>80</v>
      </c>
      <c r="AV431" s="13" t="s">
        <v>78</v>
      </c>
      <c r="AW431" s="13" t="s">
        <v>171</v>
      </c>
      <c r="AX431" s="13" t="s">
        <v>70</v>
      </c>
      <c r="AY431" s="234" t="s">
        <v>158</v>
      </c>
    </row>
    <row r="432" s="13" customFormat="1">
      <c r="A432" s="13"/>
      <c r="B432" s="224"/>
      <c r="C432" s="225"/>
      <c r="D432" s="226" t="s">
        <v>169</v>
      </c>
      <c r="E432" s="227" t="s">
        <v>19</v>
      </c>
      <c r="F432" s="228" t="s">
        <v>518</v>
      </c>
      <c r="G432" s="225"/>
      <c r="H432" s="227" t="s">
        <v>19</v>
      </c>
      <c r="I432" s="229"/>
      <c r="J432" s="225"/>
      <c r="K432" s="225"/>
      <c r="L432" s="230"/>
      <c r="M432" s="231"/>
      <c r="N432" s="232"/>
      <c r="O432" s="232"/>
      <c r="P432" s="232"/>
      <c r="Q432" s="232"/>
      <c r="R432" s="232"/>
      <c r="S432" s="232"/>
      <c r="T432" s="23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34" t="s">
        <v>169</v>
      </c>
      <c r="AU432" s="234" t="s">
        <v>80</v>
      </c>
      <c r="AV432" s="13" t="s">
        <v>78</v>
      </c>
      <c r="AW432" s="13" t="s">
        <v>171</v>
      </c>
      <c r="AX432" s="13" t="s">
        <v>70</v>
      </c>
      <c r="AY432" s="234" t="s">
        <v>158</v>
      </c>
    </row>
    <row r="433" s="14" customFormat="1">
      <c r="A433" s="14"/>
      <c r="B433" s="235"/>
      <c r="C433" s="236"/>
      <c r="D433" s="226" t="s">
        <v>169</v>
      </c>
      <c r="E433" s="237" t="s">
        <v>19</v>
      </c>
      <c r="F433" s="238" t="s">
        <v>197</v>
      </c>
      <c r="G433" s="236"/>
      <c r="H433" s="239">
        <v>5</v>
      </c>
      <c r="I433" s="240"/>
      <c r="J433" s="236"/>
      <c r="K433" s="236"/>
      <c r="L433" s="241"/>
      <c r="M433" s="242"/>
      <c r="N433" s="243"/>
      <c r="O433" s="243"/>
      <c r="P433" s="243"/>
      <c r="Q433" s="243"/>
      <c r="R433" s="243"/>
      <c r="S433" s="243"/>
      <c r="T433" s="24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45" t="s">
        <v>169</v>
      </c>
      <c r="AU433" s="245" t="s">
        <v>80</v>
      </c>
      <c r="AV433" s="14" t="s">
        <v>80</v>
      </c>
      <c r="AW433" s="14" t="s">
        <v>171</v>
      </c>
      <c r="AX433" s="14" t="s">
        <v>70</v>
      </c>
      <c r="AY433" s="245" t="s">
        <v>158</v>
      </c>
    </row>
    <row r="434" s="15" customFormat="1">
      <c r="A434" s="15"/>
      <c r="B434" s="256"/>
      <c r="C434" s="257"/>
      <c r="D434" s="226" t="s">
        <v>169</v>
      </c>
      <c r="E434" s="258" t="s">
        <v>19</v>
      </c>
      <c r="F434" s="259" t="s">
        <v>470</v>
      </c>
      <c r="G434" s="257"/>
      <c r="H434" s="260">
        <v>5</v>
      </c>
      <c r="I434" s="261"/>
      <c r="J434" s="257"/>
      <c r="K434" s="257"/>
      <c r="L434" s="262"/>
      <c r="M434" s="263"/>
      <c r="N434" s="264"/>
      <c r="O434" s="264"/>
      <c r="P434" s="264"/>
      <c r="Q434" s="264"/>
      <c r="R434" s="264"/>
      <c r="S434" s="264"/>
      <c r="T434" s="26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66" t="s">
        <v>169</v>
      </c>
      <c r="AU434" s="266" t="s">
        <v>80</v>
      </c>
      <c r="AV434" s="15" t="s">
        <v>165</v>
      </c>
      <c r="AW434" s="15" t="s">
        <v>171</v>
      </c>
      <c r="AX434" s="15" t="s">
        <v>78</v>
      </c>
      <c r="AY434" s="266" t="s">
        <v>158</v>
      </c>
    </row>
    <row r="435" s="2" customFormat="1" ht="14.4" customHeight="1">
      <c r="A435" s="40"/>
      <c r="B435" s="41"/>
      <c r="C435" s="246" t="s">
        <v>524</v>
      </c>
      <c r="D435" s="246" t="s">
        <v>400</v>
      </c>
      <c r="E435" s="247" t="s">
        <v>525</v>
      </c>
      <c r="F435" s="248" t="s">
        <v>526</v>
      </c>
      <c r="G435" s="249" t="s">
        <v>505</v>
      </c>
      <c r="H435" s="250">
        <v>4</v>
      </c>
      <c r="I435" s="251"/>
      <c r="J435" s="252">
        <f>ROUND(I435*H435,2)</f>
        <v>0</v>
      </c>
      <c r="K435" s="248" t="s">
        <v>164</v>
      </c>
      <c r="L435" s="253"/>
      <c r="M435" s="254" t="s">
        <v>19</v>
      </c>
      <c r="N435" s="255" t="s">
        <v>41</v>
      </c>
      <c r="O435" s="86"/>
      <c r="P435" s="215">
        <f>O435*H435</f>
        <v>0</v>
      </c>
      <c r="Q435" s="215">
        <v>0.50600000000000001</v>
      </c>
      <c r="R435" s="215">
        <f>Q435*H435</f>
        <v>2.024</v>
      </c>
      <c r="S435" s="215">
        <v>0</v>
      </c>
      <c r="T435" s="216">
        <f>S435*H435</f>
        <v>0</v>
      </c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R435" s="217" t="s">
        <v>215</v>
      </c>
      <c r="AT435" s="217" t="s">
        <v>400</v>
      </c>
      <c r="AU435" s="217" t="s">
        <v>80</v>
      </c>
      <c r="AY435" s="19" t="s">
        <v>158</v>
      </c>
      <c r="BE435" s="218">
        <f>IF(N435="základní",J435,0)</f>
        <v>0</v>
      </c>
      <c r="BF435" s="218">
        <f>IF(N435="snížená",J435,0)</f>
        <v>0</v>
      </c>
      <c r="BG435" s="218">
        <f>IF(N435="zákl. přenesená",J435,0)</f>
        <v>0</v>
      </c>
      <c r="BH435" s="218">
        <f>IF(N435="sníž. přenesená",J435,0)</f>
        <v>0</v>
      </c>
      <c r="BI435" s="218">
        <f>IF(N435="nulová",J435,0)</f>
        <v>0</v>
      </c>
      <c r="BJ435" s="19" t="s">
        <v>78</v>
      </c>
      <c r="BK435" s="218">
        <f>ROUND(I435*H435,2)</f>
        <v>0</v>
      </c>
      <c r="BL435" s="19" t="s">
        <v>165</v>
      </c>
      <c r="BM435" s="217" t="s">
        <v>527</v>
      </c>
    </row>
    <row r="436" s="13" customFormat="1">
      <c r="A436" s="13"/>
      <c r="B436" s="224"/>
      <c r="C436" s="225"/>
      <c r="D436" s="226" t="s">
        <v>169</v>
      </c>
      <c r="E436" s="227" t="s">
        <v>19</v>
      </c>
      <c r="F436" s="228" t="s">
        <v>463</v>
      </c>
      <c r="G436" s="225"/>
      <c r="H436" s="227" t="s">
        <v>19</v>
      </c>
      <c r="I436" s="229"/>
      <c r="J436" s="225"/>
      <c r="K436" s="225"/>
      <c r="L436" s="230"/>
      <c r="M436" s="231"/>
      <c r="N436" s="232"/>
      <c r="O436" s="232"/>
      <c r="P436" s="232"/>
      <c r="Q436" s="232"/>
      <c r="R436" s="232"/>
      <c r="S436" s="232"/>
      <c r="T436" s="23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34" t="s">
        <v>169</v>
      </c>
      <c r="AU436" s="234" t="s">
        <v>80</v>
      </c>
      <c r="AV436" s="13" t="s">
        <v>78</v>
      </c>
      <c r="AW436" s="13" t="s">
        <v>171</v>
      </c>
      <c r="AX436" s="13" t="s">
        <v>70</v>
      </c>
      <c r="AY436" s="234" t="s">
        <v>158</v>
      </c>
    </row>
    <row r="437" s="13" customFormat="1">
      <c r="A437" s="13"/>
      <c r="B437" s="224"/>
      <c r="C437" s="225"/>
      <c r="D437" s="226" t="s">
        <v>169</v>
      </c>
      <c r="E437" s="227" t="s">
        <v>19</v>
      </c>
      <c r="F437" s="228" t="s">
        <v>518</v>
      </c>
      <c r="G437" s="225"/>
      <c r="H437" s="227" t="s">
        <v>19</v>
      </c>
      <c r="I437" s="229"/>
      <c r="J437" s="225"/>
      <c r="K437" s="225"/>
      <c r="L437" s="230"/>
      <c r="M437" s="231"/>
      <c r="N437" s="232"/>
      <c r="O437" s="232"/>
      <c r="P437" s="232"/>
      <c r="Q437" s="232"/>
      <c r="R437" s="232"/>
      <c r="S437" s="232"/>
      <c r="T437" s="23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34" t="s">
        <v>169</v>
      </c>
      <c r="AU437" s="234" t="s">
        <v>80</v>
      </c>
      <c r="AV437" s="13" t="s">
        <v>78</v>
      </c>
      <c r="AW437" s="13" t="s">
        <v>171</v>
      </c>
      <c r="AX437" s="13" t="s">
        <v>70</v>
      </c>
      <c r="AY437" s="234" t="s">
        <v>158</v>
      </c>
    </row>
    <row r="438" s="14" customFormat="1">
      <c r="A438" s="14"/>
      <c r="B438" s="235"/>
      <c r="C438" s="236"/>
      <c r="D438" s="226" t="s">
        <v>169</v>
      </c>
      <c r="E438" s="237" t="s">
        <v>19</v>
      </c>
      <c r="F438" s="238" t="s">
        <v>165</v>
      </c>
      <c r="G438" s="236"/>
      <c r="H438" s="239">
        <v>4</v>
      </c>
      <c r="I438" s="240"/>
      <c r="J438" s="236"/>
      <c r="K438" s="236"/>
      <c r="L438" s="241"/>
      <c r="M438" s="242"/>
      <c r="N438" s="243"/>
      <c r="O438" s="243"/>
      <c r="P438" s="243"/>
      <c r="Q438" s="243"/>
      <c r="R438" s="243"/>
      <c r="S438" s="243"/>
      <c r="T438" s="24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45" t="s">
        <v>169</v>
      </c>
      <c r="AU438" s="245" t="s">
        <v>80</v>
      </c>
      <c r="AV438" s="14" t="s">
        <v>80</v>
      </c>
      <c r="AW438" s="14" t="s">
        <v>171</v>
      </c>
      <c r="AX438" s="14" t="s">
        <v>70</v>
      </c>
      <c r="AY438" s="245" t="s">
        <v>158</v>
      </c>
    </row>
    <row r="439" s="15" customFormat="1">
      <c r="A439" s="15"/>
      <c r="B439" s="256"/>
      <c r="C439" s="257"/>
      <c r="D439" s="226" t="s">
        <v>169</v>
      </c>
      <c r="E439" s="258" t="s">
        <v>19</v>
      </c>
      <c r="F439" s="259" t="s">
        <v>470</v>
      </c>
      <c r="G439" s="257"/>
      <c r="H439" s="260">
        <v>4</v>
      </c>
      <c r="I439" s="261"/>
      <c r="J439" s="257"/>
      <c r="K439" s="257"/>
      <c r="L439" s="262"/>
      <c r="M439" s="263"/>
      <c r="N439" s="264"/>
      <c r="O439" s="264"/>
      <c r="P439" s="264"/>
      <c r="Q439" s="264"/>
      <c r="R439" s="264"/>
      <c r="S439" s="264"/>
      <c r="T439" s="265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T439" s="266" t="s">
        <v>169</v>
      </c>
      <c r="AU439" s="266" t="s">
        <v>80</v>
      </c>
      <c r="AV439" s="15" t="s">
        <v>165</v>
      </c>
      <c r="AW439" s="15" t="s">
        <v>171</v>
      </c>
      <c r="AX439" s="15" t="s">
        <v>78</v>
      </c>
      <c r="AY439" s="266" t="s">
        <v>158</v>
      </c>
    </row>
    <row r="440" s="2" customFormat="1" ht="14.4" customHeight="1">
      <c r="A440" s="40"/>
      <c r="B440" s="41"/>
      <c r="C440" s="246" t="s">
        <v>528</v>
      </c>
      <c r="D440" s="246" t="s">
        <v>400</v>
      </c>
      <c r="E440" s="247" t="s">
        <v>529</v>
      </c>
      <c r="F440" s="248" t="s">
        <v>530</v>
      </c>
      <c r="G440" s="249" t="s">
        <v>505</v>
      </c>
      <c r="H440" s="250">
        <v>2</v>
      </c>
      <c r="I440" s="251"/>
      <c r="J440" s="252">
        <f>ROUND(I440*H440,2)</f>
        <v>0</v>
      </c>
      <c r="K440" s="248" t="s">
        <v>19</v>
      </c>
      <c r="L440" s="253"/>
      <c r="M440" s="254" t="s">
        <v>19</v>
      </c>
      <c r="N440" s="255" t="s">
        <v>41</v>
      </c>
      <c r="O440" s="86"/>
      <c r="P440" s="215">
        <f>O440*H440</f>
        <v>0</v>
      </c>
      <c r="Q440" s="215">
        <v>0.50600000000000001</v>
      </c>
      <c r="R440" s="215">
        <f>Q440*H440</f>
        <v>1.012</v>
      </c>
      <c r="S440" s="215">
        <v>0</v>
      </c>
      <c r="T440" s="216">
        <f>S440*H440</f>
        <v>0</v>
      </c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R440" s="217" t="s">
        <v>215</v>
      </c>
      <c r="AT440" s="217" t="s">
        <v>400</v>
      </c>
      <c r="AU440" s="217" t="s">
        <v>80</v>
      </c>
      <c r="AY440" s="19" t="s">
        <v>158</v>
      </c>
      <c r="BE440" s="218">
        <f>IF(N440="základní",J440,0)</f>
        <v>0</v>
      </c>
      <c r="BF440" s="218">
        <f>IF(N440="snížená",J440,0)</f>
        <v>0</v>
      </c>
      <c r="BG440" s="218">
        <f>IF(N440="zákl. přenesená",J440,0)</f>
        <v>0</v>
      </c>
      <c r="BH440" s="218">
        <f>IF(N440="sníž. přenesená",J440,0)</f>
        <v>0</v>
      </c>
      <c r="BI440" s="218">
        <f>IF(N440="nulová",J440,0)</f>
        <v>0</v>
      </c>
      <c r="BJ440" s="19" t="s">
        <v>78</v>
      </c>
      <c r="BK440" s="218">
        <f>ROUND(I440*H440,2)</f>
        <v>0</v>
      </c>
      <c r="BL440" s="19" t="s">
        <v>165</v>
      </c>
      <c r="BM440" s="217" t="s">
        <v>531</v>
      </c>
    </row>
    <row r="441" s="13" customFormat="1">
      <c r="A441" s="13"/>
      <c r="B441" s="224"/>
      <c r="C441" s="225"/>
      <c r="D441" s="226" t="s">
        <v>169</v>
      </c>
      <c r="E441" s="227" t="s">
        <v>19</v>
      </c>
      <c r="F441" s="228" t="s">
        <v>463</v>
      </c>
      <c r="G441" s="225"/>
      <c r="H441" s="227" t="s">
        <v>19</v>
      </c>
      <c r="I441" s="229"/>
      <c r="J441" s="225"/>
      <c r="K441" s="225"/>
      <c r="L441" s="230"/>
      <c r="M441" s="231"/>
      <c r="N441" s="232"/>
      <c r="O441" s="232"/>
      <c r="P441" s="232"/>
      <c r="Q441" s="232"/>
      <c r="R441" s="232"/>
      <c r="S441" s="232"/>
      <c r="T441" s="23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34" t="s">
        <v>169</v>
      </c>
      <c r="AU441" s="234" t="s">
        <v>80</v>
      </c>
      <c r="AV441" s="13" t="s">
        <v>78</v>
      </c>
      <c r="AW441" s="13" t="s">
        <v>171</v>
      </c>
      <c r="AX441" s="13" t="s">
        <v>70</v>
      </c>
      <c r="AY441" s="234" t="s">
        <v>158</v>
      </c>
    </row>
    <row r="442" s="13" customFormat="1">
      <c r="A442" s="13"/>
      <c r="B442" s="224"/>
      <c r="C442" s="225"/>
      <c r="D442" s="226" t="s">
        <v>169</v>
      </c>
      <c r="E442" s="227" t="s">
        <v>19</v>
      </c>
      <c r="F442" s="228" t="s">
        <v>518</v>
      </c>
      <c r="G442" s="225"/>
      <c r="H442" s="227" t="s">
        <v>19</v>
      </c>
      <c r="I442" s="229"/>
      <c r="J442" s="225"/>
      <c r="K442" s="225"/>
      <c r="L442" s="230"/>
      <c r="M442" s="231"/>
      <c r="N442" s="232"/>
      <c r="O442" s="232"/>
      <c r="P442" s="232"/>
      <c r="Q442" s="232"/>
      <c r="R442" s="232"/>
      <c r="S442" s="232"/>
      <c r="T442" s="23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34" t="s">
        <v>169</v>
      </c>
      <c r="AU442" s="234" t="s">
        <v>80</v>
      </c>
      <c r="AV442" s="13" t="s">
        <v>78</v>
      </c>
      <c r="AW442" s="13" t="s">
        <v>171</v>
      </c>
      <c r="AX442" s="13" t="s">
        <v>70</v>
      </c>
      <c r="AY442" s="234" t="s">
        <v>158</v>
      </c>
    </row>
    <row r="443" s="14" customFormat="1">
      <c r="A443" s="14"/>
      <c r="B443" s="235"/>
      <c r="C443" s="236"/>
      <c r="D443" s="226" t="s">
        <v>169</v>
      </c>
      <c r="E443" s="237" t="s">
        <v>19</v>
      </c>
      <c r="F443" s="238" t="s">
        <v>80</v>
      </c>
      <c r="G443" s="236"/>
      <c r="H443" s="239">
        <v>2</v>
      </c>
      <c r="I443" s="240"/>
      <c r="J443" s="236"/>
      <c r="K443" s="236"/>
      <c r="L443" s="241"/>
      <c r="M443" s="242"/>
      <c r="N443" s="243"/>
      <c r="O443" s="243"/>
      <c r="P443" s="243"/>
      <c r="Q443" s="243"/>
      <c r="R443" s="243"/>
      <c r="S443" s="243"/>
      <c r="T443" s="24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45" t="s">
        <v>169</v>
      </c>
      <c r="AU443" s="245" t="s">
        <v>80</v>
      </c>
      <c r="AV443" s="14" t="s">
        <v>80</v>
      </c>
      <c r="AW443" s="14" t="s">
        <v>171</v>
      </c>
      <c r="AX443" s="14" t="s">
        <v>70</v>
      </c>
      <c r="AY443" s="245" t="s">
        <v>158</v>
      </c>
    </row>
    <row r="444" s="15" customFormat="1">
      <c r="A444" s="15"/>
      <c r="B444" s="256"/>
      <c r="C444" s="257"/>
      <c r="D444" s="226" t="s">
        <v>169</v>
      </c>
      <c r="E444" s="258" t="s">
        <v>19</v>
      </c>
      <c r="F444" s="259" t="s">
        <v>470</v>
      </c>
      <c r="G444" s="257"/>
      <c r="H444" s="260">
        <v>2</v>
      </c>
      <c r="I444" s="261"/>
      <c r="J444" s="257"/>
      <c r="K444" s="257"/>
      <c r="L444" s="262"/>
      <c r="M444" s="263"/>
      <c r="N444" s="264"/>
      <c r="O444" s="264"/>
      <c r="P444" s="264"/>
      <c r="Q444" s="264"/>
      <c r="R444" s="264"/>
      <c r="S444" s="264"/>
      <c r="T444" s="26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66" t="s">
        <v>169</v>
      </c>
      <c r="AU444" s="266" t="s">
        <v>80</v>
      </c>
      <c r="AV444" s="15" t="s">
        <v>165</v>
      </c>
      <c r="AW444" s="15" t="s">
        <v>171</v>
      </c>
      <c r="AX444" s="15" t="s">
        <v>78</v>
      </c>
      <c r="AY444" s="266" t="s">
        <v>158</v>
      </c>
    </row>
    <row r="445" s="2" customFormat="1" ht="14.4" customHeight="1">
      <c r="A445" s="40"/>
      <c r="B445" s="41"/>
      <c r="C445" s="246" t="s">
        <v>532</v>
      </c>
      <c r="D445" s="246" t="s">
        <v>400</v>
      </c>
      <c r="E445" s="247" t="s">
        <v>533</v>
      </c>
      <c r="F445" s="248" t="s">
        <v>534</v>
      </c>
      <c r="G445" s="249" t="s">
        <v>505</v>
      </c>
      <c r="H445" s="250">
        <v>18</v>
      </c>
      <c r="I445" s="251"/>
      <c r="J445" s="252">
        <f>ROUND(I445*H445,2)</f>
        <v>0</v>
      </c>
      <c r="K445" s="248" t="s">
        <v>164</v>
      </c>
      <c r="L445" s="253"/>
      <c r="M445" s="254" t="s">
        <v>19</v>
      </c>
      <c r="N445" s="255" t="s">
        <v>41</v>
      </c>
      <c r="O445" s="86"/>
      <c r="P445" s="215">
        <f>O445*H445</f>
        <v>0</v>
      </c>
      <c r="Q445" s="215">
        <v>1.0129999999999999</v>
      </c>
      <c r="R445" s="215">
        <f>Q445*H445</f>
        <v>18.233999999999998</v>
      </c>
      <c r="S445" s="215">
        <v>0</v>
      </c>
      <c r="T445" s="216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17" t="s">
        <v>215</v>
      </c>
      <c r="AT445" s="217" t="s">
        <v>400</v>
      </c>
      <c r="AU445" s="217" t="s">
        <v>80</v>
      </c>
      <c r="AY445" s="19" t="s">
        <v>158</v>
      </c>
      <c r="BE445" s="218">
        <f>IF(N445="základní",J445,0)</f>
        <v>0</v>
      </c>
      <c r="BF445" s="218">
        <f>IF(N445="snížená",J445,0)</f>
        <v>0</v>
      </c>
      <c r="BG445" s="218">
        <f>IF(N445="zákl. přenesená",J445,0)</f>
        <v>0</v>
      </c>
      <c r="BH445" s="218">
        <f>IF(N445="sníž. přenesená",J445,0)</f>
        <v>0</v>
      </c>
      <c r="BI445" s="218">
        <f>IF(N445="nulová",J445,0)</f>
        <v>0</v>
      </c>
      <c r="BJ445" s="19" t="s">
        <v>78</v>
      </c>
      <c r="BK445" s="218">
        <f>ROUND(I445*H445,2)</f>
        <v>0</v>
      </c>
      <c r="BL445" s="19" t="s">
        <v>165</v>
      </c>
      <c r="BM445" s="217" t="s">
        <v>535</v>
      </c>
    </row>
    <row r="446" s="13" customFormat="1">
      <c r="A446" s="13"/>
      <c r="B446" s="224"/>
      <c r="C446" s="225"/>
      <c r="D446" s="226" t="s">
        <v>169</v>
      </c>
      <c r="E446" s="227" t="s">
        <v>19</v>
      </c>
      <c r="F446" s="228" t="s">
        <v>463</v>
      </c>
      <c r="G446" s="225"/>
      <c r="H446" s="227" t="s">
        <v>19</v>
      </c>
      <c r="I446" s="229"/>
      <c r="J446" s="225"/>
      <c r="K446" s="225"/>
      <c r="L446" s="230"/>
      <c r="M446" s="231"/>
      <c r="N446" s="232"/>
      <c r="O446" s="232"/>
      <c r="P446" s="232"/>
      <c r="Q446" s="232"/>
      <c r="R446" s="232"/>
      <c r="S446" s="232"/>
      <c r="T446" s="23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34" t="s">
        <v>169</v>
      </c>
      <c r="AU446" s="234" t="s">
        <v>80</v>
      </c>
      <c r="AV446" s="13" t="s">
        <v>78</v>
      </c>
      <c r="AW446" s="13" t="s">
        <v>171</v>
      </c>
      <c r="AX446" s="13" t="s">
        <v>70</v>
      </c>
      <c r="AY446" s="234" t="s">
        <v>158</v>
      </c>
    </row>
    <row r="447" s="13" customFormat="1">
      <c r="A447" s="13"/>
      <c r="B447" s="224"/>
      <c r="C447" s="225"/>
      <c r="D447" s="226" t="s">
        <v>169</v>
      </c>
      <c r="E447" s="227" t="s">
        <v>19</v>
      </c>
      <c r="F447" s="228" t="s">
        <v>518</v>
      </c>
      <c r="G447" s="225"/>
      <c r="H447" s="227" t="s">
        <v>19</v>
      </c>
      <c r="I447" s="229"/>
      <c r="J447" s="225"/>
      <c r="K447" s="225"/>
      <c r="L447" s="230"/>
      <c r="M447" s="231"/>
      <c r="N447" s="232"/>
      <c r="O447" s="232"/>
      <c r="P447" s="232"/>
      <c r="Q447" s="232"/>
      <c r="R447" s="232"/>
      <c r="S447" s="232"/>
      <c r="T447" s="23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34" t="s">
        <v>169</v>
      </c>
      <c r="AU447" s="234" t="s">
        <v>80</v>
      </c>
      <c r="AV447" s="13" t="s">
        <v>78</v>
      </c>
      <c r="AW447" s="13" t="s">
        <v>171</v>
      </c>
      <c r="AX447" s="13" t="s">
        <v>70</v>
      </c>
      <c r="AY447" s="234" t="s">
        <v>158</v>
      </c>
    </row>
    <row r="448" s="14" customFormat="1">
      <c r="A448" s="14"/>
      <c r="B448" s="235"/>
      <c r="C448" s="236"/>
      <c r="D448" s="226" t="s">
        <v>169</v>
      </c>
      <c r="E448" s="237" t="s">
        <v>19</v>
      </c>
      <c r="F448" s="238" t="s">
        <v>299</v>
      </c>
      <c r="G448" s="236"/>
      <c r="H448" s="239">
        <v>18</v>
      </c>
      <c r="I448" s="240"/>
      <c r="J448" s="236"/>
      <c r="K448" s="236"/>
      <c r="L448" s="241"/>
      <c r="M448" s="242"/>
      <c r="N448" s="243"/>
      <c r="O448" s="243"/>
      <c r="P448" s="243"/>
      <c r="Q448" s="243"/>
      <c r="R448" s="243"/>
      <c r="S448" s="243"/>
      <c r="T448" s="24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45" t="s">
        <v>169</v>
      </c>
      <c r="AU448" s="245" t="s">
        <v>80</v>
      </c>
      <c r="AV448" s="14" t="s">
        <v>80</v>
      </c>
      <c r="AW448" s="14" t="s">
        <v>171</v>
      </c>
      <c r="AX448" s="14" t="s">
        <v>70</v>
      </c>
      <c r="AY448" s="245" t="s">
        <v>158</v>
      </c>
    </row>
    <row r="449" s="15" customFormat="1">
      <c r="A449" s="15"/>
      <c r="B449" s="256"/>
      <c r="C449" s="257"/>
      <c r="D449" s="226" t="s">
        <v>169</v>
      </c>
      <c r="E449" s="258" t="s">
        <v>19</v>
      </c>
      <c r="F449" s="259" t="s">
        <v>470</v>
      </c>
      <c r="G449" s="257"/>
      <c r="H449" s="260">
        <v>18</v>
      </c>
      <c r="I449" s="261"/>
      <c r="J449" s="257"/>
      <c r="K449" s="257"/>
      <c r="L449" s="262"/>
      <c r="M449" s="263"/>
      <c r="N449" s="264"/>
      <c r="O449" s="264"/>
      <c r="P449" s="264"/>
      <c r="Q449" s="264"/>
      <c r="R449" s="264"/>
      <c r="S449" s="264"/>
      <c r="T449" s="26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66" t="s">
        <v>169</v>
      </c>
      <c r="AU449" s="266" t="s">
        <v>80</v>
      </c>
      <c r="AV449" s="15" t="s">
        <v>165</v>
      </c>
      <c r="AW449" s="15" t="s">
        <v>171</v>
      </c>
      <c r="AX449" s="15" t="s">
        <v>78</v>
      </c>
      <c r="AY449" s="266" t="s">
        <v>158</v>
      </c>
    </row>
    <row r="450" s="2" customFormat="1" ht="14.4" customHeight="1">
      <c r="A450" s="40"/>
      <c r="B450" s="41"/>
      <c r="C450" s="246" t="s">
        <v>536</v>
      </c>
      <c r="D450" s="246" t="s">
        <v>400</v>
      </c>
      <c r="E450" s="247" t="s">
        <v>537</v>
      </c>
      <c r="F450" s="248" t="s">
        <v>538</v>
      </c>
      <c r="G450" s="249" t="s">
        <v>505</v>
      </c>
      <c r="H450" s="250">
        <v>2</v>
      </c>
      <c r="I450" s="251"/>
      <c r="J450" s="252">
        <f>ROUND(I450*H450,2)</f>
        <v>0</v>
      </c>
      <c r="K450" s="248" t="s">
        <v>164</v>
      </c>
      <c r="L450" s="253"/>
      <c r="M450" s="254" t="s">
        <v>19</v>
      </c>
      <c r="N450" s="255" t="s">
        <v>41</v>
      </c>
      <c r="O450" s="86"/>
      <c r="P450" s="215">
        <f>O450*H450</f>
        <v>0</v>
      </c>
      <c r="Q450" s="215">
        <v>0.112</v>
      </c>
      <c r="R450" s="215">
        <f>Q450*H450</f>
        <v>0.22400000000000001</v>
      </c>
      <c r="S450" s="215">
        <v>0</v>
      </c>
      <c r="T450" s="216">
        <f>S450*H450</f>
        <v>0</v>
      </c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R450" s="217" t="s">
        <v>215</v>
      </c>
      <c r="AT450" s="217" t="s">
        <v>400</v>
      </c>
      <c r="AU450" s="217" t="s">
        <v>80</v>
      </c>
      <c r="AY450" s="19" t="s">
        <v>158</v>
      </c>
      <c r="BE450" s="218">
        <f>IF(N450="základní",J450,0)</f>
        <v>0</v>
      </c>
      <c r="BF450" s="218">
        <f>IF(N450="snížená",J450,0)</f>
        <v>0</v>
      </c>
      <c r="BG450" s="218">
        <f>IF(N450="zákl. přenesená",J450,0)</f>
        <v>0</v>
      </c>
      <c r="BH450" s="218">
        <f>IF(N450="sníž. přenesená",J450,0)</f>
        <v>0</v>
      </c>
      <c r="BI450" s="218">
        <f>IF(N450="nulová",J450,0)</f>
        <v>0</v>
      </c>
      <c r="BJ450" s="19" t="s">
        <v>78</v>
      </c>
      <c r="BK450" s="218">
        <f>ROUND(I450*H450,2)</f>
        <v>0</v>
      </c>
      <c r="BL450" s="19" t="s">
        <v>165</v>
      </c>
      <c r="BM450" s="217" t="s">
        <v>539</v>
      </c>
    </row>
    <row r="451" s="13" customFormat="1">
      <c r="A451" s="13"/>
      <c r="B451" s="224"/>
      <c r="C451" s="225"/>
      <c r="D451" s="226" t="s">
        <v>169</v>
      </c>
      <c r="E451" s="227" t="s">
        <v>19</v>
      </c>
      <c r="F451" s="228" t="s">
        <v>463</v>
      </c>
      <c r="G451" s="225"/>
      <c r="H451" s="227" t="s">
        <v>19</v>
      </c>
      <c r="I451" s="229"/>
      <c r="J451" s="225"/>
      <c r="K451" s="225"/>
      <c r="L451" s="230"/>
      <c r="M451" s="231"/>
      <c r="N451" s="232"/>
      <c r="O451" s="232"/>
      <c r="P451" s="232"/>
      <c r="Q451" s="232"/>
      <c r="R451" s="232"/>
      <c r="S451" s="232"/>
      <c r="T451" s="23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34" t="s">
        <v>169</v>
      </c>
      <c r="AU451" s="234" t="s">
        <v>80</v>
      </c>
      <c r="AV451" s="13" t="s">
        <v>78</v>
      </c>
      <c r="AW451" s="13" t="s">
        <v>171</v>
      </c>
      <c r="AX451" s="13" t="s">
        <v>70</v>
      </c>
      <c r="AY451" s="234" t="s">
        <v>158</v>
      </c>
    </row>
    <row r="452" s="13" customFormat="1">
      <c r="A452" s="13"/>
      <c r="B452" s="224"/>
      <c r="C452" s="225"/>
      <c r="D452" s="226" t="s">
        <v>169</v>
      </c>
      <c r="E452" s="227" t="s">
        <v>19</v>
      </c>
      <c r="F452" s="228" t="s">
        <v>518</v>
      </c>
      <c r="G452" s="225"/>
      <c r="H452" s="227" t="s">
        <v>19</v>
      </c>
      <c r="I452" s="229"/>
      <c r="J452" s="225"/>
      <c r="K452" s="225"/>
      <c r="L452" s="230"/>
      <c r="M452" s="231"/>
      <c r="N452" s="232"/>
      <c r="O452" s="232"/>
      <c r="P452" s="232"/>
      <c r="Q452" s="232"/>
      <c r="R452" s="232"/>
      <c r="S452" s="232"/>
      <c r="T452" s="23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34" t="s">
        <v>169</v>
      </c>
      <c r="AU452" s="234" t="s">
        <v>80</v>
      </c>
      <c r="AV452" s="13" t="s">
        <v>78</v>
      </c>
      <c r="AW452" s="13" t="s">
        <v>171</v>
      </c>
      <c r="AX452" s="13" t="s">
        <v>70</v>
      </c>
      <c r="AY452" s="234" t="s">
        <v>158</v>
      </c>
    </row>
    <row r="453" s="14" customFormat="1">
      <c r="A453" s="14"/>
      <c r="B453" s="235"/>
      <c r="C453" s="236"/>
      <c r="D453" s="226" t="s">
        <v>169</v>
      </c>
      <c r="E453" s="237" t="s">
        <v>19</v>
      </c>
      <c r="F453" s="238" t="s">
        <v>80</v>
      </c>
      <c r="G453" s="236"/>
      <c r="H453" s="239">
        <v>2</v>
      </c>
      <c r="I453" s="240"/>
      <c r="J453" s="236"/>
      <c r="K453" s="236"/>
      <c r="L453" s="241"/>
      <c r="M453" s="242"/>
      <c r="N453" s="243"/>
      <c r="O453" s="243"/>
      <c r="P453" s="243"/>
      <c r="Q453" s="243"/>
      <c r="R453" s="243"/>
      <c r="S453" s="243"/>
      <c r="T453" s="24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45" t="s">
        <v>169</v>
      </c>
      <c r="AU453" s="245" t="s">
        <v>80</v>
      </c>
      <c r="AV453" s="14" t="s">
        <v>80</v>
      </c>
      <c r="AW453" s="14" t="s">
        <v>171</v>
      </c>
      <c r="AX453" s="14" t="s">
        <v>70</v>
      </c>
      <c r="AY453" s="245" t="s">
        <v>158</v>
      </c>
    </row>
    <row r="454" s="15" customFormat="1">
      <c r="A454" s="15"/>
      <c r="B454" s="256"/>
      <c r="C454" s="257"/>
      <c r="D454" s="226" t="s">
        <v>169</v>
      </c>
      <c r="E454" s="258" t="s">
        <v>19</v>
      </c>
      <c r="F454" s="259" t="s">
        <v>470</v>
      </c>
      <c r="G454" s="257"/>
      <c r="H454" s="260">
        <v>2</v>
      </c>
      <c r="I454" s="261"/>
      <c r="J454" s="257"/>
      <c r="K454" s="257"/>
      <c r="L454" s="262"/>
      <c r="M454" s="263"/>
      <c r="N454" s="264"/>
      <c r="O454" s="264"/>
      <c r="P454" s="264"/>
      <c r="Q454" s="264"/>
      <c r="R454" s="264"/>
      <c r="S454" s="264"/>
      <c r="T454" s="26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66" t="s">
        <v>169</v>
      </c>
      <c r="AU454" s="266" t="s">
        <v>80</v>
      </c>
      <c r="AV454" s="15" t="s">
        <v>165</v>
      </c>
      <c r="AW454" s="15" t="s">
        <v>171</v>
      </c>
      <c r="AX454" s="15" t="s">
        <v>78</v>
      </c>
      <c r="AY454" s="266" t="s">
        <v>158</v>
      </c>
    </row>
    <row r="455" s="2" customFormat="1" ht="14.4" customHeight="1">
      <c r="A455" s="40"/>
      <c r="B455" s="41"/>
      <c r="C455" s="246" t="s">
        <v>540</v>
      </c>
      <c r="D455" s="246" t="s">
        <v>400</v>
      </c>
      <c r="E455" s="247" t="s">
        <v>541</v>
      </c>
      <c r="F455" s="248" t="s">
        <v>542</v>
      </c>
      <c r="G455" s="249" t="s">
        <v>505</v>
      </c>
      <c r="H455" s="250">
        <v>3</v>
      </c>
      <c r="I455" s="251"/>
      <c r="J455" s="252">
        <f>ROUND(I455*H455,2)</f>
        <v>0</v>
      </c>
      <c r="K455" s="248" t="s">
        <v>164</v>
      </c>
      <c r="L455" s="253"/>
      <c r="M455" s="254" t="s">
        <v>19</v>
      </c>
      <c r="N455" s="255" t="s">
        <v>41</v>
      </c>
      <c r="O455" s="86"/>
      <c r="P455" s="215">
        <f>O455*H455</f>
        <v>0</v>
      </c>
      <c r="Q455" s="215">
        <v>0.081000000000000003</v>
      </c>
      <c r="R455" s="215">
        <f>Q455*H455</f>
        <v>0.24299999999999999</v>
      </c>
      <c r="S455" s="215">
        <v>0</v>
      </c>
      <c r="T455" s="216">
        <f>S455*H455</f>
        <v>0</v>
      </c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R455" s="217" t="s">
        <v>215</v>
      </c>
      <c r="AT455" s="217" t="s">
        <v>400</v>
      </c>
      <c r="AU455" s="217" t="s">
        <v>80</v>
      </c>
      <c r="AY455" s="19" t="s">
        <v>158</v>
      </c>
      <c r="BE455" s="218">
        <f>IF(N455="základní",J455,0)</f>
        <v>0</v>
      </c>
      <c r="BF455" s="218">
        <f>IF(N455="snížená",J455,0)</f>
        <v>0</v>
      </c>
      <c r="BG455" s="218">
        <f>IF(N455="zákl. přenesená",J455,0)</f>
        <v>0</v>
      </c>
      <c r="BH455" s="218">
        <f>IF(N455="sníž. přenesená",J455,0)</f>
        <v>0</v>
      </c>
      <c r="BI455" s="218">
        <f>IF(N455="nulová",J455,0)</f>
        <v>0</v>
      </c>
      <c r="BJ455" s="19" t="s">
        <v>78</v>
      </c>
      <c r="BK455" s="218">
        <f>ROUND(I455*H455,2)</f>
        <v>0</v>
      </c>
      <c r="BL455" s="19" t="s">
        <v>165</v>
      </c>
      <c r="BM455" s="217" t="s">
        <v>543</v>
      </c>
    </row>
    <row r="456" s="13" customFormat="1">
      <c r="A456" s="13"/>
      <c r="B456" s="224"/>
      <c r="C456" s="225"/>
      <c r="D456" s="226" t="s">
        <v>169</v>
      </c>
      <c r="E456" s="227" t="s">
        <v>19</v>
      </c>
      <c r="F456" s="228" t="s">
        <v>463</v>
      </c>
      <c r="G456" s="225"/>
      <c r="H456" s="227" t="s">
        <v>19</v>
      </c>
      <c r="I456" s="229"/>
      <c r="J456" s="225"/>
      <c r="K456" s="225"/>
      <c r="L456" s="230"/>
      <c r="M456" s="231"/>
      <c r="N456" s="232"/>
      <c r="O456" s="232"/>
      <c r="P456" s="232"/>
      <c r="Q456" s="232"/>
      <c r="R456" s="232"/>
      <c r="S456" s="232"/>
      <c r="T456" s="23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34" t="s">
        <v>169</v>
      </c>
      <c r="AU456" s="234" t="s">
        <v>80</v>
      </c>
      <c r="AV456" s="13" t="s">
        <v>78</v>
      </c>
      <c r="AW456" s="13" t="s">
        <v>171</v>
      </c>
      <c r="AX456" s="13" t="s">
        <v>70</v>
      </c>
      <c r="AY456" s="234" t="s">
        <v>158</v>
      </c>
    </row>
    <row r="457" s="13" customFormat="1">
      <c r="A457" s="13"/>
      <c r="B457" s="224"/>
      <c r="C457" s="225"/>
      <c r="D457" s="226" t="s">
        <v>169</v>
      </c>
      <c r="E457" s="227" t="s">
        <v>19</v>
      </c>
      <c r="F457" s="228" t="s">
        <v>518</v>
      </c>
      <c r="G457" s="225"/>
      <c r="H457" s="227" t="s">
        <v>19</v>
      </c>
      <c r="I457" s="229"/>
      <c r="J457" s="225"/>
      <c r="K457" s="225"/>
      <c r="L457" s="230"/>
      <c r="M457" s="231"/>
      <c r="N457" s="232"/>
      <c r="O457" s="232"/>
      <c r="P457" s="232"/>
      <c r="Q457" s="232"/>
      <c r="R457" s="232"/>
      <c r="S457" s="232"/>
      <c r="T457" s="23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34" t="s">
        <v>169</v>
      </c>
      <c r="AU457" s="234" t="s">
        <v>80</v>
      </c>
      <c r="AV457" s="13" t="s">
        <v>78</v>
      </c>
      <c r="AW457" s="13" t="s">
        <v>171</v>
      </c>
      <c r="AX457" s="13" t="s">
        <v>70</v>
      </c>
      <c r="AY457" s="234" t="s">
        <v>158</v>
      </c>
    </row>
    <row r="458" s="14" customFormat="1">
      <c r="A458" s="14"/>
      <c r="B458" s="235"/>
      <c r="C458" s="236"/>
      <c r="D458" s="226" t="s">
        <v>169</v>
      </c>
      <c r="E458" s="237" t="s">
        <v>19</v>
      </c>
      <c r="F458" s="238" t="s">
        <v>178</v>
      </c>
      <c r="G458" s="236"/>
      <c r="H458" s="239">
        <v>3</v>
      </c>
      <c r="I458" s="240"/>
      <c r="J458" s="236"/>
      <c r="K458" s="236"/>
      <c r="L458" s="241"/>
      <c r="M458" s="242"/>
      <c r="N458" s="243"/>
      <c r="O458" s="243"/>
      <c r="P458" s="243"/>
      <c r="Q458" s="243"/>
      <c r="R458" s="243"/>
      <c r="S458" s="243"/>
      <c r="T458" s="24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45" t="s">
        <v>169</v>
      </c>
      <c r="AU458" s="245" t="s">
        <v>80</v>
      </c>
      <c r="AV458" s="14" t="s">
        <v>80</v>
      </c>
      <c r="AW458" s="14" t="s">
        <v>171</v>
      </c>
      <c r="AX458" s="14" t="s">
        <v>70</v>
      </c>
      <c r="AY458" s="245" t="s">
        <v>158</v>
      </c>
    </row>
    <row r="459" s="15" customFormat="1">
      <c r="A459" s="15"/>
      <c r="B459" s="256"/>
      <c r="C459" s="257"/>
      <c r="D459" s="226" t="s">
        <v>169</v>
      </c>
      <c r="E459" s="258" t="s">
        <v>19</v>
      </c>
      <c r="F459" s="259" t="s">
        <v>470</v>
      </c>
      <c r="G459" s="257"/>
      <c r="H459" s="260">
        <v>3</v>
      </c>
      <c r="I459" s="261"/>
      <c r="J459" s="257"/>
      <c r="K459" s="257"/>
      <c r="L459" s="262"/>
      <c r="M459" s="263"/>
      <c r="N459" s="264"/>
      <c r="O459" s="264"/>
      <c r="P459" s="264"/>
      <c r="Q459" s="264"/>
      <c r="R459" s="264"/>
      <c r="S459" s="264"/>
      <c r="T459" s="265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66" t="s">
        <v>169</v>
      </c>
      <c r="AU459" s="266" t="s">
        <v>80</v>
      </c>
      <c r="AV459" s="15" t="s">
        <v>165</v>
      </c>
      <c r="AW459" s="15" t="s">
        <v>171</v>
      </c>
      <c r="AX459" s="15" t="s">
        <v>78</v>
      </c>
      <c r="AY459" s="266" t="s">
        <v>158</v>
      </c>
    </row>
    <row r="460" s="2" customFormat="1" ht="14.4" customHeight="1">
      <c r="A460" s="40"/>
      <c r="B460" s="41"/>
      <c r="C460" s="246" t="s">
        <v>544</v>
      </c>
      <c r="D460" s="246" t="s">
        <v>400</v>
      </c>
      <c r="E460" s="247" t="s">
        <v>545</v>
      </c>
      <c r="F460" s="248" t="s">
        <v>546</v>
      </c>
      <c r="G460" s="249" t="s">
        <v>505</v>
      </c>
      <c r="H460" s="250">
        <v>14</v>
      </c>
      <c r="I460" s="251"/>
      <c r="J460" s="252">
        <f>ROUND(I460*H460,2)</f>
        <v>0</v>
      </c>
      <c r="K460" s="248" t="s">
        <v>164</v>
      </c>
      <c r="L460" s="253"/>
      <c r="M460" s="254" t="s">
        <v>19</v>
      </c>
      <c r="N460" s="255" t="s">
        <v>41</v>
      </c>
      <c r="O460" s="86"/>
      <c r="P460" s="215">
        <f>O460*H460</f>
        <v>0</v>
      </c>
      <c r="Q460" s="215">
        <v>0.068000000000000005</v>
      </c>
      <c r="R460" s="215">
        <f>Q460*H460</f>
        <v>0.95200000000000007</v>
      </c>
      <c r="S460" s="215">
        <v>0</v>
      </c>
      <c r="T460" s="216">
        <f>S460*H460</f>
        <v>0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17" t="s">
        <v>215</v>
      </c>
      <c r="AT460" s="217" t="s">
        <v>400</v>
      </c>
      <c r="AU460" s="217" t="s">
        <v>80</v>
      </c>
      <c r="AY460" s="19" t="s">
        <v>158</v>
      </c>
      <c r="BE460" s="218">
        <f>IF(N460="základní",J460,0)</f>
        <v>0</v>
      </c>
      <c r="BF460" s="218">
        <f>IF(N460="snížená",J460,0)</f>
        <v>0</v>
      </c>
      <c r="BG460" s="218">
        <f>IF(N460="zákl. přenesená",J460,0)</f>
        <v>0</v>
      </c>
      <c r="BH460" s="218">
        <f>IF(N460="sníž. přenesená",J460,0)</f>
        <v>0</v>
      </c>
      <c r="BI460" s="218">
        <f>IF(N460="nulová",J460,0)</f>
        <v>0</v>
      </c>
      <c r="BJ460" s="19" t="s">
        <v>78</v>
      </c>
      <c r="BK460" s="218">
        <f>ROUND(I460*H460,2)</f>
        <v>0</v>
      </c>
      <c r="BL460" s="19" t="s">
        <v>165</v>
      </c>
      <c r="BM460" s="217" t="s">
        <v>547</v>
      </c>
    </row>
    <row r="461" s="13" customFormat="1">
      <c r="A461" s="13"/>
      <c r="B461" s="224"/>
      <c r="C461" s="225"/>
      <c r="D461" s="226" t="s">
        <v>169</v>
      </c>
      <c r="E461" s="227" t="s">
        <v>19</v>
      </c>
      <c r="F461" s="228" t="s">
        <v>463</v>
      </c>
      <c r="G461" s="225"/>
      <c r="H461" s="227" t="s">
        <v>19</v>
      </c>
      <c r="I461" s="229"/>
      <c r="J461" s="225"/>
      <c r="K461" s="225"/>
      <c r="L461" s="230"/>
      <c r="M461" s="231"/>
      <c r="N461" s="232"/>
      <c r="O461" s="232"/>
      <c r="P461" s="232"/>
      <c r="Q461" s="232"/>
      <c r="R461" s="232"/>
      <c r="S461" s="232"/>
      <c r="T461" s="23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34" t="s">
        <v>169</v>
      </c>
      <c r="AU461" s="234" t="s">
        <v>80</v>
      </c>
      <c r="AV461" s="13" t="s">
        <v>78</v>
      </c>
      <c r="AW461" s="13" t="s">
        <v>171</v>
      </c>
      <c r="AX461" s="13" t="s">
        <v>70</v>
      </c>
      <c r="AY461" s="234" t="s">
        <v>158</v>
      </c>
    </row>
    <row r="462" s="13" customFormat="1">
      <c r="A462" s="13"/>
      <c r="B462" s="224"/>
      <c r="C462" s="225"/>
      <c r="D462" s="226" t="s">
        <v>169</v>
      </c>
      <c r="E462" s="227" t="s">
        <v>19</v>
      </c>
      <c r="F462" s="228" t="s">
        <v>518</v>
      </c>
      <c r="G462" s="225"/>
      <c r="H462" s="227" t="s">
        <v>19</v>
      </c>
      <c r="I462" s="229"/>
      <c r="J462" s="225"/>
      <c r="K462" s="225"/>
      <c r="L462" s="230"/>
      <c r="M462" s="231"/>
      <c r="N462" s="232"/>
      <c r="O462" s="232"/>
      <c r="P462" s="232"/>
      <c r="Q462" s="232"/>
      <c r="R462" s="232"/>
      <c r="S462" s="232"/>
      <c r="T462" s="23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34" t="s">
        <v>169</v>
      </c>
      <c r="AU462" s="234" t="s">
        <v>80</v>
      </c>
      <c r="AV462" s="13" t="s">
        <v>78</v>
      </c>
      <c r="AW462" s="13" t="s">
        <v>171</v>
      </c>
      <c r="AX462" s="13" t="s">
        <v>70</v>
      </c>
      <c r="AY462" s="234" t="s">
        <v>158</v>
      </c>
    </row>
    <row r="463" s="14" customFormat="1">
      <c r="A463" s="14"/>
      <c r="B463" s="235"/>
      <c r="C463" s="236"/>
      <c r="D463" s="226" t="s">
        <v>169</v>
      </c>
      <c r="E463" s="237" t="s">
        <v>19</v>
      </c>
      <c r="F463" s="238" t="s">
        <v>269</v>
      </c>
      <c r="G463" s="236"/>
      <c r="H463" s="239">
        <v>14</v>
      </c>
      <c r="I463" s="240"/>
      <c r="J463" s="236"/>
      <c r="K463" s="236"/>
      <c r="L463" s="241"/>
      <c r="M463" s="242"/>
      <c r="N463" s="243"/>
      <c r="O463" s="243"/>
      <c r="P463" s="243"/>
      <c r="Q463" s="243"/>
      <c r="R463" s="243"/>
      <c r="S463" s="243"/>
      <c r="T463" s="24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45" t="s">
        <v>169</v>
      </c>
      <c r="AU463" s="245" t="s">
        <v>80</v>
      </c>
      <c r="AV463" s="14" t="s">
        <v>80</v>
      </c>
      <c r="AW463" s="14" t="s">
        <v>171</v>
      </c>
      <c r="AX463" s="14" t="s">
        <v>70</v>
      </c>
      <c r="AY463" s="245" t="s">
        <v>158</v>
      </c>
    </row>
    <row r="464" s="15" customFormat="1">
      <c r="A464" s="15"/>
      <c r="B464" s="256"/>
      <c r="C464" s="257"/>
      <c r="D464" s="226" t="s">
        <v>169</v>
      </c>
      <c r="E464" s="258" t="s">
        <v>19</v>
      </c>
      <c r="F464" s="259" t="s">
        <v>470</v>
      </c>
      <c r="G464" s="257"/>
      <c r="H464" s="260">
        <v>14</v>
      </c>
      <c r="I464" s="261"/>
      <c r="J464" s="257"/>
      <c r="K464" s="257"/>
      <c r="L464" s="262"/>
      <c r="M464" s="263"/>
      <c r="N464" s="264"/>
      <c r="O464" s="264"/>
      <c r="P464" s="264"/>
      <c r="Q464" s="264"/>
      <c r="R464" s="264"/>
      <c r="S464" s="264"/>
      <c r="T464" s="26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6" t="s">
        <v>169</v>
      </c>
      <c r="AU464" s="266" t="s">
        <v>80</v>
      </c>
      <c r="AV464" s="15" t="s">
        <v>165</v>
      </c>
      <c r="AW464" s="15" t="s">
        <v>171</v>
      </c>
      <c r="AX464" s="15" t="s">
        <v>78</v>
      </c>
      <c r="AY464" s="266" t="s">
        <v>158</v>
      </c>
    </row>
    <row r="465" s="2" customFormat="1" ht="14.4" customHeight="1">
      <c r="A465" s="40"/>
      <c r="B465" s="41"/>
      <c r="C465" s="246" t="s">
        <v>548</v>
      </c>
      <c r="D465" s="246" t="s">
        <v>400</v>
      </c>
      <c r="E465" s="247" t="s">
        <v>549</v>
      </c>
      <c r="F465" s="248" t="s">
        <v>550</v>
      </c>
      <c r="G465" s="249" t="s">
        <v>505</v>
      </c>
      <c r="H465" s="250">
        <v>3</v>
      </c>
      <c r="I465" s="251"/>
      <c r="J465" s="252">
        <f>ROUND(I465*H465,2)</f>
        <v>0</v>
      </c>
      <c r="K465" s="248" t="s">
        <v>164</v>
      </c>
      <c r="L465" s="253"/>
      <c r="M465" s="254" t="s">
        <v>19</v>
      </c>
      <c r="N465" s="255" t="s">
        <v>41</v>
      </c>
      <c r="O465" s="86"/>
      <c r="P465" s="215">
        <f>O465*H465</f>
        <v>0</v>
      </c>
      <c r="Q465" s="215">
        <v>0.050999999999999997</v>
      </c>
      <c r="R465" s="215">
        <f>Q465*H465</f>
        <v>0.153</v>
      </c>
      <c r="S465" s="215">
        <v>0</v>
      </c>
      <c r="T465" s="216">
        <f>S465*H465</f>
        <v>0</v>
      </c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R465" s="217" t="s">
        <v>215</v>
      </c>
      <c r="AT465" s="217" t="s">
        <v>400</v>
      </c>
      <c r="AU465" s="217" t="s">
        <v>80</v>
      </c>
      <c r="AY465" s="19" t="s">
        <v>158</v>
      </c>
      <c r="BE465" s="218">
        <f>IF(N465="základní",J465,0)</f>
        <v>0</v>
      </c>
      <c r="BF465" s="218">
        <f>IF(N465="snížená",J465,0)</f>
        <v>0</v>
      </c>
      <c r="BG465" s="218">
        <f>IF(N465="zákl. přenesená",J465,0)</f>
        <v>0</v>
      </c>
      <c r="BH465" s="218">
        <f>IF(N465="sníž. přenesená",J465,0)</f>
        <v>0</v>
      </c>
      <c r="BI465" s="218">
        <f>IF(N465="nulová",J465,0)</f>
        <v>0</v>
      </c>
      <c r="BJ465" s="19" t="s">
        <v>78</v>
      </c>
      <c r="BK465" s="218">
        <f>ROUND(I465*H465,2)</f>
        <v>0</v>
      </c>
      <c r="BL465" s="19" t="s">
        <v>165</v>
      </c>
      <c r="BM465" s="217" t="s">
        <v>551</v>
      </c>
    </row>
    <row r="466" s="13" customFormat="1">
      <c r="A466" s="13"/>
      <c r="B466" s="224"/>
      <c r="C466" s="225"/>
      <c r="D466" s="226" t="s">
        <v>169</v>
      </c>
      <c r="E466" s="227" t="s">
        <v>19</v>
      </c>
      <c r="F466" s="228" t="s">
        <v>463</v>
      </c>
      <c r="G466" s="225"/>
      <c r="H466" s="227" t="s">
        <v>19</v>
      </c>
      <c r="I466" s="229"/>
      <c r="J466" s="225"/>
      <c r="K466" s="225"/>
      <c r="L466" s="230"/>
      <c r="M466" s="231"/>
      <c r="N466" s="232"/>
      <c r="O466" s="232"/>
      <c r="P466" s="232"/>
      <c r="Q466" s="232"/>
      <c r="R466" s="232"/>
      <c r="S466" s="232"/>
      <c r="T466" s="23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34" t="s">
        <v>169</v>
      </c>
      <c r="AU466" s="234" t="s">
        <v>80</v>
      </c>
      <c r="AV466" s="13" t="s">
        <v>78</v>
      </c>
      <c r="AW466" s="13" t="s">
        <v>171</v>
      </c>
      <c r="AX466" s="13" t="s">
        <v>70</v>
      </c>
      <c r="AY466" s="234" t="s">
        <v>158</v>
      </c>
    </row>
    <row r="467" s="13" customFormat="1">
      <c r="A467" s="13"/>
      <c r="B467" s="224"/>
      <c r="C467" s="225"/>
      <c r="D467" s="226" t="s">
        <v>169</v>
      </c>
      <c r="E467" s="227" t="s">
        <v>19</v>
      </c>
      <c r="F467" s="228" t="s">
        <v>518</v>
      </c>
      <c r="G467" s="225"/>
      <c r="H467" s="227" t="s">
        <v>19</v>
      </c>
      <c r="I467" s="229"/>
      <c r="J467" s="225"/>
      <c r="K467" s="225"/>
      <c r="L467" s="230"/>
      <c r="M467" s="231"/>
      <c r="N467" s="232"/>
      <c r="O467" s="232"/>
      <c r="P467" s="232"/>
      <c r="Q467" s="232"/>
      <c r="R467" s="232"/>
      <c r="S467" s="232"/>
      <c r="T467" s="23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34" t="s">
        <v>169</v>
      </c>
      <c r="AU467" s="234" t="s">
        <v>80</v>
      </c>
      <c r="AV467" s="13" t="s">
        <v>78</v>
      </c>
      <c r="AW467" s="13" t="s">
        <v>171</v>
      </c>
      <c r="AX467" s="13" t="s">
        <v>70</v>
      </c>
      <c r="AY467" s="234" t="s">
        <v>158</v>
      </c>
    </row>
    <row r="468" s="14" customFormat="1">
      <c r="A468" s="14"/>
      <c r="B468" s="235"/>
      <c r="C468" s="236"/>
      <c r="D468" s="226" t="s">
        <v>169</v>
      </c>
      <c r="E468" s="237" t="s">
        <v>19</v>
      </c>
      <c r="F468" s="238" t="s">
        <v>178</v>
      </c>
      <c r="G468" s="236"/>
      <c r="H468" s="239">
        <v>3</v>
      </c>
      <c r="I468" s="240"/>
      <c r="J468" s="236"/>
      <c r="K468" s="236"/>
      <c r="L468" s="241"/>
      <c r="M468" s="242"/>
      <c r="N468" s="243"/>
      <c r="O468" s="243"/>
      <c r="P468" s="243"/>
      <c r="Q468" s="243"/>
      <c r="R468" s="243"/>
      <c r="S468" s="243"/>
      <c r="T468" s="24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45" t="s">
        <v>169</v>
      </c>
      <c r="AU468" s="245" t="s">
        <v>80</v>
      </c>
      <c r="AV468" s="14" t="s">
        <v>80</v>
      </c>
      <c r="AW468" s="14" t="s">
        <v>171</v>
      </c>
      <c r="AX468" s="14" t="s">
        <v>70</v>
      </c>
      <c r="AY468" s="245" t="s">
        <v>158</v>
      </c>
    </row>
    <row r="469" s="15" customFormat="1">
      <c r="A469" s="15"/>
      <c r="B469" s="256"/>
      <c r="C469" s="257"/>
      <c r="D469" s="226" t="s">
        <v>169</v>
      </c>
      <c r="E469" s="258" t="s">
        <v>19</v>
      </c>
      <c r="F469" s="259" t="s">
        <v>470</v>
      </c>
      <c r="G469" s="257"/>
      <c r="H469" s="260">
        <v>3</v>
      </c>
      <c r="I469" s="261"/>
      <c r="J469" s="257"/>
      <c r="K469" s="257"/>
      <c r="L469" s="262"/>
      <c r="M469" s="263"/>
      <c r="N469" s="264"/>
      <c r="O469" s="264"/>
      <c r="P469" s="264"/>
      <c r="Q469" s="264"/>
      <c r="R469" s="264"/>
      <c r="S469" s="264"/>
      <c r="T469" s="265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66" t="s">
        <v>169</v>
      </c>
      <c r="AU469" s="266" t="s">
        <v>80</v>
      </c>
      <c r="AV469" s="15" t="s">
        <v>165</v>
      </c>
      <c r="AW469" s="15" t="s">
        <v>171</v>
      </c>
      <c r="AX469" s="15" t="s">
        <v>78</v>
      </c>
      <c r="AY469" s="266" t="s">
        <v>158</v>
      </c>
    </row>
    <row r="470" s="2" customFormat="1" ht="14.4" customHeight="1">
      <c r="A470" s="40"/>
      <c r="B470" s="41"/>
      <c r="C470" s="246" t="s">
        <v>552</v>
      </c>
      <c r="D470" s="246" t="s">
        <v>400</v>
      </c>
      <c r="E470" s="247" t="s">
        <v>553</v>
      </c>
      <c r="F470" s="248" t="s">
        <v>554</v>
      </c>
      <c r="G470" s="249" t="s">
        <v>505</v>
      </c>
      <c r="H470" s="250">
        <v>4</v>
      </c>
      <c r="I470" s="251"/>
      <c r="J470" s="252">
        <f>ROUND(I470*H470,2)</f>
        <v>0</v>
      </c>
      <c r="K470" s="248" t="s">
        <v>164</v>
      </c>
      <c r="L470" s="253"/>
      <c r="M470" s="254" t="s">
        <v>19</v>
      </c>
      <c r="N470" s="255" t="s">
        <v>41</v>
      </c>
      <c r="O470" s="86"/>
      <c r="P470" s="215">
        <f>O470*H470</f>
        <v>0</v>
      </c>
      <c r="Q470" s="215">
        <v>0.040000000000000001</v>
      </c>
      <c r="R470" s="215">
        <f>Q470*H470</f>
        <v>0.16</v>
      </c>
      <c r="S470" s="215">
        <v>0</v>
      </c>
      <c r="T470" s="216">
        <f>S470*H470</f>
        <v>0</v>
      </c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R470" s="217" t="s">
        <v>215</v>
      </c>
      <c r="AT470" s="217" t="s">
        <v>400</v>
      </c>
      <c r="AU470" s="217" t="s">
        <v>80</v>
      </c>
      <c r="AY470" s="19" t="s">
        <v>158</v>
      </c>
      <c r="BE470" s="218">
        <f>IF(N470="základní",J470,0)</f>
        <v>0</v>
      </c>
      <c r="BF470" s="218">
        <f>IF(N470="snížená",J470,0)</f>
        <v>0</v>
      </c>
      <c r="BG470" s="218">
        <f>IF(N470="zákl. přenesená",J470,0)</f>
        <v>0</v>
      </c>
      <c r="BH470" s="218">
        <f>IF(N470="sníž. přenesená",J470,0)</f>
        <v>0</v>
      </c>
      <c r="BI470" s="218">
        <f>IF(N470="nulová",J470,0)</f>
        <v>0</v>
      </c>
      <c r="BJ470" s="19" t="s">
        <v>78</v>
      </c>
      <c r="BK470" s="218">
        <f>ROUND(I470*H470,2)</f>
        <v>0</v>
      </c>
      <c r="BL470" s="19" t="s">
        <v>165</v>
      </c>
      <c r="BM470" s="217" t="s">
        <v>555</v>
      </c>
    </row>
    <row r="471" s="13" customFormat="1">
      <c r="A471" s="13"/>
      <c r="B471" s="224"/>
      <c r="C471" s="225"/>
      <c r="D471" s="226" t="s">
        <v>169</v>
      </c>
      <c r="E471" s="227" t="s">
        <v>19</v>
      </c>
      <c r="F471" s="228" t="s">
        <v>463</v>
      </c>
      <c r="G471" s="225"/>
      <c r="H471" s="227" t="s">
        <v>19</v>
      </c>
      <c r="I471" s="229"/>
      <c r="J471" s="225"/>
      <c r="K471" s="225"/>
      <c r="L471" s="230"/>
      <c r="M471" s="231"/>
      <c r="N471" s="232"/>
      <c r="O471" s="232"/>
      <c r="P471" s="232"/>
      <c r="Q471" s="232"/>
      <c r="R471" s="232"/>
      <c r="S471" s="232"/>
      <c r="T471" s="23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34" t="s">
        <v>169</v>
      </c>
      <c r="AU471" s="234" t="s">
        <v>80</v>
      </c>
      <c r="AV471" s="13" t="s">
        <v>78</v>
      </c>
      <c r="AW471" s="13" t="s">
        <v>171</v>
      </c>
      <c r="AX471" s="13" t="s">
        <v>70</v>
      </c>
      <c r="AY471" s="234" t="s">
        <v>158</v>
      </c>
    </row>
    <row r="472" s="13" customFormat="1">
      <c r="A472" s="13"/>
      <c r="B472" s="224"/>
      <c r="C472" s="225"/>
      <c r="D472" s="226" t="s">
        <v>169</v>
      </c>
      <c r="E472" s="227" t="s">
        <v>19</v>
      </c>
      <c r="F472" s="228" t="s">
        <v>518</v>
      </c>
      <c r="G472" s="225"/>
      <c r="H472" s="227" t="s">
        <v>19</v>
      </c>
      <c r="I472" s="229"/>
      <c r="J472" s="225"/>
      <c r="K472" s="225"/>
      <c r="L472" s="230"/>
      <c r="M472" s="231"/>
      <c r="N472" s="232"/>
      <c r="O472" s="232"/>
      <c r="P472" s="232"/>
      <c r="Q472" s="232"/>
      <c r="R472" s="232"/>
      <c r="S472" s="232"/>
      <c r="T472" s="23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34" t="s">
        <v>169</v>
      </c>
      <c r="AU472" s="234" t="s">
        <v>80</v>
      </c>
      <c r="AV472" s="13" t="s">
        <v>78</v>
      </c>
      <c r="AW472" s="13" t="s">
        <v>171</v>
      </c>
      <c r="AX472" s="13" t="s">
        <v>70</v>
      </c>
      <c r="AY472" s="234" t="s">
        <v>158</v>
      </c>
    </row>
    <row r="473" s="14" customFormat="1">
      <c r="A473" s="14"/>
      <c r="B473" s="235"/>
      <c r="C473" s="236"/>
      <c r="D473" s="226" t="s">
        <v>169</v>
      </c>
      <c r="E473" s="237" t="s">
        <v>19</v>
      </c>
      <c r="F473" s="238" t="s">
        <v>165</v>
      </c>
      <c r="G473" s="236"/>
      <c r="H473" s="239">
        <v>4</v>
      </c>
      <c r="I473" s="240"/>
      <c r="J473" s="236"/>
      <c r="K473" s="236"/>
      <c r="L473" s="241"/>
      <c r="M473" s="242"/>
      <c r="N473" s="243"/>
      <c r="O473" s="243"/>
      <c r="P473" s="243"/>
      <c r="Q473" s="243"/>
      <c r="R473" s="243"/>
      <c r="S473" s="243"/>
      <c r="T473" s="24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45" t="s">
        <v>169</v>
      </c>
      <c r="AU473" s="245" t="s">
        <v>80</v>
      </c>
      <c r="AV473" s="14" t="s">
        <v>80</v>
      </c>
      <c r="AW473" s="14" t="s">
        <v>171</v>
      </c>
      <c r="AX473" s="14" t="s">
        <v>70</v>
      </c>
      <c r="AY473" s="245" t="s">
        <v>158</v>
      </c>
    </row>
    <row r="474" s="15" customFormat="1">
      <c r="A474" s="15"/>
      <c r="B474" s="256"/>
      <c r="C474" s="257"/>
      <c r="D474" s="226" t="s">
        <v>169</v>
      </c>
      <c r="E474" s="258" t="s">
        <v>19</v>
      </c>
      <c r="F474" s="259" t="s">
        <v>470</v>
      </c>
      <c r="G474" s="257"/>
      <c r="H474" s="260">
        <v>4</v>
      </c>
      <c r="I474" s="261"/>
      <c r="J474" s="257"/>
      <c r="K474" s="257"/>
      <c r="L474" s="262"/>
      <c r="M474" s="263"/>
      <c r="N474" s="264"/>
      <c r="O474" s="264"/>
      <c r="P474" s="264"/>
      <c r="Q474" s="264"/>
      <c r="R474" s="264"/>
      <c r="S474" s="264"/>
      <c r="T474" s="26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T474" s="266" t="s">
        <v>169</v>
      </c>
      <c r="AU474" s="266" t="s">
        <v>80</v>
      </c>
      <c r="AV474" s="15" t="s">
        <v>165</v>
      </c>
      <c r="AW474" s="15" t="s">
        <v>171</v>
      </c>
      <c r="AX474" s="15" t="s">
        <v>78</v>
      </c>
      <c r="AY474" s="266" t="s">
        <v>158</v>
      </c>
    </row>
    <row r="475" s="2" customFormat="1" ht="14.4" customHeight="1">
      <c r="A475" s="40"/>
      <c r="B475" s="41"/>
      <c r="C475" s="246" t="s">
        <v>556</v>
      </c>
      <c r="D475" s="246" t="s">
        <v>400</v>
      </c>
      <c r="E475" s="247" t="s">
        <v>557</v>
      </c>
      <c r="F475" s="248" t="s">
        <v>558</v>
      </c>
      <c r="G475" s="249" t="s">
        <v>505</v>
      </c>
      <c r="H475" s="250">
        <v>2</v>
      </c>
      <c r="I475" s="251"/>
      <c r="J475" s="252">
        <f>ROUND(I475*H475,2)</f>
        <v>0</v>
      </c>
      <c r="K475" s="248" t="s">
        <v>164</v>
      </c>
      <c r="L475" s="253"/>
      <c r="M475" s="254" t="s">
        <v>19</v>
      </c>
      <c r="N475" s="255" t="s">
        <v>41</v>
      </c>
      <c r="O475" s="86"/>
      <c r="P475" s="215">
        <f>O475*H475</f>
        <v>0</v>
      </c>
      <c r="Q475" s="215">
        <v>0.028000000000000001</v>
      </c>
      <c r="R475" s="215">
        <f>Q475*H475</f>
        <v>0.056000000000000001</v>
      </c>
      <c r="S475" s="215">
        <v>0</v>
      </c>
      <c r="T475" s="216">
        <f>S475*H475</f>
        <v>0</v>
      </c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R475" s="217" t="s">
        <v>215</v>
      </c>
      <c r="AT475" s="217" t="s">
        <v>400</v>
      </c>
      <c r="AU475" s="217" t="s">
        <v>80</v>
      </c>
      <c r="AY475" s="19" t="s">
        <v>158</v>
      </c>
      <c r="BE475" s="218">
        <f>IF(N475="základní",J475,0)</f>
        <v>0</v>
      </c>
      <c r="BF475" s="218">
        <f>IF(N475="snížená",J475,0)</f>
        <v>0</v>
      </c>
      <c r="BG475" s="218">
        <f>IF(N475="zákl. přenesená",J475,0)</f>
        <v>0</v>
      </c>
      <c r="BH475" s="218">
        <f>IF(N475="sníž. přenesená",J475,0)</f>
        <v>0</v>
      </c>
      <c r="BI475" s="218">
        <f>IF(N475="nulová",J475,0)</f>
        <v>0</v>
      </c>
      <c r="BJ475" s="19" t="s">
        <v>78</v>
      </c>
      <c r="BK475" s="218">
        <f>ROUND(I475*H475,2)</f>
        <v>0</v>
      </c>
      <c r="BL475" s="19" t="s">
        <v>165</v>
      </c>
      <c r="BM475" s="217" t="s">
        <v>559</v>
      </c>
    </row>
    <row r="476" s="13" customFormat="1">
      <c r="A476" s="13"/>
      <c r="B476" s="224"/>
      <c r="C476" s="225"/>
      <c r="D476" s="226" t="s">
        <v>169</v>
      </c>
      <c r="E476" s="227" t="s">
        <v>19</v>
      </c>
      <c r="F476" s="228" t="s">
        <v>463</v>
      </c>
      <c r="G476" s="225"/>
      <c r="H476" s="227" t="s">
        <v>19</v>
      </c>
      <c r="I476" s="229"/>
      <c r="J476" s="225"/>
      <c r="K476" s="225"/>
      <c r="L476" s="230"/>
      <c r="M476" s="231"/>
      <c r="N476" s="232"/>
      <c r="O476" s="232"/>
      <c r="P476" s="232"/>
      <c r="Q476" s="232"/>
      <c r="R476" s="232"/>
      <c r="S476" s="232"/>
      <c r="T476" s="23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34" t="s">
        <v>169</v>
      </c>
      <c r="AU476" s="234" t="s">
        <v>80</v>
      </c>
      <c r="AV476" s="13" t="s">
        <v>78</v>
      </c>
      <c r="AW476" s="13" t="s">
        <v>171</v>
      </c>
      <c r="AX476" s="13" t="s">
        <v>70</v>
      </c>
      <c r="AY476" s="234" t="s">
        <v>158</v>
      </c>
    </row>
    <row r="477" s="13" customFormat="1">
      <c r="A477" s="13"/>
      <c r="B477" s="224"/>
      <c r="C477" s="225"/>
      <c r="D477" s="226" t="s">
        <v>169</v>
      </c>
      <c r="E477" s="227" t="s">
        <v>19</v>
      </c>
      <c r="F477" s="228" t="s">
        <v>518</v>
      </c>
      <c r="G477" s="225"/>
      <c r="H477" s="227" t="s">
        <v>19</v>
      </c>
      <c r="I477" s="229"/>
      <c r="J477" s="225"/>
      <c r="K477" s="225"/>
      <c r="L477" s="230"/>
      <c r="M477" s="231"/>
      <c r="N477" s="232"/>
      <c r="O477" s="232"/>
      <c r="P477" s="232"/>
      <c r="Q477" s="232"/>
      <c r="R477" s="232"/>
      <c r="S477" s="232"/>
      <c r="T477" s="23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34" t="s">
        <v>169</v>
      </c>
      <c r="AU477" s="234" t="s">
        <v>80</v>
      </c>
      <c r="AV477" s="13" t="s">
        <v>78</v>
      </c>
      <c r="AW477" s="13" t="s">
        <v>171</v>
      </c>
      <c r="AX477" s="13" t="s">
        <v>70</v>
      </c>
      <c r="AY477" s="234" t="s">
        <v>158</v>
      </c>
    </row>
    <row r="478" s="14" customFormat="1">
      <c r="A478" s="14"/>
      <c r="B478" s="235"/>
      <c r="C478" s="236"/>
      <c r="D478" s="226" t="s">
        <v>169</v>
      </c>
      <c r="E478" s="237" t="s">
        <v>19</v>
      </c>
      <c r="F478" s="238" t="s">
        <v>80</v>
      </c>
      <c r="G478" s="236"/>
      <c r="H478" s="239">
        <v>2</v>
      </c>
      <c r="I478" s="240"/>
      <c r="J478" s="236"/>
      <c r="K478" s="236"/>
      <c r="L478" s="241"/>
      <c r="M478" s="242"/>
      <c r="N478" s="243"/>
      <c r="O478" s="243"/>
      <c r="P478" s="243"/>
      <c r="Q478" s="243"/>
      <c r="R478" s="243"/>
      <c r="S478" s="243"/>
      <c r="T478" s="24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45" t="s">
        <v>169</v>
      </c>
      <c r="AU478" s="245" t="s">
        <v>80</v>
      </c>
      <c r="AV478" s="14" t="s">
        <v>80</v>
      </c>
      <c r="AW478" s="14" t="s">
        <v>171</v>
      </c>
      <c r="AX478" s="14" t="s">
        <v>70</v>
      </c>
      <c r="AY478" s="245" t="s">
        <v>158</v>
      </c>
    </row>
    <row r="479" s="15" customFormat="1">
      <c r="A479" s="15"/>
      <c r="B479" s="256"/>
      <c r="C479" s="257"/>
      <c r="D479" s="226" t="s">
        <v>169</v>
      </c>
      <c r="E479" s="258" t="s">
        <v>19</v>
      </c>
      <c r="F479" s="259" t="s">
        <v>470</v>
      </c>
      <c r="G479" s="257"/>
      <c r="H479" s="260">
        <v>2</v>
      </c>
      <c r="I479" s="261"/>
      <c r="J479" s="257"/>
      <c r="K479" s="257"/>
      <c r="L479" s="262"/>
      <c r="M479" s="263"/>
      <c r="N479" s="264"/>
      <c r="O479" s="264"/>
      <c r="P479" s="264"/>
      <c r="Q479" s="264"/>
      <c r="R479" s="264"/>
      <c r="S479" s="264"/>
      <c r="T479" s="26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66" t="s">
        <v>169</v>
      </c>
      <c r="AU479" s="266" t="s">
        <v>80</v>
      </c>
      <c r="AV479" s="15" t="s">
        <v>165</v>
      </c>
      <c r="AW479" s="15" t="s">
        <v>171</v>
      </c>
      <c r="AX479" s="15" t="s">
        <v>78</v>
      </c>
      <c r="AY479" s="266" t="s">
        <v>158</v>
      </c>
    </row>
    <row r="480" s="2" customFormat="1" ht="14.4" customHeight="1">
      <c r="A480" s="40"/>
      <c r="B480" s="41"/>
      <c r="C480" s="246" t="s">
        <v>560</v>
      </c>
      <c r="D480" s="246" t="s">
        <v>400</v>
      </c>
      <c r="E480" s="247" t="s">
        <v>561</v>
      </c>
      <c r="F480" s="248" t="s">
        <v>562</v>
      </c>
      <c r="G480" s="249" t="s">
        <v>505</v>
      </c>
      <c r="H480" s="250">
        <v>44</v>
      </c>
      <c r="I480" s="251"/>
      <c r="J480" s="252">
        <f>ROUND(I480*H480,2)</f>
        <v>0</v>
      </c>
      <c r="K480" s="248" t="s">
        <v>164</v>
      </c>
      <c r="L480" s="253"/>
      <c r="M480" s="254" t="s">
        <v>19</v>
      </c>
      <c r="N480" s="255" t="s">
        <v>41</v>
      </c>
      <c r="O480" s="86"/>
      <c r="P480" s="215">
        <f>O480*H480</f>
        <v>0</v>
      </c>
      <c r="Q480" s="215">
        <v>0.002</v>
      </c>
      <c r="R480" s="215">
        <f>Q480*H480</f>
        <v>0.087999999999999995</v>
      </c>
      <c r="S480" s="215">
        <v>0</v>
      </c>
      <c r="T480" s="216">
        <f>S480*H480</f>
        <v>0</v>
      </c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R480" s="217" t="s">
        <v>215</v>
      </c>
      <c r="AT480" s="217" t="s">
        <v>400</v>
      </c>
      <c r="AU480" s="217" t="s">
        <v>80</v>
      </c>
      <c r="AY480" s="19" t="s">
        <v>158</v>
      </c>
      <c r="BE480" s="218">
        <f>IF(N480="základní",J480,0)</f>
        <v>0</v>
      </c>
      <c r="BF480" s="218">
        <f>IF(N480="snížená",J480,0)</f>
        <v>0</v>
      </c>
      <c r="BG480" s="218">
        <f>IF(N480="zákl. přenesená",J480,0)</f>
        <v>0</v>
      </c>
      <c r="BH480" s="218">
        <f>IF(N480="sníž. přenesená",J480,0)</f>
        <v>0</v>
      </c>
      <c r="BI480" s="218">
        <f>IF(N480="nulová",J480,0)</f>
        <v>0</v>
      </c>
      <c r="BJ480" s="19" t="s">
        <v>78</v>
      </c>
      <c r="BK480" s="218">
        <f>ROUND(I480*H480,2)</f>
        <v>0</v>
      </c>
      <c r="BL480" s="19" t="s">
        <v>165</v>
      </c>
      <c r="BM480" s="217" t="s">
        <v>563</v>
      </c>
    </row>
    <row r="481" s="13" customFormat="1">
      <c r="A481" s="13"/>
      <c r="B481" s="224"/>
      <c r="C481" s="225"/>
      <c r="D481" s="226" t="s">
        <v>169</v>
      </c>
      <c r="E481" s="227" t="s">
        <v>19</v>
      </c>
      <c r="F481" s="228" t="s">
        <v>463</v>
      </c>
      <c r="G481" s="225"/>
      <c r="H481" s="227" t="s">
        <v>19</v>
      </c>
      <c r="I481" s="229"/>
      <c r="J481" s="225"/>
      <c r="K481" s="225"/>
      <c r="L481" s="230"/>
      <c r="M481" s="231"/>
      <c r="N481" s="232"/>
      <c r="O481" s="232"/>
      <c r="P481" s="232"/>
      <c r="Q481" s="232"/>
      <c r="R481" s="232"/>
      <c r="S481" s="232"/>
      <c r="T481" s="23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34" t="s">
        <v>169</v>
      </c>
      <c r="AU481" s="234" t="s">
        <v>80</v>
      </c>
      <c r="AV481" s="13" t="s">
        <v>78</v>
      </c>
      <c r="AW481" s="13" t="s">
        <v>171</v>
      </c>
      <c r="AX481" s="13" t="s">
        <v>70</v>
      </c>
      <c r="AY481" s="234" t="s">
        <v>158</v>
      </c>
    </row>
    <row r="482" s="13" customFormat="1">
      <c r="A482" s="13"/>
      <c r="B482" s="224"/>
      <c r="C482" s="225"/>
      <c r="D482" s="226" t="s">
        <v>169</v>
      </c>
      <c r="E482" s="227" t="s">
        <v>19</v>
      </c>
      <c r="F482" s="228" t="s">
        <v>518</v>
      </c>
      <c r="G482" s="225"/>
      <c r="H482" s="227" t="s">
        <v>19</v>
      </c>
      <c r="I482" s="229"/>
      <c r="J482" s="225"/>
      <c r="K482" s="225"/>
      <c r="L482" s="230"/>
      <c r="M482" s="231"/>
      <c r="N482" s="232"/>
      <c r="O482" s="232"/>
      <c r="P482" s="232"/>
      <c r="Q482" s="232"/>
      <c r="R482" s="232"/>
      <c r="S482" s="232"/>
      <c r="T482" s="23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34" t="s">
        <v>169</v>
      </c>
      <c r="AU482" s="234" t="s">
        <v>80</v>
      </c>
      <c r="AV482" s="13" t="s">
        <v>78</v>
      </c>
      <c r="AW482" s="13" t="s">
        <v>171</v>
      </c>
      <c r="AX482" s="13" t="s">
        <v>70</v>
      </c>
      <c r="AY482" s="234" t="s">
        <v>158</v>
      </c>
    </row>
    <row r="483" s="14" customFormat="1">
      <c r="A483" s="14"/>
      <c r="B483" s="235"/>
      <c r="C483" s="236"/>
      <c r="D483" s="226" t="s">
        <v>169</v>
      </c>
      <c r="E483" s="237" t="s">
        <v>19</v>
      </c>
      <c r="F483" s="238" t="s">
        <v>492</v>
      </c>
      <c r="G483" s="236"/>
      <c r="H483" s="239">
        <v>44</v>
      </c>
      <c r="I483" s="240"/>
      <c r="J483" s="236"/>
      <c r="K483" s="236"/>
      <c r="L483" s="241"/>
      <c r="M483" s="242"/>
      <c r="N483" s="243"/>
      <c r="O483" s="243"/>
      <c r="P483" s="243"/>
      <c r="Q483" s="243"/>
      <c r="R483" s="243"/>
      <c r="S483" s="243"/>
      <c r="T483" s="24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45" t="s">
        <v>169</v>
      </c>
      <c r="AU483" s="245" t="s">
        <v>80</v>
      </c>
      <c r="AV483" s="14" t="s">
        <v>80</v>
      </c>
      <c r="AW483" s="14" t="s">
        <v>171</v>
      </c>
      <c r="AX483" s="14" t="s">
        <v>70</v>
      </c>
      <c r="AY483" s="245" t="s">
        <v>158</v>
      </c>
    </row>
    <row r="484" s="15" customFormat="1">
      <c r="A484" s="15"/>
      <c r="B484" s="256"/>
      <c r="C484" s="257"/>
      <c r="D484" s="226" t="s">
        <v>169</v>
      </c>
      <c r="E484" s="258" t="s">
        <v>19</v>
      </c>
      <c r="F484" s="259" t="s">
        <v>470</v>
      </c>
      <c r="G484" s="257"/>
      <c r="H484" s="260">
        <v>44</v>
      </c>
      <c r="I484" s="261"/>
      <c r="J484" s="257"/>
      <c r="K484" s="257"/>
      <c r="L484" s="262"/>
      <c r="M484" s="263"/>
      <c r="N484" s="264"/>
      <c r="O484" s="264"/>
      <c r="P484" s="264"/>
      <c r="Q484" s="264"/>
      <c r="R484" s="264"/>
      <c r="S484" s="264"/>
      <c r="T484" s="265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66" t="s">
        <v>169</v>
      </c>
      <c r="AU484" s="266" t="s">
        <v>80</v>
      </c>
      <c r="AV484" s="15" t="s">
        <v>165</v>
      </c>
      <c r="AW484" s="15" t="s">
        <v>171</v>
      </c>
      <c r="AX484" s="15" t="s">
        <v>78</v>
      </c>
      <c r="AY484" s="266" t="s">
        <v>158</v>
      </c>
    </row>
    <row r="485" s="2" customFormat="1" ht="14.4" customHeight="1">
      <c r="A485" s="40"/>
      <c r="B485" s="41"/>
      <c r="C485" s="206" t="s">
        <v>564</v>
      </c>
      <c r="D485" s="206" t="s">
        <v>160</v>
      </c>
      <c r="E485" s="207" t="s">
        <v>565</v>
      </c>
      <c r="F485" s="208" t="s">
        <v>566</v>
      </c>
      <c r="G485" s="209" t="s">
        <v>505</v>
      </c>
      <c r="H485" s="210">
        <v>17</v>
      </c>
      <c r="I485" s="211"/>
      <c r="J485" s="212">
        <f>ROUND(I485*H485,2)</f>
        <v>0</v>
      </c>
      <c r="K485" s="208" t="s">
        <v>164</v>
      </c>
      <c r="L485" s="46"/>
      <c r="M485" s="213" t="s">
        <v>19</v>
      </c>
      <c r="N485" s="214" t="s">
        <v>41</v>
      </c>
      <c r="O485" s="86"/>
      <c r="P485" s="215">
        <f>O485*H485</f>
        <v>0</v>
      </c>
      <c r="Q485" s="215">
        <v>0.01248</v>
      </c>
      <c r="R485" s="215">
        <f>Q485*H485</f>
        <v>0.21215999999999999</v>
      </c>
      <c r="S485" s="215">
        <v>0</v>
      </c>
      <c r="T485" s="216">
        <f>S485*H485</f>
        <v>0</v>
      </c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R485" s="217" t="s">
        <v>165</v>
      </c>
      <c r="AT485" s="217" t="s">
        <v>160</v>
      </c>
      <c r="AU485" s="217" t="s">
        <v>80</v>
      </c>
      <c r="AY485" s="19" t="s">
        <v>158</v>
      </c>
      <c r="BE485" s="218">
        <f>IF(N485="základní",J485,0)</f>
        <v>0</v>
      </c>
      <c r="BF485" s="218">
        <f>IF(N485="snížená",J485,0)</f>
        <v>0</v>
      </c>
      <c r="BG485" s="218">
        <f>IF(N485="zákl. přenesená",J485,0)</f>
        <v>0</v>
      </c>
      <c r="BH485" s="218">
        <f>IF(N485="sníž. přenesená",J485,0)</f>
        <v>0</v>
      </c>
      <c r="BI485" s="218">
        <f>IF(N485="nulová",J485,0)</f>
        <v>0</v>
      </c>
      <c r="BJ485" s="19" t="s">
        <v>78</v>
      </c>
      <c r="BK485" s="218">
        <f>ROUND(I485*H485,2)</f>
        <v>0</v>
      </c>
      <c r="BL485" s="19" t="s">
        <v>165</v>
      </c>
      <c r="BM485" s="217" t="s">
        <v>567</v>
      </c>
    </row>
    <row r="486" s="2" customFormat="1">
      <c r="A486" s="40"/>
      <c r="B486" s="41"/>
      <c r="C486" s="42"/>
      <c r="D486" s="219" t="s">
        <v>167</v>
      </c>
      <c r="E486" s="42"/>
      <c r="F486" s="220" t="s">
        <v>568</v>
      </c>
      <c r="G486" s="42"/>
      <c r="H486" s="42"/>
      <c r="I486" s="221"/>
      <c r="J486" s="42"/>
      <c r="K486" s="42"/>
      <c r="L486" s="46"/>
      <c r="M486" s="222"/>
      <c r="N486" s="223"/>
      <c r="O486" s="86"/>
      <c r="P486" s="86"/>
      <c r="Q486" s="86"/>
      <c r="R486" s="86"/>
      <c r="S486" s="86"/>
      <c r="T486" s="87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T486" s="19" t="s">
        <v>167</v>
      </c>
      <c r="AU486" s="19" t="s">
        <v>80</v>
      </c>
    </row>
    <row r="487" s="13" customFormat="1">
      <c r="A487" s="13"/>
      <c r="B487" s="224"/>
      <c r="C487" s="225"/>
      <c r="D487" s="226" t="s">
        <v>169</v>
      </c>
      <c r="E487" s="227" t="s">
        <v>19</v>
      </c>
      <c r="F487" s="228" t="s">
        <v>463</v>
      </c>
      <c r="G487" s="225"/>
      <c r="H487" s="227" t="s">
        <v>19</v>
      </c>
      <c r="I487" s="229"/>
      <c r="J487" s="225"/>
      <c r="K487" s="225"/>
      <c r="L487" s="230"/>
      <c r="M487" s="231"/>
      <c r="N487" s="232"/>
      <c r="O487" s="232"/>
      <c r="P487" s="232"/>
      <c r="Q487" s="232"/>
      <c r="R487" s="232"/>
      <c r="S487" s="232"/>
      <c r="T487" s="23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34" t="s">
        <v>169</v>
      </c>
      <c r="AU487" s="234" t="s">
        <v>80</v>
      </c>
      <c r="AV487" s="13" t="s">
        <v>78</v>
      </c>
      <c r="AW487" s="13" t="s">
        <v>171</v>
      </c>
      <c r="AX487" s="13" t="s">
        <v>70</v>
      </c>
      <c r="AY487" s="234" t="s">
        <v>158</v>
      </c>
    </row>
    <row r="488" s="13" customFormat="1">
      <c r="A488" s="13"/>
      <c r="B488" s="224"/>
      <c r="C488" s="225"/>
      <c r="D488" s="226" t="s">
        <v>169</v>
      </c>
      <c r="E488" s="227" t="s">
        <v>19</v>
      </c>
      <c r="F488" s="228" t="s">
        <v>518</v>
      </c>
      <c r="G488" s="225"/>
      <c r="H488" s="227" t="s">
        <v>19</v>
      </c>
      <c r="I488" s="229"/>
      <c r="J488" s="225"/>
      <c r="K488" s="225"/>
      <c r="L488" s="230"/>
      <c r="M488" s="231"/>
      <c r="N488" s="232"/>
      <c r="O488" s="232"/>
      <c r="P488" s="232"/>
      <c r="Q488" s="232"/>
      <c r="R488" s="232"/>
      <c r="S488" s="232"/>
      <c r="T488" s="23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34" t="s">
        <v>169</v>
      </c>
      <c r="AU488" s="234" t="s">
        <v>80</v>
      </c>
      <c r="AV488" s="13" t="s">
        <v>78</v>
      </c>
      <c r="AW488" s="13" t="s">
        <v>171</v>
      </c>
      <c r="AX488" s="13" t="s">
        <v>70</v>
      </c>
      <c r="AY488" s="234" t="s">
        <v>158</v>
      </c>
    </row>
    <row r="489" s="14" customFormat="1">
      <c r="A489" s="14"/>
      <c r="B489" s="235"/>
      <c r="C489" s="236"/>
      <c r="D489" s="226" t="s">
        <v>169</v>
      </c>
      <c r="E489" s="237" t="s">
        <v>19</v>
      </c>
      <c r="F489" s="238" t="s">
        <v>290</v>
      </c>
      <c r="G489" s="236"/>
      <c r="H489" s="239">
        <v>17</v>
      </c>
      <c r="I489" s="240"/>
      <c r="J489" s="236"/>
      <c r="K489" s="236"/>
      <c r="L489" s="241"/>
      <c r="M489" s="242"/>
      <c r="N489" s="243"/>
      <c r="O489" s="243"/>
      <c r="P489" s="243"/>
      <c r="Q489" s="243"/>
      <c r="R489" s="243"/>
      <c r="S489" s="243"/>
      <c r="T489" s="24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45" t="s">
        <v>169</v>
      </c>
      <c r="AU489" s="245" t="s">
        <v>80</v>
      </c>
      <c r="AV489" s="14" t="s">
        <v>80</v>
      </c>
      <c r="AW489" s="14" t="s">
        <v>171</v>
      </c>
      <c r="AX489" s="14" t="s">
        <v>70</v>
      </c>
      <c r="AY489" s="245" t="s">
        <v>158</v>
      </c>
    </row>
    <row r="490" s="15" customFormat="1">
      <c r="A490" s="15"/>
      <c r="B490" s="256"/>
      <c r="C490" s="257"/>
      <c r="D490" s="226" t="s">
        <v>169</v>
      </c>
      <c r="E490" s="258" t="s">
        <v>19</v>
      </c>
      <c r="F490" s="259" t="s">
        <v>470</v>
      </c>
      <c r="G490" s="257"/>
      <c r="H490" s="260">
        <v>17</v>
      </c>
      <c r="I490" s="261"/>
      <c r="J490" s="257"/>
      <c r="K490" s="257"/>
      <c r="L490" s="262"/>
      <c r="M490" s="263"/>
      <c r="N490" s="264"/>
      <c r="O490" s="264"/>
      <c r="P490" s="264"/>
      <c r="Q490" s="264"/>
      <c r="R490" s="264"/>
      <c r="S490" s="264"/>
      <c r="T490" s="26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T490" s="266" t="s">
        <v>169</v>
      </c>
      <c r="AU490" s="266" t="s">
        <v>80</v>
      </c>
      <c r="AV490" s="15" t="s">
        <v>165</v>
      </c>
      <c r="AW490" s="15" t="s">
        <v>171</v>
      </c>
      <c r="AX490" s="15" t="s">
        <v>78</v>
      </c>
      <c r="AY490" s="266" t="s">
        <v>158</v>
      </c>
    </row>
    <row r="491" s="2" customFormat="1" ht="14.4" customHeight="1">
      <c r="A491" s="40"/>
      <c r="B491" s="41"/>
      <c r="C491" s="246" t="s">
        <v>569</v>
      </c>
      <c r="D491" s="246" t="s">
        <v>400</v>
      </c>
      <c r="E491" s="247" t="s">
        <v>570</v>
      </c>
      <c r="F491" s="248" t="s">
        <v>571</v>
      </c>
      <c r="G491" s="249" t="s">
        <v>505</v>
      </c>
      <c r="H491" s="250">
        <v>17</v>
      </c>
      <c r="I491" s="251"/>
      <c r="J491" s="252">
        <f>ROUND(I491*H491,2)</f>
        <v>0</v>
      </c>
      <c r="K491" s="248" t="s">
        <v>164</v>
      </c>
      <c r="L491" s="253"/>
      <c r="M491" s="254" t="s">
        <v>19</v>
      </c>
      <c r="N491" s="255" t="s">
        <v>41</v>
      </c>
      <c r="O491" s="86"/>
      <c r="P491" s="215">
        <f>O491*H491</f>
        <v>0</v>
      </c>
      <c r="Q491" s="215">
        <v>0.54800000000000004</v>
      </c>
      <c r="R491" s="215">
        <f>Q491*H491</f>
        <v>9.3160000000000007</v>
      </c>
      <c r="S491" s="215">
        <v>0</v>
      </c>
      <c r="T491" s="216">
        <f>S491*H491</f>
        <v>0</v>
      </c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R491" s="217" t="s">
        <v>215</v>
      </c>
      <c r="AT491" s="217" t="s">
        <v>400</v>
      </c>
      <c r="AU491" s="217" t="s">
        <v>80</v>
      </c>
      <c r="AY491" s="19" t="s">
        <v>158</v>
      </c>
      <c r="BE491" s="218">
        <f>IF(N491="základní",J491,0)</f>
        <v>0</v>
      </c>
      <c r="BF491" s="218">
        <f>IF(N491="snížená",J491,0)</f>
        <v>0</v>
      </c>
      <c r="BG491" s="218">
        <f>IF(N491="zákl. přenesená",J491,0)</f>
        <v>0</v>
      </c>
      <c r="BH491" s="218">
        <f>IF(N491="sníž. přenesená",J491,0)</f>
        <v>0</v>
      </c>
      <c r="BI491" s="218">
        <f>IF(N491="nulová",J491,0)</f>
        <v>0</v>
      </c>
      <c r="BJ491" s="19" t="s">
        <v>78</v>
      </c>
      <c r="BK491" s="218">
        <f>ROUND(I491*H491,2)</f>
        <v>0</v>
      </c>
      <c r="BL491" s="19" t="s">
        <v>165</v>
      </c>
      <c r="BM491" s="217" t="s">
        <v>572</v>
      </c>
    </row>
    <row r="492" s="13" customFormat="1">
      <c r="A492" s="13"/>
      <c r="B492" s="224"/>
      <c r="C492" s="225"/>
      <c r="D492" s="226" t="s">
        <v>169</v>
      </c>
      <c r="E492" s="227" t="s">
        <v>19</v>
      </c>
      <c r="F492" s="228" t="s">
        <v>463</v>
      </c>
      <c r="G492" s="225"/>
      <c r="H492" s="227" t="s">
        <v>19</v>
      </c>
      <c r="I492" s="229"/>
      <c r="J492" s="225"/>
      <c r="K492" s="225"/>
      <c r="L492" s="230"/>
      <c r="M492" s="231"/>
      <c r="N492" s="232"/>
      <c r="O492" s="232"/>
      <c r="P492" s="232"/>
      <c r="Q492" s="232"/>
      <c r="R492" s="232"/>
      <c r="S492" s="232"/>
      <c r="T492" s="23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34" t="s">
        <v>169</v>
      </c>
      <c r="AU492" s="234" t="s">
        <v>80</v>
      </c>
      <c r="AV492" s="13" t="s">
        <v>78</v>
      </c>
      <c r="AW492" s="13" t="s">
        <v>171</v>
      </c>
      <c r="AX492" s="13" t="s">
        <v>70</v>
      </c>
      <c r="AY492" s="234" t="s">
        <v>158</v>
      </c>
    </row>
    <row r="493" s="13" customFormat="1">
      <c r="A493" s="13"/>
      <c r="B493" s="224"/>
      <c r="C493" s="225"/>
      <c r="D493" s="226" t="s">
        <v>169</v>
      </c>
      <c r="E493" s="227" t="s">
        <v>19</v>
      </c>
      <c r="F493" s="228" t="s">
        <v>518</v>
      </c>
      <c r="G493" s="225"/>
      <c r="H493" s="227" t="s">
        <v>19</v>
      </c>
      <c r="I493" s="229"/>
      <c r="J493" s="225"/>
      <c r="K493" s="225"/>
      <c r="L493" s="230"/>
      <c r="M493" s="231"/>
      <c r="N493" s="232"/>
      <c r="O493" s="232"/>
      <c r="P493" s="232"/>
      <c r="Q493" s="232"/>
      <c r="R493" s="232"/>
      <c r="S493" s="232"/>
      <c r="T493" s="23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34" t="s">
        <v>169</v>
      </c>
      <c r="AU493" s="234" t="s">
        <v>80</v>
      </c>
      <c r="AV493" s="13" t="s">
        <v>78</v>
      </c>
      <c r="AW493" s="13" t="s">
        <v>171</v>
      </c>
      <c r="AX493" s="13" t="s">
        <v>70</v>
      </c>
      <c r="AY493" s="234" t="s">
        <v>158</v>
      </c>
    </row>
    <row r="494" s="14" customFormat="1">
      <c r="A494" s="14"/>
      <c r="B494" s="235"/>
      <c r="C494" s="236"/>
      <c r="D494" s="226" t="s">
        <v>169</v>
      </c>
      <c r="E494" s="237" t="s">
        <v>19</v>
      </c>
      <c r="F494" s="238" t="s">
        <v>290</v>
      </c>
      <c r="G494" s="236"/>
      <c r="H494" s="239">
        <v>17</v>
      </c>
      <c r="I494" s="240"/>
      <c r="J494" s="236"/>
      <c r="K494" s="236"/>
      <c r="L494" s="241"/>
      <c r="M494" s="242"/>
      <c r="N494" s="243"/>
      <c r="O494" s="243"/>
      <c r="P494" s="243"/>
      <c r="Q494" s="243"/>
      <c r="R494" s="243"/>
      <c r="S494" s="243"/>
      <c r="T494" s="24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45" t="s">
        <v>169</v>
      </c>
      <c r="AU494" s="245" t="s">
        <v>80</v>
      </c>
      <c r="AV494" s="14" t="s">
        <v>80</v>
      </c>
      <c r="AW494" s="14" t="s">
        <v>171</v>
      </c>
      <c r="AX494" s="14" t="s">
        <v>70</v>
      </c>
      <c r="AY494" s="245" t="s">
        <v>158</v>
      </c>
    </row>
    <row r="495" s="15" customFormat="1">
      <c r="A495" s="15"/>
      <c r="B495" s="256"/>
      <c r="C495" s="257"/>
      <c r="D495" s="226" t="s">
        <v>169</v>
      </c>
      <c r="E495" s="258" t="s">
        <v>19</v>
      </c>
      <c r="F495" s="259" t="s">
        <v>470</v>
      </c>
      <c r="G495" s="257"/>
      <c r="H495" s="260">
        <v>17</v>
      </c>
      <c r="I495" s="261"/>
      <c r="J495" s="257"/>
      <c r="K495" s="257"/>
      <c r="L495" s="262"/>
      <c r="M495" s="263"/>
      <c r="N495" s="264"/>
      <c r="O495" s="264"/>
      <c r="P495" s="264"/>
      <c r="Q495" s="264"/>
      <c r="R495" s="264"/>
      <c r="S495" s="264"/>
      <c r="T495" s="265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T495" s="266" t="s">
        <v>169</v>
      </c>
      <c r="AU495" s="266" t="s">
        <v>80</v>
      </c>
      <c r="AV495" s="15" t="s">
        <v>165</v>
      </c>
      <c r="AW495" s="15" t="s">
        <v>171</v>
      </c>
      <c r="AX495" s="15" t="s">
        <v>78</v>
      </c>
      <c r="AY495" s="266" t="s">
        <v>158</v>
      </c>
    </row>
    <row r="496" s="2" customFormat="1" ht="14.4" customHeight="1">
      <c r="A496" s="40"/>
      <c r="B496" s="41"/>
      <c r="C496" s="206" t="s">
        <v>573</v>
      </c>
      <c r="D496" s="206" t="s">
        <v>160</v>
      </c>
      <c r="E496" s="207" t="s">
        <v>574</v>
      </c>
      <c r="F496" s="208" t="s">
        <v>575</v>
      </c>
      <c r="G496" s="209" t="s">
        <v>505</v>
      </c>
      <c r="H496" s="210">
        <v>17</v>
      </c>
      <c r="I496" s="211"/>
      <c r="J496" s="212">
        <f>ROUND(I496*H496,2)</f>
        <v>0</v>
      </c>
      <c r="K496" s="208" t="s">
        <v>164</v>
      </c>
      <c r="L496" s="46"/>
      <c r="M496" s="213" t="s">
        <v>19</v>
      </c>
      <c r="N496" s="214" t="s">
        <v>41</v>
      </c>
      <c r="O496" s="86"/>
      <c r="P496" s="215">
        <f>O496*H496</f>
        <v>0</v>
      </c>
      <c r="Q496" s="215">
        <v>0.028539999999999999</v>
      </c>
      <c r="R496" s="215">
        <f>Q496*H496</f>
        <v>0.48518</v>
      </c>
      <c r="S496" s="215">
        <v>0</v>
      </c>
      <c r="T496" s="216">
        <f>S496*H496</f>
        <v>0</v>
      </c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R496" s="217" t="s">
        <v>165</v>
      </c>
      <c r="AT496" s="217" t="s">
        <v>160</v>
      </c>
      <c r="AU496" s="217" t="s">
        <v>80</v>
      </c>
      <c r="AY496" s="19" t="s">
        <v>158</v>
      </c>
      <c r="BE496" s="218">
        <f>IF(N496="základní",J496,0)</f>
        <v>0</v>
      </c>
      <c r="BF496" s="218">
        <f>IF(N496="snížená",J496,0)</f>
        <v>0</v>
      </c>
      <c r="BG496" s="218">
        <f>IF(N496="zákl. přenesená",J496,0)</f>
        <v>0</v>
      </c>
      <c r="BH496" s="218">
        <f>IF(N496="sníž. přenesená",J496,0)</f>
        <v>0</v>
      </c>
      <c r="BI496" s="218">
        <f>IF(N496="nulová",J496,0)</f>
        <v>0</v>
      </c>
      <c r="BJ496" s="19" t="s">
        <v>78</v>
      </c>
      <c r="BK496" s="218">
        <f>ROUND(I496*H496,2)</f>
        <v>0</v>
      </c>
      <c r="BL496" s="19" t="s">
        <v>165</v>
      </c>
      <c r="BM496" s="217" t="s">
        <v>576</v>
      </c>
    </row>
    <row r="497" s="2" customFormat="1">
      <c r="A497" s="40"/>
      <c r="B497" s="41"/>
      <c r="C497" s="42"/>
      <c r="D497" s="219" t="s">
        <v>167</v>
      </c>
      <c r="E497" s="42"/>
      <c r="F497" s="220" t="s">
        <v>577</v>
      </c>
      <c r="G497" s="42"/>
      <c r="H497" s="42"/>
      <c r="I497" s="221"/>
      <c r="J497" s="42"/>
      <c r="K497" s="42"/>
      <c r="L497" s="46"/>
      <c r="M497" s="222"/>
      <c r="N497" s="223"/>
      <c r="O497" s="86"/>
      <c r="P497" s="86"/>
      <c r="Q497" s="86"/>
      <c r="R497" s="86"/>
      <c r="S497" s="86"/>
      <c r="T497" s="87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T497" s="19" t="s">
        <v>167</v>
      </c>
      <c r="AU497" s="19" t="s">
        <v>80</v>
      </c>
    </row>
    <row r="498" s="13" customFormat="1">
      <c r="A498" s="13"/>
      <c r="B498" s="224"/>
      <c r="C498" s="225"/>
      <c r="D498" s="226" t="s">
        <v>169</v>
      </c>
      <c r="E498" s="227" t="s">
        <v>19</v>
      </c>
      <c r="F498" s="228" t="s">
        <v>463</v>
      </c>
      <c r="G498" s="225"/>
      <c r="H498" s="227" t="s">
        <v>19</v>
      </c>
      <c r="I498" s="229"/>
      <c r="J498" s="225"/>
      <c r="K498" s="225"/>
      <c r="L498" s="230"/>
      <c r="M498" s="231"/>
      <c r="N498" s="232"/>
      <c r="O498" s="232"/>
      <c r="P498" s="232"/>
      <c r="Q498" s="232"/>
      <c r="R498" s="232"/>
      <c r="S498" s="232"/>
      <c r="T498" s="23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34" t="s">
        <v>169</v>
      </c>
      <c r="AU498" s="234" t="s">
        <v>80</v>
      </c>
      <c r="AV498" s="13" t="s">
        <v>78</v>
      </c>
      <c r="AW498" s="13" t="s">
        <v>171</v>
      </c>
      <c r="AX498" s="13" t="s">
        <v>70</v>
      </c>
      <c r="AY498" s="234" t="s">
        <v>158</v>
      </c>
    </row>
    <row r="499" s="13" customFormat="1">
      <c r="A499" s="13"/>
      <c r="B499" s="224"/>
      <c r="C499" s="225"/>
      <c r="D499" s="226" t="s">
        <v>169</v>
      </c>
      <c r="E499" s="227" t="s">
        <v>19</v>
      </c>
      <c r="F499" s="228" t="s">
        <v>518</v>
      </c>
      <c r="G499" s="225"/>
      <c r="H499" s="227" t="s">
        <v>19</v>
      </c>
      <c r="I499" s="229"/>
      <c r="J499" s="225"/>
      <c r="K499" s="225"/>
      <c r="L499" s="230"/>
      <c r="M499" s="231"/>
      <c r="N499" s="232"/>
      <c r="O499" s="232"/>
      <c r="P499" s="232"/>
      <c r="Q499" s="232"/>
      <c r="R499" s="232"/>
      <c r="S499" s="232"/>
      <c r="T499" s="23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34" t="s">
        <v>169</v>
      </c>
      <c r="AU499" s="234" t="s">
        <v>80</v>
      </c>
      <c r="AV499" s="13" t="s">
        <v>78</v>
      </c>
      <c r="AW499" s="13" t="s">
        <v>171</v>
      </c>
      <c r="AX499" s="13" t="s">
        <v>70</v>
      </c>
      <c r="AY499" s="234" t="s">
        <v>158</v>
      </c>
    </row>
    <row r="500" s="14" customFormat="1">
      <c r="A500" s="14"/>
      <c r="B500" s="235"/>
      <c r="C500" s="236"/>
      <c r="D500" s="226" t="s">
        <v>169</v>
      </c>
      <c r="E500" s="237" t="s">
        <v>19</v>
      </c>
      <c r="F500" s="238" t="s">
        <v>290</v>
      </c>
      <c r="G500" s="236"/>
      <c r="H500" s="239">
        <v>17</v>
      </c>
      <c r="I500" s="240"/>
      <c r="J500" s="236"/>
      <c r="K500" s="236"/>
      <c r="L500" s="241"/>
      <c r="M500" s="242"/>
      <c r="N500" s="243"/>
      <c r="O500" s="243"/>
      <c r="P500" s="243"/>
      <c r="Q500" s="243"/>
      <c r="R500" s="243"/>
      <c r="S500" s="243"/>
      <c r="T500" s="24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45" t="s">
        <v>169</v>
      </c>
      <c r="AU500" s="245" t="s">
        <v>80</v>
      </c>
      <c r="AV500" s="14" t="s">
        <v>80</v>
      </c>
      <c r="AW500" s="14" t="s">
        <v>171</v>
      </c>
      <c r="AX500" s="14" t="s">
        <v>70</v>
      </c>
      <c r="AY500" s="245" t="s">
        <v>158</v>
      </c>
    </row>
    <row r="501" s="15" customFormat="1">
      <c r="A501" s="15"/>
      <c r="B501" s="256"/>
      <c r="C501" s="257"/>
      <c r="D501" s="226" t="s">
        <v>169</v>
      </c>
      <c r="E501" s="258" t="s">
        <v>19</v>
      </c>
      <c r="F501" s="259" t="s">
        <v>470</v>
      </c>
      <c r="G501" s="257"/>
      <c r="H501" s="260">
        <v>17</v>
      </c>
      <c r="I501" s="261"/>
      <c r="J501" s="257"/>
      <c r="K501" s="257"/>
      <c r="L501" s="262"/>
      <c r="M501" s="263"/>
      <c r="N501" s="264"/>
      <c r="O501" s="264"/>
      <c r="P501" s="264"/>
      <c r="Q501" s="264"/>
      <c r="R501" s="264"/>
      <c r="S501" s="264"/>
      <c r="T501" s="26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T501" s="266" t="s">
        <v>169</v>
      </c>
      <c r="AU501" s="266" t="s">
        <v>80</v>
      </c>
      <c r="AV501" s="15" t="s">
        <v>165</v>
      </c>
      <c r="AW501" s="15" t="s">
        <v>171</v>
      </c>
      <c r="AX501" s="15" t="s">
        <v>78</v>
      </c>
      <c r="AY501" s="266" t="s">
        <v>158</v>
      </c>
    </row>
    <row r="502" s="2" customFormat="1" ht="14.4" customHeight="1">
      <c r="A502" s="40"/>
      <c r="B502" s="41"/>
      <c r="C502" s="246" t="s">
        <v>578</v>
      </c>
      <c r="D502" s="246" t="s">
        <v>400</v>
      </c>
      <c r="E502" s="247" t="s">
        <v>579</v>
      </c>
      <c r="F502" s="248" t="s">
        <v>580</v>
      </c>
      <c r="G502" s="249" t="s">
        <v>505</v>
      </c>
      <c r="H502" s="250">
        <v>14</v>
      </c>
      <c r="I502" s="251"/>
      <c r="J502" s="252">
        <f>ROUND(I502*H502,2)</f>
        <v>0</v>
      </c>
      <c r="K502" s="248" t="s">
        <v>164</v>
      </c>
      <c r="L502" s="253"/>
      <c r="M502" s="254" t="s">
        <v>19</v>
      </c>
      <c r="N502" s="255" t="s">
        <v>41</v>
      </c>
      <c r="O502" s="86"/>
      <c r="P502" s="215">
        <f>O502*H502</f>
        <v>0</v>
      </c>
      <c r="Q502" s="215">
        <v>1.29</v>
      </c>
      <c r="R502" s="215">
        <f>Q502*H502</f>
        <v>18.060000000000002</v>
      </c>
      <c r="S502" s="215">
        <v>0</v>
      </c>
      <c r="T502" s="216">
        <f>S502*H502</f>
        <v>0</v>
      </c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R502" s="217" t="s">
        <v>215</v>
      </c>
      <c r="AT502" s="217" t="s">
        <v>400</v>
      </c>
      <c r="AU502" s="217" t="s">
        <v>80</v>
      </c>
      <c r="AY502" s="19" t="s">
        <v>158</v>
      </c>
      <c r="BE502" s="218">
        <f>IF(N502="základní",J502,0)</f>
        <v>0</v>
      </c>
      <c r="BF502" s="218">
        <f>IF(N502="snížená",J502,0)</f>
        <v>0</v>
      </c>
      <c r="BG502" s="218">
        <f>IF(N502="zákl. přenesená",J502,0)</f>
        <v>0</v>
      </c>
      <c r="BH502" s="218">
        <f>IF(N502="sníž. přenesená",J502,0)</f>
        <v>0</v>
      </c>
      <c r="BI502" s="218">
        <f>IF(N502="nulová",J502,0)</f>
        <v>0</v>
      </c>
      <c r="BJ502" s="19" t="s">
        <v>78</v>
      </c>
      <c r="BK502" s="218">
        <f>ROUND(I502*H502,2)</f>
        <v>0</v>
      </c>
      <c r="BL502" s="19" t="s">
        <v>165</v>
      </c>
      <c r="BM502" s="217" t="s">
        <v>581</v>
      </c>
    </row>
    <row r="503" s="13" customFormat="1">
      <c r="A503" s="13"/>
      <c r="B503" s="224"/>
      <c r="C503" s="225"/>
      <c r="D503" s="226" t="s">
        <v>169</v>
      </c>
      <c r="E503" s="227" t="s">
        <v>19</v>
      </c>
      <c r="F503" s="228" t="s">
        <v>463</v>
      </c>
      <c r="G503" s="225"/>
      <c r="H503" s="227" t="s">
        <v>19</v>
      </c>
      <c r="I503" s="229"/>
      <c r="J503" s="225"/>
      <c r="K503" s="225"/>
      <c r="L503" s="230"/>
      <c r="M503" s="231"/>
      <c r="N503" s="232"/>
      <c r="O503" s="232"/>
      <c r="P503" s="232"/>
      <c r="Q503" s="232"/>
      <c r="R503" s="232"/>
      <c r="S503" s="232"/>
      <c r="T503" s="23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34" t="s">
        <v>169</v>
      </c>
      <c r="AU503" s="234" t="s">
        <v>80</v>
      </c>
      <c r="AV503" s="13" t="s">
        <v>78</v>
      </c>
      <c r="AW503" s="13" t="s">
        <v>171</v>
      </c>
      <c r="AX503" s="13" t="s">
        <v>70</v>
      </c>
      <c r="AY503" s="234" t="s">
        <v>158</v>
      </c>
    </row>
    <row r="504" s="13" customFormat="1">
      <c r="A504" s="13"/>
      <c r="B504" s="224"/>
      <c r="C504" s="225"/>
      <c r="D504" s="226" t="s">
        <v>169</v>
      </c>
      <c r="E504" s="227" t="s">
        <v>19</v>
      </c>
      <c r="F504" s="228" t="s">
        <v>518</v>
      </c>
      <c r="G504" s="225"/>
      <c r="H504" s="227" t="s">
        <v>19</v>
      </c>
      <c r="I504" s="229"/>
      <c r="J504" s="225"/>
      <c r="K504" s="225"/>
      <c r="L504" s="230"/>
      <c r="M504" s="231"/>
      <c r="N504" s="232"/>
      <c r="O504" s="232"/>
      <c r="P504" s="232"/>
      <c r="Q504" s="232"/>
      <c r="R504" s="232"/>
      <c r="S504" s="232"/>
      <c r="T504" s="23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34" t="s">
        <v>169</v>
      </c>
      <c r="AU504" s="234" t="s">
        <v>80</v>
      </c>
      <c r="AV504" s="13" t="s">
        <v>78</v>
      </c>
      <c r="AW504" s="13" t="s">
        <v>171</v>
      </c>
      <c r="AX504" s="13" t="s">
        <v>70</v>
      </c>
      <c r="AY504" s="234" t="s">
        <v>158</v>
      </c>
    </row>
    <row r="505" s="14" customFormat="1">
      <c r="A505" s="14"/>
      <c r="B505" s="235"/>
      <c r="C505" s="236"/>
      <c r="D505" s="226" t="s">
        <v>169</v>
      </c>
      <c r="E505" s="237" t="s">
        <v>19</v>
      </c>
      <c r="F505" s="238" t="s">
        <v>269</v>
      </c>
      <c r="G505" s="236"/>
      <c r="H505" s="239">
        <v>14</v>
      </c>
      <c r="I505" s="240"/>
      <c r="J505" s="236"/>
      <c r="K505" s="236"/>
      <c r="L505" s="241"/>
      <c r="M505" s="242"/>
      <c r="N505" s="243"/>
      <c r="O505" s="243"/>
      <c r="P505" s="243"/>
      <c r="Q505" s="243"/>
      <c r="R505" s="243"/>
      <c r="S505" s="243"/>
      <c r="T505" s="24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45" t="s">
        <v>169</v>
      </c>
      <c r="AU505" s="245" t="s">
        <v>80</v>
      </c>
      <c r="AV505" s="14" t="s">
        <v>80</v>
      </c>
      <c r="AW505" s="14" t="s">
        <v>171</v>
      </c>
      <c r="AX505" s="14" t="s">
        <v>70</v>
      </c>
      <c r="AY505" s="245" t="s">
        <v>158</v>
      </c>
    </row>
    <row r="506" s="15" customFormat="1">
      <c r="A506" s="15"/>
      <c r="B506" s="256"/>
      <c r="C506" s="257"/>
      <c r="D506" s="226" t="s">
        <v>169</v>
      </c>
      <c r="E506" s="258" t="s">
        <v>19</v>
      </c>
      <c r="F506" s="259" t="s">
        <v>470</v>
      </c>
      <c r="G506" s="257"/>
      <c r="H506" s="260">
        <v>14</v>
      </c>
      <c r="I506" s="261"/>
      <c r="J506" s="257"/>
      <c r="K506" s="257"/>
      <c r="L506" s="262"/>
      <c r="M506" s="263"/>
      <c r="N506" s="264"/>
      <c r="O506" s="264"/>
      <c r="P506" s="264"/>
      <c r="Q506" s="264"/>
      <c r="R506" s="264"/>
      <c r="S506" s="264"/>
      <c r="T506" s="26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66" t="s">
        <v>169</v>
      </c>
      <c r="AU506" s="266" t="s">
        <v>80</v>
      </c>
      <c r="AV506" s="15" t="s">
        <v>165</v>
      </c>
      <c r="AW506" s="15" t="s">
        <v>171</v>
      </c>
      <c r="AX506" s="15" t="s">
        <v>78</v>
      </c>
      <c r="AY506" s="266" t="s">
        <v>158</v>
      </c>
    </row>
    <row r="507" s="2" customFormat="1" ht="19.8" customHeight="1">
      <c r="A507" s="40"/>
      <c r="B507" s="41"/>
      <c r="C507" s="206" t="s">
        <v>582</v>
      </c>
      <c r="D507" s="206" t="s">
        <v>160</v>
      </c>
      <c r="E507" s="207" t="s">
        <v>583</v>
      </c>
      <c r="F507" s="208" t="s">
        <v>584</v>
      </c>
      <c r="G507" s="209" t="s">
        <v>505</v>
      </c>
      <c r="H507" s="210">
        <v>17</v>
      </c>
      <c r="I507" s="211"/>
      <c r="J507" s="212">
        <f>ROUND(I507*H507,2)</f>
        <v>0</v>
      </c>
      <c r="K507" s="208" t="s">
        <v>164</v>
      </c>
      <c r="L507" s="46"/>
      <c r="M507" s="213" t="s">
        <v>19</v>
      </c>
      <c r="N507" s="214" t="s">
        <v>41</v>
      </c>
      <c r="O507" s="86"/>
      <c r="P507" s="215">
        <f>O507*H507</f>
        <v>0</v>
      </c>
      <c r="Q507" s="215">
        <v>0.089999999999999997</v>
      </c>
      <c r="R507" s="215">
        <f>Q507*H507</f>
        <v>1.53</v>
      </c>
      <c r="S507" s="215">
        <v>0</v>
      </c>
      <c r="T507" s="216">
        <f>S507*H507</f>
        <v>0</v>
      </c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R507" s="217" t="s">
        <v>165</v>
      </c>
      <c r="AT507" s="217" t="s">
        <v>160</v>
      </c>
      <c r="AU507" s="217" t="s">
        <v>80</v>
      </c>
      <c r="AY507" s="19" t="s">
        <v>158</v>
      </c>
      <c r="BE507" s="218">
        <f>IF(N507="základní",J507,0)</f>
        <v>0</v>
      </c>
      <c r="BF507" s="218">
        <f>IF(N507="snížená",J507,0)</f>
        <v>0</v>
      </c>
      <c r="BG507" s="218">
        <f>IF(N507="zákl. přenesená",J507,0)</f>
        <v>0</v>
      </c>
      <c r="BH507" s="218">
        <f>IF(N507="sníž. přenesená",J507,0)</f>
        <v>0</v>
      </c>
      <c r="BI507" s="218">
        <f>IF(N507="nulová",J507,0)</f>
        <v>0</v>
      </c>
      <c r="BJ507" s="19" t="s">
        <v>78</v>
      </c>
      <c r="BK507" s="218">
        <f>ROUND(I507*H507,2)</f>
        <v>0</v>
      </c>
      <c r="BL507" s="19" t="s">
        <v>165</v>
      </c>
      <c r="BM507" s="217" t="s">
        <v>585</v>
      </c>
    </row>
    <row r="508" s="2" customFormat="1">
      <c r="A508" s="40"/>
      <c r="B508" s="41"/>
      <c r="C508" s="42"/>
      <c r="D508" s="219" t="s">
        <v>167</v>
      </c>
      <c r="E508" s="42"/>
      <c r="F508" s="220" t="s">
        <v>586</v>
      </c>
      <c r="G508" s="42"/>
      <c r="H508" s="42"/>
      <c r="I508" s="221"/>
      <c r="J508" s="42"/>
      <c r="K508" s="42"/>
      <c r="L508" s="46"/>
      <c r="M508" s="222"/>
      <c r="N508" s="223"/>
      <c r="O508" s="86"/>
      <c r="P508" s="86"/>
      <c r="Q508" s="86"/>
      <c r="R508" s="86"/>
      <c r="S508" s="86"/>
      <c r="T508" s="87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T508" s="19" t="s">
        <v>167</v>
      </c>
      <c r="AU508" s="19" t="s">
        <v>80</v>
      </c>
    </row>
    <row r="509" s="13" customFormat="1">
      <c r="A509" s="13"/>
      <c r="B509" s="224"/>
      <c r="C509" s="225"/>
      <c r="D509" s="226" t="s">
        <v>169</v>
      </c>
      <c r="E509" s="227" t="s">
        <v>19</v>
      </c>
      <c r="F509" s="228" t="s">
        <v>463</v>
      </c>
      <c r="G509" s="225"/>
      <c r="H509" s="227" t="s">
        <v>19</v>
      </c>
      <c r="I509" s="229"/>
      <c r="J509" s="225"/>
      <c r="K509" s="225"/>
      <c r="L509" s="230"/>
      <c r="M509" s="231"/>
      <c r="N509" s="232"/>
      <c r="O509" s="232"/>
      <c r="P509" s="232"/>
      <c r="Q509" s="232"/>
      <c r="R509" s="232"/>
      <c r="S509" s="232"/>
      <c r="T509" s="23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34" t="s">
        <v>169</v>
      </c>
      <c r="AU509" s="234" t="s">
        <v>80</v>
      </c>
      <c r="AV509" s="13" t="s">
        <v>78</v>
      </c>
      <c r="AW509" s="13" t="s">
        <v>171</v>
      </c>
      <c r="AX509" s="13" t="s">
        <v>70</v>
      </c>
      <c r="AY509" s="234" t="s">
        <v>158</v>
      </c>
    </row>
    <row r="510" s="13" customFormat="1">
      <c r="A510" s="13"/>
      <c r="B510" s="224"/>
      <c r="C510" s="225"/>
      <c r="D510" s="226" t="s">
        <v>169</v>
      </c>
      <c r="E510" s="227" t="s">
        <v>19</v>
      </c>
      <c r="F510" s="228" t="s">
        <v>518</v>
      </c>
      <c r="G510" s="225"/>
      <c r="H510" s="227" t="s">
        <v>19</v>
      </c>
      <c r="I510" s="229"/>
      <c r="J510" s="225"/>
      <c r="K510" s="225"/>
      <c r="L510" s="230"/>
      <c r="M510" s="231"/>
      <c r="N510" s="232"/>
      <c r="O510" s="232"/>
      <c r="P510" s="232"/>
      <c r="Q510" s="232"/>
      <c r="R510" s="232"/>
      <c r="S510" s="232"/>
      <c r="T510" s="23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34" t="s">
        <v>169</v>
      </c>
      <c r="AU510" s="234" t="s">
        <v>80</v>
      </c>
      <c r="AV510" s="13" t="s">
        <v>78</v>
      </c>
      <c r="AW510" s="13" t="s">
        <v>171</v>
      </c>
      <c r="AX510" s="13" t="s">
        <v>70</v>
      </c>
      <c r="AY510" s="234" t="s">
        <v>158</v>
      </c>
    </row>
    <row r="511" s="14" customFormat="1">
      <c r="A511" s="14"/>
      <c r="B511" s="235"/>
      <c r="C511" s="236"/>
      <c r="D511" s="226" t="s">
        <v>169</v>
      </c>
      <c r="E511" s="237" t="s">
        <v>19</v>
      </c>
      <c r="F511" s="238" t="s">
        <v>290</v>
      </c>
      <c r="G511" s="236"/>
      <c r="H511" s="239">
        <v>17</v>
      </c>
      <c r="I511" s="240"/>
      <c r="J511" s="236"/>
      <c r="K511" s="236"/>
      <c r="L511" s="241"/>
      <c r="M511" s="242"/>
      <c r="N511" s="243"/>
      <c r="O511" s="243"/>
      <c r="P511" s="243"/>
      <c r="Q511" s="243"/>
      <c r="R511" s="243"/>
      <c r="S511" s="243"/>
      <c r="T511" s="24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45" t="s">
        <v>169</v>
      </c>
      <c r="AU511" s="245" t="s">
        <v>80</v>
      </c>
      <c r="AV511" s="14" t="s">
        <v>80</v>
      </c>
      <c r="AW511" s="14" t="s">
        <v>171</v>
      </c>
      <c r="AX511" s="14" t="s">
        <v>70</v>
      </c>
      <c r="AY511" s="245" t="s">
        <v>158</v>
      </c>
    </row>
    <row r="512" s="15" customFormat="1">
      <c r="A512" s="15"/>
      <c r="B512" s="256"/>
      <c r="C512" s="257"/>
      <c r="D512" s="226" t="s">
        <v>169</v>
      </c>
      <c r="E512" s="258" t="s">
        <v>19</v>
      </c>
      <c r="F512" s="259" t="s">
        <v>470</v>
      </c>
      <c r="G512" s="257"/>
      <c r="H512" s="260">
        <v>17</v>
      </c>
      <c r="I512" s="261"/>
      <c r="J512" s="257"/>
      <c r="K512" s="257"/>
      <c r="L512" s="262"/>
      <c r="M512" s="263"/>
      <c r="N512" s="264"/>
      <c r="O512" s="264"/>
      <c r="P512" s="264"/>
      <c r="Q512" s="264"/>
      <c r="R512" s="264"/>
      <c r="S512" s="264"/>
      <c r="T512" s="265"/>
      <c r="U512" s="15"/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T512" s="266" t="s">
        <v>169</v>
      </c>
      <c r="AU512" s="266" t="s">
        <v>80</v>
      </c>
      <c r="AV512" s="15" t="s">
        <v>165</v>
      </c>
      <c r="AW512" s="15" t="s">
        <v>171</v>
      </c>
      <c r="AX512" s="15" t="s">
        <v>78</v>
      </c>
      <c r="AY512" s="266" t="s">
        <v>158</v>
      </c>
    </row>
    <row r="513" s="2" customFormat="1" ht="14.4" customHeight="1">
      <c r="A513" s="40"/>
      <c r="B513" s="41"/>
      <c r="C513" s="246" t="s">
        <v>587</v>
      </c>
      <c r="D513" s="246" t="s">
        <v>400</v>
      </c>
      <c r="E513" s="247" t="s">
        <v>588</v>
      </c>
      <c r="F513" s="248" t="s">
        <v>589</v>
      </c>
      <c r="G513" s="249" t="s">
        <v>505</v>
      </c>
      <c r="H513" s="250">
        <v>17</v>
      </c>
      <c r="I513" s="251"/>
      <c r="J513" s="252">
        <f>ROUND(I513*H513,2)</f>
        <v>0</v>
      </c>
      <c r="K513" s="248" t="s">
        <v>164</v>
      </c>
      <c r="L513" s="253"/>
      <c r="M513" s="254" t="s">
        <v>19</v>
      </c>
      <c r="N513" s="255" t="s">
        <v>41</v>
      </c>
      <c r="O513" s="86"/>
      <c r="P513" s="215">
        <f>O513*H513</f>
        <v>0</v>
      </c>
      <c r="Q513" s="215">
        <v>0.19600000000000001</v>
      </c>
      <c r="R513" s="215">
        <f>Q513*H513</f>
        <v>3.3320000000000003</v>
      </c>
      <c r="S513" s="215">
        <v>0</v>
      </c>
      <c r="T513" s="216">
        <f>S513*H513</f>
        <v>0</v>
      </c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R513" s="217" t="s">
        <v>215</v>
      </c>
      <c r="AT513" s="217" t="s">
        <v>400</v>
      </c>
      <c r="AU513" s="217" t="s">
        <v>80</v>
      </c>
      <c r="AY513" s="19" t="s">
        <v>158</v>
      </c>
      <c r="BE513" s="218">
        <f>IF(N513="základní",J513,0)</f>
        <v>0</v>
      </c>
      <c r="BF513" s="218">
        <f>IF(N513="snížená",J513,0)</f>
        <v>0</v>
      </c>
      <c r="BG513" s="218">
        <f>IF(N513="zákl. přenesená",J513,0)</f>
        <v>0</v>
      </c>
      <c r="BH513" s="218">
        <f>IF(N513="sníž. přenesená",J513,0)</f>
        <v>0</v>
      </c>
      <c r="BI513" s="218">
        <f>IF(N513="nulová",J513,0)</f>
        <v>0</v>
      </c>
      <c r="BJ513" s="19" t="s">
        <v>78</v>
      </c>
      <c r="BK513" s="218">
        <f>ROUND(I513*H513,2)</f>
        <v>0</v>
      </c>
      <c r="BL513" s="19" t="s">
        <v>165</v>
      </c>
      <c r="BM513" s="217" t="s">
        <v>590</v>
      </c>
    </row>
    <row r="514" s="13" customFormat="1">
      <c r="A514" s="13"/>
      <c r="B514" s="224"/>
      <c r="C514" s="225"/>
      <c r="D514" s="226" t="s">
        <v>169</v>
      </c>
      <c r="E514" s="227" t="s">
        <v>19</v>
      </c>
      <c r="F514" s="228" t="s">
        <v>463</v>
      </c>
      <c r="G514" s="225"/>
      <c r="H514" s="227" t="s">
        <v>19</v>
      </c>
      <c r="I514" s="229"/>
      <c r="J514" s="225"/>
      <c r="K514" s="225"/>
      <c r="L514" s="230"/>
      <c r="M514" s="231"/>
      <c r="N514" s="232"/>
      <c r="O514" s="232"/>
      <c r="P514" s="232"/>
      <c r="Q514" s="232"/>
      <c r="R514" s="232"/>
      <c r="S514" s="232"/>
      <c r="T514" s="23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34" t="s">
        <v>169</v>
      </c>
      <c r="AU514" s="234" t="s">
        <v>80</v>
      </c>
      <c r="AV514" s="13" t="s">
        <v>78</v>
      </c>
      <c r="AW514" s="13" t="s">
        <v>171</v>
      </c>
      <c r="AX514" s="13" t="s">
        <v>70</v>
      </c>
      <c r="AY514" s="234" t="s">
        <v>158</v>
      </c>
    </row>
    <row r="515" s="13" customFormat="1">
      <c r="A515" s="13"/>
      <c r="B515" s="224"/>
      <c r="C515" s="225"/>
      <c r="D515" s="226" t="s">
        <v>169</v>
      </c>
      <c r="E515" s="227" t="s">
        <v>19</v>
      </c>
      <c r="F515" s="228" t="s">
        <v>518</v>
      </c>
      <c r="G515" s="225"/>
      <c r="H515" s="227" t="s">
        <v>19</v>
      </c>
      <c r="I515" s="229"/>
      <c r="J515" s="225"/>
      <c r="K515" s="225"/>
      <c r="L515" s="230"/>
      <c r="M515" s="231"/>
      <c r="N515" s="232"/>
      <c r="O515" s="232"/>
      <c r="P515" s="232"/>
      <c r="Q515" s="232"/>
      <c r="R515" s="232"/>
      <c r="S515" s="232"/>
      <c r="T515" s="23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34" t="s">
        <v>169</v>
      </c>
      <c r="AU515" s="234" t="s">
        <v>80</v>
      </c>
      <c r="AV515" s="13" t="s">
        <v>78</v>
      </c>
      <c r="AW515" s="13" t="s">
        <v>171</v>
      </c>
      <c r="AX515" s="13" t="s">
        <v>70</v>
      </c>
      <c r="AY515" s="234" t="s">
        <v>158</v>
      </c>
    </row>
    <row r="516" s="14" customFormat="1">
      <c r="A516" s="14"/>
      <c r="B516" s="235"/>
      <c r="C516" s="236"/>
      <c r="D516" s="226" t="s">
        <v>169</v>
      </c>
      <c r="E516" s="237" t="s">
        <v>19</v>
      </c>
      <c r="F516" s="238" t="s">
        <v>290</v>
      </c>
      <c r="G516" s="236"/>
      <c r="H516" s="239">
        <v>17</v>
      </c>
      <c r="I516" s="240"/>
      <c r="J516" s="236"/>
      <c r="K516" s="236"/>
      <c r="L516" s="241"/>
      <c r="M516" s="242"/>
      <c r="N516" s="243"/>
      <c r="O516" s="243"/>
      <c r="P516" s="243"/>
      <c r="Q516" s="243"/>
      <c r="R516" s="243"/>
      <c r="S516" s="243"/>
      <c r="T516" s="24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45" t="s">
        <v>169</v>
      </c>
      <c r="AU516" s="245" t="s">
        <v>80</v>
      </c>
      <c r="AV516" s="14" t="s">
        <v>80</v>
      </c>
      <c r="AW516" s="14" t="s">
        <v>171</v>
      </c>
      <c r="AX516" s="14" t="s">
        <v>70</v>
      </c>
      <c r="AY516" s="245" t="s">
        <v>158</v>
      </c>
    </row>
    <row r="517" s="15" customFormat="1">
      <c r="A517" s="15"/>
      <c r="B517" s="256"/>
      <c r="C517" s="257"/>
      <c r="D517" s="226" t="s">
        <v>169</v>
      </c>
      <c r="E517" s="258" t="s">
        <v>19</v>
      </c>
      <c r="F517" s="259" t="s">
        <v>470</v>
      </c>
      <c r="G517" s="257"/>
      <c r="H517" s="260">
        <v>17</v>
      </c>
      <c r="I517" s="261"/>
      <c r="J517" s="257"/>
      <c r="K517" s="257"/>
      <c r="L517" s="262"/>
      <c r="M517" s="263"/>
      <c r="N517" s="264"/>
      <c r="O517" s="264"/>
      <c r="P517" s="264"/>
      <c r="Q517" s="264"/>
      <c r="R517" s="264"/>
      <c r="S517" s="264"/>
      <c r="T517" s="265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66" t="s">
        <v>169</v>
      </c>
      <c r="AU517" s="266" t="s">
        <v>80</v>
      </c>
      <c r="AV517" s="15" t="s">
        <v>165</v>
      </c>
      <c r="AW517" s="15" t="s">
        <v>171</v>
      </c>
      <c r="AX517" s="15" t="s">
        <v>78</v>
      </c>
      <c r="AY517" s="266" t="s">
        <v>158</v>
      </c>
    </row>
    <row r="518" s="2" customFormat="1" ht="14.4" customHeight="1">
      <c r="A518" s="40"/>
      <c r="B518" s="41"/>
      <c r="C518" s="206" t="s">
        <v>591</v>
      </c>
      <c r="D518" s="206" t="s">
        <v>160</v>
      </c>
      <c r="E518" s="207" t="s">
        <v>592</v>
      </c>
      <c r="F518" s="208" t="s">
        <v>593</v>
      </c>
      <c r="G518" s="209" t="s">
        <v>181</v>
      </c>
      <c r="H518" s="210">
        <v>503</v>
      </c>
      <c r="I518" s="211"/>
      <c r="J518" s="212">
        <f>ROUND(I518*H518,2)</f>
        <v>0</v>
      </c>
      <c r="K518" s="208" t="s">
        <v>164</v>
      </c>
      <c r="L518" s="46"/>
      <c r="M518" s="213" t="s">
        <v>19</v>
      </c>
      <c r="N518" s="214" t="s">
        <v>41</v>
      </c>
      <c r="O518" s="86"/>
      <c r="P518" s="215">
        <f>O518*H518</f>
        <v>0</v>
      </c>
      <c r="Q518" s="215">
        <v>0.00012999999999999999</v>
      </c>
      <c r="R518" s="215">
        <f>Q518*H518</f>
        <v>0.06538999999999999</v>
      </c>
      <c r="S518" s="215">
        <v>0</v>
      </c>
      <c r="T518" s="216">
        <f>S518*H518</f>
        <v>0</v>
      </c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R518" s="217" t="s">
        <v>165</v>
      </c>
      <c r="AT518" s="217" t="s">
        <v>160</v>
      </c>
      <c r="AU518" s="217" t="s">
        <v>80</v>
      </c>
      <c r="AY518" s="19" t="s">
        <v>158</v>
      </c>
      <c r="BE518" s="218">
        <f>IF(N518="základní",J518,0)</f>
        <v>0</v>
      </c>
      <c r="BF518" s="218">
        <f>IF(N518="snížená",J518,0)</f>
        <v>0</v>
      </c>
      <c r="BG518" s="218">
        <f>IF(N518="zákl. přenesená",J518,0)</f>
        <v>0</v>
      </c>
      <c r="BH518" s="218">
        <f>IF(N518="sníž. přenesená",J518,0)</f>
        <v>0</v>
      </c>
      <c r="BI518" s="218">
        <f>IF(N518="nulová",J518,0)</f>
        <v>0</v>
      </c>
      <c r="BJ518" s="19" t="s">
        <v>78</v>
      </c>
      <c r="BK518" s="218">
        <f>ROUND(I518*H518,2)</f>
        <v>0</v>
      </c>
      <c r="BL518" s="19" t="s">
        <v>165</v>
      </c>
      <c r="BM518" s="217" t="s">
        <v>594</v>
      </c>
    </row>
    <row r="519" s="2" customFormat="1">
      <c r="A519" s="40"/>
      <c r="B519" s="41"/>
      <c r="C519" s="42"/>
      <c r="D519" s="219" t="s">
        <v>167</v>
      </c>
      <c r="E519" s="42"/>
      <c r="F519" s="220" t="s">
        <v>595</v>
      </c>
      <c r="G519" s="42"/>
      <c r="H519" s="42"/>
      <c r="I519" s="221"/>
      <c r="J519" s="42"/>
      <c r="K519" s="42"/>
      <c r="L519" s="46"/>
      <c r="M519" s="222"/>
      <c r="N519" s="223"/>
      <c r="O519" s="86"/>
      <c r="P519" s="86"/>
      <c r="Q519" s="86"/>
      <c r="R519" s="86"/>
      <c r="S519" s="86"/>
      <c r="T519" s="87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T519" s="19" t="s">
        <v>167</v>
      </c>
      <c r="AU519" s="19" t="s">
        <v>80</v>
      </c>
    </row>
    <row r="520" s="13" customFormat="1">
      <c r="A520" s="13"/>
      <c r="B520" s="224"/>
      <c r="C520" s="225"/>
      <c r="D520" s="226" t="s">
        <v>169</v>
      </c>
      <c r="E520" s="227" t="s">
        <v>19</v>
      </c>
      <c r="F520" s="228" t="s">
        <v>463</v>
      </c>
      <c r="G520" s="225"/>
      <c r="H520" s="227" t="s">
        <v>19</v>
      </c>
      <c r="I520" s="229"/>
      <c r="J520" s="225"/>
      <c r="K520" s="225"/>
      <c r="L520" s="230"/>
      <c r="M520" s="231"/>
      <c r="N520" s="232"/>
      <c r="O520" s="232"/>
      <c r="P520" s="232"/>
      <c r="Q520" s="232"/>
      <c r="R520" s="232"/>
      <c r="S520" s="232"/>
      <c r="T520" s="23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34" t="s">
        <v>169</v>
      </c>
      <c r="AU520" s="234" t="s">
        <v>80</v>
      </c>
      <c r="AV520" s="13" t="s">
        <v>78</v>
      </c>
      <c r="AW520" s="13" t="s">
        <v>171</v>
      </c>
      <c r="AX520" s="13" t="s">
        <v>70</v>
      </c>
      <c r="AY520" s="234" t="s">
        <v>158</v>
      </c>
    </row>
    <row r="521" s="13" customFormat="1">
      <c r="A521" s="13"/>
      <c r="B521" s="224"/>
      <c r="C521" s="225"/>
      <c r="D521" s="226" t="s">
        <v>169</v>
      </c>
      <c r="E521" s="227" t="s">
        <v>19</v>
      </c>
      <c r="F521" s="228" t="s">
        <v>464</v>
      </c>
      <c r="G521" s="225"/>
      <c r="H521" s="227" t="s">
        <v>19</v>
      </c>
      <c r="I521" s="229"/>
      <c r="J521" s="225"/>
      <c r="K521" s="225"/>
      <c r="L521" s="230"/>
      <c r="M521" s="231"/>
      <c r="N521" s="232"/>
      <c r="O521" s="232"/>
      <c r="P521" s="232"/>
      <c r="Q521" s="232"/>
      <c r="R521" s="232"/>
      <c r="S521" s="232"/>
      <c r="T521" s="23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34" t="s">
        <v>169</v>
      </c>
      <c r="AU521" s="234" t="s">
        <v>80</v>
      </c>
      <c r="AV521" s="13" t="s">
        <v>78</v>
      </c>
      <c r="AW521" s="13" t="s">
        <v>171</v>
      </c>
      <c r="AX521" s="13" t="s">
        <v>70</v>
      </c>
      <c r="AY521" s="234" t="s">
        <v>158</v>
      </c>
    </row>
    <row r="522" s="14" customFormat="1">
      <c r="A522" s="14"/>
      <c r="B522" s="235"/>
      <c r="C522" s="236"/>
      <c r="D522" s="226" t="s">
        <v>169</v>
      </c>
      <c r="E522" s="237" t="s">
        <v>19</v>
      </c>
      <c r="F522" s="238" t="s">
        <v>465</v>
      </c>
      <c r="G522" s="236"/>
      <c r="H522" s="239">
        <v>404</v>
      </c>
      <c r="I522" s="240"/>
      <c r="J522" s="236"/>
      <c r="K522" s="236"/>
      <c r="L522" s="241"/>
      <c r="M522" s="242"/>
      <c r="N522" s="243"/>
      <c r="O522" s="243"/>
      <c r="P522" s="243"/>
      <c r="Q522" s="243"/>
      <c r="R522" s="243"/>
      <c r="S522" s="243"/>
      <c r="T522" s="24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45" t="s">
        <v>169</v>
      </c>
      <c r="AU522" s="245" t="s">
        <v>80</v>
      </c>
      <c r="AV522" s="14" t="s">
        <v>80</v>
      </c>
      <c r="AW522" s="14" t="s">
        <v>171</v>
      </c>
      <c r="AX522" s="14" t="s">
        <v>70</v>
      </c>
      <c r="AY522" s="245" t="s">
        <v>158</v>
      </c>
    </row>
    <row r="523" s="13" customFormat="1">
      <c r="A523" s="13"/>
      <c r="B523" s="224"/>
      <c r="C523" s="225"/>
      <c r="D523" s="226" t="s">
        <v>169</v>
      </c>
      <c r="E523" s="227" t="s">
        <v>19</v>
      </c>
      <c r="F523" s="228" t="s">
        <v>466</v>
      </c>
      <c r="G523" s="225"/>
      <c r="H523" s="227" t="s">
        <v>19</v>
      </c>
      <c r="I523" s="229"/>
      <c r="J523" s="225"/>
      <c r="K523" s="225"/>
      <c r="L523" s="230"/>
      <c r="M523" s="231"/>
      <c r="N523" s="232"/>
      <c r="O523" s="232"/>
      <c r="P523" s="232"/>
      <c r="Q523" s="232"/>
      <c r="R523" s="232"/>
      <c r="S523" s="232"/>
      <c r="T523" s="23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34" t="s">
        <v>169</v>
      </c>
      <c r="AU523" s="234" t="s">
        <v>80</v>
      </c>
      <c r="AV523" s="13" t="s">
        <v>78</v>
      </c>
      <c r="AW523" s="13" t="s">
        <v>171</v>
      </c>
      <c r="AX523" s="13" t="s">
        <v>70</v>
      </c>
      <c r="AY523" s="234" t="s">
        <v>158</v>
      </c>
    </row>
    <row r="524" s="14" customFormat="1">
      <c r="A524" s="14"/>
      <c r="B524" s="235"/>
      <c r="C524" s="236"/>
      <c r="D524" s="226" t="s">
        <v>169</v>
      </c>
      <c r="E524" s="237" t="s">
        <v>19</v>
      </c>
      <c r="F524" s="238" t="s">
        <v>467</v>
      </c>
      <c r="G524" s="236"/>
      <c r="H524" s="239">
        <v>47</v>
      </c>
      <c r="I524" s="240"/>
      <c r="J524" s="236"/>
      <c r="K524" s="236"/>
      <c r="L524" s="241"/>
      <c r="M524" s="242"/>
      <c r="N524" s="243"/>
      <c r="O524" s="243"/>
      <c r="P524" s="243"/>
      <c r="Q524" s="243"/>
      <c r="R524" s="243"/>
      <c r="S524" s="243"/>
      <c r="T524" s="24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45" t="s">
        <v>169</v>
      </c>
      <c r="AU524" s="245" t="s">
        <v>80</v>
      </c>
      <c r="AV524" s="14" t="s">
        <v>80</v>
      </c>
      <c r="AW524" s="14" t="s">
        <v>171</v>
      </c>
      <c r="AX524" s="14" t="s">
        <v>70</v>
      </c>
      <c r="AY524" s="245" t="s">
        <v>158</v>
      </c>
    </row>
    <row r="525" s="13" customFormat="1">
      <c r="A525" s="13"/>
      <c r="B525" s="224"/>
      <c r="C525" s="225"/>
      <c r="D525" s="226" t="s">
        <v>169</v>
      </c>
      <c r="E525" s="227" t="s">
        <v>19</v>
      </c>
      <c r="F525" s="228" t="s">
        <v>468</v>
      </c>
      <c r="G525" s="225"/>
      <c r="H525" s="227" t="s">
        <v>19</v>
      </c>
      <c r="I525" s="229"/>
      <c r="J525" s="225"/>
      <c r="K525" s="225"/>
      <c r="L525" s="230"/>
      <c r="M525" s="231"/>
      <c r="N525" s="232"/>
      <c r="O525" s="232"/>
      <c r="P525" s="232"/>
      <c r="Q525" s="232"/>
      <c r="R525" s="232"/>
      <c r="S525" s="232"/>
      <c r="T525" s="23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34" t="s">
        <v>169</v>
      </c>
      <c r="AU525" s="234" t="s">
        <v>80</v>
      </c>
      <c r="AV525" s="13" t="s">
        <v>78</v>
      </c>
      <c r="AW525" s="13" t="s">
        <v>171</v>
      </c>
      <c r="AX525" s="13" t="s">
        <v>70</v>
      </c>
      <c r="AY525" s="234" t="s">
        <v>158</v>
      </c>
    </row>
    <row r="526" s="14" customFormat="1">
      <c r="A526" s="14"/>
      <c r="B526" s="235"/>
      <c r="C526" s="236"/>
      <c r="D526" s="226" t="s">
        <v>169</v>
      </c>
      <c r="E526" s="237" t="s">
        <v>19</v>
      </c>
      <c r="F526" s="238" t="s">
        <v>410</v>
      </c>
      <c r="G526" s="236"/>
      <c r="H526" s="239">
        <v>33</v>
      </c>
      <c r="I526" s="240"/>
      <c r="J526" s="236"/>
      <c r="K526" s="236"/>
      <c r="L526" s="241"/>
      <c r="M526" s="242"/>
      <c r="N526" s="243"/>
      <c r="O526" s="243"/>
      <c r="P526" s="243"/>
      <c r="Q526" s="243"/>
      <c r="R526" s="243"/>
      <c r="S526" s="243"/>
      <c r="T526" s="24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45" t="s">
        <v>169</v>
      </c>
      <c r="AU526" s="245" t="s">
        <v>80</v>
      </c>
      <c r="AV526" s="14" t="s">
        <v>80</v>
      </c>
      <c r="AW526" s="14" t="s">
        <v>171</v>
      </c>
      <c r="AX526" s="14" t="s">
        <v>70</v>
      </c>
      <c r="AY526" s="245" t="s">
        <v>158</v>
      </c>
    </row>
    <row r="527" s="13" customFormat="1">
      <c r="A527" s="13"/>
      <c r="B527" s="224"/>
      <c r="C527" s="225"/>
      <c r="D527" s="226" t="s">
        <v>169</v>
      </c>
      <c r="E527" s="227" t="s">
        <v>19</v>
      </c>
      <c r="F527" s="228" t="s">
        <v>469</v>
      </c>
      <c r="G527" s="225"/>
      <c r="H527" s="227" t="s">
        <v>19</v>
      </c>
      <c r="I527" s="229"/>
      <c r="J527" s="225"/>
      <c r="K527" s="225"/>
      <c r="L527" s="230"/>
      <c r="M527" s="231"/>
      <c r="N527" s="232"/>
      <c r="O527" s="232"/>
      <c r="P527" s="232"/>
      <c r="Q527" s="232"/>
      <c r="R527" s="232"/>
      <c r="S527" s="232"/>
      <c r="T527" s="23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34" t="s">
        <v>169</v>
      </c>
      <c r="AU527" s="234" t="s">
        <v>80</v>
      </c>
      <c r="AV527" s="13" t="s">
        <v>78</v>
      </c>
      <c r="AW527" s="13" t="s">
        <v>171</v>
      </c>
      <c r="AX527" s="13" t="s">
        <v>70</v>
      </c>
      <c r="AY527" s="234" t="s">
        <v>158</v>
      </c>
    </row>
    <row r="528" s="14" customFormat="1">
      <c r="A528" s="14"/>
      <c r="B528" s="235"/>
      <c r="C528" s="236"/>
      <c r="D528" s="226" t="s">
        <v>169</v>
      </c>
      <c r="E528" s="237" t="s">
        <v>19</v>
      </c>
      <c r="F528" s="238" t="s">
        <v>304</v>
      </c>
      <c r="G528" s="236"/>
      <c r="H528" s="239">
        <v>19</v>
      </c>
      <c r="I528" s="240"/>
      <c r="J528" s="236"/>
      <c r="K528" s="236"/>
      <c r="L528" s="241"/>
      <c r="M528" s="242"/>
      <c r="N528" s="243"/>
      <c r="O528" s="243"/>
      <c r="P528" s="243"/>
      <c r="Q528" s="243"/>
      <c r="R528" s="243"/>
      <c r="S528" s="243"/>
      <c r="T528" s="24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45" t="s">
        <v>169</v>
      </c>
      <c r="AU528" s="245" t="s">
        <v>80</v>
      </c>
      <c r="AV528" s="14" t="s">
        <v>80</v>
      </c>
      <c r="AW528" s="14" t="s">
        <v>171</v>
      </c>
      <c r="AX528" s="14" t="s">
        <v>70</v>
      </c>
      <c r="AY528" s="245" t="s">
        <v>158</v>
      </c>
    </row>
    <row r="529" s="15" customFormat="1">
      <c r="A529" s="15"/>
      <c r="B529" s="256"/>
      <c r="C529" s="257"/>
      <c r="D529" s="226" t="s">
        <v>169</v>
      </c>
      <c r="E529" s="258" t="s">
        <v>19</v>
      </c>
      <c r="F529" s="259" t="s">
        <v>470</v>
      </c>
      <c r="G529" s="257"/>
      <c r="H529" s="260">
        <v>503</v>
      </c>
      <c r="I529" s="261"/>
      <c r="J529" s="257"/>
      <c r="K529" s="257"/>
      <c r="L529" s="262"/>
      <c r="M529" s="263"/>
      <c r="N529" s="264"/>
      <c r="O529" s="264"/>
      <c r="P529" s="264"/>
      <c r="Q529" s="264"/>
      <c r="R529" s="264"/>
      <c r="S529" s="264"/>
      <c r="T529" s="265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66" t="s">
        <v>169</v>
      </c>
      <c r="AU529" s="266" t="s">
        <v>80</v>
      </c>
      <c r="AV529" s="15" t="s">
        <v>165</v>
      </c>
      <c r="AW529" s="15" t="s">
        <v>171</v>
      </c>
      <c r="AX529" s="15" t="s">
        <v>78</v>
      </c>
      <c r="AY529" s="266" t="s">
        <v>158</v>
      </c>
    </row>
    <row r="530" s="12" customFormat="1" ht="22.8" customHeight="1">
      <c r="A530" s="12"/>
      <c r="B530" s="190"/>
      <c r="C530" s="191"/>
      <c r="D530" s="192" t="s">
        <v>69</v>
      </c>
      <c r="E530" s="204" t="s">
        <v>220</v>
      </c>
      <c r="F530" s="204" t="s">
        <v>596</v>
      </c>
      <c r="G530" s="191"/>
      <c r="H530" s="191"/>
      <c r="I530" s="194"/>
      <c r="J530" s="205">
        <f>BK530</f>
        <v>0</v>
      </c>
      <c r="K530" s="191"/>
      <c r="L530" s="196"/>
      <c r="M530" s="197"/>
      <c r="N530" s="198"/>
      <c r="O530" s="198"/>
      <c r="P530" s="199">
        <v>0</v>
      </c>
      <c r="Q530" s="198"/>
      <c r="R530" s="199">
        <v>0</v>
      </c>
      <c r="S530" s="198"/>
      <c r="T530" s="200">
        <v>0</v>
      </c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R530" s="201" t="s">
        <v>78</v>
      </c>
      <c r="AT530" s="202" t="s">
        <v>69</v>
      </c>
      <c r="AU530" s="202" t="s">
        <v>78</v>
      </c>
      <c r="AY530" s="201" t="s">
        <v>158</v>
      </c>
      <c r="BK530" s="203">
        <v>0</v>
      </c>
    </row>
    <row r="531" s="12" customFormat="1" ht="22.8" customHeight="1">
      <c r="A531" s="12"/>
      <c r="B531" s="190"/>
      <c r="C531" s="191"/>
      <c r="D531" s="192" t="s">
        <v>69</v>
      </c>
      <c r="E531" s="204" t="s">
        <v>597</v>
      </c>
      <c r="F531" s="204" t="s">
        <v>598</v>
      </c>
      <c r="G531" s="191"/>
      <c r="H531" s="191"/>
      <c r="I531" s="194"/>
      <c r="J531" s="205">
        <f>BK531</f>
        <v>0</v>
      </c>
      <c r="K531" s="191"/>
      <c r="L531" s="196"/>
      <c r="M531" s="197"/>
      <c r="N531" s="198"/>
      <c r="O531" s="198"/>
      <c r="P531" s="199">
        <f>SUM(P532:P541)</f>
        <v>0</v>
      </c>
      <c r="Q531" s="198"/>
      <c r="R531" s="199">
        <f>SUM(R532:R541)</f>
        <v>0</v>
      </c>
      <c r="S531" s="198"/>
      <c r="T531" s="200">
        <f>SUM(T532:T541)</f>
        <v>0</v>
      </c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R531" s="201" t="s">
        <v>78</v>
      </c>
      <c r="AT531" s="202" t="s">
        <v>69</v>
      </c>
      <c r="AU531" s="202" t="s">
        <v>78</v>
      </c>
      <c r="AY531" s="201" t="s">
        <v>158</v>
      </c>
      <c r="BK531" s="203">
        <f>SUM(BK532:BK541)</f>
        <v>0</v>
      </c>
    </row>
    <row r="532" s="2" customFormat="1" ht="14.4" customHeight="1">
      <c r="A532" s="40"/>
      <c r="B532" s="41"/>
      <c r="C532" s="206" t="s">
        <v>599</v>
      </c>
      <c r="D532" s="206" t="s">
        <v>160</v>
      </c>
      <c r="E532" s="207" t="s">
        <v>600</v>
      </c>
      <c r="F532" s="208" t="s">
        <v>601</v>
      </c>
      <c r="G532" s="209" t="s">
        <v>356</v>
      </c>
      <c r="H532" s="210">
        <v>279.54599999999999</v>
      </c>
      <c r="I532" s="211"/>
      <c r="J532" s="212">
        <f>ROUND(I532*H532,2)</f>
        <v>0</v>
      </c>
      <c r="K532" s="208" t="s">
        <v>164</v>
      </c>
      <c r="L532" s="46"/>
      <c r="M532" s="213" t="s">
        <v>19</v>
      </c>
      <c r="N532" s="214" t="s">
        <v>41</v>
      </c>
      <c r="O532" s="86"/>
      <c r="P532" s="215">
        <f>O532*H532</f>
        <v>0</v>
      </c>
      <c r="Q532" s="215">
        <v>0</v>
      </c>
      <c r="R532" s="215">
        <f>Q532*H532</f>
        <v>0</v>
      </c>
      <c r="S532" s="215">
        <v>0</v>
      </c>
      <c r="T532" s="216">
        <f>S532*H532</f>
        <v>0</v>
      </c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R532" s="217" t="s">
        <v>165</v>
      </c>
      <c r="AT532" s="217" t="s">
        <v>160</v>
      </c>
      <c r="AU532" s="217" t="s">
        <v>80</v>
      </c>
      <c r="AY532" s="19" t="s">
        <v>158</v>
      </c>
      <c r="BE532" s="218">
        <f>IF(N532="základní",J532,0)</f>
        <v>0</v>
      </c>
      <c r="BF532" s="218">
        <f>IF(N532="snížená",J532,0)</f>
        <v>0</v>
      </c>
      <c r="BG532" s="218">
        <f>IF(N532="zákl. přenesená",J532,0)</f>
        <v>0</v>
      </c>
      <c r="BH532" s="218">
        <f>IF(N532="sníž. přenesená",J532,0)</f>
        <v>0</v>
      </c>
      <c r="BI532" s="218">
        <f>IF(N532="nulová",J532,0)</f>
        <v>0</v>
      </c>
      <c r="BJ532" s="19" t="s">
        <v>78</v>
      </c>
      <c r="BK532" s="218">
        <f>ROUND(I532*H532,2)</f>
        <v>0</v>
      </c>
      <c r="BL532" s="19" t="s">
        <v>165</v>
      </c>
      <c r="BM532" s="217" t="s">
        <v>602</v>
      </c>
    </row>
    <row r="533" s="2" customFormat="1">
      <c r="A533" s="40"/>
      <c r="B533" s="41"/>
      <c r="C533" s="42"/>
      <c r="D533" s="219" t="s">
        <v>167</v>
      </c>
      <c r="E533" s="42"/>
      <c r="F533" s="220" t="s">
        <v>603</v>
      </c>
      <c r="G533" s="42"/>
      <c r="H533" s="42"/>
      <c r="I533" s="221"/>
      <c r="J533" s="42"/>
      <c r="K533" s="42"/>
      <c r="L533" s="46"/>
      <c r="M533" s="222"/>
      <c r="N533" s="223"/>
      <c r="O533" s="86"/>
      <c r="P533" s="86"/>
      <c r="Q533" s="86"/>
      <c r="R533" s="86"/>
      <c r="S533" s="86"/>
      <c r="T533" s="87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T533" s="19" t="s">
        <v>167</v>
      </c>
      <c r="AU533" s="19" t="s">
        <v>80</v>
      </c>
    </row>
    <row r="534" s="2" customFormat="1" ht="22.2" customHeight="1">
      <c r="A534" s="40"/>
      <c r="B534" s="41"/>
      <c r="C534" s="206" t="s">
        <v>604</v>
      </c>
      <c r="D534" s="206" t="s">
        <v>160</v>
      </c>
      <c r="E534" s="207" t="s">
        <v>605</v>
      </c>
      <c r="F534" s="208" t="s">
        <v>606</v>
      </c>
      <c r="G534" s="209" t="s">
        <v>356</v>
      </c>
      <c r="H534" s="210">
        <v>279.54599999999999</v>
      </c>
      <c r="I534" s="211"/>
      <c r="J534" s="212">
        <f>ROUND(I534*H534,2)</f>
        <v>0</v>
      </c>
      <c r="K534" s="208" t="s">
        <v>164</v>
      </c>
      <c r="L534" s="46"/>
      <c r="M534" s="213" t="s">
        <v>19</v>
      </c>
      <c r="N534" s="214" t="s">
        <v>41</v>
      </c>
      <c r="O534" s="86"/>
      <c r="P534" s="215">
        <f>O534*H534</f>
        <v>0</v>
      </c>
      <c r="Q534" s="215">
        <v>0</v>
      </c>
      <c r="R534" s="215">
        <f>Q534*H534</f>
        <v>0</v>
      </c>
      <c r="S534" s="215">
        <v>0</v>
      </c>
      <c r="T534" s="216">
        <f>S534*H534</f>
        <v>0</v>
      </c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R534" s="217" t="s">
        <v>165</v>
      </c>
      <c r="AT534" s="217" t="s">
        <v>160</v>
      </c>
      <c r="AU534" s="217" t="s">
        <v>80</v>
      </c>
      <c r="AY534" s="19" t="s">
        <v>158</v>
      </c>
      <c r="BE534" s="218">
        <f>IF(N534="základní",J534,0)</f>
        <v>0</v>
      </c>
      <c r="BF534" s="218">
        <f>IF(N534="snížená",J534,0)</f>
        <v>0</v>
      </c>
      <c r="BG534" s="218">
        <f>IF(N534="zákl. přenesená",J534,0)</f>
        <v>0</v>
      </c>
      <c r="BH534" s="218">
        <f>IF(N534="sníž. přenesená",J534,0)</f>
        <v>0</v>
      </c>
      <c r="BI534" s="218">
        <f>IF(N534="nulová",J534,0)</f>
        <v>0</v>
      </c>
      <c r="BJ534" s="19" t="s">
        <v>78</v>
      </c>
      <c r="BK534" s="218">
        <f>ROUND(I534*H534,2)</f>
        <v>0</v>
      </c>
      <c r="BL534" s="19" t="s">
        <v>165</v>
      </c>
      <c r="BM534" s="217" t="s">
        <v>607</v>
      </c>
    </row>
    <row r="535" s="2" customFormat="1">
      <c r="A535" s="40"/>
      <c r="B535" s="41"/>
      <c r="C535" s="42"/>
      <c r="D535" s="219" t="s">
        <v>167</v>
      </c>
      <c r="E535" s="42"/>
      <c r="F535" s="220" t="s">
        <v>608</v>
      </c>
      <c r="G535" s="42"/>
      <c r="H535" s="42"/>
      <c r="I535" s="221"/>
      <c r="J535" s="42"/>
      <c r="K535" s="42"/>
      <c r="L535" s="46"/>
      <c r="M535" s="222"/>
      <c r="N535" s="223"/>
      <c r="O535" s="86"/>
      <c r="P535" s="86"/>
      <c r="Q535" s="86"/>
      <c r="R535" s="86"/>
      <c r="S535" s="86"/>
      <c r="T535" s="87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T535" s="19" t="s">
        <v>167</v>
      </c>
      <c r="AU535" s="19" t="s">
        <v>80</v>
      </c>
    </row>
    <row r="536" s="13" customFormat="1">
      <c r="A536" s="13"/>
      <c r="B536" s="224"/>
      <c r="C536" s="225"/>
      <c r="D536" s="226" t="s">
        <v>169</v>
      </c>
      <c r="E536" s="227" t="s">
        <v>19</v>
      </c>
      <c r="F536" s="228" t="s">
        <v>609</v>
      </c>
      <c r="G536" s="225"/>
      <c r="H536" s="227" t="s">
        <v>19</v>
      </c>
      <c r="I536" s="229"/>
      <c r="J536" s="225"/>
      <c r="K536" s="225"/>
      <c r="L536" s="230"/>
      <c r="M536" s="231"/>
      <c r="N536" s="232"/>
      <c r="O536" s="232"/>
      <c r="P536" s="232"/>
      <c r="Q536" s="232"/>
      <c r="R536" s="232"/>
      <c r="S536" s="232"/>
      <c r="T536" s="23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34" t="s">
        <v>169</v>
      </c>
      <c r="AU536" s="234" t="s">
        <v>80</v>
      </c>
      <c r="AV536" s="13" t="s">
        <v>78</v>
      </c>
      <c r="AW536" s="13" t="s">
        <v>171</v>
      </c>
      <c r="AX536" s="13" t="s">
        <v>70</v>
      </c>
      <c r="AY536" s="234" t="s">
        <v>158</v>
      </c>
    </row>
    <row r="537" s="13" customFormat="1">
      <c r="A537" s="13"/>
      <c r="B537" s="224"/>
      <c r="C537" s="225"/>
      <c r="D537" s="226" t="s">
        <v>169</v>
      </c>
      <c r="E537" s="227" t="s">
        <v>19</v>
      </c>
      <c r="F537" s="228" t="s">
        <v>610</v>
      </c>
      <c r="G537" s="225"/>
      <c r="H537" s="227" t="s">
        <v>19</v>
      </c>
      <c r="I537" s="229"/>
      <c r="J537" s="225"/>
      <c r="K537" s="225"/>
      <c r="L537" s="230"/>
      <c r="M537" s="231"/>
      <c r="N537" s="232"/>
      <c r="O537" s="232"/>
      <c r="P537" s="232"/>
      <c r="Q537" s="232"/>
      <c r="R537" s="232"/>
      <c r="S537" s="232"/>
      <c r="T537" s="23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34" t="s">
        <v>169</v>
      </c>
      <c r="AU537" s="234" t="s">
        <v>80</v>
      </c>
      <c r="AV537" s="13" t="s">
        <v>78</v>
      </c>
      <c r="AW537" s="13" t="s">
        <v>171</v>
      </c>
      <c r="AX537" s="13" t="s">
        <v>70</v>
      </c>
      <c r="AY537" s="234" t="s">
        <v>158</v>
      </c>
    </row>
    <row r="538" s="14" customFormat="1">
      <c r="A538" s="14"/>
      <c r="B538" s="235"/>
      <c r="C538" s="236"/>
      <c r="D538" s="226" t="s">
        <v>169</v>
      </c>
      <c r="E538" s="237" t="s">
        <v>19</v>
      </c>
      <c r="F538" s="238" t="s">
        <v>611</v>
      </c>
      <c r="G538" s="236"/>
      <c r="H538" s="239">
        <v>614.05714999999998</v>
      </c>
      <c r="I538" s="240"/>
      <c r="J538" s="236"/>
      <c r="K538" s="236"/>
      <c r="L538" s="241"/>
      <c r="M538" s="242"/>
      <c r="N538" s="243"/>
      <c r="O538" s="243"/>
      <c r="P538" s="243"/>
      <c r="Q538" s="243"/>
      <c r="R538" s="243"/>
      <c r="S538" s="243"/>
      <c r="T538" s="24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45" t="s">
        <v>169</v>
      </c>
      <c r="AU538" s="245" t="s">
        <v>80</v>
      </c>
      <c r="AV538" s="14" t="s">
        <v>80</v>
      </c>
      <c r="AW538" s="14" t="s">
        <v>171</v>
      </c>
      <c r="AX538" s="14" t="s">
        <v>70</v>
      </c>
      <c r="AY538" s="245" t="s">
        <v>158</v>
      </c>
    </row>
    <row r="539" s="14" customFormat="1">
      <c r="A539" s="14"/>
      <c r="B539" s="235"/>
      <c r="C539" s="236"/>
      <c r="D539" s="226" t="s">
        <v>169</v>
      </c>
      <c r="E539" s="237" t="s">
        <v>19</v>
      </c>
      <c r="F539" s="238" t="s">
        <v>268</v>
      </c>
      <c r="G539" s="236"/>
      <c r="H539" s="239">
        <v>24.239999999999998</v>
      </c>
      <c r="I539" s="240"/>
      <c r="J539" s="236"/>
      <c r="K539" s="236"/>
      <c r="L539" s="241"/>
      <c r="M539" s="242"/>
      <c r="N539" s="243"/>
      <c r="O539" s="243"/>
      <c r="P539" s="243"/>
      <c r="Q539" s="243"/>
      <c r="R539" s="243"/>
      <c r="S539" s="243"/>
      <c r="T539" s="24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45" t="s">
        <v>169</v>
      </c>
      <c r="AU539" s="245" t="s">
        <v>80</v>
      </c>
      <c r="AV539" s="14" t="s">
        <v>80</v>
      </c>
      <c r="AW539" s="14" t="s">
        <v>171</v>
      </c>
      <c r="AX539" s="14" t="s">
        <v>70</v>
      </c>
      <c r="AY539" s="245" t="s">
        <v>158</v>
      </c>
    </row>
    <row r="540" s="14" customFormat="1">
      <c r="A540" s="14"/>
      <c r="B540" s="235"/>
      <c r="C540" s="236"/>
      <c r="D540" s="226" t="s">
        <v>169</v>
      </c>
      <c r="E540" s="237" t="s">
        <v>19</v>
      </c>
      <c r="F540" s="238" t="s">
        <v>612</v>
      </c>
      <c r="G540" s="236"/>
      <c r="H540" s="239">
        <v>-470.904</v>
      </c>
      <c r="I540" s="240"/>
      <c r="J540" s="236"/>
      <c r="K540" s="236"/>
      <c r="L540" s="241"/>
      <c r="M540" s="242"/>
      <c r="N540" s="243"/>
      <c r="O540" s="243"/>
      <c r="P540" s="243"/>
      <c r="Q540" s="243"/>
      <c r="R540" s="243"/>
      <c r="S540" s="243"/>
      <c r="T540" s="24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45" t="s">
        <v>169</v>
      </c>
      <c r="AU540" s="245" t="s">
        <v>80</v>
      </c>
      <c r="AV540" s="14" t="s">
        <v>80</v>
      </c>
      <c r="AW540" s="14" t="s">
        <v>171</v>
      </c>
      <c r="AX540" s="14" t="s">
        <v>70</v>
      </c>
      <c r="AY540" s="245" t="s">
        <v>158</v>
      </c>
    </row>
    <row r="541" s="14" customFormat="1">
      <c r="A541" s="14"/>
      <c r="B541" s="235"/>
      <c r="C541" s="236"/>
      <c r="D541" s="226" t="s">
        <v>169</v>
      </c>
      <c r="E541" s="236"/>
      <c r="F541" s="238" t="s">
        <v>613</v>
      </c>
      <c r="G541" s="236"/>
      <c r="H541" s="239">
        <v>279.54599999999999</v>
      </c>
      <c r="I541" s="240"/>
      <c r="J541" s="236"/>
      <c r="K541" s="236"/>
      <c r="L541" s="241"/>
      <c r="M541" s="242"/>
      <c r="N541" s="243"/>
      <c r="O541" s="243"/>
      <c r="P541" s="243"/>
      <c r="Q541" s="243"/>
      <c r="R541" s="243"/>
      <c r="S541" s="243"/>
      <c r="T541" s="24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45" t="s">
        <v>169</v>
      </c>
      <c r="AU541" s="245" t="s">
        <v>80</v>
      </c>
      <c r="AV541" s="14" t="s">
        <v>80</v>
      </c>
      <c r="AW541" s="14" t="s">
        <v>4</v>
      </c>
      <c r="AX541" s="14" t="s">
        <v>78</v>
      </c>
      <c r="AY541" s="245" t="s">
        <v>158</v>
      </c>
    </row>
    <row r="542" s="12" customFormat="1" ht="22.8" customHeight="1">
      <c r="A542" s="12"/>
      <c r="B542" s="190"/>
      <c r="C542" s="191"/>
      <c r="D542" s="192" t="s">
        <v>69</v>
      </c>
      <c r="E542" s="204" t="s">
        <v>614</v>
      </c>
      <c r="F542" s="204" t="s">
        <v>615</v>
      </c>
      <c r="G542" s="191"/>
      <c r="H542" s="191"/>
      <c r="I542" s="194"/>
      <c r="J542" s="205">
        <f>BK542</f>
        <v>0</v>
      </c>
      <c r="K542" s="191"/>
      <c r="L542" s="196"/>
      <c r="M542" s="197"/>
      <c r="N542" s="198"/>
      <c r="O542" s="198"/>
      <c r="P542" s="199">
        <f>SUM(P543:P544)</f>
        <v>0</v>
      </c>
      <c r="Q542" s="198"/>
      <c r="R542" s="199">
        <f>SUM(R543:R544)</f>
        <v>0</v>
      </c>
      <c r="S542" s="198"/>
      <c r="T542" s="200">
        <f>SUM(T543:T544)</f>
        <v>0</v>
      </c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R542" s="201" t="s">
        <v>78</v>
      </c>
      <c r="AT542" s="202" t="s">
        <v>69</v>
      </c>
      <c r="AU542" s="202" t="s">
        <v>78</v>
      </c>
      <c r="AY542" s="201" t="s">
        <v>158</v>
      </c>
      <c r="BK542" s="203">
        <f>SUM(BK543:BK544)</f>
        <v>0</v>
      </c>
    </row>
    <row r="543" s="2" customFormat="1" ht="14.4" customHeight="1">
      <c r="A543" s="40"/>
      <c r="B543" s="41"/>
      <c r="C543" s="206" t="s">
        <v>616</v>
      </c>
      <c r="D543" s="206" t="s">
        <v>160</v>
      </c>
      <c r="E543" s="207" t="s">
        <v>617</v>
      </c>
      <c r="F543" s="208" t="s">
        <v>618</v>
      </c>
      <c r="G543" s="209" t="s">
        <v>356</v>
      </c>
      <c r="H543" s="210">
        <v>64.384</v>
      </c>
      <c r="I543" s="211"/>
      <c r="J543" s="212">
        <f>ROUND(I543*H543,2)</f>
        <v>0</v>
      </c>
      <c r="K543" s="208" t="s">
        <v>164</v>
      </c>
      <c r="L543" s="46"/>
      <c r="M543" s="213" t="s">
        <v>19</v>
      </c>
      <c r="N543" s="214" t="s">
        <v>41</v>
      </c>
      <c r="O543" s="86"/>
      <c r="P543" s="215">
        <f>O543*H543</f>
        <v>0</v>
      </c>
      <c r="Q543" s="215">
        <v>0</v>
      </c>
      <c r="R543" s="215">
        <f>Q543*H543</f>
        <v>0</v>
      </c>
      <c r="S543" s="215">
        <v>0</v>
      </c>
      <c r="T543" s="216">
        <f>S543*H543</f>
        <v>0</v>
      </c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R543" s="217" t="s">
        <v>165</v>
      </c>
      <c r="AT543" s="217" t="s">
        <v>160</v>
      </c>
      <c r="AU543" s="217" t="s">
        <v>80</v>
      </c>
      <c r="AY543" s="19" t="s">
        <v>158</v>
      </c>
      <c r="BE543" s="218">
        <f>IF(N543="základní",J543,0)</f>
        <v>0</v>
      </c>
      <c r="BF543" s="218">
        <f>IF(N543="snížená",J543,0)</f>
        <v>0</v>
      </c>
      <c r="BG543" s="218">
        <f>IF(N543="zákl. přenesená",J543,0)</f>
        <v>0</v>
      </c>
      <c r="BH543" s="218">
        <f>IF(N543="sníž. přenesená",J543,0)</f>
        <v>0</v>
      </c>
      <c r="BI543" s="218">
        <f>IF(N543="nulová",J543,0)</f>
        <v>0</v>
      </c>
      <c r="BJ543" s="19" t="s">
        <v>78</v>
      </c>
      <c r="BK543" s="218">
        <f>ROUND(I543*H543,2)</f>
        <v>0</v>
      </c>
      <c r="BL543" s="19" t="s">
        <v>165</v>
      </c>
      <c r="BM543" s="217" t="s">
        <v>619</v>
      </c>
    </row>
    <row r="544" s="2" customFormat="1">
      <c r="A544" s="40"/>
      <c r="B544" s="41"/>
      <c r="C544" s="42"/>
      <c r="D544" s="219" t="s">
        <v>167</v>
      </c>
      <c r="E544" s="42"/>
      <c r="F544" s="220" t="s">
        <v>620</v>
      </c>
      <c r="G544" s="42"/>
      <c r="H544" s="42"/>
      <c r="I544" s="221"/>
      <c r="J544" s="42"/>
      <c r="K544" s="42"/>
      <c r="L544" s="46"/>
      <c r="M544" s="267"/>
      <c r="N544" s="268"/>
      <c r="O544" s="269"/>
      <c r="P544" s="269"/>
      <c r="Q544" s="269"/>
      <c r="R544" s="269"/>
      <c r="S544" s="269"/>
      <c r="T544" s="27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T544" s="19" t="s">
        <v>167</v>
      </c>
      <c r="AU544" s="19" t="s">
        <v>80</v>
      </c>
    </row>
    <row r="545" s="2" customFormat="1" ht="6.96" customHeight="1">
      <c r="A545" s="40"/>
      <c r="B545" s="61"/>
      <c r="C545" s="62"/>
      <c r="D545" s="62"/>
      <c r="E545" s="62"/>
      <c r="F545" s="62"/>
      <c r="G545" s="62"/>
      <c r="H545" s="62"/>
      <c r="I545" s="62"/>
      <c r="J545" s="62"/>
      <c r="K545" s="62"/>
      <c r="L545" s="46"/>
      <c r="M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</row>
  </sheetData>
  <sheetProtection sheet="1" autoFilter="0" formatColumns="0" formatRows="0" objects="1" scenarios="1" spinCount="100000" saltValue="8qeXnX/MNTxEoARgbZz9Oo3MTjvJSqHWGAdQ0H64ca2cNex94S+KavweWcDhL00WNyTeZ03I6adasMCcCzxXew==" hashValue="YM7IQIYKrkLuZztR3xGZeRaA0EvqyTju9BqZrczsWGPnxbIX+vYMrM+kGs/Dxg9EvpwzlPV/v/zMq+Q7ceTULA==" algorithmName="SHA-512" password="CC35"/>
  <autoFilter ref="C88:K544"/>
  <mergeCells count="9">
    <mergeCell ref="E7:H7"/>
    <mergeCell ref="E9:H9"/>
    <mergeCell ref="E18:H18"/>
    <mergeCell ref="E27:H27"/>
    <mergeCell ref="E48:H48"/>
    <mergeCell ref="E50:H50"/>
    <mergeCell ref="E79:H79"/>
    <mergeCell ref="E81:H81"/>
    <mergeCell ref="L2:V2"/>
  </mergeCells>
  <hyperlinks>
    <hyperlink ref="F93" r:id="rId1" display="https://podminky.urs.cz/item/CS_URS_2025_01/115101201"/>
    <hyperlink ref="F97" r:id="rId2" display="https://podminky.urs.cz/item/CS_URS_2025_01/115101301"/>
    <hyperlink ref="F99" r:id="rId3" display="https://podminky.urs.cz/item/CS_URS_2025_01/119003131"/>
    <hyperlink ref="F110" r:id="rId4" display="https://podminky.urs.cz/item/CS_URS_2025_01/119003132"/>
    <hyperlink ref="F112" r:id="rId5" display="https://podminky.urs.cz/item/CS_URS_2025_01/119003141"/>
    <hyperlink ref="F116" r:id="rId6" display="https://podminky.urs.cz/item/CS_URS_2025_01/119003142"/>
    <hyperlink ref="F118" r:id="rId7" display="https://podminky.urs.cz/item/CS_URS_2025_01/119004111"/>
    <hyperlink ref="F122" r:id="rId8" display="https://podminky.urs.cz/item/CS_URS_2025_01/119004112"/>
    <hyperlink ref="F124" r:id="rId9" display="https://podminky.urs.cz/item/CS_URS_2025_01/121151103"/>
    <hyperlink ref="F135" r:id="rId10" display="https://podminky.urs.cz/item/CS_URS_2025_01/132154206"/>
    <hyperlink ref="F148" r:id="rId11" display="https://podminky.urs.cz/item/CS_URS_2025_01/132254206"/>
    <hyperlink ref="F161" r:id="rId12" display="https://podminky.urs.cz/item/CS_URS_2025_01/132354206"/>
    <hyperlink ref="F174" r:id="rId13" display="https://podminky.urs.cz/item/CS_URS_2025_01/132454206"/>
    <hyperlink ref="F187" r:id="rId14" display="https://podminky.urs.cz/item/CS_URS_2025_01/139001101"/>
    <hyperlink ref="F198" r:id="rId15" display="https://podminky.urs.cz/item/CS_URS_2025_01/151101101"/>
    <hyperlink ref="F202" r:id="rId16" display="https://podminky.urs.cz/item/CS_URS_2025_01/151101111"/>
    <hyperlink ref="F204" r:id="rId17" display="https://podminky.urs.cz/item/CS_URS_2025_01/151101102"/>
    <hyperlink ref="F214" r:id="rId18" display="https://podminky.urs.cz/item/CS_URS_2025_01/151101112"/>
    <hyperlink ref="F216" r:id="rId19" display="https://podminky.urs.cz/item/CS_URS_2025_01/151101103"/>
    <hyperlink ref="F221" r:id="rId20" display="https://podminky.urs.cz/item/CS_URS_2025_01/151101113"/>
    <hyperlink ref="F223" r:id="rId21" display="https://podminky.urs.cz/item/CS_URS_2025_01/162551108"/>
    <hyperlink ref="F236" r:id="rId22" display="https://podminky.urs.cz/item/CS_URS_2025_01/162551108"/>
    <hyperlink ref="F242" r:id="rId23" display="https://podminky.urs.cz/item/CS_URS_2025_01/162551128"/>
    <hyperlink ref="F255" r:id="rId24" display="https://podminky.urs.cz/item/CS_URS_2025_01/162751137"/>
    <hyperlink ref="F261" r:id="rId25" display="https://podminky.urs.cz/item/CS_URS_2025_01/162751139"/>
    <hyperlink ref="F264" r:id="rId26" display="https://podminky.urs.cz/item/CS_URS_2025_01/171201231"/>
    <hyperlink ref="F267" r:id="rId27" display="https://podminky.urs.cz/item/CS_URS_2025_01/167151111"/>
    <hyperlink ref="F277" r:id="rId28" display="https://podminky.urs.cz/item/CS_URS_2025_01/171251201"/>
    <hyperlink ref="F282" r:id="rId29" display="https://podminky.urs.cz/item/CS_URS_2025_01/174151101"/>
    <hyperlink ref="F289" r:id="rId30" display="https://podminky.urs.cz/item/CS_URS_2025_01/175151101"/>
    <hyperlink ref="F313" r:id="rId31" display="https://podminky.urs.cz/item/CS_URS_2025_01/181951112"/>
    <hyperlink ref="F315" r:id="rId32" display="https://podminky.urs.cz/item/CS_URS_2025_01/181351003"/>
    <hyperlink ref="F326" r:id="rId33" display="https://podminky.urs.cz/item/CS_URS_2025_01/181411131"/>
    <hyperlink ref="F330" r:id="rId34" display="https://podminky.urs.cz/item/CS_URS_2025_01/185803111"/>
    <hyperlink ref="F333" r:id="rId35" display="https://podminky.urs.cz/item/CS_URS_2025_01/211531111"/>
    <hyperlink ref="F336" r:id="rId36" display="https://podminky.urs.cz/item/CS_URS_2025_01/212755215"/>
    <hyperlink ref="F339" r:id="rId37" display="https://podminky.urs.cz/item/CS_URS_2025_01/213141111"/>
    <hyperlink ref="F346" r:id="rId38" display="https://podminky.urs.cz/item/CS_URS_2025_01/359901211"/>
    <hyperlink ref="F359" r:id="rId39" display="https://podminky.urs.cz/item/CS_URS_2025_01/451573111"/>
    <hyperlink ref="F371" r:id="rId40" display="https://podminky.urs.cz/item/CS_URS_2025_01/566901132"/>
    <hyperlink ref="F377" r:id="rId41" display="https://podminky.urs.cz/item/CS_URS_2025_01/871360320"/>
    <hyperlink ref="F401" r:id="rId42" display="https://podminky.urs.cz/item/CS_URS_2025_01/892372111"/>
    <hyperlink ref="F413" r:id="rId43" display="https://podminky.urs.cz/item/CS_URS_2025_01/892381111"/>
    <hyperlink ref="F425" r:id="rId44" display="https://podminky.urs.cz/item/CS_URS_2025_01/894411311"/>
    <hyperlink ref="F486" r:id="rId45" display="https://podminky.urs.cz/item/CS_URS_2025_01/894412411"/>
    <hyperlink ref="F497" r:id="rId46" display="https://podminky.urs.cz/item/CS_URS_2025_01/894414111"/>
    <hyperlink ref="F508" r:id="rId47" display="https://podminky.urs.cz/item/CS_URS_2025_01/899104112"/>
    <hyperlink ref="F519" r:id="rId48" display="https://podminky.urs.cz/item/CS_URS_2025_01/899722114"/>
    <hyperlink ref="F533" r:id="rId49" display="https://podminky.urs.cz/item/CS_URS_2025_01/997006002"/>
    <hyperlink ref="F535" r:id="rId50" display="https://podminky.urs.cz/item/CS_URS_2025_01/997006005"/>
    <hyperlink ref="F544" r:id="rId51" display="https://podminky.urs.cz/item/CS_URS_2025_01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2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83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126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Projektové práce 1. etapy revitalizace volnočasového areálu Svatošské údolí II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127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621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13. 3. 2025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33</v>
      </c>
      <c r="E23" s="40"/>
      <c r="F23" s="40"/>
      <c r="G23" s="40"/>
      <c r="H23" s="40"/>
      <c r="I23" s="134" t="s">
        <v>26</v>
      </c>
      <c r="J23" s="138" t="s">
        <v>19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32</v>
      </c>
      <c r="F24" s="40"/>
      <c r="G24" s="40"/>
      <c r="H24" s="40"/>
      <c r="I24" s="134" t="s">
        <v>28</v>
      </c>
      <c r="J24" s="138" t="s">
        <v>19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34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35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146">
        <f>ROUND(J90,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38</v>
      </c>
      <c r="G32" s="40"/>
      <c r="H32" s="40"/>
      <c r="I32" s="147" t="s">
        <v>37</v>
      </c>
      <c r="J32" s="147" t="s">
        <v>39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40</v>
      </c>
      <c r="E33" s="134" t="s">
        <v>41</v>
      </c>
      <c r="F33" s="149">
        <f>ROUND((SUM(BE90:BE711)),  2)</f>
        <v>0</v>
      </c>
      <c r="G33" s="40"/>
      <c r="H33" s="40"/>
      <c r="I33" s="150">
        <v>0.20999999999999999</v>
      </c>
      <c r="J33" s="149">
        <f>ROUND(((SUM(BE90:BE711))*I33),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42</v>
      </c>
      <c r="F34" s="149">
        <f>ROUND((SUM(BF90:BF711)),  2)</f>
        <v>0</v>
      </c>
      <c r="G34" s="40"/>
      <c r="H34" s="40"/>
      <c r="I34" s="150">
        <v>0.12</v>
      </c>
      <c r="J34" s="149">
        <f>ROUND(((SUM(BF90:BF711))*I34),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43</v>
      </c>
      <c r="F35" s="149">
        <f>ROUND((SUM(BG90:BG711)),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44</v>
      </c>
      <c r="F36" s="149">
        <f>ROUND((SUM(BH90:BH711)),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45</v>
      </c>
      <c r="F37" s="149">
        <f>ROUND((SUM(BI90:BI711)),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46</v>
      </c>
      <c r="E39" s="153"/>
      <c r="F39" s="153"/>
      <c r="G39" s="154" t="s">
        <v>47</v>
      </c>
      <c r="H39" s="155" t="s">
        <v>48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129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Projektové práce 1. etapy revitalizace volnočasového areálu Svatošské údolí II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127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SO 01-2 - Splašková kanalizace areálu - přípojky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Karlovy Vary - Loket </v>
      </c>
      <c r="G52" s="42"/>
      <c r="H52" s="42"/>
      <c r="I52" s="34" t="s">
        <v>23</v>
      </c>
      <c r="J52" s="74" t="str">
        <f>IF(J12="","",J12)</f>
        <v>13. 3. 2025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 xml:space="preserve">Karlovarský kraj </v>
      </c>
      <c r="G54" s="42"/>
      <c r="H54" s="42"/>
      <c r="I54" s="34" t="s">
        <v>31</v>
      </c>
      <c r="J54" s="38" t="str">
        <f>E21</f>
        <v xml:space="preserve"> 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33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130</v>
      </c>
      <c r="D57" s="164"/>
      <c r="E57" s="164"/>
      <c r="F57" s="164"/>
      <c r="G57" s="164"/>
      <c r="H57" s="164"/>
      <c r="I57" s="164"/>
      <c r="J57" s="165" t="s">
        <v>131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68</v>
      </c>
      <c r="D59" s="42"/>
      <c r="E59" s="42"/>
      <c r="F59" s="42"/>
      <c r="G59" s="42"/>
      <c r="H59" s="42"/>
      <c r="I59" s="42"/>
      <c r="J59" s="104">
        <f>J90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132</v>
      </c>
    </row>
    <row r="60" s="9" customFormat="1" ht="24.96" customHeight="1">
      <c r="A60" s="9"/>
      <c r="B60" s="167"/>
      <c r="C60" s="168"/>
      <c r="D60" s="169" t="s">
        <v>133</v>
      </c>
      <c r="E60" s="170"/>
      <c r="F60" s="170"/>
      <c r="G60" s="170"/>
      <c r="H60" s="170"/>
      <c r="I60" s="170"/>
      <c r="J60" s="171">
        <f>J91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134</v>
      </c>
      <c r="E61" s="176"/>
      <c r="F61" s="176"/>
      <c r="G61" s="176"/>
      <c r="H61" s="176"/>
      <c r="I61" s="176"/>
      <c r="J61" s="177">
        <f>J92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136</v>
      </c>
      <c r="E62" s="176"/>
      <c r="F62" s="176"/>
      <c r="G62" s="176"/>
      <c r="H62" s="176"/>
      <c r="I62" s="176"/>
      <c r="J62" s="177">
        <f>J395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137</v>
      </c>
      <c r="E63" s="176"/>
      <c r="F63" s="176"/>
      <c r="G63" s="176"/>
      <c r="H63" s="176"/>
      <c r="I63" s="176"/>
      <c r="J63" s="177">
        <f>J401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138</v>
      </c>
      <c r="E64" s="176"/>
      <c r="F64" s="176"/>
      <c r="G64" s="176"/>
      <c r="H64" s="176"/>
      <c r="I64" s="176"/>
      <c r="J64" s="177">
        <f>J425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139</v>
      </c>
      <c r="E65" s="176"/>
      <c r="F65" s="176"/>
      <c r="G65" s="176"/>
      <c r="H65" s="176"/>
      <c r="I65" s="176"/>
      <c r="J65" s="177">
        <f>J485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140</v>
      </c>
      <c r="E66" s="176"/>
      <c r="F66" s="176"/>
      <c r="G66" s="176"/>
      <c r="H66" s="176"/>
      <c r="I66" s="176"/>
      <c r="J66" s="177">
        <f>J566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4.88" customHeight="1">
      <c r="A67" s="10"/>
      <c r="B67" s="173"/>
      <c r="C67" s="174"/>
      <c r="D67" s="175" t="s">
        <v>622</v>
      </c>
      <c r="E67" s="176"/>
      <c r="F67" s="176"/>
      <c r="G67" s="176"/>
      <c r="H67" s="176"/>
      <c r="I67" s="176"/>
      <c r="J67" s="177">
        <f>J567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4.88" customHeight="1">
      <c r="A68" s="10"/>
      <c r="B68" s="173"/>
      <c r="C68" s="174"/>
      <c r="D68" s="175" t="s">
        <v>623</v>
      </c>
      <c r="E68" s="176"/>
      <c r="F68" s="176"/>
      <c r="G68" s="176"/>
      <c r="H68" s="176"/>
      <c r="I68" s="176"/>
      <c r="J68" s="177">
        <f>J604</f>
        <v>0</v>
      </c>
      <c r="K68" s="174"/>
      <c r="L68" s="1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73"/>
      <c r="C69" s="174"/>
      <c r="D69" s="175" t="s">
        <v>141</v>
      </c>
      <c r="E69" s="176"/>
      <c r="F69" s="176"/>
      <c r="G69" s="176"/>
      <c r="H69" s="176"/>
      <c r="I69" s="176"/>
      <c r="J69" s="177">
        <f>J667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73"/>
      <c r="C70" s="174"/>
      <c r="D70" s="175" t="s">
        <v>142</v>
      </c>
      <c r="E70" s="176"/>
      <c r="F70" s="176"/>
      <c r="G70" s="176"/>
      <c r="H70" s="176"/>
      <c r="I70" s="176"/>
      <c r="J70" s="177">
        <f>J709</f>
        <v>0</v>
      </c>
      <c r="K70" s="174"/>
      <c r="L70" s="1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143</v>
      </c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4.4" customHeight="1">
      <c r="A80" s="40"/>
      <c r="B80" s="41"/>
      <c r="C80" s="42"/>
      <c r="D80" s="42"/>
      <c r="E80" s="162" t="str">
        <f>E7</f>
        <v>Projektové práce 1. etapy revitalizace volnočasového areálu Svatošské údolí II</v>
      </c>
      <c r="F80" s="34"/>
      <c r="G80" s="34"/>
      <c r="H80" s="34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127</v>
      </c>
      <c r="D81" s="42"/>
      <c r="E81" s="42"/>
      <c r="F81" s="42"/>
      <c r="G81" s="42"/>
      <c r="H81" s="42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5.6" customHeight="1">
      <c r="A82" s="40"/>
      <c r="B82" s="41"/>
      <c r="C82" s="42"/>
      <c r="D82" s="42"/>
      <c r="E82" s="71" t="str">
        <f>E9</f>
        <v>SO 01-2 - Splašková kanalizace areálu - přípojky</v>
      </c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21</v>
      </c>
      <c r="D84" s="42"/>
      <c r="E84" s="42"/>
      <c r="F84" s="29" t="str">
        <f>F12</f>
        <v xml:space="preserve">Karlovy Vary - Loket </v>
      </c>
      <c r="G84" s="42"/>
      <c r="H84" s="42"/>
      <c r="I84" s="34" t="s">
        <v>23</v>
      </c>
      <c r="J84" s="74" t="str">
        <f>IF(J12="","",J12)</f>
        <v>13. 3. 2025</v>
      </c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6" customHeight="1">
      <c r="A86" s="40"/>
      <c r="B86" s="41"/>
      <c r="C86" s="34" t="s">
        <v>25</v>
      </c>
      <c r="D86" s="42"/>
      <c r="E86" s="42"/>
      <c r="F86" s="29" t="str">
        <f>E15</f>
        <v xml:space="preserve">Karlovarský kraj </v>
      </c>
      <c r="G86" s="42"/>
      <c r="H86" s="42"/>
      <c r="I86" s="34" t="s">
        <v>31</v>
      </c>
      <c r="J86" s="38" t="str">
        <f>E21</f>
        <v xml:space="preserve"> </v>
      </c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6" customHeight="1">
      <c r="A87" s="40"/>
      <c r="B87" s="41"/>
      <c r="C87" s="34" t="s">
        <v>29</v>
      </c>
      <c r="D87" s="42"/>
      <c r="E87" s="42"/>
      <c r="F87" s="29" t="str">
        <f>IF(E18="","",E18)</f>
        <v>Vyplň údaj</v>
      </c>
      <c r="G87" s="42"/>
      <c r="H87" s="42"/>
      <c r="I87" s="34" t="s">
        <v>33</v>
      </c>
      <c r="J87" s="38" t="str">
        <f>E24</f>
        <v xml:space="preserve"> </v>
      </c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0.32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3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1" customFormat="1" ht="29.28" customHeight="1">
      <c r="A89" s="179"/>
      <c r="B89" s="180"/>
      <c r="C89" s="181" t="s">
        <v>144</v>
      </c>
      <c r="D89" s="182" t="s">
        <v>55</v>
      </c>
      <c r="E89" s="182" t="s">
        <v>51</v>
      </c>
      <c r="F89" s="182" t="s">
        <v>52</v>
      </c>
      <c r="G89" s="182" t="s">
        <v>145</v>
      </c>
      <c r="H89" s="182" t="s">
        <v>146</v>
      </c>
      <c r="I89" s="182" t="s">
        <v>147</v>
      </c>
      <c r="J89" s="182" t="s">
        <v>131</v>
      </c>
      <c r="K89" s="183" t="s">
        <v>148</v>
      </c>
      <c r="L89" s="184"/>
      <c r="M89" s="94" t="s">
        <v>19</v>
      </c>
      <c r="N89" s="95" t="s">
        <v>40</v>
      </c>
      <c r="O89" s="95" t="s">
        <v>149</v>
      </c>
      <c r="P89" s="95" t="s">
        <v>150</v>
      </c>
      <c r="Q89" s="95" t="s">
        <v>151</v>
      </c>
      <c r="R89" s="95" t="s">
        <v>152</v>
      </c>
      <c r="S89" s="95" t="s">
        <v>153</v>
      </c>
      <c r="T89" s="96" t="s">
        <v>154</v>
      </c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</row>
    <row r="90" s="2" customFormat="1" ht="22.8" customHeight="1">
      <c r="A90" s="40"/>
      <c r="B90" s="41"/>
      <c r="C90" s="101" t="s">
        <v>155</v>
      </c>
      <c r="D90" s="42"/>
      <c r="E90" s="42"/>
      <c r="F90" s="42"/>
      <c r="G90" s="42"/>
      <c r="H90" s="42"/>
      <c r="I90" s="42"/>
      <c r="J90" s="185">
        <f>BK90</f>
        <v>0</v>
      </c>
      <c r="K90" s="42"/>
      <c r="L90" s="46"/>
      <c r="M90" s="97"/>
      <c r="N90" s="186"/>
      <c r="O90" s="98"/>
      <c r="P90" s="187">
        <f>P91</f>
        <v>0</v>
      </c>
      <c r="Q90" s="98"/>
      <c r="R90" s="187">
        <f>R91</f>
        <v>48.163214730000007</v>
      </c>
      <c r="S90" s="98"/>
      <c r="T90" s="188">
        <f>T91</f>
        <v>26.019200000000001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69</v>
      </c>
      <c r="AU90" s="19" t="s">
        <v>132</v>
      </c>
      <c r="BK90" s="189">
        <f>BK91</f>
        <v>0</v>
      </c>
    </row>
    <row r="91" s="12" customFormat="1" ht="25.92" customHeight="1">
      <c r="A91" s="12"/>
      <c r="B91" s="190"/>
      <c r="C91" s="191"/>
      <c r="D91" s="192" t="s">
        <v>69</v>
      </c>
      <c r="E91" s="193" t="s">
        <v>156</v>
      </c>
      <c r="F91" s="193" t="s">
        <v>157</v>
      </c>
      <c r="G91" s="191"/>
      <c r="H91" s="191"/>
      <c r="I91" s="194"/>
      <c r="J91" s="195">
        <f>BK91</f>
        <v>0</v>
      </c>
      <c r="K91" s="191"/>
      <c r="L91" s="196"/>
      <c r="M91" s="197"/>
      <c r="N91" s="198"/>
      <c r="O91" s="198"/>
      <c r="P91" s="199">
        <f>P92+P395+P401+P425+P485+P566+P667+P709</f>
        <v>0</v>
      </c>
      <c r="Q91" s="198"/>
      <c r="R91" s="199">
        <f>R92+R395+R401+R425+R485+R566+R667+R709</f>
        <v>48.163214730000007</v>
      </c>
      <c r="S91" s="198"/>
      <c r="T91" s="200">
        <f>T92+T395+T401+T425+T485+T566+T667+T709</f>
        <v>26.019200000000001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1" t="s">
        <v>78</v>
      </c>
      <c r="AT91" s="202" t="s">
        <v>69</v>
      </c>
      <c r="AU91" s="202" t="s">
        <v>70</v>
      </c>
      <c r="AY91" s="201" t="s">
        <v>158</v>
      </c>
      <c r="BK91" s="203">
        <f>BK92+BK395+BK401+BK425+BK485+BK566+BK667+BK709</f>
        <v>0</v>
      </c>
    </row>
    <row r="92" s="12" customFormat="1" ht="22.8" customHeight="1">
      <c r="A92" s="12"/>
      <c r="B92" s="190"/>
      <c r="C92" s="191"/>
      <c r="D92" s="192" t="s">
        <v>69</v>
      </c>
      <c r="E92" s="204" t="s">
        <v>78</v>
      </c>
      <c r="F92" s="204" t="s">
        <v>159</v>
      </c>
      <c r="G92" s="191"/>
      <c r="H92" s="191"/>
      <c r="I92" s="194"/>
      <c r="J92" s="205">
        <f>BK92</f>
        <v>0</v>
      </c>
      <c r="K92" s="191"/>
      <c r="L92" s="196"/>
      <c r="M92" s="197"/>
      <c r="N92" s="198"/>
      <c r="O92" s="198"/>
      <c r="P92" s="199">
        <f>SUM(P93:P394)</f>
        <v>0</v>
      </c>
      <c r="Q92" s="198"/>
      <c r="R92" s="199">
        <f>SUM(R93:R394)</f>
        <v>1.5030200899999999</v>
      </c>
      <c r="S92" s="198"/>
      <c r="T92" s="200">
        <f>SUM(T93:T394)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1" t="s">
        <v>78</v>
      </c>
      <c r="AT92" s="202" t="s">
        <v>69</v>
      </c>
      <c r="AU92" s="202" t="s">
        <v>78</v>
      </c>
      <c r="AY92" s="201" t="s">
        <v>158</v>
      </c>
      <c r="BK92" s="203">
        <f>SUM(BK93:BK394)</f>
        <v>0</v>
      </c>
    </row>
    <row r="93" s="2" customFormat="1" ht="14.4" customHeight="1">
      <c r="A93" s="40"/>
      <c r="B93" s="41"/>
      <c r="C93" s="206" t="s">
        <v>78</v>
      </c>
      <c r="D93" s="206" t="s">
        <v>160</v>
      </c>
      <c r="E93" s="207" t="s">
        <v>179</v>
      </c>
      <c r="F93" s="208" t="s">
        <v>180</v>
      </c>
      <c r="G93" s="209" t="s">
        <v>181</v>
      </c>
      <c r="H93" s="210">
        <v>624</v>
      </c>
      <c r="I93" s="211"/>
      <c r="J93" s="212">
        <f>ROUND(I93*H93,2)</f>
        <v>0</v>
      </c>
      <c r="K93" s="208" t="s">
        <v>164</v>
      </c>
      <c r="L93" s="46"/>
      <c r="M93" s="213" t="s">
        <v>19</v>
      </c>
      <c r="N93" s="214" t="s">
        <v>41</v>
      </c>
      <c r="O93" s="86"/>
      <c r="P93" s="215">
        <f>O93*H93</f>
        <v>0</v>
      </c>
      <c r="Q93" s="215">
        <v>0.00055999999999999995</v>
      </c>
      <c r="R93" s="215">
        <f>Q93*H93</f>
        <v>0.34943999999999997</v>
      </c>
      <c r="S93" s="215">
        <v>0</v>
      </c>
      <c r="T93" s="216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17" t="s">
        <v>165</v>
      </c>
      <c r="AT93" s="217" t="s">
        <v>160</v>
      </c>
      <c r="AU93" s="217" t="s">
        <v>80</v>
      </c>
      <c r="AY93" s="19" t="s">
        <v>158</v>
      </c>
      <c r="BE93" s="218">
        <f>IF(N93="základní",J93,0)</f>
        <v>0</v>
      </c>
      <c r="BF93" s="218">
        <f>IF(N93="snížená",J93,0)</f>
        <v>0</v>
      </c>
      <c r="BG93" s="218">
        <f>IF(N93="zákl. přenesená",J93,0)</f>
        <v>0</v>
      </c>
      <c r="BH93" s="218">
        <f>IF(N93="sníž. přenesená",J93,0)</f>
        <v>0</v>
      </c>
      <c r="BI93" s="218">
        <f>IF(N93="nulová",J93,0)</f>
        <v>0</v>
      </c>
      <c r="BJ93" s="19" t="s">
        <v>78</v>
      </c>
      <c r="BK93" s="218">
        <f>ROUND(I93*H93,2)</f>
        <v>0</v>
      </c>
      <c r="BL93" s="19" t="s">
        <v>165</v>
      </c>
      <c r="BM93" s="217" t="s">
        <v>624</v>
      </c>
    </row>
    <row r="94" s="2" customFormat="1">
      <c r="A94" s="40"/>
      <c r="B94" s="41"/>
      <c r="C94" s="42"/>
      <c r="D94" s="219" t="s">
        <v>167</v>
      </c>
      <c r="E94" s="42"/>
      <c r="F94" s="220" t="s">
        <v>183</v>
      </c>
      <c r="G94" s="42"/>
      <c r="H94" s="42"/>
      <c r="I94" s="221"/>
      <c r="J94" s="42"/>
      <c r="K94" s="42"/>
      <c r="L94" s="46"/>
      <c r="M94" s="222"/>
      <c r="N94" s="223"/>
      <c r="O94" s="86"/>
      <c r="P94" s="86"/>
      <c r="Q94" s="86"/>
      <c r="R94" s="86"/>
      <c r="S94" s="86"/>
      <c r="T94" s="87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167</v>
      </c>
      <c r="AU94" s="19" t="s">
        <v>80</v>
      </c>
    </row>
    <row r="95" s="14" customFormat="1">
      <c r="A95" s="14"/>
      <c r="B95" s="235"/>
      <c r="C95" s="236"/>
      <c r="D95" s="226" t="s">
        <v>169</v>
      </c>
      <c r="E95" s="237" t="s">
        <v>19</v>
      </c>
      <c r="F95" s="238" t="s">
        <v>625</v>
      </c>
      <c r="G95" s="236"/>
      <c r="H95" s="239">
        <v>624</v>
      </c>
      <c r="I95" s="240"/>
      <c r="J95" s="236"/>
      <c r="K95" s="236"/>
      <c r="L95" s="241"/>
      <c r="M95" s="242"/>
      <c r="N95" s="243"/>
      <c r="O95" s="243"/>
      <c r="P95" s="243"/>
      <c r="Q95" s="243"/>
      <c r="R95" s="243"/>
      <c r="S95" s="243"/>
      <c r="T95" s="24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245" t="s">
        <v>169</v>
      </c>
      <c r="AU95" s="245" t="s">
        <v>80</v>
      </c>
      <c r="AV95" s="14" t="s">
        <v>80</v>
      </c>
      <c r="AW95" s="14" t="s">
        <v>171</v>
      </c>
      <c r="AX95" s="14" t="s">
        <v>70</v>
      </c>
      <c r="AY95" s="245" t="s">
        <v>158</v>
      </c>
    </row>
    <row r="96" s="2" customFormat="1" ht="14.4" customHeight="1">
      <c r="A96" s="40"/>
      <c r="B96" s="41"/>
      <c r="C96" s="206" t="s">
        <v>80</v>
      </c>
      <c r="D96" s="206" t="s">
        <v>160</v>
      </c>
      <c r="E96" s="207" t="s">
        <v>193</v>
      </c>
      <c r="F96" s="208" t="s">
        <v>194</v>
      </c>
      <c r="G96" s="209" t="s">
        <v>181</v>
      </c>
      <c r="H96" s="210">
        <v>624</v>
      </c>
      <c r="I96" s="211"/>
      <c r="J96" s="212">
        <f>ROUND(I96*H96,2)</f>
        <v>0</v>
      </c>
      <c r="K96" s="208" t="s">
        <v>164</v>
      </c>
      <c r="L96" s="46"/>
      <c r="M96" s="213" t="s">
        <v>19</v>
      </c>
      <c r="N96" s="214" t="s">
        <v>41</v>
      </c>
      <c r="O96" s="86"/>
      <c r="P96" s="215">
        <f>O96*H96</f>
        <v>0</v>
      </c>
      <c r="Q96" s="215">
        <v>0</v>
      </c>
      <c r="R96" s="215">
        <f>Q96*H96</f>
        <v>0</v>
      </c>
      <c r="S96" s="215">
        <v>0</v>
      </c>
      <c r="T96" s="216">
        <f>S96*H96</f>
        <v>0</v>
      </c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R96" s="217" t="s">
        <v>165</v>
      </c>
      <c r="AT96" s="217" t="s">
        <v>160</v>
      </c>
      <c r="AU96" s="217" t="s">
        <v>80</v>
      </c>
      <c r="AY96" s="19" t="s">
        <v>158</v>
      </c>
      <c r="BE96" s="218">
        <f>IF(N96="základní",J96,0)</f>
        <v>0</v>
      </c>
      <c r="BF96" s="218">
        <f>IF(N96="snížená",J96,0)</f>
        <v>0</v>
      </c>
      <c r="BG96" s="218">
        <f>IF(N96="zákl. přenesená",J96,0)</f>
        <v>0</v>
      </c>
      <c r="BH96" s="218">
        <f>IF(N96="sníž. přenesená",J96,0)</f>
        <v>0</v>
      </c>
      <c r="BI96" s="218">
        <f>IF(N96="nulová",J96,0)</f>
        <v>0</v>
      </c>
      <c r="BJ96" s="19" t="s">
        <v>78</v>
      </c>
      <c r="BK96" s="218">
        <f>ROUND(I96*H96,2)</f>
        <v>0</v>
      </c>
      <c r="BL96" s="19" t="s">
        <v>165</v>
      </c>
      <c r="BM96" s="217" t="s">
        <v>626</v>
      </c>
    </row>
    <row r="97" s="2" customFormat="1">
      <c r="A97" s="40"/>
      <c r="B97" s="41"/>
      <c r="C97" s="42"/>
      <c r="D97" s="219" t="s">
        <v>167</v>
      </c>
      <c r="E97" s="42"/>
      <c r="F97" s="220" t="s">
        <v>196</v>
      </c>
      <c r="G97" s="42"/>
      <c r="H97" s="42"/>
      <c r="I97" s="221"/>
      <c r="J97" s="42"/>
      <c r="K97" s="42"/>
      <c r="L97" s="46"/>
      <c r="M97" s="222"/>
      <c r="N97" s="223"/>
      <c r="O97" s="86"/>
      <c r="P97" s="86"/>
      <c r="Q97" s="86"/>
      <c r="R97" s="86"/>
      <c r="S97" s="86"/>
      <c r="T97" s="87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T97" s="19" t="s">
        <v>167</v>
      </c>
      <c r="AU97" s="19" t="s">
        <v>80</v>
      </c>
    </row>
    <row r="98" s="2" customFormat="1" ht="14.4" customHeight="1">
      <c r="A98" s="40"/>
      <c r="B98" s="41"/>
      <c r="C98" s="206" t="s">
        <v>178</v>
      </c>
      <c r="D98" s="206" t="s">
        <v>160</v>
      </c>
      <c r="E98" s="207" t="s">
        <v>210</v>
      </c>
      <c r="F98" s="208" t="s">
        <v>211</v>
      </c>
      <c r="G98" s="209" t="s">
        <v>181</v>
      </c>
      <c r="H98" s="210">
        <v>60</v>
      </c>
      <c r="I98" s="211"/>
      <c r="J98" s="212">
        <f>ROUND(I98*H98,2)</f>
        <v>0</v>
      </c>
      <c r="K98" s="208" t="s">
        <v>164</v>
      </c>
      <c r="L98" s="46"/>
      <c r="M98" s="213" t="s">
        <v>19</v>
      </c>
      <c r="N98" s="214" t="s">
        <v>41</v>
      </c>
      <c r="O98" s="86"/>
      <c r="P98" s="215">
        <f>O98*H98</f>
        <v>0</v>
      </c>
      <c r="Q98" s="215">
        <v>0.00046999999999999999</v>
      </c>
      <c r="R98" s="215">
        <f>Q98*H98</f>
        <v>0.028199999999999999</v>
      </c>
      <c r="S98" s="215">
        <v>0</v>
      </c>
      <c r="T98" s="21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7" t="s">
        <v>165</v>
      </c>
      <c r="AT98" s="217" t="s">
        <v>160</v>
      </c>
      <c r="AU98" s="217" t="s">
        <v>80</v>
      </c>
      <c r="AY98" s="19" t="s">
        <v>158</v>
      </c>
      <c r="BE98" s="218">
        <f>IF(N98="základní",J98,0)</f>
        <v>0</v>
      </c>
      <c r="BF98" s="218">
        <f>IF(N98="snížená",J98,0)</f>
        <v>0</v>
      </c>
      <c r="BG98" s="218">
        <f>IF(N98="zákl. přenesená",J98,0)</f>
        <v>0</v>
      </c>
      <c r="BH98" s="218">
        <f>IF(N98="sníž. přenesená",J98,0)</f>
        <v>0</v>
      </c>
      <c r="BI98" s="218">
        <f>IF(N98="nulová",J98,0)</f>
        <v>0</v>
      </c>
      <c r="BJ98" s="19" t="s">
        <v>78</v>
      </c>
      <c r="BK98" s="218">
        <f>ROUND(I98*H98,2)</f>
        <v>0</v>
      </c>
      <c r="BL98" s="19" t="s">
        <v>165</v>
      </c>
      <c r="BM98" s="217" t="s">
        <v>627</v>
      </c>
    </row>
    <row r="99" s="2" customFormat="1">
      <c r="A99" s="40"/>
      <c r="B99" s="41"/>
      <c r="C99" s="42"/>
      <c r="D99" s="219" t="s">
        <v>167</v>
      </c>
      <c r="E99" s="42"/>
      <c r="F99" s="220" t="s">
        <v>213</v>
      </c>
      <c r="G99" s="42"/>
      <c r="H99" s="42"/>
      <c r="I99" s="221"/>
      <c r="J99" s="42"/>
      <c r="K99" s="42"/>
      <c r="L99" s="46"/>
      <c r="M99" s="222"/>
      <c r="N99" s="223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167</v>
      </c>
      <c r="AU99" s="19" t="s">
        <v>80</v>
      </c>
    </row>
    <row r="100" s="14" customFormat="1">
      <c r="A100" s="14"/>
      <c r="B100" s="235"/>
      <c r="C100" s="236"/>
      <c r="D100" s="226" t="s">
        <v>169</v>
      </c>
      <c r="E100" s="237" t="s">
        <v>19</v>
      </c>
      <c r="F100" s="238" t="s">
        <v>628</v>
      </c>
      <c r="G100" s="236"/>
      <c r="H100" s="239">
        <v>60</v>
      </c>
      <c r="I100" s="240"/>
      <c r="J100" s="236"/>
      <c r="K100" s="236"/>
      <c r="L100" s="241"/>
      <c r="M100" s="242"/>
      <c r="N100" s="243"/>
      <c r="O100" s="243"/>
      <c r="P100" s="243"/>
      <c r="Q100" s="243"/>
      <c r="R100" s="243"/>
      <c r="S100" s="243"/>
      <c r="T100" s="24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45" t="s">
        <v>169</v>
      </c>
      <c r="AU100" s="245" t="s">
        <v>80</v>
      </c>
      <c r="AV100" s="14" t="s">
        <v>80</v>
      </c>
      <c r="AW100" s="14" t="s">
        <v>171</v>
      </c>
      <c r="AX100" s="14" t="s">
        <v>70</v>
      </c>
      <c r="AY100" s="245" t="s">
        <v>158</v>
      </c>
    </row>
    <row r="101" s="2" customFormat="1" ht="14.4" customHeight="1">
      <c r="A101" s="40"/>
      <c r="B101" s="41"/>
      <c r="C101" s="206" t="s">
        <v>165</v>
      </c>
      <c r="D101" s="206" t="s">
        <v>160</v>
      </c>
      <c r="E101" s="207" t="s">
        <v>216</v>
      </c>
      <c r="F101" s="208" t="s">
        <v>217</v>
      </c>
      <c r="G101" s="209" t="s">
        <v>181</v>
      </c>
      <c r="H101" s="210">
        <v>60</v>
      </c>
      <c r="I101" s="211"/>
      <c r="J101" s="212">
        <f>ROUND(I101*H101,2)</f>
        <v>0</v>
      </c>
      <c r="K101" s="208" t="s">
        <v>164</v>
      </c>
      <c r="L101" s="46"/>
      <c r="M101" s="213" t="s">
        <v>19</v>
      </c>
      <c r="N101" s="214" t="s">
        <v>41</v>
      </c>
      <c r="O101" s="86"/>
      <c r="P101" s="215">
        <f>O101*H101</f>
        <v>0</v>
      </c>
      <c r="Q101" s="215">
        <v>0</v>
      </c>
      <c r="R101" s="215">
        <f>Q101*H101</f>
        <v>0</v>
      </c>
      <c r="S101" s="215">
        <v>0</v>
      </c>
      <c r="T101" s="21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17" t="s">
        <v>165</v>
      </c>
      <c r="AT101" s="217" t="s">
        <v>160</v>
      </c>
      <c r="AU101" s="217" t="s">
        <v>80</v>
      </c>
      <c r="AY101" s="19" t="s">
        <v>158</v>
      </c>
      <c r="BE101" s="218">
        <f>IF(N101="základní",J101,0)</f>
        <v>0</v>
      </c>
      <c r="BF101" s="218">
        <f>IF(N101="snížená",J101,0)</f>
        <v>0</v>
      </c>
      <c r="BG101" s="218">
        <f>IF(N101="zákl. přenesená",J101,0)</f>
        <v>0</v>
      </c>
      <c r="BH101" s="218">
        <f>IF(N101="sníž. přenesená",J101,0)</f>
        <v>0</v>
      </c>
      <c r="BI101" s="218">
        <f>IF(N101="nulová",J101,0)</f>
        <v>0</v>
      </c>
      <c r="BJ101" s="19" t="s">
        <v>78</v>
      </c>
      <c r="BK101" s="218">
        <f>ROUND(I101*H101,2)</f>
        <v>0</v>
      </c>
      <c r="BL101" s="19" t="s">
        <v>165</v>
      </c>
      <c r="BM101" s="217" t="s">
        <v>629</v>
      </c>
    </row>
    <row r="102" s="2" customFormat="1">
      <c r="A102" s="40"/>
      <c r="B102" s="41"/>
      <c r="C102" s="42"/>
      <c r="D102" s="219" t="s">
        <v>167</v>
      </c>
      <c r="E102" s="42"/>
      <c r="F102" s="220" t="s">
        <v>219</v>
      </c>
      <c r="G102" s="42"/>
      <c r="H102" s="42"/>
      <c r="I102" s="221"/>
      <c r="J102" s="42"/>
      <c r="K102" s="42"/>
      <c r="L102" s="46"/>
      <c r="M102" s="222"/>
      <c r="N102" s="22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167</v>
      </c>
      <c r="AU102" s="19" t="s">
        <v>80</v>
      </c>
    </row>
    <row r="103" s="2" customFormat="1" ht="14.4" customHeight="1">
      <c r="A103" s="40"/>
      <c r="B103" s="41"/>
      <c r="C103" s="206" t="s">
        <v>197</v>
      </c>
      <c r="D103" s="206" t="s">
        <v>160</v>
      </c>
      <c r="E103" s="207" t="s">
        <v>221</v>
      </c>
      <c r="F103" s="208" t="s">
        <v>222</v>
      </c>
      <c r="G103" s="209" t="s">
        <v>223</v>
      </c>
      <c r="H103" s="210">
        <v>292.31999999999999</v>
      </c>
      <c r="I103" s="211"/>
      <c r="J103" s="212">
        <f>ROUND(I103*H103,2)</f>
        <v>0</v>
      </c>
      <c r="K103" s="208" t="s">
        <v>164</v>
      </c>
      <c r="L103" s="46"/>
      <c r="M103" s="213" t="s">
        <v>19</v>
      </c>
      <c r="N103" s="214" t="s">
        <v>41</v>
      </c>
      <c r="O103" s="86"/>
      <c r="P103" s="215">
        <f>O103*H103</f>
        <v>0</v>
      </c>
      <c r="Q103" s="215">
        <v>0</v>
      </c>
      <c r="R103" s="215">
        <f>Q103*H103</f>
        <v>0</v>
      </c>
      <c r="S103" s="215">
        <v>0</v>
      </c>
      <c r="T103" s="21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7" t="s">
        <v>165</v>
      </c>
      <c r="AT103" s="217" t="s">
        <v>160</v>
      </c>
      <c r="AU103" s="217" t="s">
        <v>80</v>
      </c>
      <c r="AY103" s="19" t="s">
        <v>158</v>
      </c>
      <c r="BE103" s="218">
        <f>IF(N103="základní",J103,0)</f>
        <v>0</v>
      </c>
      <c r="BF103" s="218">
        <f>IF(N103="snížená",J103,0)</f>
        <v>0</v>
      </c>
      <c r="BG103" s="218">
        <f>IF(N103="zákl. přenesená",J103,0)</f>
        <v>0</v>
      </c>
      <c r="BH103" s="218">
        <f>IF(N103="sníž. přenesená",J103,0)</f>
        <v>0</v>
      </c>
      <c r="BI103" s="218">
        <f>IF(N103="nulová",J103,0)</f>
        <v>0</v>
      </c>
      <c r="BJ103" s="19" t="s">
        <v>78</v>
      </c>
      <c r="BK103" s="218">
        <f>ROUND(I103*H103,2)</f>
        <v>0</v>
      </c>
      <c r="BL103" s="19" t="s">
        <v>165</v>
      </c>
      <c r="BM103" s="217" t="s">
        <v>630</v>
      </c>
    </row>
    <row r="104" s="2" customFormat="1">
      <c r="A104" s="40"/>
      <c r="B104" s="41"/>
      <c r="C104" s="42"/>
      <c r="D104" s="219" t="s">
        <v>167</v>
      </c>
      <c r="E104" s="42"/>
      <c r="F104" s="220" t="s">
        <v>225</v>
      </c>
      <c r="G104" s="42"/>
      <c r="H104" s="42"/>
      <c r="I104" s="221"/>
      <c r="J104" s="42"/>
      <c r="K104" s="42"/>
      <c r="L104" s="46"/>
      <c r="M104" s="222"/>
      <c r="N104" s="22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167</v>
      </c>
      <c r="AU104" s="19" t="s">
        <v>80</v>
      </c>
    </row>
    <row r="105" s="13" customFormat="1">
      <c r="A105" s="13"/>
      <c r="B105" s="224"/>
      <c r="C105" s="225"/>
      <c r="D105" s="226" t="s">
        <v>169</v>
      </c>
      <c r="E105" s="227" t="s">
        <v>19</v>
      </c>
      <c r="F105" s="228" t="s">
        <v>226</v>
      </c>
      <c r="G105" s="225"/>
      <c r="H105" s="227" t="s">
        <v>19</v>
      </c>
      <c r="I105" s="229"/>
      <c r="J105" s="225"/>
      <c r="K105" s="225"/>
      <c r="L105" s="230"/>
      <c r="M105" s="231"/>
      <c r="N105" s="232"/>
      <c r="O105" s="232"/>
      <c r="P105" s="232"/>
      <c r="Q105" s="232"/>
      <c r="R105" s="232"/>
      <c r="S105" s="232"/>
      <c r="T105" s="23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34" t="s">
        <v>169</v>
      </c>
      <c r="AU105" s="234" t="s">
        <v>80</v>
      </c>
      <c r="AV105" s="13" t="s">
        <v>78</v>
      </c>
      <c r="AW105" s="13" t="s">
        <v>171</v>
      </c>
      <c r="AX105" s="13" t="s">
        <v>70</v>
      </c>
      <c r="AY105" s="234" t="s">
        <v>158</v>
      </c>
    </row>
    <row r="106" s="14" customFormat="1">
      <c r="A106" s="14"/>
      <c r="B106" s="235"/>
      <c r="C106" s="236"/>
      <c r="D106" s="226" t="s">
        <v>169</v>
      </c>
      <c r="E106" s="237" t="s">
        <v>19</v>
      </c>
      <c r="F106" s="238" t="s">
        <v>631</v>
      </c>
      <c r="G106" s="236"/>
      <c r="H106" s="239">
        <v>41.399999999999999</v>
      </c>
      <c r="I106" s="240"/>
      <c r="J106" s="236"/>
      <c r="K106" s="236"/>
      <c r="L106" s="241"/>
      <c r="M106" s="242"/>
      <c r="N106" s="243"/>
      <c r="O106" s="243"/>
      <c r="P106" s="243"/>
      <c r="Q106" s="243"/>
      <c r="R106" s="243"/>
      <c r="S106" s="243"/>
      <c r="T106" s="24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45" t="s">
        <v>169</v>
      </c>
      <c r="AU106" s="245" t="s">
        <v>80</v>
      </c>
      <c r="AV106" s="14" t="s">
        <v>80</v>
      </c>
      <c r="AW106" s="14" t="s">
        <v>171</v>
      </c>
      <c r="AX106" s="14" t="s">
        <v>70</v>
      </c>
      <c r="AY106" s="245" t="s">
        <v>158</v>
      </c>
    </row>
    <row r="107" s="14" customFormat="1">
      <c r="A107" s="14"/>
      <c r="B107" s="235"/>
      <c r="C107" s="236"/>
      <c r="D107" s="226" t="s">
        <v>169</v>
      </c>
      <c r="E107" s="237" t="s">
        <v>19</v>
      </c>
      <c r="F107" s="238" t="s">
        <v>632</v>
      </c>
      <c r="G107" s="236"/>
      <c r="H107" s="239">
        <v>2.7599999999999998</v>
      </c>
      <c r="I107" s="240"/>
      <c r="J107" s="236"/>
      <c r="K107" s="236"/>
      <c r="L107" s="241"/>
      <c r="M107" s="242"/>
      <c r="N107" s="243"/>
      <c r="O107" s="243"/>
      <c r="P107" s="243"/>
      <c r="Q107" s="243"/>
      <c r="R107" s="243"/>
      <c r="S107" s="243"/>
      <c r="T107" s="24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45" t="s">
        <v>169</v>
      </c>
      <c r="AU107" s="245" t="s">
        <v>80</v>
      </c>
      <c r="AV107" s="14" t="s">
        <v>80</v>
      </c>
      <c r="AW107" s="14" t="s">
        <v>171</v>
      </c>
      <c r="AX107" s="14" t="s">
        <v>70</v>
      </c>
      <c r="AY107" s="245" t="s">
        <v>158</v>
      </c>
    </row>
    <row r="108" s="14" customFormat="1">
      <c r="A108" s="14"/>
      <c r="B108" s="235"/>
      <c r="C108" s="236"/>
      <c r="D108" s="226" t="s">
        <v>169</v>
      </c>
      <c r="E108" s="237" t="s">
        <v>19</v>
      </c>
      <c r="F108" s="238" t="s">
        <v>633</v>
      </c>
      <c r="G108" s="236"/>
      <c r="H108" s="239">
        <v>6.2400000000000002</v>
      </c>
      <c r="I108" s="240"/>
      <c r="J108" s="236"/>
      <c r="K108" s="236"/>
      <c r="L108" s="241"/>
      <c r="M108" s="242"/>
      <c r="N108" s="243"/>
      <c r="O108" s="243"/>
      <c r="P108" s="243"/>
      <c r="Q108" s="243"/>
      <c r="R108" s="243"/>
      <c r="S108" s="243"/>
      <c r="T108" s="24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45" t="s">
        <v>169</v>
      </c>
      <c r="AU108" s="245" t="s">
        <v>80</v>
      </c>
      <c r="AV108" s="14" t="s">
        <v>80</v>
      </c>
      <c r="AW108" s="14" t="s">
        <v>171</v>
      </c>
      <c r="AX108" s="14" t="s">
        <v>70</v>
      </c>
      <c r="AY108" s="245" t="s">
        <v>158</v>
      </c>
    </row>
    <row r="109" s="14" customFormat="1">
      <c r="A109" s="14"/>
      <c r="B109" s="235"/>
      <c r="C109" s="236"/>
      <c r="D109" s="226" t="s">
        <v>169</v>
      </c>
      <c r="E109" s="237" t="s">
        <v>19</v>
      </c>
      <c r="F109" s="238" t="s">
        <v>634</v>
      </c>
      <c r="G109" s="236"/>
      <c r="H109" s="239">
        <v>9.5999999999999996</v>
      </c>
      <c r="I109" s="240"/>
      <c r="J109" s="236"/>
      <c r="K109" s="236"/>
      <c r="L109" s="241"/>
      <c r="M109" s="242"/>
      <c r="N109" s="243"/>
      <c r="O109" s="243"/>
      <c r="P109" s="243"/>
      <c r="Q109" s="243"/>
      <c r="R109" s="243"/>
      <c r="S109" s="243"/>
      <c r="T109" s="24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45" t="s">
        <v>169</v>
      </c>
      <c r="AU109" s="245" t="s">
        <v>80</v>
      </c>
      <c r="AV109" s="14" t="s">
        <v>80</v>
      </c>
      <c r="AW109" s="14" t="s">
        <v>171</v>
      </c>
      <c r="AX109" s="14" t="s">
        <v>70</v>
      </c>
      <c r="AY109" s="245" t="s">
        <v>158</v>
      </c>
    </row>
    <row r="110" s="14" customFormat="1">
      <c r="A110" s="14"/>
      <c r="B110" s="235"/>
      <c r="C110" s="236"/>
      <c r="D110" s="226" t="s">
        <v>169</v>
      </c>
      <c r="E110" s="237" t="s">
        <v>19</v>
      </c>
      <c r="F110" s="238" t="s">
        <v>635</v>
      </c>
      <c r="G110" s="236"/>
      <c r="H110" s="239">
        <v>6.2400000000000002</v>
      </c>
      <c r="I110" s="240"/>
      <c r="J110" s="236"/>
      <c r="K110" s="236"/>
      <c r="L110" s="241"/>
      <c r="M110" s="242"/>
      <c r="N110" s="243"/>
      <c r="O110" s="243"/>
      <c r="P110" s="243"/>
      <c r="Q110" s="243"/>
      <c r="R110" s="243"/>
      <c r="S110" s="243"/>
      <c r="T110" s="24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45" t="s">
        <v>169</v>
      </c>
      <c r="AU110" s="245" t="s">
        <v>80</v>
      </c>
      <c r="AV110" s="14" t="s">
        <v>80</v>
      </c>
      <c r="AW110" s="14" t="s">
        <v>171</v>
      </c>
      <c r="AX110" s="14" t="s">
        <v>70</v>
      </c>
      <c r="AY110" s="245" t="s">
        <v>158</v>
      </c>
    </row>
    <row r="111" s="14" customFormat="1">
      <c r="A111" s="14"/>
      <c r="B111" s="235"/>
      <c r="C111" s="236"/>
      <c r="D111" s="226" t="s">
        <v>169</v>
      </c>
      <c r="E111" s="237" t="s">
        <v>19</v>
      </c>
      <c r="F111" s="238" t="s">
        <v>636</v>
      </c>
      <c r="G111" s="236"/>
      <c r="H111" s="239">
        <v>20.52</v>
      </c>
      <c r="I111" s="240"/>
      <c r="J111" s="236"/>
      <c r="K111" s="236"/>
      <c r="L111" s="241"/>
      <c r="M111" s="242"/>
      <c r="N111" s="243"/>
      <c r="O111" s="243"/>
      <c r="P111" s="243"/>
      <c r="Q111" s="243"/>
      <c r="R111" s="243"/>
      <c r="S111" s="243"/>
      <c r="T111" s="24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45" t="s">
        <v>169</v>
      </c>
      <c r="AU111" s="245" t="s">
        <v>80</v>
      </c>
      <c r="AV111" s="14" t="s">
        <v>80</v>
      </c>
      <c r="AW111" s="14" t="s">
        <v>171</v>
      </c>
      <c r="AX111" s="14" t="s">
        <v>70</v>
      </c>
      <c r="AY111" s="245" t="s">
        <v>158</v>
      </c>
    </row>
    <row r="112" s="14" customFormat="1">
      <c r="A112" s="14"/>
      <c r="B112" s="235"/>
      <c r="C112" s="236"/>
      <c r="D112" s="226" t="s">
        <v>169</v>
      </c>
      <c r="E112" s="237" t="s">
        <v>19</v>
      </c>
      <c r="F112" s="238" t="s">
        <v>637</v>
      </c>
      <c r="G112" s="236"/>
      <c r="H112" s="239">
        <v>18</v>
      </c>
      <c r="I112" s="240"/>
      <c r="J112" s="236"/>
      <c r="K112" s="236"/>
      <c r="L112" s="241"/>
      <c r="M112" s="242"/>
      <c r="N112" s="243"/>
      <c r="O112" s="243"/>
      <c r="P112" s="243"/>
      <c r="Q112" s="243"/>
      <c r="R112" s="243"/>
      <c r="S112" s="243"/>
      <c r="T112" s="24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45" t="s">
        <v>169</v>
      </c>
      <c r="AU112" s="245" t="s">
        <v>80</v>
      </c>
      <c r="AV112" s="14" t="s">
        <v>80</v>
      </c>
      <c r="AW112" s="14" t="s">
        <v>171</v>
      </c>
      <c r="AX112" s="14" t="s">
        <v>70</v>
      </c>
      <c r="AY112" s="245" t="s">
        <v>158</v>
      </c>
    </row>
    <row r="113" s="14" customFormat="1">
      <c r="A113" s="14"/>
      <c r="B113" s="235"/>
      <c r="C113" s="236"/>
      <c r="D113" s="226" t="s">
        <v>169</v>
      </c>
      <c r="E113" s="237" t="s">
        <v>19</v>
      </c>
      <c r="F113" s="238" t="s">
        <v>638</v>
      </c>
      <c r="G113" s="236"/>
      <c r="H113" s="239">
        <v>10.68</v>
      </c>
      <c r="I113" s="240"/>
      <c r="J113" s="236"/>
      <c r="K113" s="236"/>
      <c r="L113" s="241"/>
      <c r="M113" s="242"/>
      <c r="N113" s="243"/>
      <c r="O113" s="243"/>
      <c r="P113" s="243"/>
      <c r="Q113" s="243"/>
      <c r="R113" s="243"/>
      <c r="S113" s="243"/>
      <c r="T113" s="24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45" t="s">
        <v>169</v>
      </c>
      <c r="AU113" s="245" t="s">
        <v>80</v>
      </c>
      <c r="AV113" s="14" t="s">
        <v>80</v>
      </c>
      <c r="AW113" s="14" t="s">
        <v>171</v>
      </c>
      <c r="AX113" s="14" t="s">
        <v>70</v>
      </c>
      <c r="AY113" s="245" t="s">
        <v>158</v>
      </c>
    </row>
    <row r="114" s="14" customFormat="1">
      <c r="A114" s="14"/>
      <c r="B114" s="235"/>
      <c r="C114" s="236"/>
      <c r="D114" s="226" t="s">
        <v>169</v>
      </c>
      <c r="E114" s="237" t="s">
        <v>19</v>
      </c>
      <c r="F114" s="238" t="s">
        <v>639</v>
      </c>
      <c r="G114" s="236"/>
      <c r="H114" s="239">
        <v>14.16</v>
      </c>
      <c r="I114" s="240"/>
      <c r="J114" s="236"/>
      <c r="K114" s="236"/>
      <c r="L114" s="241"/>
      <c r="M114" s="242"/>
      <c r="N114" s="243"/>
      <c r="O114" s="243"/>
      <c r="P114" s="243"/>
      <c r="Q114" s="243"/>
      <c r="R114" s="243"/>
      <c r="S114" s="243"/>
      <c r="T114" s="24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45" t="s">
        <v>169</v>
      </c>
      <c r="AU114" s="245" t="s">
        <v>80</v>
      </c>
      <c r="AV114" s="14" t="s">
        <v>80</v>
      </c>
      <c r="AW114" s="14" t="s">
        <v>171</v>
      </c>
      <c r="AX114" s="14" t="s">
        <v>70</v>
      </c>
      <c r="AY114" s="245" t="s">
        <v>158</v>
      </c>
    </row>
    <row r="115" s="14" customFormat="1">
      <c r="A115" s="14"/>
      <c r="B115" s="235"/>
      <c r="C115" s="236"/>
      <c r="D115" s="226" t="s">
        <v>169</v>
      </c>
      <c r="E115" s="237" t="s">
        <v>19</v>
      </c>
      <c r="F115" s="238" t="s">
        <v>640</v>
      </c>
      <c r="G115" s="236"/>
      <c r="H115" s="239">
        <v>15.48</v>
      </c>
      <c r="I115" s="240"/>
      <c r="J115" s="236"/>
      <c r="K115" s="236"/>
      <c r="L115" s="241"/>
      <c r="M115" s="242"/>
      <c r="N115" s="243"/>
      <c r="O115" s="243"/>
      <c r="P115" s="243"/>
      <c r="Q115" s="243"/>
      <c r="R115" s="243"/>
      <c r="S115" s="243"/>
      <c r="T115" s="24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45" t="s">
        <v>169</v>
      </c>
      <c r="AU115" s="245" t="s">
        <v>80</v>
      </c>
      <c r="AV115" s="14" t="s">
        <v>80</v>
      </c>
      <c r="AW115" s="14" t="s">
        <v>171</v>
      </c>
      <c r="AX115" s="14" t="s">
        <v>70</v>
      </c>
      <c r="AY115" s="245" t="s">
        <v>158</v>
      </c>
    </row>
    <row r="116" s="14" customFormat="1">
      <c r="A116" s="14"/>
      <c r="B116" s="235"/>
      <c r="C116" s="236"/>
      <c r="D116" s="226" t="s">
        <v>169</v>
      </c>
      <c r="E116" s="237" t="s">
        <v>19</v>
      </c>
      <c r="F116" s="238" t="s">
        <v>641</v>
      </c>
      <c r="G116" s="236"/>
      <c r="H116" s="239">
        <v>17.52</v>
      </c>
      <c r="I116" s="240"/>
      <c r="J116" s="236"/>
      <c r="K116" s="236"/>
      <c r="L116" s="241"/>
      <c r="M116" s="242"/>
      <c r="N116" s="243"/>
      <c r="O116" s="243"/>
      <c r="P116" s="243"/>
      <c r="Q116" s="243"/>
      <c r="R116" s="243"/>
      <c r="S116" s="243"/>
      <c r="T116" s="24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45" t="s">
        <v>169</v>
      </c>
      <c r="AU116" s="245" t="s">
        <v>80</v>
      </c>
      <c r="AV116" s="14" t="s">
        <v>80</v>
      </c>
      <c r="AW116" s="14" t="s">
        <v>171</v>
      </c>
      <c r="AX116" s="14" t="s">
        <v>70</v>
      </c>
      <c r="AY116" s="245" t="s">
        <v>158</v>
      </c>
    </row>
    <row r="117" s="14" customFormat="1">
      <c r="A117" s="14"/>
      <c r="B117" s="235"/>
      <c r="C117" s="236"/>
      <c r="D117" s="226" t="s">
        <v>169</v>
      </c>
      <c r="E117" s="237" t="s">
        <v>19</v>
      </c>
      <c r="F117" s="238" t="s">
        <v>642</v>
      </c>
      <c r="G117" s="236"/>
      <c r="H117" s="239">
        <v>12.239999999999998</v>
      </c>
      <c r="I117" s="240"/>
      <c r="J117" s="236"/>
      <c r="K117" s="236"/>
      <c r="L117" s="241"/>
      <c r="M117" s="242"/>
      <c r="N117" s="243"/>
      <c r="O117" s="243"/>
      <c r="P117" s="243"/>
      <c r="Q117" s="243"/>
      <c r="R117" s="243"/>
      <c r="S117" s="243"/>
      <c r="T117" s="24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45" t="s">
        <v>169</v>
      </c>
      <c r="AU117" s="245" t="s">
        <v>80</v>
      </c>
      <c r="AV117" s="14" t="s">
        <v>80</v>
      </c>
      <c r="AW117" s="14" t="s">
        <v>171</v>
      </c>
      <c r="AX117" s="14" t="s">
        <v>70</v>
      </c>
      <c r="AY117" s="245" t="s">
        <v>158</v>
      </c>
    </row>
    <row r="118" s="14" customFormat="1">
      <c r="A118" s="14"/>
      <c r="B118" s="235"/>
      <c r="C118" s="236"/>
      <c r="D118" s="226" t="s">
        <v>169</v>
      </c>
      <c r="E118" s="237" t="s">
        <v>19</v>
      </c>
      <c r="F118" s="238" t="s">
        <v>643</v>
      </c>
      <c r="G118" s="236"/>
      <c r="H118" s="239">
        <v>45.840000000000003</v>
      </c>
      <c r="I118" s="240"/>
      <c r="J118" s="236"/>
      <c r="K118" s="236"/>
      <c r="L118" s="241"/>
      <c r="M118" s="242"/>
      <c r="N118" s="243"/>
      <c r="O118" s="243"/>
      <c r="P118" s="243"/>
      <c r="Q118" s="243"/>
      <c r="R118" s="243"/>
      <c r="S118" s="243"/>
      <c r="T118" s="24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45" t="s">
        <v>169</v>
      </c>
      <c r="AU118" s="245" t="s">
        <v>80</v>
      </c>
      <c r="AV118" s="14" t="s">
        <v>80</v>
      </c>
      <c r="AW118" s="14" t="s">
        <v>171</v>
      </c>
      <c r="AX118" s="14" t="s">
        <v>70</v>
      </c>
      <c r="AY118" s="245" t="s">
        <v>158</v>
      </c>
    </row>
    <row r="119" s="14" customFormat="1">
      <c r="A119" s="14"/>
      <c r="B119" s="235"/>
      <c r="C119" s="236"/>
      <c r="D119" s="226" t="s">
        <v>169</v>
      </c>
      <c r="E119" s="237" t="s">
        <v>19</v>
      </c>
      <c r="F119" s="238" t="s">
        <v>644</v>
      </c>
      <c r="G119" s="236"/>
      <c r="H119" s="239">
        <v>11.52</v>
      </c>
      <c r="I119" s="240"/>
      <c r="J119" s="236"/>
      <c r="K119" s="236"/>
      <c r="L119" s="241"/>
      <c r="M119" s="242"/>
      <c r="N119" s="243"/>
      <c r="O119" s="243"/>
      <c r="P119" s="243"/>
      <c r="Q119" s="243"/>
      <c r="R119" s="243"/>
      <c r="S119" s="243"/>
      <c r="T119" s="24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45" t="s">
        <v>169</v>
      </c>
      <c r="AU119" s="245" t="s">
        <v>80</v>
      </c>
      <c r="AV119" s="14" t="s">
        <v>80</v>
      </c>
      <c r="AW119" s="14" t="s">
        <v>171</v>
      </c>
      <c r="AX119" s="14" t="s">
        <v>70</v>
      </c>
      <c r="AY119" s="245" t="s">
        <v>158</v>
      </c>
    </row>
    <row r="120" s="14" customFormat="1">
      <c r="A120" s="14"/>
      <c r="B120" s="235"/>
      <c r="C120" s="236"/>
      <c r="D120" s="226" t="s">
        <v>169</v>
      </c>
      <c r="E120" s="237" t="s">
        <v>19</v>
      </c>
      <c r="F120" s="238" t="s">
        <v>645</v>
      </c>
      <c r="G120" s="236"/>
      <c r="H120" s="239">
        <v>4.2000000000000002</v>
      </c>
      <c r="I120" s="240"/>
      <c r="J120" s="236"/>
      <c r="K120" s="236"/>
      <c r="L120" s="241"/>
      <c r="M120" s="242"/>
      <c r="N120" s="243"/>
      <c r="O120" s="243"/>
      <c r="P120" s="243"/>
      <c r="Q120" s="243"/>
      <c r="R120" s="243"/>
      <c r="S120" s="243"/>
      <c r="T120" s="24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45" t="s">
        <v>169</v>
      </c>
      <c r="AU120" s="245" t="s">
        <v>80</v>
      </c>
      <c r="AV120" s="14" t="s">
        <v>80</v>
      </c>
      <c r="AW120" s="14" t="s">
        <v>171</v>
      </c>
      <c r="AX120" s="14" t="s">
        <v>70</v>
      </c>
      <c r="AY120" s="245" t="s">
        <v>158</v>
      </c>
    </row>
    <row r="121" s="14" customFormat="1">
      <c r="A121" s="14"/>
      <c r="B121" s="235"/>
      <c r="C121" s="236"/>
      <c r="D121" s="226" t="s">
        <v>169</v>
      </c>
      <c r="E121" s="237" t="s">
        <v>19</v>
      </c>
      <c r="F121" s="238" t="s">
        <v>646</v>
      </c>
      <c r="G121" s="236"/>
      <c r="H121" s="239">
        <v>3.48</v>
      </c>
      <c r="I121" s="240"/>
      <c r="J121" s="236"/>
      <c r="K121" s="236"/>
      <c r="L121" s="241"/>
      <c r="M121" s="242"/>
      <c r="N121" s="243"/>
      <c r="O121" s="243"/>
      <c r="P121" s="243"/>
      <c r="Q121" s="243"/>
      <c r="R121" s="243"/>
      <c r="S121" s="243"/>
      <c r="T121" s="24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45" t="s">
        <v>169</v>
      </c>
      <c r="AU121" s="245" t="s">
        <v>80</v>
      </c>
      <c r="AV121" s="14" t="s">
        <v>80</v>
      </c>
      <c r="AW121" s="14" t="s">
        <v>171</v>
      </c>
      <c r="AX121" s="14" t="s">
        <v>70</v>
      </c>
      <c r="AY121" s="245" t="s">
        <v>158</v>
      </c>
    </row>
    <row r="122" s="14" customFormat="1">
      <c r="A122" s="14"/>
      <c r="B122" s="235"/>
      <c r="C122" s="236"/>
      <c r="D122" s="226" t="s">
        <v>169</v>
      </c>
      <c r="E122" s="237" t="s">
        <v>19</v>
      </c>
      <c r="F122" s="238" t="s">
        <v>647</v>
      </c>
      <c r="G122" s="236"/>
      <c r="H122" s="239">
        <v>14.52</v>
      </c>
      <c r="I122" s="240"/>
      <c r="J122" s="236"/>
      <c r="K122" s="236"/>
      <c r="L122" s="241"/>
      <c r="M122" s="242"/>
      <c r="N122" s="243"/>
      <c r="O122" s="243"/>
      <c r="P122" s="243"/>
      <c r="Q122" s="243"/>
      <c r="R122" s="243"/>
      <c r="S122" s="243"/>
      <c r="T122" s="24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45" t="s">
        <v>169</v>
      </c>
      <c r="AU122" s="245" t="s">
        <v>80</v>
      </c>
      <c r="AV122" s="14" t="s">
        <v>80</v>
      </c>
      <c r="AW122" s="14" t="s">
        <v>171</v>
      </c>
      <c r="AX122" s="14" t="s">
        <v>70</v>
      </c>
      <c r="AY122" s="245" t="s">
        <v>158</v>
      </c>
    </row>
    <row r="123" s="14" customFormat="1">
      <c r="A123" s="14"/>
      <c r="B123" s="235"/>
      <c r="C123" s="236"/>
      <c r="D123" s="226" t="s">
        <v>169</v>
      </c>
      <c r="E123" s="237" t="s">
        <v>19</v>
      </c>
      <c r="F123" s="238" t="s">
        <v>648</v>
      </c>
      <c r="G123" s="236"/>
      <c r="H123" s="239">
        <v>3.48</v>
      </c>
      <c r="I123" s="240"/>
      <c r="J123" s="236"/>
      <c r="K123" s="236"/>
      <c r="L123" s="241"/>
      <c r="M123" s="242"/>
      <c r="N123" s="243"/>
      <c r="O123" s="243"/>
      <c r="P123" s="243"/>
      <c r="Q123" s="243"/>
      <c r="R123" s="243"/>
      <c r="S123" s="243"/>
      <c r="T123" s="24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45" t="s">
        <v>169</v>
      </c>
      <c r="AU123" s="245" t="s">
        <v>80</v>
      </c>
      <c r="AV123" s="14" t="s">
        <v>80</v>
      </c>
      <c r="AW123" s="14" t="s">
        <v>171</v>
      </c>
      <c r="AX123" s="14" t="s">
        <v>70</v>
      </c>
      <c r="AY123" s="245" t="s">
        <v>158</v>
      </c>
    </row>
    <row r="124" s="14" customFormat="1">
      <c r="A124" s="14"/>
      <c r="B124" s="235"/>
      <c r="C124" s="236"/>
      <c r="D124" s="226" t="s">
        <v>169</v>
      </c>
      <c r="E124" s="237" t="s">
        <v>19</v>
      </c>
      <c r="F124" s="238" t="s">
        <v>649</v>
      </c>
      <c r="G124" s="236"/>
      <c r="H124" s="239">
        <v>4.6799999999999997</v>
      </c>
      <c r="I124" s="240"/>
      <c r="J124" s="236"/>
      <c r="K124" s="236"/>
      <c r="L124" s="241"/>
      <c r="M124" s="242"/>
      <c r="N124" s="243"/>
      <c r="O124" s="243"/>
      <c r="P124" s="243"/>
      <c r="Q124" s="243"/>
      <c r="R124" s="243"/>
      <c r="S124" s="243"/>
      <c r="T124" s="24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45" t="s">
        <v>169</v>
      </c>
      <c r="AU124" s="245" t="s">
        <v>80</v>
      </c>
      <c r="AV124" s="14" t="s">
        <v>80</v>
      </c>
      <c r="AW124" s="14" t="s">
        <v>171</v>
      </c>
      <c r="AX124" s="14" t="s">
        <v>70</v>
      </c>
      <c r="AY124" s="245" t="s">
        <v>158</v>
      </c>
    </row>
    <row r="125" s="14" customFormat="1">
      <c r="A125" s="14"/>
      <c r="B125" s="235"/>
      <c r="C125" s="236"/>
      <c r="D125" s="226" t="s">
        <v>169</v>
      </c>
      <c r="E125" s="237" t="s">
        <v>19</v>
      </c>
      <c r="F125" s="238" t="s">
        <v>650</v>
      </c>
      <c r="G125" s="236"/>
      <c r="H125" s="239">
        <v>29.759999999999998</v>
      </c>
      <c r="I125" s="240"/>
      <c r="J125" s="236"/>
      <c r="K125" s="236"/>
      <c r="L125" s="241"/>
      <c r="M125" s="242"/>
      <c r="N125" s="243"/>
      <c r="O125" s="243"/>
      <c r="P125" s="243"/>
      <c r="Q125" s="243"/>
      <c r="R125" s="243"/>
      <c r="S125" s="243"/>
      <c r="T125" s="24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45" t="s">
        <v>169</v>
      </c>
      <c r="AU125" s="245" t="s">
        <v>80</v>
      </c>
      <c r="AV125" s="14" t="s">
        <v>80</v>
      </c>
      <c r="AW125" s="14" t="s">
        <v>171</v>
      </c>
      <c r="AX125" s="14" t="s">
        <v>70</v>
      </c>
      <c r="AY125" s="245" t="s">
        <v>158</v>
      </c>
    </row>
    <row r="126" s="2" customFormat="1" ht="22.2" customHeight="1">
      <c r="A126" s="40"/>
      <c r="B126" s="41"/>
      <c r="C126" s="206" t="s">
        <v>204</v>
      </c>
      <c r="D126" s="206" t="s">
        <v>160</v>
      </c>
      <c r="E126" s="207" t="s">
        <v>651</v>
      </c>
      <c r="F126" s="208" t="s">
        <v>652</v>
      </c>
      <c r="G126" s="209" t="s">
        <v>234</v>
      </c>
      <c r="H126" s="210">
        <v>120.21599999999999</v>
      </c>
      <c r="I126" s="211"/>
      <c r="J126" s="212">
        <f>ROUND(I126*H126,2)</f>
        <v>0</v>
      </c>
      <c r="K126" s="208" t="s">
        <v>164</v>
      </c>
      <c r="L126" s="46"/>
      <c r="M126" s="213" t="s">
        <v>19</v>
      </c>
      <c r="N126" s="214" t="s">
        <v>41</v>
      </c>
      <c r="O126" s="86"/>
      <c r="P126" s="215">
        <f>O126*H126</f>
        <v>0</v>
      </c>
      <c r="Q126" s="215">
        <v>0</v>
      </c>
      <c r="R126" s="215">
        <f>Q126*H126</f>
        <v>0</v>
      </c>
      <c r="S126" s="215">
        <v>0</v>
      </c>
      <c r="T126" s="21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7" t="s">
        <v>165</v>
      </c>
      <c r="AT126" s="217" t="s">
        <v>160</v>
      </c>
      <c r="AU126" s="217" t="s">
        <v>80</v>
      </c>
      <c r="AY126" s="19" t="s">
        <v>158</v>
      </c>
      <c r="BE126" s="218">
        <f>IF(N126="základní",J126,0)</f>
        <v>0</v>
      </c>
      <c r="BF126" s="218">
        <f>IF(N126="snížená",J126,0)</f>
        <v>0</v>
      </c>
      <c r="BG126" s="218">
        <f>IF(N126="zákl. přenesená",J126,0)</f>
        <v>0</v>
      </c>
      <c r="BH126" s="218">
        <f>IF(N126="sníž. přenesená",J126,0)</f>
        <v>0</v>
      </c>
      <c r="BI126" s="218">
        <f>IF(N126="nulová",J126,0)</f>
        <v>0</v>
      </c>
      <c r="BJ126" s="19" t="s">
        <v>78</v>
      </c>
      <c r="BK126" s="218">
        <f>ROUND(I126*H126,2)</f>
        <v>0</v>
      </c>
      <c r="BL126" s="19" t="s">
        <v>165</v>
      </c>
      <c r="BM126" s="217" t="s">
        <v>653</v>
      </c>
    </row>
    <row r="127" s="2" customFormat="1">
      <c r="A127" s="40"/>
      <c r="B127" s="41"/>
      <c r="C127" s="42"/>
      <c r="D127" s="219" t="s">
        <v>167</v>
      </c>
      <c r="E127" s="42"/>
      <c r="F127" s="220" t="s">
        <v>654</v>
      </c>
      <c r="G127" s="42"/>
      <c r="H127" s="42"/>
      <c r="I127" s="221"/>
      <c r="J127" s="42"/>
      <c r="K127" s="42"/>
      <c r="L127" s="46"/>
      <c r="M127" s="222"/>
      <c r="N127" s="22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167</v>
      </c>
      <c r="AU127" s="19" t="s">
        <v>80</v>
      </c>
    </row>
    <row r="128" s="13" customFormat="1">
      <c r="A128" s="13"/>
      <c r="B128" s="224"/>
      <c r="C128" s="225"/>
      <c r="D128" s="226" t="s">
        <v>169</v>
      </c>
      <c r="E128" s="227" t="s">
        <v>19</v>
      </c>
      <c r="F128" s="228" t="s">
        <v>237</v>
      </c>
      <c r="G128" s="225"/>
      <c r="H128" s="227" t="s">
        <v>19</v>
      </c>
      <c r="I128" s="229"/>
      <c r="J128" s="225"/>
      <c r="K128" s="225"/>
      <c r="L128" s="230"/>
      <c r="M128" s="231"/>
      <c r="N128" s="232"/>
      <c r="O128" s="232"/>
      <c r="P128" s="232"/>
      <c r="Q128" s="232"/>
      <c r="R128" s="232"/>
      <c r="S128" s="232"/>
      <c r="T128" s="23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34" t="s">
        <v>169</v>
      </c>
      <c r="AU128" s="234" t="s">
        <v>80</v>
      </c>
      <c r="AV128" s="13" t="s">
        <v>78</v>
      </c>
      <c r="AW128" s="13" t="s">
        <v>171</v>
      </c>
      <c r="AX128" s="13" t="s">
        <v>70</v>
      </c>
      <c r="AY128" s="234" t="s">
        <v>158</v>
      </c>
    </row>
    <row r="129" s="14" customFormat="1">
      <c r="A129" s="14"/>
      <c r="B129" s="235"/>
      <c r="C129" s="236"/>
      <c r="D129" s="226" t="s">
        <v>169</v>
      </c>
      <c r="E129" s="237" t="s">
        <v>19</v>
      </c>
      <c r="F129" s="238" t="s">
        <v>655</v>
      </c>
      <c r="G129" s="236"/>
      <c r="H129" s="239">
        <v>47.610000000000007</v>
      </c>
      <c r="I129" s="240"/>
      <c r="J129" s="236"/>
      <c r="K129" s="236"/>
      <c r="L129" s="241"/>
      <c r="M129" s="242"/>
      <c r="N129" s="243"/>
      <c r="O129" s="243"/>
      <c r="P129" s="243"/>
      <c r="Q129" s="243"/>
      <c r="R129" s="243"/>
      <c r="S129" s="243"/>
      <c r="T129" s="24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45" t="s">
        <v>169</v>
      </c>
      <c r="AU129" s="245" t="s">
        <v>80</v>
      </c>
      <c r="AV129" s="14" t="s">
        <v>80</v>
      </c>
      <c r="AW129" s="14" t="s">
        <v>171</v>
      </c>
      <c r="AX129" s="14" t="s">
        <v>70</v>
      </c>
      <c r="AY129" s="245" t="s">
        <v>158</v>
      </c>
    </row>
    <row r="130" s="14" customFormat="1">
      <c r="A130" s="14"/>
      <c r="B130" s="235"/>
      <c r="C130" s="236"/>
      <c r="D130" s="226" t="s">
        <v>169</v>
      </c>
      <c r="E130" s="237" t="s">
        <v>19</v>
      </c>
      <c r="F130" s="238" t="s">
        <v>656</v>
      </c>
      <c r="G130" s="236"/>
      <c r="H130" s="239">
        <v>43.807199999999995</v>
      </c>
      <c r="I130" s="240"/>
      <c r="J130" s="236"/>
      <c r="K130" s="236"/>
      <c r="L130" s="241"/>
      <c r="M130" s="242"/>
      <c r="N130" s="243"/>
      <c r="O130" s="243"/>
      <c r="P130" s="243"/>
      <c r="Q130" s="243"/>
      <c r="R130" s="243"/>
      <c r="S130" s="243"/>
      <c r="T130" s="24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45" t="s">
        <v>169</v>
      </c>
      <c r="AU130" s="245" t="s">
        <v>80</v>
      </c>
      <c r="AV130" s="14" t="s">
        <v>80</v>
      </c>
      <c r="AW130" s="14" t="s">
        <v>171</v>
      </c>
      <c r="AX130" s="14" t="s">
        <v>70</v>
      </c>
      <c r="AY130" s="245" t="s">
        <v>158</v>
      </c>
    </row>
    <row r="131" s="14" customFormat="1">
      <c r="A131" s="14"/>
      <c r="B131" s="235"/>
      <c r="C131" s="236"/>
      <c r="D131" s="226" t="s">
        <v>169</v>
      </c>
      <c r="E131" s="237" t="s">
        <v>19</v>
      </c>
      <c r="F131" s="238" t="s">
        <v>657</v>
      </c>
      <c r="G131" s="236"/>
      <c r="H131" s="239">
        <v>15.536000000000001</v>
      </c>
      <c r="I131" s="240"/>
      <c r="J131" s="236"/>
      <c r="K131" s="236"/>
      <c r="L131" s="241"/>
      <c r="M131" s="242"/>
      <c r="N131" s="243"/>
      <c r="O131" s="243"/>
      <c r="P131" s="243"/>
      <c r="Q131" s="243"/>
      <c r="R131" s="243"/>
      <c r="S131" s="243"/>
      <c r="T131" s="24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45" t="s">
        <v>169</v>
      </c>
      <c r="AU131" s="245" t="s">
        <v>80</v>
      </c>
      <c r="AV131" s="14" t="s">
        <v>80</v>
      </c>
      <c r="AW131" s="14" t="s">
        <v>171</v>
      </c>
      <c r="AX131" s="14" t="s">
        <v>70</v>
      </c>
      <c r="AY131" s="245" t="s">
        <v>158</v>
      </c>
    </row>
    <row r="132" s="14" customFormat="1">
      <c r="A132" s="14"/>
      <c r="B132" s="235"/>
      <c r="C132" s="236"/>
      <c r="D132" s="226" t="s">
        <v>169</v>
      </c>
      <c r="E132" s="237" t="s">
        <v>19</v>
      </c>
      <c r="F132" s="238" t="s">
        <v>658</v>
      </c>
      <c r="G132" s="236"/>
      <c r="H132" s="239">
        <v>13.440000000000001</v>
      </c>
      <c r="I132" s="240"/>
      <c r="J132" s="236"/>
      <c r="K132" s="236"/>
      <c r="L132" s="241"/>
      <c r="M132" s="242"/>
      <c r="N132" s="243"/>
      <c r="O132" s="243"/>
      <c r="P132" s="243"/>
      <c r="Q132" s="243"/>
      <c r="R132" s="243"/>
      <c r="S132" s="243"/>
      <c r="T132" s="24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45" t="s">
        <v>169</v>
      </c>
      <c r="AU132" s="245" t="s">
        <v>80</v>
      </c>
      <c r="AV132" s="14" t="s">
        <v>80</v>
      </c>
      <c r="AW132" s="14" t="s">
        <v>171</v>
      </c>
      <c r="AX132" s="14" t="s">
        <v>70</v>
      </c>
      <c r="AY132" s="245" t="s">
        <v>158</v>
      </c>
    </row>
    <row r="133" s="14" customFormat="1">
      <c r="A133" s="14"/>
      <c r="B133" s="235"/>
      <c r="C133" s="236"/>
      <c r="D133" s="226" t="s">
        <v>169</v>
      </c>
      <c r="E133" s="237" t="s">
        <v>19</v>
      </c>
      <c r="F133" s="238" t="s">
        <v>659</v>
      </c>
      <c r="G133" s="236"/>
      <c r="H133" s="239">
        <v>14.476800000000001</v>
      </c>
      <c r="I133" s="240"/>
      <c r="J133" s="236"/>
      <c r="K133" s="236"/>
      <c r="L133" s="241"/>
      <c r="M133" s="242"/>
      <c r="N133" s="243"/>
      <c r="O133" s="243"/>
      <c r="P133" s="243"/>
      <c r="Q133" s="243"/>
      <c r="R133" s="243"/>
      <c r="S133" s="243"/>
      <c r="T133" s="24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45" t="s">
        <v>169</v>
      </c>
      <c r="AU133" s="245" t="s">
        <v>80</v>
      </c>
      <c r="AV133" s="14" t="s">
        <v>80</v>
      </c>
      <c r="AW133" s="14" t="s">
        <v>171</v>
      </c>
      <c r="AX133" s="14" t="s">
        <v>70</v>
      </c>
      <c r="AY133" s="245" t="s">
        <v>158</v>
      </c>
    </row>
    <row r="134" s="14" customFormat="1">
      <c r="A134" s="14"/>
      <c r="B134" s="235"/>
      <c r="C134" s="236"/>
      <c r="D134" s="226" t="s">
        <v>169</v>
      </c>
      <c r="E134" s="237" t="s">
        <v>19</v>
      </c>
      <c r="F134" s="238" t="s">
        <v>660</v>
      </c>
      <c r="G134" s="236"/>
      <c r="H134" s="239">
        <v>24.834000000000003</v>
      </c>
      <c r="I134" s="240"/>
      <c r="J134" s="236"/>
      <c r="K134" s="236"/>
      <c r="L134" s="241"/>
      <c r="M134" s="242"/>
      <c r="N134" s="243"/>
      <c r="O134" s="243"/>
      <c r="P134" s="243"/>
      <c r="Q134" s="243"/>
      <c r="R134" s="243"/>
      <c r="S134" s="243"/>
      <c r="T134" s="24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45" t="s">
        <v>169</v>
      </c>
      <c r="AU134" s="245" t="s">
        <v>80</v>
      </c>
      <c r="AV134" s="14" t="s">
        <v>80</v>
      </c>
      <c r="AW134" s="14" t="s">
        <v>171</v>
      </c>
      <c r="AX134" s="14" t="s">
        <v>70</v>
      </c>
      <c r="AY134" s="245" t="s">
        <v>158</v>
      </c>
    </row>
    <row r="135" s="14" customFormat="1">
      <c r="A135" s="14"/>
      <c r="B135" s="235"/>
      <c r="C135" s="236"/>
      <c r="D135" s="226" t="s">
        <v>169</v>
      </c>
      <c r="E135" s="237" t="s">
        <v>19</v>
      </c>
      <c r="F135" s="238" t="s">
        <v>661</v>
      </c>
      <c r="G135" s="236"/>
      <c r="H135" s="239">
        <v>30.286000000000001</v>
      </c>
      <c r="I135" s="240"/>
      <c r="J135" s="236"/>
      <c r="K135" s="236"/>
      <c r="L135" s="241"/>
      <c r="M135" s="242"/>
      <c r="N135" s="243"/>
      <c r="O135" s="243"/>
      <c r="P135" s="243"/>
      <c r="Q135" s="243"/>
      <c r="R135" s="243"/>
      <c r="S135" s="243"/>
      <c r="T135" s="24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45" t="s">
        <v>169</v>
      </c>
      <c r="AU135" s="245" t="s">
        <v>80</v>
      </c>
      <c r="AV135" s="14" t="s">
        <v>80</v>
      </c>
      <c r="AW135" s="14" t="s">
        <v>171</v>
      </c>
      <c r="AX135" s="14" t="s">
        <v>70</v>
      </c>
      <c r="AY135" s="245" t="s">
        <v>158</v>
      </c>
    </row>
    <row r="136" s="14" customFormat="1">
      <c r="A136" s="14"/>
      <c r="B136" s="235"/>
      <c r="C136" s="236"/>
      <c r="D136" s="226" t="s">
        <v>169</v>
      </c>
      <c r="E136" s="237" t="s">
        <v>19</v>
      </c>
      <c r="F136" s="238" t="s">
        <v>662</v>
      </c>
      <c r="G136" s="236"/>
      <c r="H136" s="239">
        <v>23.406400000000001</v>
      </c>
      <c r="I136" s="240"/>
      <c r="J136" s="236"/>
      <c r="K136" s="236"/>
      <c r="L136" s="241"/>
      <c r="M136" s="242"/>
      <c r="N136" s="243"/>
      <c r="O136" s="243"/>
      <c r="P136" s="243"/>
      <c r="Q136" s="243"/>
      <c r="R136" s="243"/>
      <c r="S136" s="243"/>
      <c r="T136" s="24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45" t="s">
        <v>169</v>
      </c>
      <c r="AU136" s="245" t="s">
        <v>80</v>
      </c>
      <c r="AV136" s="14" t="s">
        <v>80</v>
      </c>
      <c r="AW136" s="14" t="s">
        <v>171</v>
      </c>
      <c r="AX136" s="14" t="s">
        <v>70</v>
      </c>
      <c r="AY136" s="245" t="s">
        <v>158</v>
      </c>
    </row>
    <row r="137" s="14" customFormat="1">
      <c r="A137" s="14"/>
      <c r="B137" s="235"/>
      <c r="C137" s="236"/>
      <c r="D137" s="226" t="s">
        <v>169</v>
      </c>
      <c r="E137" s="237" t="s">
        <v>19</v>
      </c>
      <c r="F137" s="238" t="s">
        <v>663</v>
      </c>
      <c r="G137" s="236"/>
      <c r="H137" s="239">
        <v>18.479200000000002</v>
      </c>
      <c r="I137" s="240"/>
      <c r="J137" s="236"/>
      <c r="K137" s="236"/>
      <c r="L137" s="241"/>
      <c r="M137" s="242"/>
      <c r="N137" s="243"/>
      <c r="O137" s="243"/>
      <c r="P137" s="243"/>
      <c r="Q137" s="243"/>
      <c r="R137" s="243"/>
      <c r="S137" s="243"/>
      <c r="T137" s="24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45" t="s">
        <v>169</v>
      </c>
      <c r="AU137" s="245" t="s">
        <v>80</v>
      </c>
      <c r="AV137" s="14" t="s">
        <v>80</v>
      </c>
      <c r="AW137" s="14" t="s">
        <v>171</v>
      </c>
      <c r="AX137" s="14" t="s">
        <v>70</v>
      </c>
      <c r="AY137" s="245" t="s">
        <v>158</v>
      </c>
    </row>
    <row r="138" s="14" customFormat="1">
      <c r="A138" s="14"/>
      <c r="B138" s="235"/>
      <c r="C138" s="236"/>
      <c r="D138" s="226" t="s">
        <v>169</v>
      </c>
      <c r="E138" s="237" t="s">
        <v>19</v>
      </c>
      <c r="F138" s="238" t="s">
        <v>664</v>
      </c>
      <c r="G138" s="236"/>
      <c r="H138" s="239">
        <v>16.686</v>
      </c>
      <c r="I138" s="240"/>
      <c r="J138" s="236"/>
      <c r="K138" s="236"/>
      <c r="L138" s="241"/>
      <c r="M138" s="242"/>
      <c r="N138" s="243"/>
      <c r="O138" s="243"/>
      <c r="P138" s="243"/>
      <c r="Q138" s="243"/>
      <c r="R138" s="243"/>
      <c r="S138" s="243"/>
      <c r="T138" s="24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45" t="s">
        <v>169</v>
      </c>
      <c r="AU138" s="245" t="s">
        <v>80</v>
      </c>
      <c r="AV138" s="14" t="s">
        <v>80</v>
      </c>
      <c r="AW138" s="14" t="s">
        <v>171</v>
      </c>
      <c r="AX138" s="14" t="s">
        <v>70</v>
      </c>
      <c r="AY138" s="245" t="s">
        <v>158</v>
      </c>
    </row>
    <row r="139" s="14" customFormat="1">
      <c r="A139" s="14"/>
      <c r="B139" s="235"/>
      <c r="C139" s="236"/>
      <c r="D139" s="226" t="s">
        <v>169</v>
      </c>
      <c r="E139" s="237" t="s">
        <v>19</v>
      </c>
      <c r="F139" s="238" t="s">
        <v>665</v>
      </c>
      <c r="G139" s="236"/>
      <c r="H139" s="239">
        <v>53.408799999999992</v>
      </c>
      <c r="I139" s="240"/>
      <c r="J139" s="236"/>
      <c r="K139" s="236"/>
      <c r="L139" s="241"/>
      <c r="M139" s="242"/>
      <c r="N139" s="243"/>
      <c r="O139" s="243"/>
      <c r="P139" s="243"/>
      <c r="Q139" s="243"/>
      <c r="R139" s="243"/>
      <c r="S139" s="243"/>
      <c r="T139" s="24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45" t="s">
        <v>169</v>
      </c>
      <c r="AU139" s="245" t="s">
        <v>80</v>
      </c>
      <c r="AV139" s="14" t="s">
        <v>80</v>
      </c>
      <c r="AW139" s="14" t="s">
        <v>171</v>
      </c>
      <c r="AX139" s="14" t="s">
        <v>70</v>
      </c>
      <c r="AY139" s="245" t="s">
        <v>158</v>
      </c>
    </row>
    <row r="140" s="14" customFormat="1">
      <c r="A140" s="14"/>
      <c r="B140" s="235"/>
      <c r="C140" s="236"/>
      <c r="D140" s="226" t="s">
        <v>169</v>
      </c>
      <c r="E140" s="237" t="s">
        <v>19</v>
      </c>
      <c r="F140" s="238" t="s">
        <v>666</v>
      </c>
      <c r="G140" s="236"/>
      <c r="H140" s="239">
        <v>18.849600000000002</v>
      </c>
      <c r="I140" s="240"/>
      <c r="J140" s="236"/>
      <c r="K140" s="236"/>
      <c r="L140" s="241"/>
      <c r="M140" s="242"/>
      <c r="N140" s="243"/>
      <c r="O140" s="243"/>
      <c r="P140" s="243"/>
      <c r="Q140" s="243"/>
      <c r="R140" s="243"/>
      <c r="S140" s="243"/>
      <c r="T140" s="24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45" t="s">
        <v>169</v>
      </c>
      <c r="AU140" s="245" t="s">
        <v>80</v>
      </c>
      <c r="AV140" s="14" t="s">
        <v>80</v>
      </c>
      <c r="AW140" s="14" t="s">
        <v>171</v>
      </c>
      <c r="AX140" s="14" t="s">
        <v>70</v>
      </c>
      <c r="AY140" s="245" t="s">
        <v>158</v>
      </c>
    </row>
    <row r="141" s="14" customFormat="1">
      <c r="A141" s="14"/>
      <c r="B141" s="235"/>
      <c r="C141" s="236"/>
      <c r="D141" s="226" t="s">
        <v>169</v>
      </c>
      <c r="E141" s="237" t="s">
        <v>19</v>
      </c>
      <c r="F141" s="238" t="s">
        <v>667</v>
      </c>
      <c r="G141" s="236"/>
      <c r="H141" s="239">
        <v>55.924799999999998</v>
      </c>
      <c r="I141" s="240"/>
      <c r="J141" s="236"/>
      <c r="K141" s="236"/>
      <c r="L141" s="241"/>
      <c r="M141" s="242"/>
      <c r="N141" s="243"/>
      <c r="O141" s="243"/>
      <c r="P141" s="243"/>
      <c r="Q141" s="243"/>
      <c r="R141" s="243"/>
      <c r="S141" s="243"/>
      <c r="T141" s="24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45" t="s">
        <v>169</v>
      </c>
      <c r="AU141" s="245" t="s">
        <v>80</v>
      </c>
      <c r="AV141" s="14" t="s">
        <v>80</v>
      </c>
      <c r="AW141" s="14" t="s">
        <v>171</v>
      </c>
      <c r="AX141" s="14" t="s">
        <v>70</v>
      </c>
      <c r="AY141" s="245" t="s">
        <v>158</v>
      </c>
    </row>
    <row r="142" s="14" customFormat="1">
      <c r="A142" s="14"/>
      <c r="B142" s="235"/>
      <c r="C142" s="236"/>
      <c r="D142" s="226" t="s">
        <v>169</v>
      </c>
      <c r="E142" s="237" t="s">
        <v>19</v>
      </c>
      <c r="F142" s="238" t="s">
        <v>668</v>
      </c>
      <c r="G142" s="236"/>
      <c r="H142" s="239">
        <v>15.206399999999999</v>
      </c>
      <c r="I142" s="240"/>
      <c r="J142" s="236"/>
      <c r="K142" s="236"/>
      <c r="L142" s="241"/>
      <c r="M142" s="242"/>
      <c r="N142" s="243"/>
      <c r="O142" s="243"/>
      <c r="P142" s="243"/>
      <c r="Q142" s="243"/>
      <c r="R142" s="243"/>
      <c r="S142" s="243"/>
      <c r="T142" s="24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45" t="s">
        <v>169</v>
      </c>
      <c r="AU142" s="245" t="s">
        <v>80</v>
      </c>
      <c r="AV142" s="14" t="s">
        <v>80</v>
      </c>
      <c r="AW142" s="14" t="s">
        <v>171</v>
      </c>
      <c r="AX142" s="14" t="s">
        <v>70</v>
      </c>
      <c r="AY142" s="245" t="s">
        <v>158</v>
      </c>
    </row>
    <row r="143" s="14" customFormat="1">
      <c r="A143" s="14"/>
      <c r="B143" s="235"/>
      <c r="C143" s="236"/>
      <c r="D143" s="226" t="s">
        <v>169</v>
      </c>
      <c r="E143" s="237" t="s">
        <v>19</v>
      </c>
      <c r="F143" s="238" t="s">
        <v>669</v>
      </c>
      <c r="G143" s="236"/>
      <c r="H143" s="239">
        <v>7.3360000000000012</v>
      </c>
      <c r="I143" s="240"/>
      <c r="J143" s="236"/>
      <c r="K143" s="236"/>
      <c r="L143" s="241"/>
      <c r="M143" s="242"/>
      <c r="N143" s="243"/>
      <c r="O143" s="243"/>
      <c r="P143" s="243"/>
      <c r="Q143" s="243"/>
      <c r="R143" s="243"/>
      <c r="S143" s="243"/>
      <c r="T143" s="24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45" t="s">
        <v>169</v>
      </c>
      <c r="AU143" s="245" t="s">
        <v>80</v>
      </c>
      <c r="AV143" s="14" t="s">
        <v>80</v>
      </c>
      <c r="AW143" s="14" t="s">
        <v>171</v>
      </c>
      <c r="AX143" s="14" t="s">
        <v>70</v>
      </c>
      <c r="AY143" s="245" t="s">
        <v>158</v>
      </c>
    </row>
    <row r="144" s="14" customFormat="1">
      <c r="A144" s="14"/>
      <c r="B144" s="235"/>
      <c r="C144" s="236"/>
      <c r="D144" s="226" t="s">
        <v>169</v>
      </c>
      <c r="E144" s="237" t="s">
        <v>19</v>
      </c>
      <c r="F144" s="238" t="s">
        <v>670</v>
      </c>
      <c r="G144" s="236"/>
      <c r="H144" s="239">
        <v>5.8579999999999997</v>
      </c>
      <c r="I144" s="240"/>
      <c r="J144" s="236"/>
      <c r="K144" s="236"/>
      <c r="L144" s="241"/>
      <c r="M144" s="242"/>
      <c r="N144" s="243"/>
      <c r="O144" s="243"/>
      <c r="P144" s="243"/>
      <c r="Q144" s="243"/>
      <c r="R144" s="243"/>
      <c r="S144" s="243"/>
      <c r="T144" s="24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45" t="s">
        <v>169</v>
      </c>
      <c r="AU144" s="245" t="s">
        <v>80</v>
      </c>
      <c r="AV144" s="14" t="s">
        <v>80</v>
      </c>
      <c r="AW144" s="14" t="s">
        <v>171</v>
      </c>
      <c r="AX144" s="14" t="s">
        <v>70</v>
      </c>
      <c r="AY144" s="245" t="s">
        <v>158</v>
      </c>
    </row>
    <row r="145" s="14" customFormat="1">
      <c r="A145" s="14"/>
      <c r="B145" s="235"/>
      <c r="C145" s="236"/>
      <c r="D145" s="226" t="s">
        <v>169</v>
      </c>
      <c r="E145" s="237" t="s">
        <v>19</v>
      </c>
      <c r="F145" s="238" t="s">
        <v>671</v>
      </c>
      <c r="G145" s="236"/>
      <c r="H145" s="239">
        <v>23.231999999999999</v>
      </c>
      <c r="I145" s="240"/>
      <c r="J145" s="236"/>
      <c r="K145" s="236"/>
      <c r="L145" s="241"/>
      <c r="M145" s="242"/>
      <c r="N145" s="243"/>
      <c r="O145" s="243"/>
      <c r="P145" s="243"/>
      <c r="Q145" s="243"/>
      <c r="R145" s="243"/>
      <c r="S145" s="243"/>
      <c r="T145" s="24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45" t="s">
        <v>169</v>
      </c>
      <c r="AU145" s="245" t="s">
        <v>80</v>
      </c>
      <c r="AV145" s="14" t="s">
        <v>80</v>
      </c>
      <c r="AW145" s="14" t="s">
        <v>171</v>
      </c>
      <c r="AX145" s="14" t="s">
        <v>70</v>
      </c>
      <c r="AY145" s="245" t="s">
        <v>158</v>
      </c>
    </row>
    <row r="146" s="14" customFormat="1">
      <c r="A146" s="14"/>
      <c r="B146" s="235"/>
      <c r="C146" s="236"/>
      <c r="D146" s="226" t="s">
        <v>169</v>
      </c>
      <c r="E146" s="237" t="s">
        <v>19</v>
      </c>
      <c r="F146" s="238" t="s">
        <v>672</v>
      </c>
      <c r="G146" s="236"/>
      <c r="H146" s="239">
        <v>4.7907999999999999</v>
      </c>
      <c r="I146" s="240"/>
      <c r="J146" s="236"/>
      <c r="K146" s="236"/>
      <c r="L146" s="241"/>
      <c r="M146" s="242"/>
      <c r="N146" s="243"/>
      <c r="O146" s="243"/>
      <c r="P146" s="243"/>
      <c r="Q146" s="243"/>
      <c r="R146" s="243"/>
      <c r="S146" s="243"/>
      <c r="T146" s="24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45" t="s">
        <v>169</v>
      </c>
      <c r="AU146" s="245" t="s">
        <v>80</v>
      </c>
      <c r="AV146" s="14" t="s">
        <v>80</v>
      </c>
      <c r="AW146" s="14" t="s">
        <v>171</v>
      </c>
      <c r="AX146" s="14" t="s">
        <v>70</v>
      </c>
      <c r="AY146" s="245" t="s">
        <v>158</v>
      </c>
    </row>
    <row r="147" s="14" customFormat="1">
      <c r="A147" s="14"/>
      <c r="B147" s="235"/>
      <c r="C147" s="236"/>
      <c r="D147" s="226" t="s">
        <v>169</v>
      </c>
      <c r="E147" s="237" t="s">
        <v>19</v>
      </c>
      <c r="F147" s="238" t="s">
        <v>673</v>
      </c>
      <c r="G147" s="236"/>
      <c r="H147" s="239">
        <v>7.2228000000000003</v>
      </c>
      <c r="I147" s="240"/>
      <c r="J147" s="236"/>
      <c r="K147" s="236"/>
      <c r="L147" s="241"/>
      <c r="M147" s="242"/>
      <c r="N147" s="243"/>
      <c r="O147" s="243"/>
      <c r="P147" s="243"/>
      <c r="Q147" s="243"/>
      <c r="R147" s="243"/>
      <c r="S147" s="243"/>
      <c r="T147" s="24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45" t="s">
        <v>169</v>
      </c>
      <c r="AU147" s="245" t="s">
        <v>80</v>
      </c>
      <c r="AV147" s="14" t="s">
        <v>80</v>
      </c>
      <c r="AW147" s="14" t="s">
        <v>171</v>
      </c>
      <c r="AX147" s="14" t="s">
        <v>70</v>
      </c>
      <c r="AY147" s="245" t="s">
        <v>158</v>
      </c>
    </row>
    <row r="148" s="14" customFormat="1">
      <c r="A148" s="14"/>
      <c r="B148" s="235"/>
      <c r="C148" s="236"/>
      <c r="D148" s="226" t="s">
        <v>169</v>
      </c>
      <c r="E148" s="237" t="s">
        <v>19</v>
      </c>
      <c r="F148" s="238" t="s">
        <v>674</v>
      </c>
      <c r="G148" s="236"/>
      <c r="H148" s="239">
        <v>40.473600000000005</v>
      </c>
      <c r="I148" s="240"/>
      <c r="J148" s="236"/>
      <c r="K148" s="236"/>
      <c r="L148" s="241"/>
      <c r="M148" s="242"/>
      <c r="N148" s="243"/>
      <c r="O148" s="243"/>
      <c r="P148" s="243"/>
      <c r="Q148" s="243"/>
      <c r="R148" s="243"/>
      <c r="S148" s="243"/>
      <c r="T148" s="24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45" t="s">
        <v>169</v>
      </c>
      <c r="AU148" s="245" t="s">
        <v>80</v>
      </c>
      <c r="AV148" s="14" t="s">
        <v>80</v>
      </c>
      <c r="AW148" s="14" t="s">
        <v>171</v>
      </c>
      <c r="AX148" s="14" t="s">
        <v>70</v>
      </c>
      <c r="AY148" s="245" t="s">
        <v>158</v>
      </c>
    </row>
    <row r="149" s="14" customFormat="1">
      <c r="A149" s="14"/>
      <c r="B149" s="235"/>
      <c r="C149" s="236"/>
      <c r="D149" s="226" t="s">
        <v>169</v>
      </c>
      <c r="E149" s="236"/>
      <c r="F149" s="238" t="s">
        <v>675</v>
      </c>
      <c r="G149" s="236"/>
      <c r="H149" s="239">
        <v>120.21599999999999</v>
      </c>
      <c r="I149" s="240"/>
      <c r="J149" s="236"/>
      <c r="K149" s="236"/>
      <c r="L149" s="241"/>
      <c r="M149" s="242"/>
      <c r="N149" s="243"/>
      <c r="O149" s="243"/>
      <c r="P149" s="243"/>
      <c r="Q149" s="243"/>
      <c r="R149" s="243"/>
      <c r="S149" s="243"/>
      <c r="T149" s="24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45" t="s">
        <v>169</v>
      </c>
      <c r="AU149" s="245" t="s">
        <v>80</v>
      </c>
      <c r="AV149" s="14" t="s">
        <v>80</v>
      </c>
      <c r="AW149" s="14" t="s">
        <v>4</v>
      </c>
      <c r="AX149" s="14" t="s">
        <v>78</v>
      </c>
      <c r="AY149" s="245" t="s">
        <v>158</v>
      </c>
    </row>
    <row r="150" s="2" customFormat="1" ht="22.2" customHeight="1">
      <c r="A150" s="40"/>
      <c r="B150" s="41"/>
      <c r="C150" s="206" t="s">
        <v>209</v>
      </c>
      <c r="D150" s="206" t="s">
        <v>160</v>
      </c>
      <c r="E150" s="207" t="s">
        <v>676</v>
      </c>
      <c r="F150" s="208" t="s">
        <v>677</v>
      </c>
      <c r="G150" s="209" t="s">
        <v>234</v>
      </c>
      <c r="H150" s="210">
        <v>192.346</v>
      </c>
      <c r="I150" s="211"/>
      <c r="J150" s="212">
        <f>ROUND(I150*H150,2)</f>
        <v>0</v>
      </c>
      <c r="K150" s="208" t="s">
        <v>164</v>
      </c>
      <c r="L150" s="46"/>
      <c r="M150" s="213" t="s">
        <v>19</v>
      </c>
      <c r="N150" s="214" t="s">
        <v>41</v>
      </c>
      <c r="O150" s="86"/>
      <c r="P150" s="215">
        <f>O150*H150</f>
        <v>0</v>
      </c>
      <c r="Q150" s="215">
        <v>0</v>
      </c>
      <c r="R150" s="215">
        <f>Q150*H150</f>
        <v>0</v>
      </c>
      <c r="S150" s="215">
        <v>0</v>
      </c>
      <c r="T150" s="21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17" t="s">
        <v>165</v>
      </c>
      <c r="AT150" s="217" t="s">
        <v>160</v>
      </c>
      <c r="AU150" s="217" t="s">
        <v>80</v>
      </c>
      <c r="AY150" s="19" t="s">
        <v>158</v>
      </c>
      <c r="BE150" s="218">
        <f>IF(N150="základní",J150,0)</f>
        <v>0</v>
      </c>
      <c r="BF150" s="218">
        <f>IF(N150="snížená",J150,0)</f>
        <v>0</v>
      </c>
      <c r="BG150" s="218">
        <f>IF(N150="zákl. přenesená",J150,0)</f>
        <v>0</v>
      </c>
      <c r="BH150" s="218">
        <f>IF(N150="sníž. přenesená",J150,0)</f>
        <v>0</v>
      </c>
      <c r="BI150" s="218">
        <f>IF(N150="nulová",J150,0)</f>
        <v>0</v>
      </c>
      <c r="BJ150" s="19" t="s">
        <v>78</v>
      </c>
      <c r="BK150" s="218">
        <f>ROUND(I150*H150,2)</f>
        <v>0</v>
      </c>
      <c r="BL150" s="19" t="s">
        <v>165</v>
      </c>
      <c r="BM150" s="217" t="s">
        <v>678</v>
      </c>
    </row>
    <row r="151" s="2" customFormat="1">
      <c r="A151" s="40"/>
      <c r="B151" s="41"/>
      <c r="C151" s="42"/>
      <c r="D151" s="219" t="s">
        <v>167</v>
      </c>
      <c r="E151" s="42"/>
      <c r="F151" s="220" t="s">
        <v>679</v>
      </c>
      <c r="G151" s="42"/>
      <c r="H151" s="42"/>
      <c r="I151" s="221"/>
      <c r="J151" s="42"/>
      <c r="K151" s="42"/>
      <c r="L151" s="46"/>
      <c r="M151" s="222"/>
      <c r="N151" s="22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167</v>
      </c>
      <c r="AU151" s="19" t="s">
        <v>80</v>
      </c>
    </row>
    <row r="152" s="13" customFormat="1">
      <c r="A152" s="13"/>
      <c r="B152" s="224"/>
      <c r="C152" s="225"/>
      <c r="D152" s="226" t="s">
        <v>169</v>
      </c>
      <c r="E152" s="227" t="s">
        <v>19</v>
      </c>
      <c r="F152" s="228" t="s">
        <v>249</v>
      </c>
      <c r="G152" s="225"/>
      <c r="H152" s="227" t="s">
        <v>19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34" t="s">
        <v>169</v>
      </c>
      <c r="AU152" s="234" t="s">
        <v>80</v>
      </c>
      <c r="AV152" s="13" t="s">
        <v>78</v>
      </c>
      <c r="AW152" s="13" t="s">
        <v>171</v>
      </c>
      <c r="AX152" s="13" t="s">
        <v>70</v>
      </c>
      <c r="AY152" s="234" t="s">
        <v>158</v>
      </c>
    </row>
    <row r="153" s="14" customFormat="1">
      <c r="A153" s="14"/>
      <c r="B153" s="235"/>
      <c r="C153" s="236"/>
      <c r="D153" s="226" t="s">
        <v>169</v>
      </c>
      <c r="E153" s="237" t="s">
        <v>19</v>
      </c>
      <c r="F153" s="238" t="s">
        <v>655</v>
      </c>
      <c r="G153" s="236"/>
      <c r="H153" s="239">
        <v>47.610000000000007</v>
      </c>
      <c r="I153" s="240"/>
      <c r="J153" s="236"/>
      <c r="K153" s="236"/>
      <c r="L153" s="241"/>
      <c r="M153" s="242"/>
      <c r="N153" s="243"/>
      <c r="O153" s="243"/>
      <c r="P153" s="243"/>
      <c r="Q153" s="243"/>
      <c r="R153" s="243"/>
      <c r="S153" s="243"/>
      <c r="T153" s="24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45" t="s">
        <v>169</v>
      </c>
      <c r="AU153" s="245" t="s">
        <v>80</v>
      </c>
      <c r="AV153" s="14" t="s">
        <v>80</v>
      </c>
      <c r="AW153" s="14" t="s">
        <v>171</v>
      </c>
      <c r="AX153" s="14" t="s">
        <v>70</v>
      </c>
      <c r="AY153" s="245" t="s">
        <v>158</v>
      </c>
    </row>
    <row r="154" s="14" customFormat="1">
      <c r="A154" s="14"/>
      <c r="B154" s="235"/>
      <c r="C154" s="236"/>
      <c r="D154" s="226" t="s">
        <v>169</v>
      </c>
      <c r="E154" s="237" t="s">
        <v>19</v>
      </c>
      <c r="F154" s="238" t="s">
        <v>656</v>
      </c>
      <c r="G154" s="236"/>
      <c r="H154" s="239">
        <v>43.807199999999995</v>
      </c>
      <c r="I154" s="240"/>
      <c r="J154" s="236"/>
      <c r="K154" s="236"/>
      <c r="L154" s="241"/>
      <c r="M154" s="242"/>
      <c r="N154" s="243"/>
      <c r="O154" s="243"/>
      <c r="P154" s="243"/>
      <c r="Q154" s="243"/>
      <c r="R154" s="243"/>
      <c r="S154" s="243"/>
      <c r="T154" s="24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45" t="s">
        <v>169</v>
      </c>
      <c r="AU154" s="245" t="s">
        <v>80</v>
      </c>
      <c r="AV154" s="14" t="s">
        <v>80</v>
      </c>
      <c r="AW154" s="14" t="s">
        <v>171</v>
      </c>
      <c r="AX154" s="14" t="s">
        <v>70</v>
      </c>
      <c r="AY154" s="245" t="s">
        <v>158</v>
      </c>
    </row>
    <row r="155" s="14" customFormat="1">
      <c r="A155" s="14"/>
      <c r="B155" s="235"/>
      <c r="C155" s="236"/>
      <c r="D155" s="226" t="s">
        <v>169</v>
      </c>
      <c r="E155" s="237" t="s">
        <v>19</v>
      </c>
      <c r="F155" s="238" t="s">
        <v>657</v>
      </c>
      <c r="G155" s="236"/>
      <c r="H155" s="239">
        <v>15.536000000000001</v>
      </c>
      <c r="I155" s="240"/>
      <c r="J155" s="236"/>
      <c r="K155" s="236"/>
      <c r="L155" s="241"/>
      <c r="M155" s="242"/>
      <c r="N155" s="243"/>
      <c r="O155" s="243"/>
      <c r="P155" s="243"/>
      <c r="Q155" s="243"/>
      <c r="R155" s="243"/>
      <c r="S155" s="243"/>
      <c r="T155" s="24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45" t="s">
        <v>169</v>
      </c>
      <c r="AU155" s="245" t="s">
        <v>80</v>
      </c>
      <c r="AV155" s="14" t="s">
        <v>80</v>
      </c>
      <c r="AW155" s="14" t="s">
        <v>171</v>
      </c>
      <c r="AX155" s="14" t="s">
        <v>70</v>
      </c>
      <c r="AY155" s="245" t="s">
        <v>158</v>
      </c>
    </row>
    <row r="156" s="14" customFormat="1">
      <c r="A156" s="14"/>
      <c r="B156" s="235"/>
      <c r="C156" s="236"/>
      <c r="D156" s="226" t="s">
        <v>169</v>
      </c>
      <c r="E156" s="237" t="s">
        <v>19</v>
      </c>
      <c r="F156" s="238" t="s">
        <v>658</v>
      </c>
      <c r="G156" s="236"/>
      <c r="H156" s="239">
        <v>13.440000000000001</v>
      </c>
      <c r="I156" s="240"/>
      <c r="J156" s="236"/>
      <c r="K156" s="236"/>
      <c r="L156" s="241"/>
      <c r="M156" s="242"/>
      <c r="N156" s="243"/>
      <c r="O156" s="243"/>
      <c r="P156" s="243"/>
      <c r="Q156" s="243"/>
      <c r="R156" s="243"/>
      <c r="S156" s="243"/>
      <c r="T156" s="24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45" t="s">
        <v>169</v>
      </c>
      <c r="AU156" s="245" t="s">
        <v>80</v>
      </c>
      <c r="AV156" s="14" t="s">
        <v>80</v>
      </c>
      <c r="AW156" s="14" t="s">
        <v>171</v>
      </c>
      <c r="AX156" s="14" t="s">
        <v>70</v>
      </c>
      <c r="AY156" s="245" t="s">
        <v>158</v>
      </c>
    </row>
    <row r="157" s="14" customFormat="1">
      <c r="A157" s="14"/>
      <c r="B157" s="235"/>
      <c r="C157" s="236"/>
      <c r="D157" s="226" t="s">
        <v>169</v>
      </c>
      <c r="E157" s="237" t="s">
        <v>19</v>
      </c>
      <c r="F157" s="238" t="s">
        <v>659</v>
      </c>
      <c r="G157" s="236"/>
      <c r="H157" s="239">
        <v>14.476800000000001</v>
      </c>
      <c r="I157" s="240"/>
      <c r="J157" s="236"/>
      <c r="K157" s="236"/>
      <c r="L157" s="241"/>
      <c r="M157" s="242"/>
      <c r="N157" s="243"/>
      <c r="O157" s="243"/>
      <c r="P157" s="243"/>
      <c r="Q157" s="243"/>
      <c r="R157" s="243"/>
      <c r="S157" s="243"/>
      <c r="T157" s="24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45" t="s">
        <v>169</v>
      </c>
      <c r="AU157" s="245" t="s">
        <v>80</v>
      </c>
      <c r="AV157" s="14" t="s">
        <v>80</v>
      </c>
      <c r="AW157" s="14" t="s">
        <v>171</v>
      </c>
      <c r="AX157" s="14" t="s">
        <v>70</v>
      </c>
      <c r="AY157" s="245" t="s">
        <v>158</v>
      </c>
    </row>
    <row r="158" s="14" customFormat="1">
      <c r="A158" s="14"/>
      <c r="B158" s="235"/>
      <c r="C158" s="236"/>
      <c r="D158" s="226" t="s">
        <v>169</v>
      </c>
      <c r="E158" s="237" t="s">
        <v>19</v>
      </c>
      <c r="F158" s="238" t="s">
        <v>660</v>
      </c>
      <c r="G158" s="236"/>
      <c r="H158" s="239">
        <v>24.834000000000003</v>
      </c>
      <c r="I158" s="240"/>
      <c r="J158" s="236"/>
      <c r="K158" s="236"/>
      <c r="L158" s="241"/>
      <c r="M158" s="242"/>
      <c r="N158" s="243"/>
      <c r="O158" s="243"/>
      <c r="P158" s="243"/>
      <c r="Q158" s="243"/>
      <c r="R158" s="243"/>
      <c r="S158" s="243"/>
      <c r="T158" s="24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45" t="s">
        <v>169</v>
      </c>
      <c r="AU158" s="245" t="s">
        <v>80</v>
      </c>
      <c r="AV158" s="14" t="s">
        <v>80</v>
      </c>
      <c r="AW158" s="14" t="s">
        <v>171</v>
      </c>
      <c r="AX158" s="14" t="s">
        <v>70</v>
      </c>
      <c r="AY158" s="245" t="s">
        <v>158</v>
      </c>
    </row>
    <row r="159" s="14" customFormat="1">
      <c r="A159" s="14"/>
      <c r="B159" s="235"/>
      <c r="C159" s="236"/>
      <c r="D159" s="226" t="s">
        <v>169</v>
      </c>
      <c r="E159" s="237" t="s">
        <v>19</v>
      </c>
      <c r="F159" s="238" t="s">
        <v>661</v>
      </c>
      <c r="G159" s="236"/>
      <c r="H159" s="239">
        <v>30.286000000000001</v>
      </c>
      <c r="I159" s="240"/>
      <c r="J159" s="236"/>
      <c r="K159" s="236"/>
      <c r="L159" s="241"/>
      <c r="M159" s="242"/>
      <c r="N159" s="243"/>
      <c r="O159" s="243"/>
      <c r="P159" s="243"/>
      <c r="Q159" s="243"/>
      <c r="R159" s="243"/>
      <c r="S159" s="243"/>
      <c r="T159" s="24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45" t="s">
        <v>169</v>
      </c>
      <c r="AU159" s="245" t="s">
        <v>80</v>
      </c>
      <c r="AV159" s="14" t="s">
        <v>80</v>
      </c>
      <c r="AW159" s="14" t="s">
        <v>171</v>
      </c>
      <c r="AX159" s="14" t="s">
        <v>70</v>
      </c>
      <c r="AY159" s="245" t="s">
        <v>158</v>
      </c>
    </row>
    <row r="160" s="14" customFormat="1">
      <c r="A160" s="14"/>
      <c r="B160" s="235"/>
      <c r="C160" s="236"/>
      <c r="D160" s="226" t="s">
        <v>169</v>
      </c>
      <c r="E160" s="237" t="s">
        <v>19</v>
      </c>
      <c r="F160" s="238" t="s">
        <v>662</v>
      </c>
      <c r="G160" s="236"/>
      <c r="H160" s="239">
        <v>23.406400000000001</v>
      </c>
      <c r="I160" s="240"/>
      <c r="J160" s="236"/>
      <c r="K160" s="236"/>
      <c r="L160" s="241"/>
      <c r="M160" s="242"/>
      <c r="N160" s="243"/>
      <c r="O160" s="243"/>
      <c r="P160" s="243"/>
      <c r="Q160" s="243"/>
      <c r="R160" s="243"/>
      <c r="S160" s="243"/>
      <c r="T160" s="24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45" t="s">
        <v>169</v>
      </c>
      <c r="AU160" s="245" t="s">
        <v>80</v>
      </c>
      <c r="AV160" s="14" t="s">
        <v>80</v>
      </c>
      <c r="AW160" s="14" t="s">
        <v>171</v>
      </c>
      <c r="AX160" s="14" t="s">
        <v>70</v>
      </c>
      <c r="AY160" s="245" t="s">
        <v>158</v>
      </c>
    </row>
    <row r="161" s="14" customFormat="1">
      <c r="A161" s="14"/>
      <c r="B161" s="235"/>
      <c r="C161" s="236"/>
      <c r="D161" s="226" t="s">
        <v>169</v>
      </c>
      <c r="E161" s="237" t="s">
        <v>19</v>
      </c>
      <c r="F161" s="238" t="s">
        <v>663</v>
      </c>
      <c r="G161" s="236"/>
      <c r="H161" s="239">
        <v>18.479200000000002</v>
      </c>
      <c r="I161" s="240"/>
      <c r="J161" s="236"/>
      <c r="K161" s="236"/>
      <c r="L161" s="241"/>
      <c r="M161" s="242"/>
      <c r="N161" s="243"/>
      <c r="O161" s="243"/>
      <c r="P161" s="243"/>
      <c r="Q161" s="243"/>
      <c r="R161" s="243"/>
      <c r="S161" s="243"/>
      <c r="T161" s="24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45" t="s">
        <v>169</v>
      </c>
      <c r="AU161" s="245" t="s">
        <v>80</v>
      </c>
      <c r="AV161" s="14" t="s">
        <v>80</v>
      </c>
      <c r="AW161" s="14" t="s">
        <v>171</v>
      </c>
      <c r="AX161" s="14" t="s">
        <v>70</v>
      </c>
      <c r="AY161" s="245" t="s">
        <v>158</v>
      </c>
    </row>
    <row r="162" s="14" customFormat="1">
      <c r="A162" s="14"/>
      <c r="B162" s="235"/>
      <c r="C162" s="236"/>
      <c r="D162" s="226" t="s">
        <v>169</v>
      </c>
      <c r="E162" s="237" t="s">
        <v>19</v>
      </c>
      <c r="F162" s="238" t="s">
        <v>664</v>
      </c>
      <c r="G162" s="236"/>
      <c r="H162" s="239">
        <v>16.686</v>
      </c>
      <c r="I162" s="240"/>
      <c r="J162" s="236"/>
      <c r="K162" s="236"/>
      <c r="L162" s="241"/>
      <c r="M162" s="242"/>
      <c r="N162" s="243"/>
      <c r="O162" s="243"/>
      <c r="P162" s="243"/>
      <c r="Q162" s="243"/>
      <c r="R162" s="243"/>
      <c r="S162" s="243"/>
      <c r="T162" s="24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45" t="s">
        <v>169</v>
      </c>
      <c r="AU162" s="245" t="s">
        <v>80</v>
      </c>
      <c r="AV162" s="14" t="s">
        <v>80</v>
      </c>
      <c r="AW162" s="14" t="s">
        <v>171</v>
      </c>
      <c r="AX162" s="14" t="s">
        <v>70</v>
      </c>
      <c r="AY162" s="245" t="s">
        <v>158</v>
      </c>
    </row>
    <row r="163" s="14" customFormat="1">
      <c r="A163" s="14"/>
      <c r="B163" s="235"/>
      <c r="C163" s="236"/>
      <c r="D163" s="226" t="s">
        <v>169</v>
      </c>
      <c r="E163" s="237" t="s">
        <v>19</v>
      </c>
      <c r="F163" s="238" t="s">
        <v>665</v>
      </c>
      <c r="G163" s="236"/>
      <c r="H163" s="239">
        <v>53.408799999999992</v>
      </c>
      <c r="I163" s="240"/>
      <c r="J163" s="236"/>
      <c r="K163" s="236"/>
      <c r="L163" s="241"/>
      <c r="M163" s="242"/>
      <c r="N163" s="243"/>
      <c r="O163" s="243"/>
      <c r="P163" s="243"/>
      <c r="Q163" s="243"/>
      <c r="R163" s="243"/>
      <c r="S163" s="243"/>
      <c r="T163" s="24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45" t="s">
        <v>169</v>
      </c>
      <c r="AU163" s="245" t="s">
        <v>80</v>
      </c>
      <c r="AV163" s="14" t="s">
        <v>80</v>
      </c>
      <c r="AW163" s="14" t="s">
        <v>171</v>
      </c>
      <c r="AX163" s="14" t="s">
        <v>70</v>
      </c>
      <c r="AY163" s="245" t="s">
        <v>158</v>
      </c>
    </row>
    <row r="164" s="14" customFormat="1">
      <c r="A164" s="14"/>
      <c r="B164" s="235"/>
      <c r="C164" s="236"/>
      <c r="D164" s="226" t="s">
        <v>169</v>
      </c>
      <c r="E164" s="237" t="s">
        <v>19</v>
      </c>
      <c r="F164" s="238" t="s">
        <v>666</v>
      </c>
      <c r="G164" s="236"/>
      <c r="H164" s="239">
        <v>18.849600000000002</v>
      </c>
      <c r="I164" s="240"/>
      <c r="J164" s="236"/>
      <c r="K164" s="236"/>
      <c r="L164" s="241"/>
      <c r="M164" s="242"/>
      <c r="N164" s="243"/>
      <c r="O164" s="243"/>
      <c r="P164" s="243"/>
      <c r="Q164" s="243"/>
      <c r="R164" s="243"/>
      <c r="S164" s="243"/>
      <c r="T164" s="24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45" t="s">
        <v>169</v>
      </c>
      <c r="AU164" s="245" t="s">
        <v>80</v>
      </c>
      <c r="AV164" s="14" t="s">
        <v>80</v>
      </c>
      <c r="AW164" s="14" t="s">
        <v>171</v>
      </c>
      <c r="AX164" s="14" t="s">
        <v>70</v>
      </c>
      <c r="AY164" s="245" t="s">
        <v>158</v>
      </c>
    </row>
    <row r="165" s="14" customFormat="1">
      <c r="A165" s="14"/>
      <c r="B165" s="235"/>
      <c r="C165" s="236"/>
      <c r="D165" s="226" t="s">
        <v>169</v>
      </c>
      <c r="E165" s="237" t="s">
        <v>19</v>
      </c>
      <c r="F165" s="238" t="s">
        <v>667</v>
      </c>
      <c r="G165" s="236"/>
      <c r="H165" s="239">
        <v>55.924799999999998</v>
      </c>
      <c r="I165" s="240"/>
      <c r="J165" s="236"/>
      <c r="K165" s="236"/>
      <c r="L165" s="241"/>
      <c r="M165" s="242"/>
      <c r="N165" s="243"/>
      <c r="O165" s="243"/>
      <c r="P165" s="243"/>
      <c r="Q165" s="243"/>
      <c r="R165" s="243"/>
      <c r="S165" s="243"/>
      <c r="T165" s="24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45" t="s">
        <v>169</v>
      </c>
      <c r="AU165" s="245" t="s">
        <v>80</v>
      </c>
      <c r="AV165" s="14" t="s">
        <v>80</v>
      </c>
      <c r="AW165" s="14" t="s">
        <v>171</v>
      </c>
      <c r="AX165" s="14" t="s">
        <v>70</v>
      </c>
      <c r="AY165" s="245" t="s">
        <v>158</v>
      </c>
    </row>
    <row r="166" s="14" customFormat="1">
      <c r="A166" s="14"/>
      <c r="B166" s="235"/>
      <c r="C166" s="236"/>
      <c r="D166" s="226" t="s">
        <v>169</v>
      </c>
      <c r="E166" s="237" t="s">
        <v>19</v>
      </c>
      <c r="F166" s="238" t="s">
        <v>668</v>
      </c>
      <c r="G166" s="236"/>
      <c r="H166" s="239">
        <v>15.206399999999999</v>
      </c>
      <c r="I166" s="240"/>
      <c r="J166" s="236"/>
      <c r="K166" s="236"/>
      <c r="L166" s="241"/>
      <c r="M166" s="242"/>
      <c r="N166" s="243"/>
      <c r="O166" s="243"/>
      <c r="P166" s="243"/>
      <c r="Q166" s="243"/>
      <c r="R166" s="243"/>
      <c r="S166" s="243"/>
      <c r="T166" s="24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45" t="s">
        <v>169</v>
      </c>
      <c r="AU166" s="245" t="s">
        <v>80</v>
      </c>
      <c r="AV166" s="14" t="s">
        <v>80</v>
      </c>
      <c r="AW166" s="14" t="s">
        <v>171</v>
      </c>
      <c r="AX166" s="14" t="s">
        <v>70</v>
      </c>
      <c r="AY166" s="245" t="s">
        <v>158</v>
      </c>
    </row>
    <row r="167" s="14" customFormat="1">
      <c r="A167" s="14"/>
      <c r="B167" s="235"/>
      <c r="C167" s="236"/>
      <c r="D167" s="226" t="s">
        <v>169</v>
      </c>
      <c r="E167" s="237" t="s">
        <v>19</v>
      </c>
      <c r="F167" s="238" t="s">
        <v>669</v>
      </c>
      <c r="G167" s="236"/>
      <c r="H167" s="239">
        <v>7.3360000000000012</v>
      </c>
      <c r="I167" s="240"/>
      <c r="J167" s="236"/>
      <c r="K167" s="236"/>
      <c r="L167" s="241"/>
      <c r="M167" s="242"/>
      <c r="N167" s="243"/>
      <c r="O167" s="243"/>
      <c r="P167" s="243"/>
      <c r="Q167" s="243"/>
      <c r="R167" s="243"/>
      <c r="S167" s="243"/>
      <c r="T167" s="24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45" t="s">
        <v>169</v>
      </c>
      <c r="AU167" s="245" t="s">
        <v>80</v>
      </c>
      <c r="AV167" s="14" t="s">
        <v>80</v>
      </c>
      <c r="AW167" s="14" t="s">
        <v>171</v>
      </c>
      <c r="AX167" s="14" t="s">
        <v>70</v>
      </c>
      <c r="AY167" s="245" t="s">
        <v>158</v>
      </c>
    </row>
    <row r="168" s="14" customFormat="1">
      <c r="A168" s="14"/>
      <c r="B168" s="235"/>
      <c r="C168" s="236"/>
      <c r="D168" s="226" t="s">
        <v>169</v>
      </c>
      <c r="E168" s="237" t="s">
        <v>19</v>
      </c>
      <c r="F168" s="238" t="s">
        <v>670</v>
      </c>
      <c r="G168" s="236"/>
      <c r="H168" s="239">
        <v>5.8579999999999997</v>
      </c>
      <c r="I168" s="240"/>
      <c r="J168" s="236"/>
      <c r="K168" s="236"/>
      <c r="L168" s="241"/>
      <c r="M168" s="242"/>
      <c r="N168" s="243"/>
      <c r="O168" s="243"/>
      <c r="P168" s="243"/>
      <c r="Q168" s="243"/>
      <c r="R168" s="243"/>
      <c r="S168" s="243"/>
      <c r="T168" s="24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45" t="s">
        <v>169</v>
      </c>
      <c r="AU168" s="245" t="s">
        <v>80</v>
      </c>
      <c r="AV168" s="14" t="s">
        <v>80</v>
      </c>
      <c r="AW168" s="14" t="s">
        <v>171</v>
      </c>
      <c r="AX168" s="14" t="s">
        <v>70</v>
      </c>
      <c r="AY168" s="245" t="s">
        <v>158</v>
      </c>
    </row>
    <row r="169" s="14" customFormat="1">
      <c r="A169" s="14"/>
      <c r="B169" s="235"/>
      <c r="C169" s="236"/>
      <c r="D169" s="226" t="s">
        <v>169</v>
      </c>
      <c r="E169" s="237" t="s">
        <v>19</v>
      </c>
      <c r="F169" s="238" t="s">
        <v>671</v>
      </c>
      <c r="G169" s="236"/>
      <c r="H169" s="239">
        <v>23.231999999999999</v>
      </c>
      <c r="I169" s="240"/>
      <c r="J169" s="236"/>
      <c r="K169" s="236"/>
      <c r="L169" s="241"/>
      <c r="M169" s="242"/>
      <c r="N169" s="243"/>
      <c r="O169" s="243"/>
      <c r="P169" s="243"/>
      <c r="Q169" s="243"/>
      <c r="R169" s="243"/>
      <c r="S169" s="243"/>
      <c r="T169" s="24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45" t="s">
        <v>169</v>
      </c>
      <c r="AU169" s="245" t="s">
        <v>80</v>
      </c>
      <c r="AV169" s="14" t="s">
        <v>80</v>
      </c>
      <c r="AW169" s="14" t="s">
        <v>171</v>
      </c>
      <c r="AX169" s="14" t="s">
        <v>70</v>
      </c>
      <c r="AY169" s="245" t="s">
        <v>158</v>
      </c>
    </row>
    <row r="170" s="14" customFormat="1">
      <c r="A170" s="14"/>
      <c r="B170" s="235"/>
      <c r="C170" s="236"/>
      <c r="D170" s="226" t="s">
        <v>169</v>
      </c>
      <c r="E170" s="237" t="s">
        <v>19</v>
      </c>
      <c r="F170" s="238" t="s">
        <v>672</v>
      </c>
      <c r="G170" s="236"/>
      <c r="H170" s="239">
        <v>4.7907999999999999</v>
      </c>
      <c r="I170" s="240"/>
      <c r="J170" s="236"/>
      <c r="K170" s="236"/>
      <c r="L170" s="241"/>
      <c r="M170" s="242"/>
      <c r="N170" s="243"/>
      <c r="O170" s="243"/>
      <c r="P170" s="243"/>
      <c r="Q170" s="243"/>
      <c r="R170" s="243"/>
      <c r="S170" s="243"/>
      <c r="T170" s="24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45" t="s">
        <v>169</v>
      </c>
      <c r="AU170" s="245" t="s">
        <v>80</v>
      </c>
      <c r="AV170" s="14" t="s">
        <v>80</v>
      </c>
      <c r="AW170" s="14" t="s">
        <v>171</v>
      </c>
      <c r="AX170" s="14" t="s">
        <v>70</v>
      </c>
      <c r="AY170" s="245" t="s">
        <v>158</v>
      </c>
    </row>
    <row r="171" s="14" customFormat="1">
      <c r="A171" s="14"/>
      <c r="B171" s="235"/>
      <c r="C171" s="236"/>
      <c r="D171" s="226" t="s">
        <v>169</v>
      </c>
      <c r="E171" s="237" t="s">
        <v>19</v>
      </c>
      <c r="F171" s="238" t="s">
        <v>673</v>
      </c>
      <c r="G171" s="236"/>
      <c r="H171" s="239">
        <v>7.2228000000000003</v>
      </c>
      <c r="I171" s="240"/>
      <c r="J171" s="236"/>
      <c r="K171" s="236"/>
      <c r="L171" s="241"/>
      <c r="M171" s="242"/>
      <c r="N171" s="243"/>
      <c r="O171" s="243"/>
      <c r="P171" s="243"/>
      <c r="Q171" s="243"/>
      <c r="R171" s="243"/>
      <c r="S171" s="243"/>
      <c r="T171" s="24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45" t="s">
        <v>169</v>
      </c>
      <c r="AU171" s="245" t="s">
        <v>80</v>
      </c>
      <c r="AV171" s="14" t="s">
        <v>80</v>
      </c>
      <c r="AW171" s="14" t="s">
        <v>171</v>
      </c>
      <c r="AX171" s="14" t="s">
        <v>70</v>
      </c>
      <c r="AY171" s="245" t="s">
        <v>158</v>
      </c>
    </row>
    <row r="172" s="14" customFormat="1">
      <c r="A172" s="14"/>
      <c r="B172" s="235"/>
      <c r="C172" s="236"/>
      <c r="D172" s="226" t="s">
        <v>169</v>
      </c>
      <c r="E172" s="237" t="s">
        <v>19</v>
      </c>
      <c r="F172" s="238" t="s">
        <v>674</v>
      </c>
      <c r="G172" s="236"/>
      <c r="H172" s="239">
        <v>40.473600000000005</v>
      </c>
      <c r="I172" s="240"/>
      <c r="J172" s="236"/>
      <c r="K172" s="236"/>
      <c r="L172" s="241"/>
      <c r="M172" s="242"/>
      <c r="N172" s="243"/>
      <c r="O172" s="243"/>
      <c r="P172" s="243"/>
      <c r="Q172" s="243"/>
      <c r="R172" s="243"/>
      <c r="S172" s="243"/>
      <c r="T172" s="24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45" t="s">
        <v>169</v>
      </c>
      <c r="AU172" s="245" t="s">
        <v>80</v>
      </c>
      <c r="AV172" s="14" t="s">
        <v>80</v>
      </c>
      <c r="AW172" s="14" t="s">
        <v>171</v>
      </c>
      <c r="AX172" s="14" t="s">
        <v>70</v>
      </c>
      <c r="AY172" s="245" t="s">
        <v>158</v>
      </c>
    </row>
    <row r="173" s="14" customFormat="1">
      <c r="A173" s="14"/>
      <c r="B173" s="235"/>
      <c r="C173" s="236"/>
      <c r="D173" s="226" t="s">
        <v>169</v>
      </c>
      <c r="E173" s="236"/>
      <c r="F173" s="238" t="s">
        <v>680</v>
      </c>
      <c r="G173" s="236"/>
      <c r="H173" s="239">
        <v>192.346</v>
      </c>
      <c r="I173" s="240"/>
      <c r="J173" s="236"/>
      <c r="K173" s="236"/>
      <c r="L173" s="241"/>
      <c r="M173" s="242"/>
      <c r="N173" s="243"/>
      <c r="O173" s="243"/>
      <c r="P173" s="243"/>
      <c r="Q173" s="243"/>
      <c r="R173" s="243"/>
      <c r="S173" s="243"/>
      <c r="T173" s="24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45" t="s">
        <v>169</v>
      </c>
      <c r="AU173" s="245" t="s">
        <v>80</v>
      </c>
      <c r="AV173" s="14" t="s">
        <v>80</v>
      </c>
      <c r="AW173" s="14" t="s">
        <v>4</v>
      </c>
      <c r="AX173" s="14" t="s">
        <v>78</v>
      </c>
      <c r="AY173" s="245" t="s">
        <v>158</v>
      </c>
    </row>
    <row r="174" s="2" customFormat="1" ht="22.2" customHeight="1">
      <c r="A174" s="40"/>
      <c r="B174" s="41"/>
      <c r="C174" s="206" t="s">
        <v>215</v>
      </c>
      <c r="D174" s="206" t="s">
        <v>160</v>
      </c>
      <c r="E174" s="207" t="s">
        <v>681</v>
      </c>
      <c r="F174" s="208" t="s">
        <v>682</v>
      </c>
      <c r="G174" s="209" t="s">
        <v>234</v>
      </c>
      <c r="H174" s="210">
        <v>144.25899999999999</v>
      </c>
      <c r="I174" s="211"/>
      <c r="J174" s="212">
        <f>ROUND(I174*H174,2)</f>
        <v>0</v>
      </c>
      <c r="K174" s="208" t="s">
        <v>164</v>
      </c>
      <c r="L174" s="46"/>
      <c r="M174" s="213" t="s">
        <v>19</v>
      </c>
      <c r="N174" s="214" t="s">
        <v>41</v>
      </c>
      <c r="O174" s="86"/>
      <c r="P174" s="215">
        <f>O174*H174</f>
        <v>0</v>
      </c>
      <c r="Q174" s="215">
        <v>0</v>
      </c>
      <c r="R174" s="215">
        <f>Q174*H174</f>
        <v>0</v>
      </c>
      <c r="S174" s="215">
        <v>0</v>
      </c>
      <c r="T174" s="216">
        <f>S174*H174</f>
        <v>0</v>
      </c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R174" s="217" t="s">
        <v>165</v>
      </c>
      <c r="AT174" s="217" t="s">
        <v>160</v>
      </c>
      <c r="AU174" s="217" t="s">
        <v>80</v>
      </c>
      <c r="AY174" s="19" t="s">
        <v>158</v>
      </c>
      <c r="BE174" s="218">
        <f>IF(N174="základní",J174,0)</f>
        <v>0</v>
      </c>
      <c r="BF174" s="218">
        <f>IF(N174="snížená",J174,0)</f>
        <v>0</v>
      </c>
      <c r="BG174" s="218">
        <f>IF(N174="zákl. přenesená",J174,0)</f>
        <v>0</v>
      </c>
      <c r="BH174" s="218">
        <f>IF(N174="sníž. přenesená",J174,0)</f>
        <v>0</v>
      </c>
      <c r="BI174" s="218">
        <f>IF(N174="nulová",J174,0)</f>
        <v>0</v>
      </c>
      <c r="BJ174" s="19" t="s">
        <v>78</v>
      </c>
      <c r="BK174" s="218">
        <f>ROUND(I174*H174,2)</f>
        <v>0</v>
      </c>
      <c r="BL174" s="19" t="s">
        <v>165</v>
      </c>
      <c r="BM174" s="217" t="s">
        <v>683</v>
      </c>
    </row>
    <row r="175" s="2" customFormat="1">
      <c r="A175" s="40"/>
      <c r="B175" s="41"/>
      <c r="C175" s="42"/>
      <c r="D175" s="219" t="s">
        <v>167</v>
      </c>
      <c r="E175" s="42"/>
      <c r="F175" s="220" t="s">
        <v>684</v>
      </c>
      <c r="G175" s="42"/>
      <c r="H175" s="42"/>
      <c r="I175" s="221"/>
      <c r="J175" s="42"/>
      <c r="K175" s="42"/>
      <c r="L175" s="46"/>
      <c r="M175" s="222"/>
      <c r="N175" s="223"/>
      <c r="O175" s="86"/>
      <c r="P175" s="86"/>
      <c r="Q175" s="86"/>
      <c r="R175" s="86"/>
      <c r="S175" s="86"/>
      <c r="T175" s="87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T175" s="19" t="s">
        <v>167</v>
      </c>
      <c r="AU175" s="19" t="s">
        <v>80</v>
      </c>
    </row>
    <row r="176" s="13" customFormat="1">
      <c r="A176" s="13"/>
      <c r="B176" s="224"/>
      <c r="C176" s="225"/>
      <c r="D176" s="226" t="s">
        <v>169</v>
      </c>
      <c r="E176" s="227" t="s">
        <v>19</v>
      </c>
      <c r="F176" s="228" t="s">
        <v>255</v>
      </c>
      <c r="G176" s="225"/>
      <c r="H176" s="227" t="s">
        <v>19</v>
      </c>
      <c r="I176" s="229"/>
      <c r="J176" s="225"/>
      <c r="K176" s="225"/>
      <c r="L176" s="230"/>
      <c r="M176" s="231"/>
      <c r="N176" s="232"/>
      <c r="O176" s="232"/>
      <c r="P176" s="232"/>
      <c r="Q176" s="232"/>
      <c r="R176" s="232"/>
      <c r="S176" s="232"/>
      <c r="T176" s="23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34" t="s">
        <v>169</v>
      </c>
      <c r="AU176" s="234" t="s">
        <v>80</v>
      </c>
      <c r="AV176" s="13" t="s">
        <v>78</v>
      </c>
      <c r="AW176" s="13" t="s">
        <v>171</v>
      </c>
      <c r="AX176" s="13" t="s">
        <v>70</v>
      </c>
      <c r="AY176" s="234" t="s">
        <v>158</v>
      </c>
    </row>
    <row r="177" s="14" customFormat="1">
      <c r="A177" s="14"/>
      <c r="B177" s="235"/>
      <c r="C177" s="236"/>
      <c r="D177" s="226" t="s">
        <v>169</v>
      </c>
      <c r="E177" s="237" t="s">
        <v>19</v>
      </c>
      <c r="F177" s="238" t="s">
        <v>655</v>
      </c>
      <c r="G177" s="236"/>
      <c r="H177" s="239">
        <v>47.610000000000007</v>
      </c>
      <c r="I177" s="240"/>
      <c r="J177" s="236"/>
      <c r="K177" s="236"/>
      <c r="L177" s="241"/>
      <c r="M177" s="242"/>
      <c r="N177" s="243"/>
      <c r="O177" s="243"/>
      <c r="P177" s="243"/>
      <c r="Q177" s="243"/>
      <c r="R177" s="243"/>
      <c r="S177" s="243"/>
      <c r="T177" s="24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45" t="s">
        <v>169</v>
      </c>
      <c r="AU177" s="245" t="s">
        <v>80</v>
      </c>
      <c r="AV177" s="14" t="s">
        <v>80</v>
      </c>
      <c r="AW177" s="14" t="s">
        <v>171</v>
      </c>
      <c r="AX177" s="14" t="s">
        <v>70</v>
      </c>
      <c r="AY177" s="245" t="s">
        <v>158</v>
      </c>
    </row>
    <row r="178" s="14" customFormat="1">
      <c r="A178" s="14"/>
      <c r="B178" s="235"/>
      <c r="C178" s="236"/>
      <c r="D178" s="226" t="s">
        <v>169</v>
      </c>
      <c r="E178" s="237" t="s">
        <v>19</v>
      </c>
      <c r="F178" s="238" t="s">
        <v>656</v>
      </c>
      <c r="G178" s="236"/>
      <c r="H178" s="239">
        <v>43.807199999999995</v>
      </c>
      <c r="I178" s="240"/>
      <c r="J178" s="236"/>
      <c r="K178" s="236"/>
      <c r="L178" s="241"/>
      <c r="M178" s="242"/>
      <c r="N178" s="243"/>
      <c r="O178" s="243"/>
      <c r="P178" s="243"/>
      <c r="Q178" s="243"/>
      <c r="R178" s="243"/>
      <c r="S178" s="243"/>
      <c r="T178" s="24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45" t="s">
        <v>169</v>
      </c>
      <c r="AU178" s="245" t="s">
        <v>80</v>
      </c>
      <c r="AV178" s="14" t="s">
        <v>80</v>
      </c>
      <c r="AW178" s="14" t="s">
        <v>171</v>
      </c>
      <c r="AX178" s="14" t="s">
        <v>70</v>
      </c>
      <c r="AY178" s="245" t="s">
        <v>158</v>
      </c>
    </row>
    <row r="179" s="14" customFormat="1">
      <c r="A179" s="14"/>
      <c r="B179" s="235"/>
      <c r="C179" s="236"/>
      <c r="D179" s="226" t="s">
        <v>169</v>
      </c>
      <c r="E179" s="237" t="s">
        <v>19</v>
      </c>
      <c r="F179" s="238" t="s">
        <v>657</v>
      </c>
      <c r="G179" s="236"/>
      <c r="H179" s="239">
        <v>15.536000000000001</v>
      </c>
      <c r="I179" s="240"/>
      <c r="J179" s="236"/>
      <c r="K179" s="236"/>
      <c r="L179" s="241"/>
      <c r="M179" s="242"/>
      <c r="N179" s="243"/>
      <c r="O179" s="243"/>
      <c r="P179" s="243"/>
      <c r="Q179" s="243"/>
      <c r="R179" s="243"/>
      <c r="S179" s="243"/>
      <c r="T179" s="24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45" t="s">
        <v>169</v>
      </c>
      <c r="AU179" s="245" t="s">
        <v>80</v>
      </c>
      <c r="AV179" s="14" t="s">
        <v>80</v>
      </c>
      <c r="AW179" s="14" t="s">
        <v>171</v>
      </c>
      <c r="AX179" s="14" t="s">
        <v>70</v>
      </c>
      <c r="AY179" s="245" t="s">
        <v>158</v>
      </c>
    </row>
    <row r="180" s="14" customFormat="1">
      <c r="A180" s="14"/>
      <c r="B180" s="235"/>
      <c r="C180" s="236"/>
      <c r="D180" s="226" t="s">
        <v>169</v>
      </c>
      <c r="E180" s="237" t="s">
        <v>19</v>
      </c>
      <c r="F180" s="238" t="s">
        <v>658</v>
      </c>
      <c r="G180" s="236"/>
      <c r="H180" s="239">
        <v>13.440000000000001</v>
      </c>
      <c r="I180" s="240"/>
      <c r="J180" s="236"/>
      <c r="K180" s="236"/>
      <c r="L180" s="241"/>
      <c r="M180" s="242"/>
      <c r="N180" s="243"/>
      <c r="O180" s="243"/>
      <c r="P180" s="243"/>
      <c r="Q180" s="243"/>
      <c r="R180" s="243"/>
      <c r="S180" s="243"/>
      <c r="T180" s="24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45" t="s">
        <v>169</v>
      </c>
      <c r="AU180" s="245" t="s">
        <v>80</v>
      </c>
      <c r="AV180" s="14" t="s">
        <v>80</v>
      </c>
      <c r="AW180" s="14" t="s">
        <v>171</v>
      </c>
      <c r="AX180" s="14" t="s">
        <v>70</v>
      </c>
      <c r="AY180" s="245" t="s">
        <v>158</v>
      </c>
    </row>
    <row r="181" s="14" customFormat="1">
      <c r="A181" s="14"/>
      <c r="B181" s="235"/>
      <c r="C181" s="236"/>
      <c r="D181" s="226" t="s">
        <v>169</v>
      </c>
      <c r="E181" s="237" t="s">
        <v>19</v>
      </c>
      <c r="F181" s="238" t="s">
        <v>659</v>
      </c>
      <c r="G181" s="236"/>
      <c r="H181" s="239">
        <v>14.476800000000001</v>
      </c>
      <c r="I181" s="240"/>
      <c r="J181" s="236"/>
      <c r="K181" s="236"/>
      <c r="L181" s="241"/>
      <c r="M181" s="242"/>
      <c r="N181" s="243"/>
      <c r="O181" s="243"/>
      <c r="P181" s="243"/>
      <c r="Q181" s="243"/>
      <c r="R181" s="243"/>
      <c r="S181" s="243"/>
      <c r="T181" s="24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45" t="s">
        <v>169</v>
      </c>
      <c r="AU181" s="245" t="s">
        <v>80</v>
      </c>
      <c r="AV181" s="14" t="s">
        <v>80</v>
      </c>
      <c r="AW181" s="14" t="s">
        <v>171</v>
      </c>
      <c r="AX181" s="14" t="s">
        <v>70</v>
      </c>
      <c r="AY181" s="245" t="s">
        <v>158</v>
      </c>
    </row>
    <row r="182" s="14" customFormat="1">
      <c r="A182" s="14"/>
      <c r="B182" s="235"/>
      <c r="C182" s="236"/>
      <c r="D182" s="226" t="s">
        <v>169</v>
      </c>
      <c r="E182" s="237" t="s">
        <v>19</v>
      </c>
      <c r="F182" s="238" t="s">
        <v>660</v>
      </c>
      <c r="G182" s="236"/>
      <c r="H182" s="239">
        <v>24.834000000000003</v>
      </c>
      <c r="I182" s="240"/>
      <c r="J182" s="236"/>
      <c r="K182" s="236"/>
      <c r="L182" s="241"/>
      <c r="M182" s="242"/>
      <c r="N182" s="243"/>
      <c r="O182" s="243"/>
      <c r="P182" s="243"/>
      <c r="Q182" s="243"/>
      <c r="R182" s="243"/>
      <c r="S182" s="243"/>
      <c r="T182" s="24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45" t="s">
        <v>169</v>
      </c>
      <c r="AU182" s="245" t="s">
        <v>80</v>
      </c>
      <c r="AV182" s="14" t="s">
        <v>80</v>
      </c>
      <c r="AW182" s="14" t="s">
        <v>171</v>
      </c>
      <c r="AX182" s="14" t="s">
        <v>70</v>
      </c>
      <c r="AY182" s="245" t="s">
        <v>158</v>
      </c>
    </row>
    <row r="183" s="14" customFormat="1">
      <c r="A183" s="14"/>
      <c r="B183" s="235"/>
      <c r="C183" s="236"/>
      <c r="D183" s="226" t="s">
        <v>169</v>
      </c>
      <c r="E183" s="237" t="s">
        <v>19</v>
      </c>
      <c r="F183" s="238" t="s">
        <v>661</v>
      </c>
      <c r="G183" s="236"/>
      <c r="H183" s="239">
        <v>30.286000000000001</v>
      </c>
      <c r="I183" s="240"/>
      <c r="J183" s="236"/>
      <c r="K183" s="236"/>
      <c r="L183" s="241"/>
      <c r="M183" s="242"/>
      <c r="N183" s="243"/>
      <c r="O183" s="243"/>
      <c r="P183" s="243"/>
      <c r="Q183" s="243"/>
      <c r="R183" s="243"/>
      <c r="S183" s="243"/>
      <c r="T183" s="24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45" t="s">
        <v>169</v>
      </c>
      <c r="AU183" s="245" t="s">
        <v>80</v>
      </c>
      <c r="AV183" s="14" t="s">
        <v>80</v>
      </c>
      <c r="AW183" s="14" t="s">
        <v>171</v>
      </c>
      <c r="AX183" s="14" t="s">
        <v>70</v>
      </c>
      <c r="AY183" s="245" t="s">
        <v>158</v>
      </c>
    </row>
    <row r="184" s="14" customFormat="1">
      <c r="A184" s="14"/>
      <c r="B184" s="235"/>
      <c r="C184" s="236"/>
      <c r="D184" s="226" t="s">
        <v>169</v>
      </c>
      <c r="E184" s="237" t="s">
        <v>19</v>
      </c>
      <c r="F184" s="238" t="s">
        <v>662</v>
      </c>
      <c r="G184" s="236"/>
      <c r="H184" s="239">
        <v>23.406400000000001</v>
      </c>
      <c r="I184" s="240"/>
      <c r="J184" s="236"/>
      <c r="K184" s="236"/>
      <c r="L184" s="241"/>
      <c r="M184" s="242"/>
      <c r="N184" s="243"/>
      <c r="O184" s="243"/>
      <c r="P184" s="243"/>
      <c r="Q184" s="243"/>
      <c r="R184" s="243"/>
      <c r="S184" s="243"/>
      <c r="T184" s="24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45" t="s">
        <v>169</v>
      </c>
      <c r="AU184" s="245" t="s">
        <v>80</v>
      </c>
      <c r="AV184" s="14" t="s">
        <v>80</v>
      </c>
      <c r="AW184" s="14" t="s">
        <v>171</v>
      </c>
      <c r="AX184" s="14" t="s">
        <v>70</v>
      </c>
      <c r="AY184" s="245" t="s">
        <v>158</v>
      </c>
    </row>
    <row r="185" s="14" customFormat="1">
      <c r="A185" s="14"/>
      <c r="B185" s="235"/>
      <c r="C185" s="236"/>
      <c r="D185" s="226" t="s">
        <v>169</v>
      </c>
      <c r="E185" s="237" t="s">
        <v>19</v>
      </c>
      <c r="F185" s="238" t="s">
        <v>663</v>
      </c>
      <c r="G185" s="236"/>
      <c r="H185" s="239">
        <v>18.479200000000002</v>
      </c>
      <c r="I185" s="240"/>
      <c r="J185" s="236"/>
      <c r="K185" s="236"/>
      <c r="L185" s="241"/>
      <c r="M185" s="242"/>
      <c r="N185" s="243"/>
      <c r="O185" s="243"/>
      <c r="P185" s="243"/>
      <c r="Q185" s="243"/>
      <c r="R185" s="243"/>
      <c r="S185" s="243"/>
      <c r="T185" s="24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45" t="s">
        <v>169</v>
      </c>
      <c r="AU185" s="245" t="s">
        <v>80</v>
      </c>
      <c r="AV185" s="14" t="s">
        <v>80</v>
      </c>
      <c r="AW185" s="14" t="s">
        <v>171</v>
      </c>
      <c r="AX185" s="14" t="s">
        <v>70</v>
      </c>
      <c r="AY185" s="245" t="s">
        <v>158</v>
      </c>
    </row>
    <row r="186" s="14" customFormat="1">
      <c r="A186" s="14"/>
      <c r="B186" s="235"/>
      <c r="C186" s="236"/>
      <c r="D186" s="226" t="s">
        <v>169</v>
      </c>
      <c r="E186" s="237" t="s">
        <v>19</v>
      </c>
      <c r="F186" s="238" t="s">
        <v>664</v>
      </c>
      <c r="G186" s="236"/>
      <c r="H186" s="239">
        <v>16.686</v>
      </c>
      <c r="I186" s="240"/>
      <c r="J186" s="236"/>
      <c r="K186" s="236"/>
      <c r="L186" s="241"/>
      <c r="M186" s="242"/>
      <c r="N186" s="243"/>
      <c r="O186" s="243"/>
      <c r="P186" s="243"/>
      <c r="Q186" s="243"/>
      <c r="R186" s="243"/>
      <c r="S186" s="243"/>
      <c r="T186" s="24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45" t="s">
        <v>169</v>
      </c>
      <c r="AU186" s="245" t="s">
        <v>80</v>
      </c>
      <c r="AV186" s="14" t="s">
        <v>80</v>
      </c>
      <c r="AW186" s="14" t="s">
        <v>171</v>
      </c>
      <c r="AX186" s="14" t="s">
        <v>70</v>
      </c>
      <c r="AY186" s="245" t="s">
        <v>158</v>
      </c>
    </row>
    <row r="187" s="14" customFormat="1">
      <c r="A187" s="14"/>
      <c r="B187" s="235"/>
      <c r="C187" s="236"/>
      <c r="D187" s="226" t="s">
        <v>169</v>
      </c>
      <c r="E187" s="237" t="s">
        <v>19</v>
      </c>
      <c r="F187" s="238" t="s">
        <v>665</v>
      </c>
      <c r="G187" s="236"/>
      <c r="H187" s="239">
        <v>53.408799999999992</v>
      </c>
      <c r="I187" s="240"/>
      <c r="J187" s="236"/>
      <c r="K187" s="236"/>
      <c r="L187" s="241"/>
      <c r="M187" s="242"/>
      <c r="N187" s="243"/>
      <c r="O187" s="243"/>
      <c r="P187" s="243"/>
      <c r="Q187" s="243"/>
      <c r="R187" s="243"/>
      <c r="S187" s="243"/>
      <c r="T187" s="24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45" t="s">
        <v>169</v>
      </c>
      <c r="AU187" s="245" t="s">
        <v>80</v>
      </c>
      <c r="AV187" s="14" t="s">
        <v>80</v>
      </c>
      <c r="AW187" s="14" t="s">
        <v>171</v>
      </c>
      <c r="AX187" s="14" t="s">
        <v>70</v>
      </c>
      <c r="AY187" s="245" t="s">
        <v>158</v>
      </c>
    </row>
    <row r="188" s="14" customFormat="1">
      <c r="A188" s="14"/>
      <c r="B188" s="235"/>
      <c r="C188" s="236"/>
      <c r="D188" s="226" t="s">
        <v>169</v>
      </c>
      <c r="E188" s="237" t="s">
        <v>19</v>
      </c>
      <c r="F188" s="238" t="s">
        <v>666</v>
      </c>
      <c r="G188" s="236"/>
      <c r="H188" s="239">
        <v>18.849600000000002</v>
      </c>
      <c r="I188" s="240"/>
      <c r="J188" s="236"/>
      <c r="K188" s="236"/>
      <c r="L188" s="241"/>
      <c r="M188" s="242"/>
      <c r="N188" s="243"/>
      <c r="O188" s="243"/>
      <c r="P188" s="243"/>
      <c r="Q188" s="243"/>
      <c r="R188" s="243"/>
      <c r="S188" s="243"/>
      <c r="T188" s="24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45" t="s">
        <v>169</v>
      </c>
      <c r="AU188" s="245" t="s">
        <v>80</v>
      </c>
      <c r="AV188" s="14" t="s">
        <v>80</v>
      </c>
      <c r="AW188" s="14" t="s">
        <v>171</v>
      </c>
      <c r="AX188" s="14" t="s">
        <v>70</v>
      </c>
      <c r="AY188" s="245" t="s">
        <v>158</v>
      </c>
    </row>
    <row r="189" s="14" customFormat="1">
      <c r="A189" s="14"/>
      <c r="B189" s="235"/>
      <c r="C189" s="236"/>
      <c r="D189" s="226" t="s">
        <v>169</v>
      </c>
      <c r="E189" s="237" t="s">
        <v>19</v>
      </c>
      <c r="F189" s="238" t="s">
        <v>667</v>
      </c>
      <c r="G189" s="236"/>
      <c r="H189" s="239">
        <v>55.924799999999998</v>
      </c>
      <c r="I189" s="240"/>
      <c r="J189" s="236"/>
      <c r="K189" s="236"/>
      <c r="L189" s="241"/>
      <c r="M189" s="242"/>
      <c r="N189" s="243"/>
      <c r="O189" s="243"/>
      <c r="P189" s="243"/>
      <c r="Q189" s="243"/>
      <c r="R189" s="243"/>
      <c r="S189" s="243"/>
      <c r="T189" s="24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45" t="s">
        <v>169</v>
      </c>
      <c r="AU189" s="245" t="s">
        <v>80</v>
      </c>
      <c r="AV189" s="14" t="s">
        <v>80</v>
      </c>
      <c r="AW189" s="14" t="s">
        <v>171</v>
      </c>
      <c r="AX189" s="14" t="s">
        <v>70</v>
      </c>
      <c r="AY189" s="245" t="s">
        <v>158</v>
      </c>
    </row>
    <row r="190" s="14" customFormat="1">
      <c r="A190" s="14"/>
      <c r="B190" s="235"/>
      <c r="C190" s="236"/>
      <c r="D190" s="226" t="s">
        <v>169</v>
      </c>
      <c r="E190" s="237" t="s">
        <v>19</v>
      </c>
      <c r="F190" s="238" t="s">
        <v>668</v>
      </c>
      <c r="G190" s="236"/>
      <c r="H190" s="239">
        <v>15.206399999999999</v>
      </c>
      <c r="I190" s="240"/>
      <c r="J190" s="236"/>
      <c r="K190" s="236"/>
      <c r="L190" s="241"/>
      <c r="M190" s="242"/>
      <c r="N190" s="243"/>
      <c r="O190" s="243"/>
      <c r="P190" s="243"/>
      <c r="Q190" s="243"/>
      <c r="R190" s="243"/>
      <c r="S190" s="243"/>
      <c r="T190" s="24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45" t="s">
        <v>169</v>
      </c>
      <c r="AU190" s="245" t="s">
        <v>80</v>
      </c>
      <c r="AV190" s="14" t="s">
        <v>80</v>
      </c>
      <c r="AW190" s="14" t="s">
        <v>171</v>
      </c>
      <c r="AX190" s="14" t="s">
        <v>70</v>
      </c>
      <c r="AY190" s="245" t="s">
        <v>158</v>
      </c>
    </row>
    <row r="191" s="14" customFormat="1">
      <c r="A191" s="14"/>
      <c r="B191" s="235"/>
      <c r="C191" s="236"/>
      <c r="D191" s="226" t="s">
        <v>169</v>
      </c>
      <c r="E191" s="237" t="s">
        <v>19</v>
      </c>
      <c r="F191" s="238" t="s">
        <v>669</v>
      </c>
      <c r="G191" s="236"/>
      <c r="H191" s="239">
        <v>7.3360000000000012</v>
      </c>
      <c r="I191" s="240"/>
      <c r="J191" s="236"/>
      <c r="K191" s="236"/>
      <c r="L191" s="241"/>
      <c r="M191" s="242"/>
      <c r="N191" s="243"/>
      <c r="O191" s="243"/>
      <c r="P191" s="243"/>
      <c r="Q191" s="243"/>
      <c r="R191" s="243"/>
      <c r="S191" s="243"/>
      <c r="T191" s="24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45" t="s">
        <v>169</v>
      </c>
      <c r="AU191" s="245" t="s">
        <v>80</v>
      </c>
      <c r="AV191" s="14" t="s">
        <v>80</v>
      </c>
      <c r="AW191" s="14" t="s">
        <v>171</v>
      </c>
      <c r="AX191" s="14" t="s">
        <v>70</v>
      </c>
      <c r="AY191" s="245" t="s">
        <v>158</v>
      </c>
    </row>
    <row r="192" s="14" customFormat="1">
      <c r="A192" s="14"/>
      <c r="B192" s="235"/>
      <c r="C192" s="236"/>
      <c r="D192" s="226" t="s">
        <v>169</v>
      </c>
      <c r="E192" s="237" t="s">
        <v>19</v>
      </c>
      <c r="F192" s="238" t="s">
        <v>670</v>
      </c>
      <c r="G192" s="236"/>
      <c r="H192" s="239">
        <v>5.8579999999999997</v>
      </c>
      <c r="I192" s="240"/>
      <c r="J192" s="236"/>
      <c r="K192" s="236"/>
      <c r="L192" s="241"/>
      <c r="M192" s="242"/>
      <c r="N192" s="243"/>
      <c r="O192" s="243"/>
      <c r="P192" s="243"/>
      <c r="Q192" s="243"/>
      <c r="R192" s="243"/>
      <c r="S192" s="243"/>
      <c r="T192" s="24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45" t="s">
        <v>169</v>
      </c>
      <c r="AU192" s="245" t="s">
        <v>80</v>
      </c>
      <c r="AV192" s="14" t="s">
        <v>80</v>
      </c>
      <c r="AW192" s="14" t="s">
        <v>171</v>
      </c>
      <c r="AX192" s="14" t="s">
        <v>70</v>
      </c>
      <c r="AY192" s="245" t="s">
        <v>158</v>
      </c>
    </row>
    <row r="193" s="14" customFormat="1">
      <c r="A193" s="14"/>
      <c r="B193" s="235"/>
      <c r="C193" s="236"/>
      <c r="D193" s="226" t="s">
        <v>169</v>
      </c>
      <c r="E193" s="237" t="s">
        <v>19</v>
      </c>
      <c r="F193" s="238" t="s">
        <v>671</v>
      </c>
      <c r="G193" s="236"/>
      <c r="H193" s="239">
        <v>23.231999999999999</v>
      </c>
      <c r="I193" s="240"/>
      <c r="J193" s="236"/>
      <c r="K193" s="236"/>
      <c r="L193" s="241"/>
      <c r="M193" s="242"/>
      <c r="N193" s="243"/>
      <c r="O193" s="243"/>
      <c r="P193" s="243"/>
      <c r="Q193" s="243"/>
      <c r="R193" s="243"/>
      <c r="S193" s="243"/>
      <c r="T193" s="24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45" t="s">
        <v>169</v>
      </c>
      <c r="AU193" s="245" t="s">
        <v>80</v>
      </c>
      <c r="AV193" s="14" t="s">
        <v>80</v>
      </c>
      <c r="AW193" s="14" t="s">
        <v>171</v>
      </c>
      <c r="AX193" s="14" t="s">
        <v>70</v>
      </c>
      <c r="AY193" s="245" t="s">
        <v>158</v>
      </c>
    </row>
    <row r="194" s="14" customFormat="1">
      <c r="A194" s="14"/>
      <c r="B194" s="235"/>
      <c r="C194" s="236"/>
      <c r="D194" s="226" t="s">
        <v>169</v>
      </c>
      <c r="E194" s="237" t="s">
        <v>19</v>
      </c>
      <c r="F194" s="238" t="s">
        <v>672</v>
      </c>
      <c r="G194" s="236"/>
      <c r="H194" s="239">
        <v>4.7907999999999999</v>
      </c>
      <c r="I194" s="240"/>
      <c r="J194" s="236"/>
      <c r="K194" s="236"/>
      <c r="L194" s="241"/>
      <c r="M194" s="242"/>
      <c r="N194" s="243"/>
      <c r="O194" s="243"/>
      <c r="P194" s="243"/>
      <c r="Q194" s="243"/>
      <c r="R194" s="243"/>
      <c r="S194" s="243"/>
      <c r="T194" s="24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45" t="s">
        <v>169</v>
      </c>
      <c r="AU194" s="245" t="s">
        <v>80</v>
      </c>
      <c r="AV194" s="14" t="s">
        <v>80</v>
      </c>
      <c r="AW194" s="14" t="s">
        <v>171</v>
      </c>
      <c r="AX194" s="14" t="s">
        <v>70</v>
      </c>
      <c r="AY194" s="245" t="s">
        <v>158</v>
      </c>
    </row>
    <row r="195" s="14" customFormat="1">
      <c r="A195" s="14"/>
      <c r="B195" s="235"/>
      <c r="C195" s="236"/>
      <c r="D195" s="226" t="s">
        <v>169</v>
      </c>
      <c r="E195" s="237" t="s">
        <v>19</v>
      </c>
      <c r="F195" s="238" t="s">
        <v>673</v>
      </c>
      <c r="G195" s="236"/>
      <c r="H195" s="239">
        <v>7.2228000000000003</v>
      </c>
      <c r="I195" s="240"/>
      <c r="J195" s="236"/>
      <c r="K195" s="236"/>
      <c r="L195" s="241"/>
      <c r="M195" s="242"/>
      <c r="N195" s="243"/>
      <c r="O195" s="243"/>
      <c r="P195" s="243"/>
      <c r="Q195" s="243"/>
      <c r="R195" s="243"/>
      <c r="S195" s="243"/>
      <c r="T195" s="24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45" t="s">
        <v>169</v>
      </c>
      <c r="AU195" s="245" t="s">
        <v>80</v>
      </c>
      <c r="AV195" s="14" t="s">
        <v>80</v>
      </c>
      <c r="AW195" s="14" t="s">
        <v>171</v>
      </c>
      <c r="AX195" s="14" t="s">
        <v>70</v>
      </c>
      <c r="AY195" s="245" t="s">
        <v>158</v>
      </c>
    </row>
    <row r="196" s="14" customFormat="1">
      <c r="A196" s="14"/>
      <c r="B196" s="235"/>
      <c r="C196" s="236"/>
      <c r="D196" s="226" t="s">
        <v>169</v>
      </c>
      <c r="E196" s="237" t="s">
        <v>19</v>
      </c>
      <c r="F196" s="238" t="s">
        <v>674</v>
      </c>
      <c r="G196" s="236"/>
      <c r="H196" s="239">
        <v>40.473600000000005</v>
      </c>
      <c r="I196" s="240"/>
      <c r="J196" s="236"/>
      <c r="K196" s="236"/>
      <c r="L196" s="241"/>
      <c r="M196" s="242"/>
      <c r="N196" s="243"/>
      <c r="O196" s="243"/>
      <c r="P196" s="243"/>
      <c r="Q196" s="243"/>
      <c r="R196" s="243"/>
      <c r="S196" s="243"/>
      <c r="T196" s="24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45" t="s">
        <v>169</v>
      </c>
      <c r="AU196" s="245" t="s">
        <v>80</v>
      </c>
      <c r="AV196" s="14" t="s">
        <v>80</v>
      </c>
      <c r="AW196" s="14" t="s">
        <v>171</v>
      </c>
      <c r="AX196" s="14" t="s">
        <v>70</v>
      </c>
      <c r="AY196" s="245" t="s">
        <v>158</v>
      </c>
    </row>
    <row r="197" s="14" customFormat="1">
      <c r="A197" s="14"/>
      <c r="B197" s="235"/>
      <c r="C197" s="236"/>
      <c r="D197" s="226" t="s">
        <v>169</v>
      </c>
      <c r="E197" s="236"/>
      <c r="F197" s="238" t="s">
        <v>685</v>
      </c>
      <c r="G197" s="236"/>
      <c r="H197" s="239">
        <v>144.25899999999999</v>
      </c>
      <c r="I197" s="240"/>
      <c r="J197" s="236"/>
      <c r="K197" s="236"/>
      <c r="L197" s="241"/>
      <c r="M197" s="242"/>
      <c r="N197" s="243"/>
      <c r="O197" s="243"/>
      <c r="P197" s="243"/>
      <c r="Q197" s="243"/>
      <c r="R197" s="243"/>
      <c r="S197" s="243"/>
      <c r="T197" s="24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45" t="s">
        <v>169</v>
      </c>
      <c r="AU197" s="245" t="s">
        <v>80</v>
      </c>
      <c r="AV197" s="14" t="s">
        <v>80</v>
      </c>
      <c r="AW197" s="14" t="s">
        <v>4</v>
      </c>
      <c r="AX197" s="14" t="s">
        <v>78</v>
      </c>
      <c r="AY197" s="245" t="s">
        <v>158</v>
      </c>
    </row>
    <row r="198" s="2" customFormat="1" ht="22.2" customHeight="1">
      <c r="A198" s="40"/>
      <c r="B198" s="41"/>
      <c r="C198" s="206" t="s">
        <v>220</v>
      </c>
      <c r="D198" s="206" t="s">
        <v>160</v>
      </c>
      <c r="E198" s="207" t="s">
        <v>686</v>
      </c>
      <c r="F198" s="208" t="s">
        <v>687</v>
      </c>
      <c r="G198" s="209" t="s">
        <v>234</v>
      </c>
      <c r="H198" s="210">
        <v>24.042999999999999</v>
      </c>
      <c r="I198" s="211"/>
      <c r="J198" s="212">
        <f>ROUND(I198*H198,2)</f>
        <v>0</v>
      </c>
      <c r="K198" s="208" t="s">
        <v>164</v>
      </c>
      <c r="L198" s="46"/>
      <c r="M198" s="213" t="s">
        <v>19</v>
      </c>
      <c r="N198" s="214" t="s">
        <v>41</v>
      </c>
      <c r="O198" s="86"/>
      <c r="P198" s="215">
        <f>O198*H198</f>
        <v>0</v>
      </c>
      <c r="Q198" s="215">
        <v>0</v>
      </c>
      <c r="R198" s="215">
        <f>Q198*H198</f>
        <v>0</v>
      </c>
      <c r="S198" s="215">
        <v>0</v>
      </c>
      <c r="T198" s="216">
        <f>S198*H198</f>
        <v>0</v>
      </c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R198" s="217" t="s">
        <v>165</v>
      </c>
      <c r="AT198" s="217" t="s">
        <v>160</v>
      </c>
      <c r="AU198" s="217" t="s">
        <v>80</v>
      </c>
      <c r="AY198" s="19" t="s">
        <v>158</v>
      </c>
      <c r="BE198" s="218">
        <f>IF(N198="základní",J198,0)</f>
        <v>0</v>
      </c>
      <c r="BF198" s="218">
        <f>IF(N198="snížená",J198,0)</f>
        <v>0</v>
      </c>
      <c r="BG198" s="218">
        <f>IF(N198="zákl. přenesená",J198,0)</f>
        <v>0</v>
      </c>
      <c r="BH198" s="218">
        <f>IF(N198="sníž. přenesená",J198,0)</f>
        <v>0</v>
      </c>
      <c r="BI198" s="218">
        <f>IF(N198="nulová",J198,0)</f>
        <v>0</v>
      </c>
      <c r="BJ198" s="19" t="s">
        <v>78</v>
      </c>
      <c r="BK198" s="218">
        <f>ROUND(I198*H198,2)</f>
        <v>0</v>
      </c>
      <c r="BL198" s="19" t="s">
        <v>165</v>
      </c>
      <c r="BM198" s="217" t="s">
        <v>688</v>
      </c>
    </row>
    <row r="199" s="2" customFormat="1">
      <c r="A199" s="40"/>
      <c r="B199" s="41"/>
      <c r="C199" s="42"/>
      <c r="D199" s="219" t="s">
        <v>167</v>
      </c>
      <c r="E199" s="42"/>
      <c r="F199" s="220" t="s">
        <v>689</v>
      </c>
      <c r="G199" s="42"/>
      <c r="H199" s="42"/>
      <c r="I199" s="221"/>
      <c r="J199" s="42"/>
      <c r="K199" s="42"/>
      <c r="L199" s="46"/>
      <c r="M199" s="222"/>
      <c r="N199" s="223"/>
      <c r="O199" s="86"/>
      <c r="P199" s="86"/>
      <c r="Q199" s="86"/>
      <c r="R199" s="86"/>
      <c r="S199" s="86"/>
      <c r="T199" s="87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T199" s="19" t="s">
        <v>167</v>
      </c>
      <c r="AU199" s="19" t="s">
        <v>80</v>
      </c>
    </row>
    <row r="200" s="13" customFormat="1">
      <c r="A200" s="13"/>
      <c r="B200" s="224"/>
      <c r="C200" s="225"/>
      <c r="D200" s="226" t="s">
        <v>169</v>
      </c>
      <c r="E200" s="227" t="s">
        <v>19</v>
      </c>
      <c r="F200" s="228" t="s">
        <v>262</v>
      </c>
      <c r="G200" s="225"/>
      <c r="H200" s="227" t="s">
        <v>19</v>
      </c>
      <c r="I200" s="229"/>
      <c r="J200" s="225"/>
      <c r="K200" s="225"/>
      <c r="L200" s="230"/>
      <c r="M200" s="231"/>
      <c r="N200" s="232"/>
      <c r="O200" s="232"/>
      <c r="P200" s="232"/>
      <c r="Q200" s="232"/>
      <c r="R200" s="232"/>
      <c r="S200" s="232"/>
      <c r="T200" s="23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34" t="s">
        <v>169</v>
      </c>
      <c r="AU200" s="234" t="s">
        <v>80</v>
      </c>
      <c r="AV200" s="13" t="s">
        <v>78</v>
      </c>
      <c r="AW200" s="13" t="s">
        <v>171</v>
      </c>
      <c r="AX200" s="13" t="s">
        <v>70</v>
      </c>
      <c r="AY200" s="234" t="s">
        <v>158</v>
      </c>
    </row>
    <row r="201" s="14" customFormat="1">
      <c r="A201" s="14"/>
      <c r="B201" s="235"/>
      <c r="C201" s="236"/>
      <c r="D201" s="226" t="s">
        <v>169</v>
      </c>
      <c r="E201" s="237" t="s">
        <v>19</v>
      </c>
      <c r="F201" s="238" t="s">
        <v>655</v>
      </c>
      <c r="G201" s="236"/>
      <c r="H201" s="239">
        <v>47.610000000000007</v>
      </c>
      <c r="I201" s="240"/>
      <c r="J201" s="236"/>
      <c r="K201" s="236"/>
      <c r="L201" s="241"/>
      <c r="M201" s="242"/>
      <c r="N201" s="243"/>
      <c r="O201" s="243"/>
      <c r="P201" s="243"/>
      <c r="Q201" s="243"/>
      <c r="R201" s="243"/>
      <c r="S201" s="243"/>
      <c r="T201" s="24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45" t="s">
        <v>169</v>
      </c>
      <c r="AU201" s="245" t="s">
        <v>80</v>
      </c>
      <c r="AV201" s="14" t="s">
        <v>80</v>
      </c>
      <c r="AW201" s="14" t="s">
        <v>171</v>
      </c>
      <c r="AX201" s="14" t="s">
        <v>70</v>
      </c>
      <c r="AY201" s="245" t="s">
        <v>158</v>
      </c>
    </row>
    <row r="202" s="14" customFormat="1">
      <c r="A202" s="14"/>
      <c r="B202" s="235"/>
      <c r="C202" s="236"/>
      <c r="D202" s="226" t="s">
        <v>169</v>
      </c>
      <c r="E202" s="237" t="s">
        <v>19</v>
      </c>
      <c r="F202" s="238" t="s">
        <v>656</v>
      </c>
      <c r="G202" s="236"/>
      <c r="H202" s="239">
        <v>43.807199999999995</v>
      </c>
      <c r="I202" s="240"/>
      <c r="J202" s="236"/>
      <c r="K202" s="236"/>
      <c r="L202" s="241"/>
      <c r="M202" s="242"/>
      <c r="N202" s="243"/>
      <c r="O202" s="243"/>
      <c r="P202" s="243"/>
      <c r="Q202" s="243"/>
      <c r="R202" s="243"/>
      <c r="S202" s="243"/>
      <c r="T202" s="24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45" t="s">
        <v>169</v>
      </c>
      <c r="AU202" s="245" t="s">
        <v>80</v>
      </c>
      <c r="AV202" s="14" t="s">
        <v>80</v>
      </c>
      <c r="AW202" s="14" t="s">
        <v>171</v>
      </c>
      <c r="AX202" s="14" t="s">
        <v>70</v>
      </c>
      <c r="AY202" s="245" t="s">
        <v>158</v>
      </c>
    </row>
    <row r="203" s="14" customFormat="1">
      <c r="A203" s="14"/>
      <c r="B203" s="235"/>
      <c r="C203" s="236"/>
      <c r="D203" s="226" t="s">
        <v>169</v>
      </c>
      <c r="E203" s="237" t="s">
        <v>19</v>
      </c>
      <c r="F203" s="238" t="s">
        <v>657</v>
      </c>
      <c r="G203" s="236"/>
      <c r="H203" s="239">
        <v>15.536000000000001</v>
      </c>
      <c r="I203" s="240"/>
      <c r="J203" s="236"/>
      <c r="K203" s="236"/>
      <c r="L203" s="241"/>
      <c r="M203" s="242"/>
      <c r="N203" s="243"/>
      <c r="O203" s="243"/>
      <c r="P203" s="243"/>
      <c r="Q203" s="243"/>
      <c r="R203" s="243"/>
      <c r="S203" s="243"/>
      <c r="T203" s="24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45" t="s">
        <v>169</v>
      </c>
      <c r="AU203" s="245" t="s">
        <v>80</v>
      </c>
      <c r="AV203" s="14" t="s">
        <v>80</v>
      </c>
      <c r="AW203" s="14" t="s">
        <v>171</v>
      </c>
      <c r="AX203" s="14" t="s">
        <v>70</v>
      </c>
      <c r="AY203" s="245" t="s">
        <v>158</v>
      </c>
    </row>
    <row r="204" s="14" customFormat="1">
      <c r="A204" s="14"/>
      <c r="B204" s="235"/>
      <c r="C204" s="236"/>
      <c r="D204" s="226" t="s">
        <v>169</v>
      </c>
      <c r="E204" s="237" t="s">
        <v>19</v>
      </c>
      <c r="F204" s="238" t="s">
        <v>658</v>
      </c>
      <c r="G204" s="236"/>
      <c r="H204" s="239">
        <v>13.440000000000001</v>
      </c>
      <c r="I204" s="240"/>
      <c r="J204" s="236"/>
      <c r="K204" s="236"/>
      <c r="L204" s="241"/>
      <c r="M204" s="242"/>
      <c r="N204" s="243"/>
      <c r="O204" s="243"/>
      <c r="P204" s="243"/>
      <c r="Q204" s="243"/>
      <c r="R204" s="243"/>
      <c r="S204" s="243"/>
      <c r="T204" s="24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45" t="s">
        <v>169</v>
      </c>
      <c r="AU204" s="245" t="s">
        <v>80</v>
      </c>
      <c r="AV204" s="14" t="s">
        <v>80</v>
      </c>
      <c r="AW204" s="14" t="s">
        <v>171</v>
      </c>
      <c r="AX204" s="14" t="s">
        <v>70</v>
      </c>
      <c r="AY204" s="245" t="s">
        <v>158</v>
      </c>
    </row>
    <row r="205" s="14" customFormat="1">
      <c r="A205" s="14"/>
      <c r="B205" s="235"/>
      <c r="C205" s="236"/>
      <c r="D205" s="226" t="s">
        <v>169</v>
      </c>
      <c r="E205" s="237" t="s">
        <v>19</v>
      </c>
      <c r="F205" s="238" t="s">
        <v>659</v>
      </c>
      <c r="G205" s="236"/>
      <c r="H205" s="239">
        <v>14.476800000000001</v>
      </c>
      <c r="I205" s="240"/>
      <c r="J205" s="236"/>
      <c r="K205" s="236"/>
      <c r="L205" s="241"/>
      <c r="M205" s="242"/>
      <c r="N205" s="243"/>
      <c r="O205" s="243"/>
      <c r="P205" s="243"/>
      <c r="Q205" s="243"/>
      <c r="R205" s="243"/>
      <c r="S205" s="243"/>
      <c r="T205" s="24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45" t="s">
        <v>169</v>
      </c>
      <c r="AU205" s="245" t="s">
        <v>80</v>
      </c>
      <c r="AV205" s="14" t="s">
        <v>80</v>
      </c>
      <c r="AW205" s="14" t="s">
        <v>171</v>
      </c>
      <c r="AX205" s="14" t="s">
        <v>70</v>
      </c>
      <c r="AY205" s="245" t="s">
        <v>158</v>
      </c>
    </row>
    <row r="206" s="14" customFormat="1">
      <c r="A206" s="14"/>
      <c r="B206" s="235"/>
      <c r="C206" s="236"/>
      <c r="D206" s="226" t="s">
        <v>169</v>
      </c>
      <c r="E206" s="237" t="s">
        <v>19</v>
      </c>
      <c r="F206" s="238" t="s">
        <v>660</v>
      </c>
      <c r="G206" s="236"/>
      <c r="H206" s="239">
        <v>24.834000000000003</v>
      </c>
      <c r="I206" s="240"/>
      <c r="J206" s="236"/>
      <c r="K206" s="236"/>
      <c r="L206" s="241"/>
      <c r="M206" s="242"/>
      <c r="N206" s="243"/>
      <c r="O206" s="243"/>
      <c r="P206" s="243"/>
      <c r="Q206" s="243"/>
      <c r="R206" s="243"/>
      <c r="S206" s="243"/>
      <c r="T206" s="24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45" t="s">
        <v>169</v>
      </c>
      <c r="AU206" s="245" t="s">
        <v>80</v>
      </c>
      <c r="AV206" s="14" t="s">
        <v>80</v>
      </c>
      <c r="AW206" s="14" t="s">
        <v>171</v>
      </c>
      <c r="AX206" s="14" t="s">
        <v>70</v>
      </c>
      <c r="AY206" s="245" t="s">
        <v>158</v>
      </c>
    </row>
    <row r="207" s="14" customFormat="1">
      <c r="A207" s="14"/>
      <c r="B207" s="235"/>
      <c r="C207" s="236"/>
      <c r="D207" s="226" t="s">
        <v>169</v>
      </c>
      <c r="E207" s="237" t="s">
        <v>19</v>
      </c>
      <c r="F207" s="238" t="s">
        <v>661</v>
      </c>
      <c r="G207" s="236"/>
      <c r="H207" s="239">
        <v>30.286000000000001</v>
      </c>
      <c r="I207" s="240"/>
      <c r="J207" s="236"/>
      <c r="K207" s="236"/>
      <c r="L207" s="241"/>
      <c r="M207" s="242"/>
      <c r="N207" s="243"/>
      <c r="O207" s="243"/>
      <c r="P207" s="243"/>
      <c r="Q207" s="243"/>
      <c r="R207" s="243"/>
      <c r="S207" s="243"/>
      <c r="T207" s="24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45" t="s">
        <v>169</v>
      </c>
      <c r="AU207" s="245" t="s">
        <v>80</v>
      </c>
      <c r="AV207" s="14" t="s">
        <v>80</v>
      </c>
      <c r="AW207" s="14" t="s">
        <v>171</v>
      </c>
      <c r="AX207" s="14" t="s">
        <v>70</v>
      </c>
      <c r="AY207" s="245" t="s">
        <v>158</v>
      </c>
    </row>
    <row r="208" s="14" customFormat="1">
      <c r="A208" s="14"/>
      <c r="B208" s="235"/>
      <c r="C208" s="236"/>
      <c r="D208" s="226" t="s">
        <v>169</v>
      </c>
      <c r="E208" s="237" t="s">
        <v>19</v>
      </c>
      <c r="F208" s="238" t="s">
        <v>662</v>
      </c>
      <c r="G208" s="236"/>
      <c r="H208" s="239">
        <v>23.406400000000001</v>
      </c>
      <c r="I208" s="240"/>
      <c r="J208" s="236"/>
      <c r="K208" s="236"/>
      <c r="L208" s="241"/>
      <c r="M208" s="242"/>
      <c r="N208" s="243"/>
      <c r="O208" s="243"/>
      <c r="P208" s="243"/>
      <c r="Q208" s="243"/>
      <c r="R208" s="243"/>
      <c r="S208" s="243"/>
      <c r="T208" s="24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45" t="s">
        <v>169</v>
      </c>
      <c r="AU208" s="245" t="s">
        <v>80</v>
      </c>
      <c r="AV208" s="14" t="s">
        <v>80</v>
      </c>
      <c r="AW208" s="14" t="s">
        <v>171</v>
      </c>
      <c r="AX208" s="14" t="s">
        <v>70</v>
      </c>
      <c r="AY208" s="245" t="s">
        <v>158</v>
      </c>
    </row>
    <row r="209" s="14" customFormat="1">
      <c r="A209" s="14"/>
      <c r="B209" s="235"/>
      <c r="C209" s="236"/>
      <c r="D209" s="226" t="s">
        <v>169</v>
      </c>
      <c r="E209" s="237" t="s">
        <v>19</v>
      </c>
      <c r="F209" s="238" t="s">
        <v>663</v>
      </c>
      <c r="G209" s="236"/>
      <c r="H209" s="239">
        <v>18.479200000000002</v>
      </c>
      <c r="I209" s="240"/>
      <c r="J209" s="236"/>
      <c r="K209" s="236"/>
      <c r="L209" s="241"/>
      <c r="M209" s="242"/>
      <c r="N209" s="243"/>
      <c r="O209" s="243"/>
      <c r="P209" s="243"/>
      <c r="Q209" s="243"/>
      <c r="R209" s="243"/>
      <c r="S209" s="243"/>
      <c r="T209" s="24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45" t="s">
        <v>169</v>
      </c>
      <c r="AU209" s="245" t="s">
        <v>80</v>
      </c>
      <c r="AV209" s="14" t="s">
        <v>80</v>
      </c>
      <c r="AW209" s="14" t="s">
        <v>171</v>
      </c>
      <c r="AX209" s="14" t="s">
        <v>70</v>
      </c>
      <c r="AY209" s="245" t="s">
        <v>158</v>
      </c>
    </row>
    <row r="210" s="14" customFormat="1">
      <c r="A210" s="14"/>
      <c r="B210" s="235"/>
      <c r="C210" s="236"/>
      <c r="D210" s="226" t="s">
        <v>169</v>
      </c>
      <c r="E210" s="237" t="s">
        <v>19</v>
      </c>
      <c r="F210" s="238" t="s">
        <v>664</v>
      </c>
      <c r="G210" s="236"/>
      <c r="H210" s="239">
        <v>16.686</v>
      </c>
      <c r="I210" s="240"/>
      <c r="J210" s="236"/>
      <c r="K210" s="236"/>
      <c r="L210" s="241"/>
      <c r="M210" s="242"/>
      <c r="N210" s="243"/>
      <c r="O210" s="243"/>
      <c r="P210" s="243"/>
      <c r="Q210" s="243"/>
      <c r="R210" s="243"/>
      <c r="S210" s="243"/>
      <c r="T210" s="24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45" t="s">
        <v>169</v>
      </c>
      <c r="AU210" s="245" t="s">
        <v>80</v>
      </c>
      <c r="AV210" s="14" t="s">
        <v>80</v>
      </c>
      <c r="AW210" s="14" t="s">
        <v>171</v>
      </c>
      <c r="AX210" s="14" t="s">
        <v>70</v>
      </c>
      <c r="AY210" s="245" t="s">
        <v>158</v>
      </c>
    </row>
    <row r="211" s="14" customFormat="1">
      <c r="A211" s="14"/>
      <c r="B211" s="235"/>
      <c r="C211" s="236"/>
      <c r="D211" s="226" t="s">
        <v>169</v>
      </c>
      <c r="E211" s="237" t="s">
        <v>19</v>
      </c>
      <c r="F211" s="238" t="s">
        <v>665</v>
      </c>
      <c r="G211" s="236"/>
      <c r="H211" s="239">
        <v>53.408799999999992</v>
      </c>
      <c r="I211" s="240"/>
      <c r="J211" s="236"/>
      <c r="K211" s="236"/>
      <c r="L211" s="241"/>
      <c r="M211" s="242"/>
      <c r="N211" s="243"/>
      <c r="O211" s="243"/>
      <c r="P211" s="243"/>
      <c r="Q211" s="243"/>
      <c r="R211" s="243"/>
      <c r="S211" s="243"/>
      <c r="T211" s="24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45" t="s">
        <v>169</v>
      </c>
      <c r="AU211" s="245" t="s">
        <v>80</v>
      </c>
      <c r="AV211" s="14" t="s">
        <v>80</v>
      </c>
      <c r="AW211" s="14" t="s">
        <v>171</v>
      </c>
      <c r="AX211" s="14" t="s">
        <v>70</v>
      </c>
      <c r="AY211" s="245" t="s">
        <v>158</v>
      </c>
    </row>
    <row r="212" s="14" customFormat="1">
      <c r="A212" s="14"/>
      <c r="B212" s="235"/>
      <c r="C212" s="236"/>
      <c r="D212" s="226" t="s">
        <v>169</v>
      </c>
      <c r="E212" s="237" t="s">
        <v>19</v>
      </c>
      <c r="F212" s="238" t="s">
        <v>666</v>
      </c>
      <c r="G212" s="236"/>
      <c r="H212" s="239">
        <v>18.849600000000002</v>
      </c>
      <c r="I212" s="240"/>
      <c r="J212" s="236"/>
      <c r="K212" s="236"/>
      <c r="L212" s="241"/>
      <c r="M212" s="242"/>
      <c r="N212" s="243"/>
      <c r="O212" s="243"/>
      <c r="P212" s="243"/>
      <c r="Q212" s="243"/>
      <c r="R212" s="243"/>
      <c r="S212" s="243"/>
      <c r="T212" s="24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45" t="s">
        <v>169</v>
      </c>
      <c r="AU212" s="245" t="s">
        <v>80</v>
      </c>
      <c r="AV212" s="14" t="s">
        <v>80</v>
      </c>
      <c r="AW212" s="14" t="s">
        <v>171</v>
      </c>
      <c r="AX212" s="14" t="s">
        <v>70</v>
      </c>
      <c r="AY212" s="245" t="s">
        <v>158</v>
      </c>
    </row>
    <row r="213" s="14" customFormat="1">
      <c r="A213" s="14"/>
      <c r="B213" s="235"/>
      <c r="C213" s="236"/>
      <c r="D213" s="226" t="s">
        <v>169</v>
      </c>
      <c r="E213" s="237" t="s">
        <v>19</v>
      </c>
      <c r="F213" s="238" t="s">
        <v>667</v>
      </c>
      <c r="G213" s="236"/>
      <c r="H213" s="239">
        <v>55.924799999999998</v>
      </c>
      <c r="I213" s="240"/>
      <c r="J213" s="236"/>
      <c r="K213" s="236"/>
      <c r="L213" s="241"/>
      <c r="M213" s="242"/>
      <c r="N213" s="243"/>
      <c r="O213" s="243"/>
      <c r="P213" s="243"/>
      <c r="Q213" s="243"/>
      <c r="R213" s="243"/>
      <c r="S213" s="243"/>
      <c r="T213" s="24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45" t="s">
        <v>169</v>
      </c>
      <c r="AU213" s="245" t="s">
        <v>80</v>
      </c>
      <c r="AV213" s="14" t="s">
        <v>80</v>
      </c>
      <c r="AW213" s="14" t="s">
        <v>171</v>
      </c>
      <c r="AX213" s="14" t="s">
        <v>70</v>
      </c>
      <c r="AY213" s="245" t="s">
        <v>158</v>
      </c>
    </row>
    <row r="214" s="14" customFormat="1">
      <c r="A214" s="14"/>
      <c r="B214" s="235"/>
      <c r="C214" s="236"/>
      <c r="D214" s="226" t="s">
        <v>169</v>
      </c>
      <c r="E214" s="237" t="s">
        <v>19</v>
      </c>
      <c r="F214" s="238" t="s">
        <v>668</v>
      </c>
      <c r="G214" s="236"/>
      <c r="H214" s="239">
        <v>15.206399999999999</v>
      </c>
      <c r="I214" s="240"/>
      <c r="J214" s="236"/>
      <c r="K214" s="236"/>
      <c r="L214" s="241"/>
      <c r="M214" s="242"/>
      <c r="N214" s="243"/>
      <c r="O214" s="243"/>
      <c r="P214" s="243"/>
      <c r="Q214" s="243"/>
      <c r="R214" s="243"/>
      <c r="S214" s="243"/>
      <c r="T214" s="24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45" t="s">
        <v>169</v>
      </c>
      <c r="AU214" s="245" t="s">
        <v>80</v>
      </c>
      <c r="AV214" s="14" t="s">
        <v>80</v>
      </c>
      <c r="AW214" s="14" t="s">
        <v>171</v>
      </c>
      <c r="AX214" s="14" t="s">
        <v>70</v>
      </c>
      <c r="AY214" s="245" t="s">
        <v>158</v>
      </c>
    </row>
    <row r="215" s="14" customFormat="1">
      <c r="A215" s="14"/>
      <c r="B215" s="235"/>
      <c r="C215" s="236"/>
      <c r="D215" s="226" t="s">
        <v>169</v>
      </c>
      <c r="E215" s="237" t="s">
        <v>19</v>
      </c>
      <c r="F215" s="238" t="s">
        <v>669</v>
      </c>
      <c r="G215" s="236"/>
      <c r="H215" s="239">
        <v>7.3360000000000012</v>
      </c>
      <c r="I215" s="240"/>
      <c r="J215" s="236"/>
      <c r="K215" s="236"/>
      <c r="L215" s="241"/>
      <c r="M215" s="242"/>
      <c r="N215" s="243"/>
      <c r="O215" s="243"/>
      <c r="P215" s="243"/>
      <c r="Q215" s="243"/>
      <c r="R215" s="243"/>
      <c r="S215" s="243"/>
      <c r="T215" s="24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45" t="s">
        <v>169</v>
      </c>
      <c r="AU215" s="245" t="s">
        <v>80</v>
      </c>
      <c r="AV215" s="14" t="s">
        <v>80</v>
      </c>
      <c r="AW215" s="14" t="s">
        <v>171</v>
      </c>
      <c r="AX215" s="14" t="s">
        <v>70</v>
      </c>
      <c r="AY215" s="245" t="s">
        <v>158</v>
      </c>
    </row>
    <row r="216" s="14" customFormat="1">
      <c r="A216" s="14"/>
      <c r="B216" s="235"/>
      <c r="C216" s="236"/>
      <c r="D216" s="226" t="s">
        <v>169</v>
      </c>
      <c r="E216" s="237" t="s">
        <v>19</v>
      </c>
      <c r="F216" s="238" t="s">
        <v>670</v>
      </c>
      <c r="G216" s="236"/>
      <c r="H216" s="239">
        <v>5.8579999999999997</v>
      </c>
      <c r="I216" s="240"/>
      <c r="J216" s="236"/>
      <c r="K216" s="236"/>
      <c r="L216" s="241"/>
      <c r="M216" s="242"/>
      <c r="N216" s="243"/>
      <c r="O216" s="243"/>
      <c r="P216" s="243"/>
      <c r="Q216" s="243"/>
      <c r="R216" s="243"/>
      <c r="S216" s="243"/>
      <c r="T216" s="24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45" t="s">
        <v>169</v>
      </c>
      <c r="AU216" s="245" t="s">
        <v>80</v>
      </c>
      <c r="AV216" s="14" t="s">
        <v>80</v>
      </c>
      <c r="AW216" s="14" t="s">
        <v>171</v>
      </c>
      <c r="AX216" s="14" t="s">
        <v>70</v>
      </c>
      <c r="AY216" s="245" t="s">
        <v>158</v>
      </c>
    </row>
    <row r="217" s="14" customFormat="1">
      <c r="A217" s="14"/>
      <c r="B217" s="235"/>
      <c r="C217" s="236"/>
      <c r="D217" s="226" t="s">
        <v>169</v>
      </c>
      <c r="E217" s="237" t="s">
        <v>19</v>
      </c>
      <c r="F217" s="238" t="s">
        <v>671</v>
      </c>
      <c r="G217" s="236"/>
      <c r="H217" s="239">
        <v>23.231999999999999</v>
      </c>
      <c r="I217" s="240"/>
      <c r="J217" s="236"/>
      <c r="K217" s="236"/>
      <c r="L217" s="241"/>
      <c r="M217" s="242"/>
      <c r="N217" s="243"/>
      <c r="O217" s="243"/>
      <c r="P217" s="243"/>
      <c r="Q217" s="243"/>
      <c r="R217" s="243"/>
      <c r="S217" s="243"/>
      <c r="T217" s="24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45" t="s">
        <v>169</v>
      </c>
      <c r="AU217" s="245" t="s">
        <v>80</v>
      </c>
      <c r="AV217" s="14" t="s">
        <v>80</v>
      </c>
      <c r="AW217" s="14" t="s">
        <v>171</v>
      </c>
      <c r="AX217" s="14" t="s">
        <v>70</v>
      </c>
      <c r="AY217" s="245" t="s">
        <v>158</v>
      </c>
    </row>
    <row r="218" s="14" customFormat="1">
      <c r="A218" s="14"/>
      <c r="B218" s="235"/>
      <c r="C218" s="236"/>
      <c r="D218" s="226" t="s">
        <v>169</v>
      </c>
      <c r="E218" s="237" t="s">
        <v>19</v>
      </c>
      <c r="F218" s="238" t="s">
        <v>672</v>
      </c>
      <c r="G218" s="236"/>
      <c r="H218" s="239">
        <v>4.7907999999999999</v>
      </c>
      <c r="I218" s="240"/>
      <c r="J218" s="236"/>
      <c r="K218" s="236"/>
      <c r="L218" s="241"/>
      <c r="M218" s="242"/>
      <c r="N218" s="243"/>
      <c r="O218" s="243"/>
      <c r="P218" s="243"/>
      <c r="Q218" s="243"/>
      <c r="R218" s="243"/>
      <c r="S218" s="243"/>
      <c r="T218" s="24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45" t="s">
        <v>169</v>
      </c>
      <c r="AU218" s="245" t="s">
        <v>80</v>
      </c>
      <c r="AV218" s="14" t="s">
        <v>80</v>
      </c>
      <c r="AW218" s="14" t="s">
        <v>171</v>
      </c>
      <c r="AX218" s="14" t="s">
        <v>70</v>
      </c>
      <c r="AY218" s="245" t="s">
        <v>158</v>
      </c>
    </row>
    <row r="219" s="14" customFormat="1">
      <c r="A219" s="14"/>
      <c r="B219" s="235"/>
      <c r="C219" s="236"/>
      <c r="D219" s="226" t="s">
        <v>169</v>
      </c>
      <c r="E219" s="237" t="s">
        <v>19</v>
      </c>
      <c r="F219" s="238" t="s">
        <v>673</v>
      </c>
      <c r="G219" s="236"/>
      <c r="H219" s="239">
        <v>7.2228000000000003</v>
      </c>
      <c r="I219" s="240"/>
      <c r="J219" s="236"/>
      <c r="K219" s="236"/>
      <c r="L219" s="241"/>
      <c r="M219" s="242"/>
      <c r="N219" s="243"/>
      <c r="O219" s="243"/>
      <c r="P219" s="243"/>
      <c r="Q219" s="243"/>
      <c r="R219" s="243"/>
      <c r="S219" s="243"/>
      <c r="T219" s="24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45" t="s">
        <v>169</v>
      </c>
      <c r="AU219" s="245" t="s">
        <v>80</v>
      </c>
      <c r="AV219" s="14" t="s">
        <v>80</v>
      </c>
      <c r="AW219" s="14" t="s">
        <v>171</v>
      </c>
      <c r="AX219" s="14" t="s">
        <v>70</v>
      </c>
      <c r="AY219" s="245" t="s">
        <v>158</v>
      </c>
    </row>
    <row r="220" s="14" customFormat="1">
      <c r="A220" s="14"/>
      <c r="B220" s="235"/>
      <c r="C220" s="236"/>
      <c r="D220" s="226" t="s">
        <v>169</v>
      </c>
      <c r="E220" s="237" t="s">
        <v>19</v>
      </c>
      <c r="F220" s="238" t="s">
        <v>674</v>
      </c>
      <c r="G220" s="236"/>
      <c r="H220" s="239">
        <v>40.473600000000005</v>
      </c>
      <c r="I220" s="240"/>
      <c r="J220" s="236"/>
      <c r="K220" s="236"/>
      <c r="L220" s="241"/>
      <c r="M220" s="242"/>
      <c r="N220" s="243"/>
      <c r="O220" s="243"/>
      <c r="P220" s="243"/>
      <c r="Q220" s="243"/>
      <c r="R220" s="243"/>
      <c r="S220" s="243"/>
      <c r="T220" s="24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45" t="s">
        <v>169</v>
      </c>
      <c r="AU220" s="245" t="s">
        <v>80</v>
      </c>
      <c r="AV220" s="14" t="s">
        <v>80</v>
      </c>
      <c r="AW220" s="14" t="s">
        <v>171</v>
      </c>
      <c r="AX220" s="14" t="s">
        <v>70</v>
      </c>
      <c r="AY220" s="245" t="s">
        <v>158</v>
      </c>
    </row>
    <row r="221" s="14" customFormat="1">
      <c r="A221" s="14"/>
      <c r="B221" s="235"/>
      <c r="C221" s="236"/>
      <c r="D221" s="226" t="s">
        <v>169</v>
      </c>
      <c r="E221" s="236"/>
      <c r="F221" s="238" t="s">
        <v>690</v>
      </c>
      <c r="G221" s="236"/>
      <c r="H221" s="239">
        <v>24.042999999999999</v>
      </c>
      <c r="I221" s="240"/>
      <c r="J221" s="236"/>
      <c r="K221" s="236"/>
      <c r="L221" s="241"/>
      <c r="M221" s="242"/>
      <c r="N221" s="243"/>
      <c r="O221" s="243"/>
      <c r="P221" s="243"/>
      <c r="Q221" s="243"/>
      <c r="R221" s="243"/>
      <c r="S221" s="243"/>
      <c r="T221" s="24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45" t="s">
        <v>169</v>
      </c>
      <c r="AU221" s="245" t="s">
        <v>80</v>
      </c>
      <c r="AV221" s="14" t="s">
        <v>80</v>
      </c>
      <c r="AW221" s="14" t="s">
        <v>4</v>
      </c>
      <c r="AX221" s="14" t="s">
        <v>78</v>
      </c>
      <c r="AY221" s="245" t="s">
        <v>158</v>
      </c>
    </row>
    <row r="222" s="2" customFormat="1" ht="19.8" customHeight="1">
      <c r="A222" s="40"/>
      <c r="B222" s="41"/>
      <c r="C222" s="206" t="s">
        <v>231</v>
      </c>
      <c r="D222" s="206" t="s">
        <v>160</v>
      </c>
      <c r="E222" s="207" t="s">
        <v>280</v>
      </c>
      <c r="F222" s="208" t="s">
        <v>281</v>
      </c>
      <c r="G222" s="209" t="s">
        <v>223</v>
      </c>
      <c r="H222" s="210">
        <v>458.32600000000002</v>
      </c>
      <c r="I222" s="211"/>
      <c r="J222" s="212">
        <f>ROUND(I222*H222,2)</f>
        <v>0</v>
      </c>
      <c r="K222" s="208" t="s">
        <v>164</v>
      </c>
      <c r="L222" s="46"/>
      <c r="M222" s="213" t="s">
        <v>19</v>
      </c>
      <c r="N222" s="214" t="s">
        <v>41</v>
      </c>
      <c r="O222" s="86"/>
      <c r="P222" s="215">
        <f>O222*H222</f>
        <v>0</v>
      </c>
      <c r="Q222" s="215">
        <v>0.00084000000000000003</v>
      </c>
      <c r="R222" s="215">
        <f>Q222*H222</f>
        <v>0.38499384000000003</v>
      </c>
      <c r="S222" s="215">
        <v>0</v>
      </c>
      <c r="T222" s="216">
        <f>S222*H222</f>
        <v>0</v>
      </c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R222" s="217" t="s">
        <v>165</v>
      </c>
      <c r="AT222" s="217" t="s">
        <v>160</v>
      </c>
      <c r="AU222" s="217" t="s">
        <v>80</v>
      </c>
      <c r="AY222" s="19" t="s">
        <v>158</v>
      </c>
      <c r="BE222" s="218">
        <f>IF(N222="základní",J222,0)</f>
        <v>0</v>
      </c>
      <c r="BF222" s="218">
        <f>IF(N222="snížená",J222,0)</f>
        <v>0</v>
      </c>
      <c r="BG222" s="218">
        <f>IF(N222="zákl. přenesená",J222,0)</f>
        <v>0</v>
      </c>
      <c r="BH222" s="218">
        <f>IF(N222="sníž. přenesená",J222,0)</f>
        <v>0</v>
      </c>
      <c r="BI222" s="218">
        <f>IF(N222="nulová",J222,0)</f>
        <v>0</v>
      </c>
      <c r="BJ222" s="19" t="s">
        <v>78</v>
      </c>
      <c r="BK222" s="218">
        <f>ROUND(I222*H222,2)</f>
        <v>0</v>
      </c>
      <c r="BL222" s="19" t="s">
        <v>165</v>
      </c>
      <c r="BM222" s="217" t="s">
        <v>691</v>
      </c>
    </row>
    <row r="223" s="2" customFormat="1">
      <c r="A223" s="40"/>
      <c r="B223" s="41"/>
      <c r="C223" s="42"/>
      <c r="D223" s="219" t="s">
        <v>167</v>
      </c>
      <c r="E223" s="42"/>
      <c r="F223" s="220" t="s">
        <v>283</v>
      </c>
      <c r="G223" s="42"/>
      <c r="H223" s="42"/>
      <c r="I223" s="221"/>
      <c r="J223" s="42"/>
      <c r="K223" s="42"/>
      <c r="L223" s="46"/>
      <c r="M223" s="222"/>
      <c r="N223" s="223"/>
      <c r="O223" s="86"/>
      <c r="P223" s="86"/>
      <c r="Q223" s="86"/>
      <c r="R223" s="86"/>
      <c r="S223" s="86"/>
      <c r="T223" s="87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T223" s="19" t="s">
        <v>167</v>
      </c>
      <c r="AU223" s="19" t="s">
        <v>80</v>
      </c>
    </row>
    <row r="224" s="14" customFormat="1">
      <c r="A224" s="14"/>
      <c r="B224" s="235"/>
      <c r="C224" s="236"/>
      <c r="D224" s="226" t="s">
        <v>169</v>
      </c>
      <c r="E224" s="237" t="s">
        <v>19</v>
      </c>
      <c r="F224" s="238" t="s">
        <v>692</v>
      </c>
      <c r="G224" s="236"/>
      <c r="H224" s="239">
        <v>132.82500000000002</v>
      </c>
      <c r="I224" s="240"/>
      <c r="J224" s="236"/>
      <c r="K224" s="236"/>
      <c r="L224" s="241"/>
      <c r="M224" s="242"/>
      <c r="N224" s="243"/>
      <c r="O224" s="243"/>
      <c r="P224" s="243"/>
      <c r="Q224" s="243"/>
      <c r="R224" s="243"/>
      <c r="S224" s="243"/>
      <c r="T224" s="24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45" t="s">
        <v>169</v>
      </c>
      <c r="AU224" s="245" t="s">
        <v>80</v>
      </c>
      <c r="AV224" s="14" t="s">
        <v>80</v>
      </c>
      <c r="AW224" s="14" t="s">
        <v>171</v>
      </c>
      <c r="AX224" s="14" t="s">
        <v>70</v>
      </c>
      <c r="AY224" s="245" t="s">
        <v>158</v>
      </c>
    </row>
    <row r="225" s="14" customFormat="1">
      <c r="A225" s="14"/>
      <c r="B225" s="235"/>
      <c r="C225" s="236"/>
      <c r="D225" s="226" t="s">
        <v>169</v>
      </c>
      <c r="E225" s="237" t="s">
        <v>19</v>
      </c>
      <c r="F225" s="238" t="s">
        <v>693</v>
      </c>
      <c r="G225" s="236"/>
      <c r="H225" s="239">
        <v>69.628999999999991</v>
      </c>
      <c r="I225" s="240"/>
      <c r="J225" s="236"/>
      <c r="K225" s="236"/>
      <c r="L225" s="241"/>
      <c r="M225" s="242"/>
      <c r="N225" s="243"/>
      <c r="O225" s="243"/>
      <c r="P225" s="243"/>
      <c r="Q225" s="243"/>
      <c r="R225" s="243"/>
      <c r="S225" s="243"/>
      <c r="T225" s="24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45" t="s">
        <v>169</v>
      </c>
      <c r="AU225" s="245" t="s">
        <v>80</v>
      </c>
      <c r="AV225" s="14" t="s">
        <v>80</v>
      </c>
      <c r="AW225" s="14" t="s">
        <v>171</v>
      </c>
      <c r="AX225" s="14" t="s">
        <v>70</v>
      </c>
      <c r="AY225" s="245" t="s">
        <v>158</v>
      </c>
    </row>
    <row r="226" s="14" customFormat="1">
      <c r="A226" s="14"/>
      <c r="B226" s="235"/>
      <c r="C226" s="236"/>
      <c r="D226" s="226" t="s">
        <v>169</v>
      </c>
      <c r="E226" s="237" t="s">
        <v>19</v>
      </c>
      <c r="F226" s="238" t="s">
        <v>694</v>
      </c>
      <c r="G226" s="236"/>
      <c r="H226" s="239">
        <v>87.957000000000008</v>
      </c>
      <c r="I226" s="240"/>
      <c r="J226" s="236"/>
      <c r="K226" s="236"/>
      <c r="L226" s="241"/>
      <c r="M226" s="242"/>
      <c r="N226" s="243"/>
      <c r="O226" s="243"/>
      <c r="P226" s="243"/>
      <c r="Q226" s="243"/>
      <c r="R226" s="243"/>
      <c r="S226" s="243"/>
      <c r="T226" s="24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45" t="s">
        <v>169</v>
      </c>
      <c r="AU226" s="245" t="s">
        <v>80</v>
      </c>
      <c r="AV226" s="14" t="s">
        <v>80</v>
      </c>
      <c r="AW226" s="14" t="s">
        <v>171</v>
      </c>
      <c r="AX226" s="14" t="s">
        <v>70</v>
      </c>
      <c r="AY226" s="245" t="s">
        <v>158</v>
      </c>
    </row>
    <row r="227" s="14" customFormat="1">
      <c r="A227" s="14"/>
      <c r="B227" s="235"/>
      <c r="C227" s="236"/>
      <c r="D227" s="226" t="s">
        <v>169</v>
      </c>
      <c r="E227" s="237" t="s">
        <v>19</v>
      </c>
      <c r="F227" s="238" t="s">
        <v>695</v>
      </c>
      <c r="G227" s="236"/>
      <c r="H227" s="239">
        <v>68.339999999999989</v>
      </c>
      <c r="I227" s="240"/>
      <c r="J227" s="236"/>
      <c r="K227" s="236"/>
      <c r="L227" s="241"/>
      <c r="M227" s="242"/>
      <c r="N227" s="243"/>
      <c r="O227" s="243"/>
      <c r="P227" s="243"/>
      <c r="Q227" s="243"/>
      <c r="R227" s="243"/>
      <c r="S227" s="243"/>
      <c r="T227" s="24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45" t="s">
        <v>169</v>
      </c>
      <c r="AU227" s="245" t="s">
        <v>80</v>
      </c>
      <c r="AV227" s="14" t="s">
        <v>80</v>
      </c>
      <c r="AW227" s="14" t="s">
        <v>171</v>
      </c>
      <c r="AX227" s="14" t="s">
        <v>70</v>
      </c>
      <c r="AY227" s="245" t="s">
        <v>158</v>
      </c>
    </row>
    <row r="228" s="14" customFormat="1">
      <c r="A228" s="14"/>
      <c r="B228" s="235"/>
      <c r="C228" s="236"/>
      <c r="D228" s="226" t="s">
        <v>169</v>
      </c>
      <c r="E228" s="237" t="s">
        <v>19</v>
      </c>
      <c r="F228" s="238" t="s">
        <v>696</v>
      </c>
      <c r="G228" s="236"/>
      <c r="H228" s="239">
        <v>51.379999999999995</v>
      </c>
      <c r="I228" s="240"/>
      <c r="J228" s="236"/>
      <c r="K228" s="236"/>
      <c r="L228" s="241"/>
      <c r="M228" s="242"/>
      <c r="N228" s="243"/>
      <c r="O228" s="243"/>
      <c r="P228" s="243"/>
      <c r="Q228" s="243"/>
      <c r="R228" s="243"/>
      <c r="S228" s="243"/>
      <c r="T228" s="24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45" t="s">
        <v>169</v>
      </c>
      <c r="AU228" s="245" t="s">
        <v>80</v>
      </c>
      <c r="AV228" s="14" t="s">
        <v>80</v>
      </c>
      <c r="AW228" s="14" t="s">
        <v>171</v>
      </c>
      <c r="AX228" s="14" t="s">
        <v>70</v>
      </c>
      <c r="AY228" s="245" t="s">
        <v>158</v>
      </c>
    </row>
    <row r="229" s="14" customFormat="1">
      <c r="A229" s="14"/>
      <c r="B229" s="235"/>
      <c r="C229" s="236"/>
      <c r="D229" s="226" t="s">
        <v>169</v>
      </c>
      <c r="E229" s="237" t="s">
        <v>19</v>
      </c>
      <c r="F229" s="238" t="s">
        <v>697</v>
      </c>
      <c r="G229" s="236"/>
      <c r="H229" s="239">
        <v>48.194999999999993</v>
      </c>
      <c r="I229" s="240"/>
      <c r="J229" s="236"/>
      <c r="K229" s="236"/>
      <c r="L229" s="241"/>
      <c r="M229" s="242"/>
      <c r="N229" s="243"/>
      <c r="O229" s="243"/>
      <c r="P229" s="243"/>
      <c r="Q229" s="243"/>
      <c r="R229" s="243"/>
      <c r="S229" s="243"/>
      <c r="T229" s="24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45" t="s">
        <v>169</v>
      </c>
      <c r="AU229" s="245" t="s">
        <v>80</v>
      </c>
      <c r="AV229" s="14" t="s">
        <v>80</v>
      </c>
      <c r="AW229" s="14" t="s">
        <v>171</v>
      </c>
      <c r="AX229" s="14" t="s">
        <v>70</v>
      </c>
      <c r="AY229" s="245" t="s">
        <v>158</v>
      </c>
    </row>
    <row r="230" s="2" customFormat="1" ht="22.2" customHeight="1">
      <c r="A230" s="40"/>
      <c r="B230" s="41"/>
      <c r="C230" s="206" t="s">
        <v>244</v>
      </c>
      <c r="D230" s="206" t="s">
        <v>160</v>
      </c>
      <c r="E230" s="207" t="s">
        <v>286</v>
      </c>
      <c r="F230" s="208" t="s">
        <v>287</v>
      </c>
      <c r="G230" s="209" t="s">
        <v>223</v>
      </c>
      <c r="H230" s="210">
        <v>458.32600000000002</v>
      </c>
      <c r="I230" s="211"/>
      <c r="J230" s="212">
        <f>ROUND(I230*H230,2)</f>
        <v>0</v>
      </c>
      <c r="K230" s="208" t="s">
        <v>164</v>
      </c>
      <c r="L230" s="46"/>
      <c r="M230" s="213" t="s">
        <v>19</v>
      </c>
      <c r="N230" s="214" t="s">
        <v>41</v>
      </c>
      <c r="O230" s="86"/>
      <c r="P230" s="215">
        <f>O230*H230</f>
        <v>0</v>
      </c>
      <c r="Q230" s="215">
        <v>0</v>
      </c>
      <c r="R230" s="215">
        <f>Q230*H230</f>
        <v>0</v>
      </c>
      <c r="S230" s="215">
        <v>0</v>
      </c>
      <c r="T230" s="216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17" t="s">
        <v>165</v>
      </c>
      <c r="AT230" s="217" t="s">
        <v>160</v>
      </c>
      <c r="AU230" s="217" t="s">
        <v>80</v>
      </c>
      <c r="AY230" s="19" t="s">
        <v>158</v>
      </c>
      <c r="BE230" s="218">
        <f>IF(N230="základní",J230,0)</f>
        <v>0</v>
      </c>
      <c r="BF230" s="218">
        <f>IF(N230="snížená",J230,0)</f>
        <v>0</v>
      </c>
      <c r="BG230" s="218">
        <f>IF(N230="zákl. přenesená",J230,0)</f>
        <v>0</v>
      </c>
      <c r="BH230" s="218">
        <f>IF(N230="sníž. přenesená",J230,0)</f>
        <v>0</v>
      </c>
      <c r="BI230" s="218">
        <f>IF(N230="nulová",J230,0)</f>
        <v>0</v>
      </c>
      <c r="BJ230" s="19" t="s">
        <v>78</v>
      </c>
      <c r="BK230" s="218">
        <f>ROUND(I230*H230,2)</f>
        <v>0</v>
      </c>
      <c r="BL230" s="19" t="s">
        <v>165</v>
      </c>
      <c r="BM230" s="217" t="s">
        <v>698</v>
      </c>
    </row>
    <row r="231" s="2" customFormat="1">
      <c r="A231" s="40"/>
      <c r="B231" s="41"/>
      <c r="C231" s="42"/>
      <c r="D231" s="219" t="s">
        <v>167</v>
      </c>
      <c r="E231" s="42"/>
      <c r="F231" s="220" t="s">
        <v>289</v>
      </c>
      <c r="G231" s="42"/>
      <c r="H231" s="42"/>
      <c r="I231" s="221"/>
      <c r="J231" s="42"/>
      <c r="K231" s="42"/>
      <c r="L231" s="46"/>
      <c r="M231" s="222"/>
      <c r="N231" s="223"/>
      <c r="O231" s="86"/>
      <c r="P231" s="86"/>
      <c r="Q231" s="86"/>
      <c r="R231" s="86"/>
      <c r="S231" s="86"/>
      <c r="T231" s="87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167</v>
      </c>
      <c r="AU231" s="19" t="s">
        <v>80</v>
      </c>
    </row>
    <row r="232" s="2" customFormat="1" ht="19.8" customHeight="1">
      <c r="A232" s="40"/>
      <c r="B232" s="41"/>
      <c r="C232" s="206" t="s">
        <v>8</v>
      </c>
      <c r="D232" s="206" t="s">
        <v>160</v>
      </c>
      <c r="E232" s="207" t="s">
        <v>291</v>
      </c>
      <c r="F232" s="208" t="s">
        <v>292</v>
      </c>
      <c r="G232" s="209" t="s">
        <v>223</v>
      </c>
      <c r="H232" s="210">
        <v>864.16499999999996</v>
      </c>
      <c r="I232" s="211"/>
      <c r="J232" s="212">
        <f>ROUND(I232*H232,2)</f>
        <v>0</v>
      </c>
      <c r="K232" s="208" t="s">
        <v>164</v>
      </c>
      <c r="L232" s="46"/>
      <c r="M232" s="213" t="s">
        <v>19</v>
      </c>
      <c r="N232" s="214" t="s">
        <v>41</v>
      </c>
      <c r="O232" s="86"/>
      <c r="P232" s="215">
        <f>O232*H232</f>
        <v>0</v>
      </c>
      <c r="Q232" s="215">
        <v>0.00084999999999999995</v>
      </c>
      <c r="R232" s="215">
        <f>Q232*H232</f>
        <v>0.73454024999999989</v>
      </c>
      <c r="S232" s="215">
        <v>0</v>
      </c>
      <c r="T232" s="216">
        <f>S232*H232</f>
        <v>0</v>
      </c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R232" s="217" t="s">
        <v>165</v>
      </c>
      <c r="AT232" s="217" t="s">
        <v>160</v>
      </c>
      <c r="AU232" s="217" t="s">
        <v>80</v>
      </c>
      <c r="AY232" s="19" t="s">
        <v>158</v>
      </c>
      <c r="BE232" s="218">
        <f>IF(N232="základní",J232,0)</f>
        <v>0</v>
      </c>
      <c r="BF232" s="218">
        <f>IF(N232="snížená",J232,0)</f>
        <v>0</v>
      </c>
      <c r="BG232" s="218">
        <f>IF(N232="zákl. přenesená",J232,0)</f>
        <v>0</v>
      </c>
      <c r="BH232" s="218">
        <f>IF(N232="sníž. přenesená",J232,0)</f>
        <v>0</v>
      </c>
      <c r="BI232" s="218">
        <f>IF(N232="nulová",J232,0)</f>
        <v>0</v>
      </c>
      <c r="BJ232" s="19" t="s">
        <v>78</v>
      </c>
      <c r="BK232" s="218">
        <f>ROUND(I232*H232,2)</f>
        <v>0</v>
      </c>
      <c r="BL232" s="19" t="s">
        <v>165</v>
      </c>
      <c r="BM232" s="217" t="s">
        <v>699</v>
      </c>
    </row>
    <row r="233" s="2" customFormat="1">
      <c r="A233" s="40"/>
      <c r="B233" s="41"/>
      <c r="C233" s="42"/>
      <c r="D233" s="219" t="s">
        <v>167</v>
      </c>
      <c r="E233" s="42"/>
      <c r="F233" s="220" t="s">
        <v>294</v>
      </c>
      <c r="G233" s="42"/>
      <c r="H233" s="42"/>
      <c r="I233" s="221"/>
      <c r="J233" s="42"/>
      <c r="K233" s="42"/>
      <c r="L233" s="46"/>
      <c r="M233" s="222"/>
      <c r="N233" s="223"/>
      <c r="O233" s="86"/>
      <c r="P233" s="86"/>
      <c r="Q233" s="86"/>
      <c r="R233" s="86"/>
      <c r="S233" s="86"/>
      <c r="T233" s="87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T233" s="19" t="s">
        <v>167</v>
      </c>
      <c r="AU233" s="19" t="s">
        <v>80</v>
      </c>
    </row>
    <row r="234" s="14" customFormat="1">
      <c r="A234" s="14"/>
      <c r="B234" s="235"/>
      <c r="C234" s="236"/>
      <c r="D234" s="226" t="s">
        <v>169</v>
      </c>
      <c r="E234" s="237" t="s">
        <v>19</v>
      </c>
      <c r="F234" s="238" t="s">
        <v>700</v>
      </c>
      <c r="G234" s="236"/>
      <c r="H234" s="239">
        <v>122.21000000000001</v>
      </c>
      <c r="I234" s="240"/>
      <c r="J234" s="236"/>
      <c r="K234" s="236"/>
      <c r="L234" s="241"/>
      <c r="M234" s="242"/>
      <c r="N234" s="243"/>
      <c r="O234" s="243"/>
      <c r="P234" s="243"/>
      <c r="Q234" s="243"/>
      <c r="R234" s="243"/>
      <c r="S234" s="243"/>
      <c r="T234" s="24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45" t="s">
        <v>169</v>
      </c>
      <c r="AU234" s="245" t="s">
        <v>80</v>
      </c>
      <c r="AV234" s="14" t="s">
        <v>80</v>
      </c>
      <c r="AW234" s="14" t="s">
        <v>171</v>
      </c>
      <c r="AX234" s="14" t="s">
        <v>70</v>
      </c>
      <c r="AY234" s="245" t="s">
        <v>158</v>
      </c>
    </row>
    <row r="235" s="14" customFormat="1">
      <c r="A235" s="14"/>
      <c r="B235" s="235"/>
      <c r="C235" s="236"/>
      <c r="D235" s="226" t="s">
        <v>169</v>
      </c>
      <c r="E235" s="237" t="s">
        <v>19</v>
      </c>
      <c r="F235" s="238" t="s">
        <v>701</v>
      </c>
      <c r="G235" s="236"/>
      <c r="H235" s="239">
        <v>41.712000000000003</v>
      </c>
      <c r="I235" s="240"/>
      <c r="J235" s="236"/>
      <c r="K235" s="236"/>
      <c r="L235" s="241"/>
      <c r="M235" s="242"/>
      <c r="N235" s="243"/>
      <c r="O235" s="243"/>
      <c r="P235" s="243"/>
      <c r="Q235" s="243"/>
      <c r="R235" s="243"/>
      <c r="S235" s="243"/>
      <c r="T235" s="24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45" t="s">
        <v>169</v>
      </c>
      <c r="AU235" s="245" t="s">
        <v>80</v>
      </c>
      <c r="AV235" s="14" t="s">
        <v>80</v>
      </c>
      <c r="AW235" s="14" t="s">
        <v>171</v>
      </c>
      <c r="AX235" s="14" t="s">
        <v>70</v>
      </c>
      <c r="AY235" s="245" t="s">
        <v>158</v>
      </c>
    </row>
    <row r="236" s="14" customFormat="1">
      <c r="A236" s="14"/>
      <c r="B236" s="235"/>
      <c r="C236" s="236"/>
      <c r="D236" s="226" t="s">
        <v>169</v>
      </c>
      <c r="E236" s="237" t="s">
        <v>19</v>
      </c>
      <c r="F236" s="238" t="s">
        <v>702</v>
      </c>
      <c r="G236" s="236"/>
      <c r="H236" s="239">
        <v>28.800000000000001</v>
      </c>
      <c r="I236" s="240"/>
      <c r="J236" s="236"/>
      <c r="K236" s="236"/>
      <c r="L236" s="241"/>
      <c r="M236" s="242"/>
      <c r="N236" s="243"/>
      <c r="O236" s="243"/>
      <c r="P236" s="243"/>
      <c r="Q236" s="243"/>
      <c r="R236" s="243"/>
      <c r="S236" s="243"/>
      <c r="T236" s="24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45" t="s">
        <v>169</v>
      </c>
      <c r="AU236" s="245" t="s">
        <v>80</v>
      </c>
      <c r="AV236" s="14" t="s">
        <v>80</v>
      </c>
      <c r="AW236" s="14" t="s">
        <v>171</v>
      </c>
      <c r="AX236" s="14" t="s">
        <v>70</v>
      </c>
      <c r="AY236" s="245" t="s">
        <v>158</v>
      </c>
    </row>
    <row r="237" s="14" customFormat="1">
      <c r="A237" s="14"/>
      <c r="B237" s="235"/>
      <c r="C237" s="236"/>
      <c r="D237" s="226" t="s">
        <v>169</v>
      </c>
      <c r="E237" s="237" t="s">
        <v>19</v>
      </c>
      <c r="F237" s="238" t="s">
        <v>703</v>
      </c>
      <c r="G237" s="236"/>
      <c r="H237" s="239">
        <v>38.976000000000006</v>
      </c>
      <c r="I237" s="240"/>
      <c r="J237" s="236"/>
      <c r="K237" s="236"/>
      <c r="L237" s="241"/>
      <c r="M237" s="242"/>
      <c r="N237" s="243"/>
      <c r="O237" s="243"/>
      <c r="P237" s="243"/>
      <c r="Q237" s="243"/>
      <c r="R237" s="243"/>
      <c r="S237" s="243"/>
      <c r="T237" s="24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45" t="s">
        <v>169</v>
      </c>
      <c r="AU237" s="245" t="s">
        <v>80</v>
      </c>
      <c r="AV237" s="14" t="s">
        <v>80</v>
      </c>
      <c r="AW237" s="14" t="s">
        <v>171</v>
      </c>
      <c r="AX237" s="14" t="s">
        <v>70</v>
      </c>
      <c r="AY237" s="245" t="s">
        <v>158</v>
      </c>
    </row>
    <row r="238" s="14" customFormat="1">
      <c r="A238" s="14"/>
      <c r="B238" s="235"/>
      <c r="C238" s="236"/>
      <c r="D238" s="226" t="s">
        <v>169</v>
      </c>
      <c r="E238" s="237" t="s">
        <v>19</v>
      </c>
      <c r="F238" s="238" t="s">
        <v>704</v>
      </c>
      <c r="G238" s="236"/>
      <c r="H238" s="239">
        <v>141.602</v>
      </c>
      <c r="I238" s="240"/>
      <c r="J238" s="236"/>
      <c r="K238" s="236"/>
      <c r="L238" s="241"/>
      <c r="M238" s="242"/>
      <c r="N238" s="243"/>
      <c r="O238" s="243"/>
      <c r="P238" s="243"/>
      <c r="Q238" s="243"/>
      <c r="R238" s="243"/>
      <c r="S238" s="243"/>
      <c r="T238" s="24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45" t="s">
        <v>169</v>
      </c>
      <c r="AU238" s="245" t="s">
        <v>80</v>
      </c>
      <c r="AV238" s="14" t="s">
        <v>80</v>
      </c>
      <c r="AW238" s="14" t="s">
        <v>171</v>
      </c>
      <c r="AX238" s="14" t="s">
        <v>70</v>
      </c>
      <c r="AY238" s="245" t="s">
        <v>158</v>
      </c>
    </row>
    <row r="239" s="14" customFormat="1">
      <c r="A239" s="14"/>
      <c r="B239" s="235"/>
      <c r="C239" s="236"/>
      <c r="D239" s="226" t="s">
        <v>169</v>
      </c>
      <c r="E239" s="237" t="s">
        <v>19</v>
      </c>
      <c r="F239" s="238" t="s">
        <v>705</v>
      </c>
      <c r="G239" s="236"/>
      <c r="H239" s="239">
        <v>51.203999999999994</v>
      </c>
      <c r="I239" s="240"/>
      <c r="J239" s="236"/>
      <c r="K239" s="236"/>
      <c r="L239" s="241"/>
      <c r="M239" s="242"/>
      <c r="N239" s="243"/>
      <c r="O239" s="243"/>
      <c r="P239" s="243"/>
      <c r="Q239" s="243"/>
      <c r="R239" s="243"/>
      <c r="S239" s="243"/>
      <c r="T239" s="24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45" t="s">
        <v>169</v>
      </c>
      <c r="AU239" s="245" t="s">
        <v>80</v>
      </c>
      <c r="AV239" s="14" t="s">
        <v>80</v>
      </c>
      <c r="AW239" s="14" t="s">
        <v>171</v>
      </c>
      <c r="AX239" s="14" t="s">
        <v>70</v>
      </c>
      <c r="AY239" s="245" t="s">
        <v>158</v>
      </c>
    </row>
    <row r="240" s="14" customFormat="1">
      <c r="A240" s="14"/>
      <c r="B240" s="235"/>
      <c r="C240" s="236"/>
      <c r="D240" s="226" t="s">
        <v>169</v>
      </c>
      <c r="E240" s="237" t="s">
        <v>19</v>
      </c>
      <c r="F240" s="238" t="s">
        <v>706</v>
      </c>
      <c r="G240" s="236"/>
      <c r="H240" s="239">
        <v>155.09200000000004</v>
      </c>
      <c r="I240" s="240"/>
      <c r="J240" s="236"/>
      <c r="K240" s="236"/>
      <c r="L240" s="241"/>
      <c r="M240" s="242"/>
      <c r="N240" s="243"/>
      <c r="O240" s="243"/>
      <c r="P240" s="243"/>
      <c r="Q240" s="243"/>
      <c r="R240" s="243"/>
      <c r="S240" s="243"/>
      <c r="T240" s="24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45" t="s">
        <v>169</v>
      </c>
      <c r="AU240" s="245" t="s">
        <v>80</v>
      </c>
      <c r="AV240" s="14" t="s">
        <v>80</v>
      </c>
      <c r="AW240" s="14" t="s">
        <v>171</v>
      </c>
      <c r="AX240" s="14" t="s">
        <v>70</v>
      </c>
      <c r="AY240" s="245" t="s">
        <v>158</v>
      </c>
    </row>
    <row r="241" s="14" customFormat="1">
      <c r="A241" s="14"/>
      <c r="B241" s="235"/>
      <c r="C241" s="236"/>
      <c r="D241" s="226" t="s">
        <v>169</v>
      </c>
      <c r="E241" s="237" t="s">
        <v>19</v>
      </c>
      <c r="F241" s="238" t="s">
        <v>707</v>
      </c>
      <c r="G241" s="236"/>
      <c r="H241" s="239">
        <v>41.855999999999995</v>
      </c>
      <c r="I241" s="240"/>
      <c r="J241" s="236"/>
      <c r="K241" s="236"/>
      <c r="L241" s="241"/>
      <c r="M241" s="242"/>
      <c r="N241" s="243"/>
      <c r="O241" s="243"/>
      <c r="P241" s="243"/>
      <c r="Q241" s="243"/>
      <c r="R241" s="243"/>
      <c r="S241" s="243"/>
      <c r="T241" s="24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45" t="s">
        <v>169</v>
      </c>
      <c r="AU241" s="245" t="s">
        <v>80</v>
      </c>
      <c r="AV241" s="14" t="s">
        <v>80</v>
      </c>
      <c r="AW241" s="14" t="s">
        <v>171</v>
      </c>
      <c r="AX241" s="14" t="s">
        <v>70</v>
      </c>
      <c r="AY241" s="245" t="s">
        <v>158</v>
      </c>
    </row>
    <row r="242" s="14" customFormat="1">
      <c r="A242" s="14"/>
      <c r="B242" s="235"/>
      <c r="C242" s="236"/>
      <c r="D242" s="226" t="s">
        <v>169</v>
      </c>
      <c r="E242" s="237" t="s">
        <v>19</v>
      </c>
      <c r="F242" s="238" t="s">
        <v>708</v>
      </c>
      <c r="G242" s="236"/>
      <c r="H242" s="239">
        <v>19.740000000000002</v>
      </c>
      <c r="I242" s="240"/>
      <c r="J242" s="236"/>
      <c r="K242" s="236"/>
      <c r="L242" s="241"/>
      <c r="M242" s="242"/>
      <c r="N242" s="243"/>
      <c r="O242" s="243"/>
      <c r="P242" s="243"/>
      <c r="Q242" s="243"/>
      <c r="R242" s="243"/>
      <c r="S242" s="243"/>
      <c r="T242" s="24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45" t="s">
        <v>169</v>
      </c>
      <c r="AU242" s="245" t="s">
        <v>80</v>
      </c>
      <c r="AV242" s="14" t="s">
        <v>80</v>
      </c>
      <c r="AW242" s="14" t="s">
        <v>171</v>
      </c>
      <c r="AX242" s="14" t="s">
        <v>70</v>
      </c>
      <c r="AY242" s="245" t="s">
        <v>158</v>
      </c>
    </row>
    <row r="243" s="14" customFormat="1">
      <c r="A243" s="14"/>
      <c r="B243" s="235"/>
      <c r="C243" s="236"/>
      <c r="D243" s="226" t="s">
        <v>169</v>
      </c>
      <c r="E243" s="237" t="s">
        <v>19</v>
      </c>
      <c r="F243" s="238" t="s">
        <v>709</v>
      </c>
      <c r="G243" s="236"/>
      <c r="H243" s="239">
        <v>15.805</v>
      </c>
      <c r="I243" s="240"/>
      <c r="J243" s="236"/>
      <c r="K243" s="236"/>
      <c r="L243" s="241"/>
      <c r="M243" s="242"/>
      <c r="N243" s="243"/>
      <c r="O243" s="243"/>
      <c r="P243" s="243"/>
      <c r="Q243" s="243"/>
      <c r="R243" s="243"/>
      <c r="S243" s="243"/>
      <c r="T243" s="24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45" t="s">
        <v>169</v>
      </c>
      <c r="AU243" s="245" t="s">
        <v>80</v>
      </c>
      <c r="AV243" s="14" t="s">
        <v>80</v>
      </c>
      <c r="AW243" s="14" t="s">
        <v>171</v>
      </c>
      <c r="AX243" s="14" t="s">
        <v>70</v>
      </c>
      <c r="AY243" s="245" t="s">
        <v>158</v>
      </c>
    </row>
    <row r="244" s="14" customFormat="1">
      <c r="A244" s="14"/>
      <c r="B244" s="235"/>
      <c r="C244" s="236"/>
      <c r="D244" s="226" t="s">
        <v>169</v>
      </c>
      <c r="E244" s="237" t="s">
        <v>19</v>
      </c>
      <c r="F244" s="238" t="s">
        <v>710</v>
      </c>
      <c r="G244" s="236"/>
      <c r="H244" s="239">
        <v>62.920000000000002</v>
      </c>
      <c r="I244" s="240"/>
      <c r="J244" s="236"/>
      <c r="K244" s="236"/>
      <c r="L244" s="241"/>
      <c r="M244" s="242"/>
      <c r="N244" s="243"/>
      <c r="O244" s="243"/>
      <c r="P244" s="243"/>
      <c r="Q244" s="243"/>
      <c r="R244" s="243"/>
      <c r="S244" s="243"/>
      <c r="T244" s="24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45" t="s">
        <v>169</v>
      </c>
      <c r="AU244" s="245" t="s">
        <v>80</v>
      </c>
      <c r="AV244" s="14" t="s">
        <v>80</v>
      </c>
      <c r="AW244" s="14" t="s">
        <v>171</v>
      </c>
      <c r="AX244" s="14" t="s">
        <v>70</v>
      </c>
      <c r="AY244" s="245" t="s">
        <v>158</v>
      </c>
    </row>
    <row r="245" s="14" customFormat="1">
      <c r="A245" s="14"/>
      <c r="B245" s="235"/>
      <c r="C245" s="236"/>
      <c r="D245" s="226" t="s">
        <v>169</v>
      </c>
      <c r="E245" s="237" t="s">
        <v>19</v>
      </c>
      <c r="F245" s="238" t="s">
        <v>711</v>
      </c>
      <c r="G245" s="236"/>
      <c r="H245" s="239">
        <v>13.136999999999997</v>
      </c>
      <c r="I245" s="240"/>
      <c r="J245" s="236"/>
      <c r="K245" s="236"/>
      <c r="L245" s="241"/>
      <c r="M245" s="242"/>
      <c r="N245" s="243"/>
      <c r="O245" s="243"/>
      <c r="P245" s="243"/>
      <c r="Q245" s="243"/>
      <c r="R245" s="243"/>
      <c r="S245" s="243"/>
      <c r="T245" s="24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45" t="s">
        <v>169</v>
      </c>
      <c r="AU245" s="245" t="s">
        <v>80</v>
      </c>
      <c r="AV245" s="14" t="s">
        <v>80</v>
      </c>
      <c r="AW245" s="14" t="s">
        <v>171</v>
      </c>
      <c r="AX245" s="14" t="s">
        <v>70</v>
      </c>
      <c r="AY245" s="245" t="s">
        <v>158</v>
      </c>
    </row>
    <row r="246" s="14" customFormat="1">
      <c r="A246" s="14"/>
      <c r="B246" s="235"/>
      <c r="C246" s="236"/>
      <c r="D246" s="226" t="s">
        <v>169</v>
      </c>
      <c r="E246" s="237" t="s">
        <v>19</v>
      </c>
      <c r="F246" s="238" t="s">
        <v>712</v>
      </c>
      <c r="G246" s="236"/>
      <c r="H246" s="239">
        <v>20.006999999999998</v>
      </c>
      <c r="I246" s="240"/>
      <c r="J246" s="236"/>
      <c r="K246" s="236"/>
      <c r="L246" s="241"/>
      <c r="M246" s="242"/>
      <c r="N246" s="243"/>
      <c r="O246" s="243"/>
      <c r="P246" s="243"/>
      <c r="Q246" s="243"/>
      <c r="R246" s="243"/>
      <c r="S246" s="243"/>
      <c r="T246" s="24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45" t="s">
        <v>169</v>
      </c>
      <c r="AU246" s="245" t="s">
        <v>80</v>
      </c>
      <c r="AV246" s="14" t="s">
        <v>80</v>
      </c>
      <c r="AW246" s="14" t="s">
        <v>171</v>
      </c>
      <c r="AX246" s="14" t="s">
        <v>70</v>
      </c>
      <c r="AY246" s="245" t="s">
        <v>158</v>
      </c>
    </row>
    <row r="247" s="14" customFormat="1">
      <c r="A247" s="14"/>
      <c r="B247" s="235"/>
      <c r="C247" s="236"/>
      <c r="D247" s="226" t="s">
        <v>169</v>
      </c>
      <c r="E247" s="237" t="s">
        <v>19</v>
      </c>
      <c r="F247" s="238" t="s">
        <v>713</v>
      </c>
      <c r="G247" s="236"/>
      <c r="H247" s="239">
        <v>111.10400000000001</v>
      </c>
      <c r="I247" s="240"/>
      <c r="J247" s="236"/>
      <c r="K247" s="236"/>
      <c r="L247" s="241"/>
      <c r="M247" s="242"/>
      <c r="N247" s="243"/>
      <c r="O247" s="243"/>
      <c r="P247" s="243"/>
      <c r="Q247" s="243"/>
      <c r="R247" s="243"/>
      <c r="S247" s="243"/>
      <c r="T247" s="24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45" t="s">
        <v>169</v>
      </c>
      <c r="AU247" s="245" t="s">
        <v>80</v>
      </c>
      <c r="AV247" s="14" t="s">
        <v>80</v>
      </c>
      <c r="AW247" s="14" t="s">
        <v>171</v>
      </c>
      <c r="AX247" s="14" t="s">
        <v>70</v>
      </c>
      <c r="AY247" s="245" t="s">
        <v>158</v>
      </c>
    </row>
    <row r="248" s="2" customFormat="1" ht="22.2" customHeight="1">
      <c r="A248" s="40"/>
      <c r="B248" s="41"/>
      <c r="C248" s="206" t="s">
        <v>257</v>
      </c>
      <c r="D248" s="206" t="s">
        <v>160</v>
      </c>
      <c r="E248" s="207" t="s">
        <v>300</v>
      </c>
      <c r="F248" s="208" t="s">
        <v>301</v>
      </c>
      <c r="G248" s="209" t="s">
        <v>223</v>
      </c>
      <c r="H248" s="210">
        <v>864.16499999999996</v>
      </c>
      <c r="I248" s="211"/>
      <c r="J248" s="212">
        <f>ROUND(I248*H248,2)</f>
        <v>0</v>
      </c>
      <c r="K248" s="208" t="s">
        <v>164</v>
      </c>
      <c r="L248" s="46"/>
      <c r="M248" s="213" t="s">
        <v>19</v>
      </c>
      <c r="N248" s="214" t="s">
        <v>41</v>
      </c>
      <c r="O248" s="86"/>
      <c r="P248" s="215">
        <f>O248*H248</f>
        <v>0</v>
      </c>
      <c r="Q248" s="215">
        <v>0</v>
      </c>
      <c r="R248" s="215">
        <f>Q248*H248</f>
        <v>0</v>
      </c>
      <c r="S248" s="215">
        <v>0</v>
      </c>
      <c r="T248" s="216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17" t="s">
        <v>165</v>
      </c>
      <c r="AT248" s="217" t="s">
        <v>160</v>
      </c>
      <c r="AU248" s="217" t="s">
        <v>80</v>
      </c>
      <c r="AY248" s="19" t="s">
        <v>158</v>
      </c>
      <c r="BE248" s="218">
        <f>IF(N248="základní",J248,0)</f>
        <v>0</v>
      </c>
      <c r="BF248" s="218">
        <f>IF(N248="snížená",J248,0)</f>
        <v>0</v>
      </c>
      <c r="BG248" s="218">
        <f>IF(N248="zákl. přenesená",J248,0)</f>
        <v>0</v>
      </c>
      <c r="BH248" s="218">
        <f>IF(N248="sníž. přenesená",J248,0)</f>
        <v>0</v>
      </c>
      <c r="BI248" s="218">
        <f>IF(N248="nulová",J248,0)</f>
        <v>0</v>
      </c>
      <c r="BJ248" s="19" t="s">
        <v>78</v>
      </c>
      <c r="BK248" s="218">
        <f>ROUND(I248*H248,2)</f>
        <v>0</v>
      </c>
      <c r="BL248" s="19" t="s">
        <v>165</v>
      </c>
      <c r="BM248" s="217" t="s">
        <v>714</v>
      </c>
    </row>
    <row r="249" s="2" customFormat="1">
      <c r="A249" s="40"/>
      <c r="B249" s="41"/>
      <c r="C249" s="42"/>
      <c r="D249" s="219" t="s">
        <v>167</v>
      </c>
      <c r="E249" s="42"/>
      <c r="F249" s="220" t="s">
        <v>303</v>
      </c>
      <c r="G249" s="42"/>
      <c r="H249" s="42"/>
      <c r="I249" s="221"/>
      <c r="J249" s="42"/>
      <c r="K249" s="42"/>
      <c r="L249" s="46"/>
      <c r="M249" s="222"/>
      <c r="N249" s="223"/>
      <c r="O249" s="86"/>
      <c r="P249" s="86"/>
      <c r="Q249" s="86"/>
      <c r="R249" s="86"/>
      <c r="S249" s="86"/>
      <c r="T249" s="87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T249" s="19" t="s">
        <v>167</v>
      </c>
      <c r="AU249" s="19" t="s">
        <v>80</v>
      </c>
    </row>
    <row r="250" s="2" customFormat="1" ht="30" customHeight="1">
      <c r="A250" s="40"/>
      <c r="B250" s="41"/>
      <c r="C250" s="206" t="s">
        <v>269</v>
      </c>
      <c r="D250" s="206" t="s">
        <v>160</v>
      </c>
      <c r="E250" s="207" t="s">
        <v>316</v>
      </c>
      <c r="F250" s="208" t="s">
        <v>317</v>
      </c>
      <c r="G250" s="209" t="s">
        <v>234</v>
      </c>
      <c r="H250" s="210">
        <v>312.56200000000001</v>
      </c>
      <c r="I250" s="211"/>
      <c r="J250" s="212">
        <f>ROUND(I250*H250,2)</f>
        <v>0</v>
      </c>
      <c r="K250" s="208" t="s">
        <v>164</v>
      </c>
      <c r="L250" s="46"/>
      <c r="M250" s="213" t="s">
        <v>19</v>
      </c>
      <c r="N250" s="214" t="s">
        <v>41</v>
      </c>
      <c r="O250" s="86"/>
      <c r="P250" s="215">
        <f>O250*H250</f>
        <v>0</v>
      </c>
      <c r="Q250" s="215">
        <v>0</v>
      </c>
      <c r="R250" s="215">
        <f>Q250*H250</f>
        <v>0</v>
      </c>
      <c r="S250" s="215">
        <v>0</v>
      </c>
      <c r="T250" s="216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17" t="s">
        <v>165</v>
      </c>
      <c r="AT250" s="217" t="s">
        <v>160</v>
      </c>
      <c r="AU250" s="217" t="s">
        <v>80</v>
      </c>
      <c r="AY250" s="19" t="s">
        <v>158</v>
      </c>
      <c r="BE250" s="218">
        <f>IF(N250="základní",J250,0)</f>
        <v>0</v>
      </c>
      <c r="BF250" s="218">
        <f>IF(N250="snížená",J250,0)</f>
        <v>0</v>
      </c>
      <c r="BG250" s="218">
        <f>IF(N250="zákl. přenesená",J250,0)</f>
        <v>0</v>
      </c>
      <c r="BH250" s="218">
        <f>IF(N250="sníž. přenesená",J250,0)</f>
        <v>0</v>
      </c>
      <c r="BI250" s="218">
        <f>IF(N250="nulová",J250,0)</f>
        <v>0</v>
      </c>
      <c r="BJ250" s="19" t="s">
        <v>78</v>
      </c>
      <c r="BK250" s="218">
        <f>ROUND(I250*H250,2)</f>
        <v>0</v>
      </c>
      <c r="BL250" s="19" t="s">
        <v>165</v>
      </c>
      <c r="BM250" s="217" t="s">
        <v>715</v>
      </c>
    </row>
    <row r="251" s="2" customFormat="1">
      <c r="A251" s="40"/>
      <c r="B251" s="41"/>
      <c r="C251" s="42"/>
      <c r="D251" s="219" t="s">
        <v>167</v>
      </c>
      <c r="E251" s="42"/>
      <c r="F251" s="220" t="s">
        <v>319</v>
      </c>
      <c r="G251" s="42"/>
      <c r="H251" s="42"/>
      <c r="I251" s="221"/>
      <c r="J251" s="42"/>
      <c r="K251" s="42"/>
      <c r="L251" s="46"/>
      <c r="M251" s="222"/>
      <c r="N251" s="223"/>
      <c r="O251" s="86"/>
      <c r="P251" s="86"/>
      <c r="Q251" s="86"/>
      <c r="R251" s="86"/>
      <c r="S251" s="86"/>
      <c r="T251" s="87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167</v>
      </c>
      <c r="AU251" s="19" t="s">
        <v>80</v>
      </c>
    </row>
    <row r="252" s="13" customFormat="1">
      <c r="A252" s="13"/>
      <c r="B252" s="224"/>
      <c r="C252" s="225"/>
      <c r="D252" s="226" t="s">
        <v>169</v>
      </c>
      <c r="E252" s="227" t="s">
        <v>19</v>
      </c>
      <c r="F252" s="228" t="s">
        <v>320</v>
      </c>
      <c r="G252" s="225"/>
      <c r="H252" s="227" t="s">
        <v>19</v>
      </c>
      <c r="I252" s="229"/>
      <c r="J252" s="225"/>
      <c r="K252" s="225"/>
      <c r="L252" s="230"/>
      <c r="M252" s="231"/>
      <c r="N252" s="232"/>
      <c r="O252" s="232"/>
      <c r="P252" s="232"/>
      <c r="Q252" s="232"/>
      <c r="R252" s="232"/>
      <c r="S252" s="232"/>
      <c r="T252" s="23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34" t="s">
        <v>169</v>
      </c>
      <c r="AU252" s="234" t="s">
        <v>80</v>
      </c>
      <c r="AV252" s="13" t="s">
        <v>78</v>
      </c>
      <c r="AW252" s="13" t="s">
        <v>171</v>
      </c>
      <c r="AX252" s="13" t="s">
        <v>70</v>
      </c>
      <c r="AY252" s="234" t="s">
        <v>158</v>
      </c>
    </row>
    <row r="253" s="14" customFormat="1">
      <c r="A253" s="14"/>
      <c r="B253" s="235"/>
      <c r="C253" s="236"/>
      <c r="D253" s="226" t="s">
        <v>169</v>
      </c>
      <c r="E253" s="237" t="s">
        <v>19</v>
      </c>
      <c r="F253" s="238" t="s">
        <v>655</v>
      </c>
      <c r="G253" s="236"/>
      <c r="H253" s="239">
        <v>47.610000000000007</v>
      </c>
      <c r="I253" s="240"/>
      <c r="J253" s="236"/>
      <c r="K253" s="236"/>
      <c r="L253" s="241"/>
      <c r="M253" s="242"/>
      <c r="N253" s="243"/>
      <c r="O253" s="243"/>
      <c r="P253" s="243"/>
      <c r="Q253" s="243"/>
      <c r="R253" s="243"/>
      <c r="S253" s="243"/>
      <c r="T253" s="24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45" t="s">
        <v>169</v>
      </c>
      <c r="AU253" s="245" t="s">
        <v>80</v>
      </c>
      <c r="AV253" s="14" t="s">
        <v>80</v>
      </c>
      <c r="AW253" s="14" t="s">
        <v>171</v>
      </c>
      <c r="AX253" s="14" t="s">
        <v>70</v>
      </c>
      <c r="AY253" s="245" t="s">
        <v>158</v>
      </c>
    </row>
    <row r="254" s="14" customFormat="1">
      <c r="A254" s="14"/>
      <c r="B254" s="235"/>
      <c r="C254" s="236"/>
      <c r="D254" s="226" t="s">
        <v>169</v>
      </c>
      <c r="E254" s="237" t="s">
        <v>19</v>
      </c>
      <c r="F254" s="238" t="s">
        <v>656</v>
      </c>
      <c r="G254" s="236"/>
      <c r="H254" s="239">
        <v>43.807199999999995</v>
      </c>
      <c r="I254" s="240"/>
      <c r="J254" s="236"/>
      <c r="K254" s="236"/>
      <c r="L254" s="241"/>
      <c r="M254" s="242"/>
      <c r="N254" s="243"/>
      <c r="O254" s="243"/>
      <c r="P254" s="243"/>
      <c r="Q254" s="243"/>
      <c r="R254" s="243"/>
      <c r="S254" s="243"/>
      <c r="T254" s="24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45" t="s">
        <v>169</v>
      </c>
      <c r="AU254" s="245" t="s">
        <v>80</v>
      </c>
      <c r="AV254" s="14" t="s">
        <v>80</v>
      </c>
      <c r="AW254" s="14" t="s">
        <v>171</v>
      </c>
      <c r="AX254" s="14" t="s">
        <v>70</v>
      </c>
      <c r="AY254" s="245" t="s">
        <v>158</v>
      </c>
    </row>
    <row r="255" s="14" customFormat="1">
      <c r="A255" s="14"/>
      <c r="B255" s="235"/>
      <c r="C255" s="236"/>
      <c r="D255" s="226" t="s">
        <v>169</v>
      </c>
      <c r="E255" s="237" t="s">
        <v>19</v>
      </c>
      <c r="F255" s="238" t="s">
        <v>657</v>
      </c>
      <c r="G255" s="236"/>
      <c r="H255" s="239">
        <v>15.536000000000001</v>
      </c>
      <c r="I255" s="240"/>
      <c r="J255" s="236"/>
      <c r="K255" s="236"/>
      <c r="L255" s="241"/>
      <c r="M255" s="242"/>
      <c r="N255" s="243"/>
      <c r="O255" s="243"/>
      <c r="P255" s="243"/>
      <c r="Q255" s="243"/>
      <c r="R255" s="243"/>
      <c r="S255" s="243"/>
      <c r="T255" s="24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45" t="s">
        <v>169</v>
      </c>
      <c r="AU255" s="245" t="s">
        <v>80</v>
      </c>
      <c r="AV255" s="14" t="s">
        <v>80</v>
      </c>
      <c r="AW255" s="14" t="s">
        <v>171</v>
      </c>
      <c r="AX255" s="14" t="s">
        <v>70</v>
      </c>
      <c r="AY255" s="245" t="s">
        <v>158</v>
      </c>
    </row>
    <row r="256" s="14" customFormat="1">
      <c r="A256" s="14"/>
      <c r="B256" s="235"/>
      <c r="C256" s="236"/>
      <c r="D256" s="226" t="s">
        <v>169</v>
      </c>
      <c r="E256" s="237" t="s">
        <v>19</v>
      </c>
      <c r="F256" s="238" t="s">
        <v>658</v>
      </c>
      <c r="G256" s="236"/>
      <c r="H256" s="239">
        <v>13.440000000000001</v>
      </c>
      <c r="I256" s="240"/>
      <c r="J256" s="236"/>
      <c r="K256" s="236"/>
      <c r="L256" s="241"/>
      <c r="M256" s="242"/>
      <c r="N256" s="243"/>
      <c r="O256" s="243"/>
      <c r="P256" s="243"/>
      <c r="Q256" s="243"/>
      <c r="R256" s="243"/>
      <c r="S256" s="243"/>
      <c r="T256" s="24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45" t="s">
        <v>169</v>
      </c>
      <c r="AU256" s="245" t="s">
        <v>80</v>
      </c>
      <c r="AV256" s="14" t="s">
        <v>80</v>
      </c>
      <c r="AW256" s="14" t="s">
        <v>171</v>
      </c>
      <c r="AX256" s="14" t="s">
        <v>70</v>
      </c>
      <c r="AY256" s="245" t="s">
        <v>158</v>
      </c>
    </row>
    <row r="257" s="14" customFormat="1">
      <c r="A257" s="14"/>
      <c r="B257" s="235"/>
      <c r="C257" s="236"/>
      <c r="D257" s="226" t="s">
        <v>169</v>
      </c>
      <c r="E257" s="237" t="s">
        <v>19</v>
      </c>
      <c r="F257" s="238" t="s">
        <v>659</v>
      </c>
      <c r="G257" s="236"/>
      <c r="H257" s="239">
        <v>14.476800000000001</v>
      </c>
      <c r="I257" s="240"/>
      <c r="J257" s="236"/>
      <c r="K257" s="236"/>
      <c r="L257" s="241"/>
      <c r="M257" s="242"/>
      <c r="N257" s="243"/>
      <c r="O257" s="243"/>
      <c r="P257" s="243"/>
      <c r="Q257" s="243"/>
      <c r="R257" s="243"/>
      <c r="S257" s="243"/>
      <c r="T257" s="24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45" t="s">
        <v>169</v>
      </c>
      <c r="AU257" s="245" t="s">
        <v>80</v>
      </c>
      <c r="AV257" s="14" t="s">
        <v>80</v>
      </c>
      <c r="AW257" s="14" t="s">
        <v>171</v>
      </c>
      <c r="AX257" s="14" t="s">
        <v>70</v>
      </c>
      <c r="AY257" s="245" t="s">
        <v>158</v>
      </c>
    </row>
    <row r="258" s="14" customFormat="1">
      <c r="A258" s="14"/>
      <c r="B258" s="235"/>
      <c r="C258" s="236"/>
      <c r="D258" s="226" t="s">
        <v>169</v>
      </c>
      <c r="E258" s="237" t="s">
        <v>19</v>
      </c>
      <c r="F258" s="238" t="s">
        <v>660</v>
      </c>
      <c r="G258" s="236"/>
      <c r="H258" s="239">
        <v>24.834000000000003</v>
      </c>
      <c r="I258" s="240"/>
      <c r="J258" s="236"/>
      <c r="K258" s="236"/>
      <c r="L258" s="241"/>
      <c r="M258" s="242"/>
      <c r="N258" s="243"/>
      <c r="O258" s="243"/>
      <c r="P258" s="243"/>
      <c r="Q258" s="243"/>
      <c r="R258" s="243"/>
      <c r="S258" s="243"/>
      <c r="T258" s="24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45" t="s">
        <v>169</v>
      </c>
      <c r="AU258" s="245" t="s">
        <v>80</v>
      </c>
      <c r="AV258" s="14" t="s">
        <v>80</v>
      </c>
      <c r="AW258" s="14" t="s">
        <v>171</v>
      </c>
      <c r="AX258" s="14" t="s">
        <v>70</v>
      </c>
      <c r="AY258" s="245" t="s">
        <v>158</v>
      </c>
    </row>
    <row r="259" s="14" customFormat="1">
      <c r="A259" s="14"/>
      <c r="B259" s="235"/>
      <c r="C259" s="236"/>
      <c r="D259" s="226" t="s">
        <v>169</v>
      </c>
      <c r="E259" s="237" t="s">
        <v>19</v>
      </c>
      <c r="F259" s="238" t="s">
        <v>661</v>
      </c>
      <c r="G259" s="236"/>
      <c r="H259" s="239">
        <v>30.286000000000001</v>
      </c>
      <c r="I259" s="240"/>
      <c r="J259" s="236"/>
      <c r="K259" s="236"/>
      <c r="L259" s="241"/>
      <c r="M259" s="242"/>
      <c r="N259" s="243"/>
      <c r="O259" s="243"/>
      <c r="P259" s="243"/>
      <c r="Q259" s="243"/>
      <c r="R259" s="243"/>
      <c r="S259" s="243"/>
      <c r="T259" s="24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45" t="s">
        <v>169</v>
      </c>
      <c r="AU259" s="245" t="s">
        <v>80</v>
      </c>
      <c r="AV259" s="14" t="s">
        <v>80</v>
      </c>
      <c r="AW259" s="14" t="s">
        <v>171</v>
      </c>
      <c r="AX259" s="14" t="s">
        <v>70</v>
      </c>
      <c r="AY259" s="245" t="s">
        <v>158</v>
      </c>
    </row>
    <row r="260" s="14" customFormat="1">
      <c r="A260" s="14"/>
      <c r="B260" s="235"/>
      <c r="C260" s="236"/>
      <c r="D260" s="226" t="s">
        <v>169</v>
      </c>
      <c r="E260" s="237" t="s">
        <v>19</v>
      </c>
      <c r="F260" s="238" t="s">
        <v>662</v>
      </c>
      <c r="G260" s="236"/>
      <c r="H260" s="239">
        <v>23.406400000000001</v>
      </c>
      <c r="I260" s="240"/>
      <c r="J260" s="236"/>
      <c r="K260" s="236"/>
      <c r="L260" s="241"/>
      <c r="M260" s="242"/>
      <c r="N260" s="243"/>
      <c r="O260" s="243"/>
      <c r="P260" s="243"/>
      <c r="Q260" s="243"/>
      <c r="R260" s="243"/>
      <c r="S260" s="243"/>
      <c r="T260" s="24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45" t="s">
        <v>169</v>
      </c>
      <c r="AU260" s="245" t="s">
        <v>80</v>
      </c>
      <c r="AV260" s="14" t="s">
        <v>80</v>
      </c>
      <c r="AW260" s="14" t="s">
        <v>171</v>
      </c>
      <c r="AX260" s="14" t="s">
        <v>70</v>
      </c>
      <c r="AY260" s="245" t="s">
        <v>158</v>
      </c>
    </row>
    <row r="261" s="14" customFormat="1">
      <c r="A261" s="14"/>
      <c r="B261" s="235"/>
      <c r="C261" s="236"/>
      <c r="D261" s="226" t="s">
        <v>169</v>
      </c>
      <c r="E261" s="237" t="s">
        <v>19</v>
      </c>
      <c r="F261" s="238" t="s">
        <v>663</v>
      </c>
      <c r="G261" s="236"/>
      <c r="H261" s="239">
        <v>18.479200000000002</v>
      </c>
      <c r="I261" s="240"/>
      <c r="J261" s="236"/>
      <c r="K261" s="236"/>
      <c r="L261" s="241"/>
      <c r="M261" s="242"/>
      <c r="N261" s="243"/>
      <c r="O261" s="243"/>
      <c r="P261" s="243"/>
      <c r="Q261" s="243"/>
      <c r="R261" s="243"/>
      <c r="S261" s="243"/>
      <c r="T261" s="24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45" t="s">
        <v>169</v>
      </c>
      <c r="AU261" s="245" t="s">
        <v>80</v>
      </c>
      <c r="AV261" s="14" t="s">
        <v>80</v>
      </c>
      <c r="AW261" s="14" t="s">
        <v>171</v>
      </c>
      <c r="AX261" s="14" t="s">
        <v>70</v>
      </c>
      <c r="AY261" s="245" t="s">
        <v>158</v>
      </c>
    </row>
    <row r="262" s="14" customFormat="1">
      <c r="A262" s="14"/>
      <c r="B262" s="235"/>
      <c r="C262" s="236"/>
      <c r="D262" s="226" t="s">
        <v>169</v>
      </c>
      <c r="E262" s="237" t="s">
        <v>19</v>
      </c>
      <c r="F262" s="238" t="s">
        <v>664</v>
      </c>
      <c r="G262" s="236"/>
      <c r="H262" s="239">
        <v>16.686</v>
      </c>
      <c r="I262" s="240"/>
      <c r="J262" s="236"/>
      <c r="K262" s="236"/>
      <c r="L262" s="241"/>
      <c r="M262" s="242"/>
      <c r="N262" s="243"/>
      <c r="O262" s="243"/>
      <c r="P262" s="243"/>
      <c r="Q262" s="243"/>
      <c r="R262" s="243"/>
      <c r="S262" s="243"/>
      <c r="T262" s="24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45" t="s">
        <v>169</v>
      </c>
      <c r="AU262" s="245" t="s">
        <v>80</v>
      </c>
      <c r="AV262" s="14" t="s">
        <v>80</v>
      </c>
      <c r="AW262" s="14" t="s">
        <v>171</v>
      </c>
      <c r="AX262" s="14" t="s">
        <v>70</v>
      </c>
      <c r="AY262" s="245" t="s">
        <v>158</v>
      </c>
    </row>
    <row r="263" s="14" customFormat="1">
      <c r="A263" s="14"/>
      <c r="B263" s="235"/>
      <c r="C263" s="236"/>
      <c r="D263" s="226" t="s">
        <v>169</v>
      </c>
      <c r="E263" s="237" t="s">
        <v>19</v>
      </c>
      <c r="F263" s="238" t="s">
        <v>665</v>
      </c>
      <c r="G263" s="236"/>
      <c r="H263" s="239">
        <v>53.408799999999992</v>
      </c>
      <c r="I263" s="240"/>
      <c r="J263" s="236"/>
      <c r="K263" s="236"/>
      <c r="L263" s="241"/>
      <c r="M263" s="242"/>
      <c r="N263" s="243"/>
      <c r="O263" s="243"/>
      <c r="P263" s="243"/>
      <c r="Q263" s="243"/>
      <c r="R263" s="243"/>
      <c r="S263" s="243"/>
      <c r="T263" s="24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45" t="s">
        <v>169</v>
      </c>
      <c r="AU263" s="245" t="s">
        <v>80</v>
      </c>
      <c r="AV263" s="14" t="s">
        <v>80</v>
      </c>
      <c r="AW263" s="14" t="s">
        <v>171</v>
      </c>
      <c r="AX263" s="14" t="s">
        <v>70</v>
      </c>
      <c r="AY263" s="245" t="s">
        <v>158</v>
      </c>
    </row>
    <row r="264" s="14" customFormat="1">
      <c r="A264" s="14"/>
      <c r="B264" s="235"/>
      <c r="C264" s="236"/>
      <c r="D264" s="226" t="s">
        <v>169</v>
      </c>
      <c r="E264" s="237" t="s">
        <v>19</v>
      </c>
      <c r="F264" s="238" t="s">
        <v>666</v>
      </c>
      <c r="G264" s="236"/>
      <c r="H264" s="239">
        <v>18.849600000000002</v>
      </c>
      <c r="I264" s="240"/>
      <c r="J264" s="236"/>
      <c r="K264" s="236"/>
      <c r="L264" s="241"/>
      <c r="M264" s="242"/>
      <c r="N264" s="243"/>
      <c r="O264" s="243"/>
      <c r="P264" s="243"/>
      <c r="Q264" s="243"/>
      <c r="R264" s="243"/>
      <c r="S264" s="243"/>
      <c r="T264" s="24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45" t="s">
        <v>169</v>
      </c>
      <c r="AU264" s="245" t="s">
        <v>80</v>
      </c>
      <c r="AV264" s="14" t="s">
        <v>80</v>
      </c>
      <c r="AW264" s="14" t="s">
        <v>171</v>
      </c>
      <c r="AX264" s="14" t="s">
        <v>70</v>
      </c>
      <c r="AY264" s="245" t="s">
        <v>158</v>
      </c>
    </row>
    <row r="265" s="14" customFormat="1">
      <c r="A265" s="14"/>
      <c r="B265" s="235"/>
      <c r="C265" s="236"/>
      <c r="D265" s="226" t="s">
        <v>169</v>
      </c>
      <c r="E265" s="237" t="s">
        <v>19</v>
      </c>
      <c r="F265" s="238" t="s">
        <v>667</v>
      </c>
      <c r="G265" s="236"/>
      <c r="H265" s="239">
        <v>55.924799999999998</v>
      </c>
      <c r="I265" s="240"/>
      <c r="J265" s="236"/>
      <c r="K265" s="236"/>
      <c r="L265" s="241"/>
      <c r="M265" s="242"/>
      <c r="N265" s="243"/>
      <c r="O265" s="243"/>
      <c r="P265" s="243"/>
      <c r="Q265" s="243"/>
      <c r="R265" s="243"/>
      <c r="S265" s="243"/>
      <c r="T265" s="24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45" t="s">
        <v>169</v>
      </c>
      <c r="AU265" s="245" t="s">
        <v>80</v>
      </c>
      <c r="AV265" s="14" t="s">
        <v>80</v>
      </c>
      <c r="AW265" s="14" t="s">
        <v>171</v>
      </c>
      <c r="AX265" s="14" t="s">
        <v>70</v>
      </c>
      <c r="AY265" s="245" t="s">
        <v>158</v>
      </c>
    </row>
    <row r="266" s="14" customFormat="1">
      <c r="A266" s="14"/>
      <c r="B266" s="235"/>
      <c r="C266" s="236"/>
      <c r="D266" s="226" t="s">
        <v>169</v>
      </c>
      <c r="E266" s="237" t="s">
        <v>19</v>
      </c>
      <c r="F266" s="238" t="s">
        <v>668</v>
      </c>
      <c r="G266" s="236"/>
      <c r="H266" s="239">
        <v>15.206399999999999</v>
      </c>
      <c r="I266" s="240"/>
      <c r="J266" s="236"/>
      <c r="K266" s="236"/>
      <c r="L266" s="241"/>
      <c r="M266" s="242"/>
      <c r="N266" s="243"/>
      <c r="O266" s="243"/>
      <c r="P266" s="243"/>
      <c r="Q266" s="243"/>
      <c r="R266" s="243"/>
      <c r="S266" s="243"/>
      <c r="T266" s="24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45" t="s">
        <v>169</v>
      </c>
      <c r="AU266" s="245" t="s">
        <v>80</v>
      </c>
      <c r="AV266" s="14" t="s">
        <v>80</v>
      </c>
      <c r="AW266" s="14" t="s">
        <v>171</v>
      </c>
      <c r="AX266" s="14" t="s">
        <v>70</v>
      </c>
      <c r="AY266" s="245" t="s">
        <v>158</v>
      </c>
    </row>
    <row r="267" s="14" customFormat="1">
      <c r="A267" s="14"/>
      <c r="B267" s="235"/>
      <c r="C267" s="236"/>
      <c r="D267" s="226" t="s">
        <v>169</v>
      </c>
      <c r="E267" s="237" t="s">
        <v>19</v>
      </c>
      <c r="F267" s="238" t="s">
        <v>669</v>
      </c>
      <c r="G267" s="236"/>
      <c r="H267" s="239">
        <v>7.3360000000000012</v>
      </c>
      <c r="I267" s="240"/>
      <c r="J267" s="236"/>
      <c r="K267" s="236"/>
      <c r="L267" s="241"/>
      <c r="M267" s="242"/>
      <c r="N267" s="243"/>
      <c r="O267" s="243"/>
      <c r="P267" s="243"/>
      <c r="Q267" s="243"/>
      <c r="R267" s="243"/>
      <c r="S267" s="243"/>
      <c r="T267" s="24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45" t="s">
        <v>169</v>
      </c>
      <c r="AU267" s="245" t="s">
        <v>80</v>
      </c>
      <c r="AV267" s="14" t="s">
        <v>80</v>
      </c>
      <c r="AW267" s="14" t="s">
        <v>171</v>
      </c>
      <c r="AX267" s="14" t="s">
        <v>70</v>
      </c>
      <c r="AY267" s="245" t="s">
        <v>158</v>
      </c>
    </row>
    <row r="268" s="14" customFormat="1">
      <c r="A268" s="14"/>
      <c r="B268" s="235"/>
      <c r="C268" s="236"/>
      <c r="D268" s="226" t="s">
        <v>169</v>
      </c>
      <c r="E268" s="237" t="s">
        <v>19</v>
      </c>
      <c r="F268" s="238" t="s">
        <v>670</v>
      </c>
      <c r="G268" s="236"/>
      <c r="H268" s="239">
        <v>5.8579999999999997</v>
      </c>
      <c r="I268" s="240"/>
      <c r="J268" s="236"/>
      <c r="K268" s="236"/>
      <c r="L268" s="241"/>
      <c r="M268" s="242"/>
      <c r="N268" s="243"/>
      <c r="O268" s="243"/>
      <c r="P268" s="243"/>
      <c r="Q268" s="243"/>
      <c r="R268" s="243"/>
      <c r="S268" s="243"/>
      <c r="T268" s="24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45" t="s">
        <v>169</v>
      </c>
      <c r="AU268" s="245" t="s">
        <v>80</v>
      </c>
      <c r="AV268" s="14" t="s">
        <v>80</v>
      </c>
      <c r="AW268" s="14" t="s">
        <v>171</v>
      </c>
      <c r="AX268" s="14" t="s">
        <v>70</v>
      </c>
      <c r="AY268" s="245" t="s">
        <v>158</v>
      </c>
    </row>
    <row r="269" s="14" customFormat="1">
      <c r="A269" s="14"/>
      <c r="B269" s="235"/>
      <c r="C269" s="236"/>
      <c r="D269" s="226" t="s">
        <v>169</v>
      </c>
      <c r="E269" s="237" t="s">
        <v>19</v>
      </c>
      <c r="F269" s="238" t="s">
        <v>671</v>
      </c>
      <c r="G269" s="236"/>
      <c r="H269" s="239">
        <v>23.231999999999999</v>
      </c>
      <c r="I269" s="240"/>
      <c r="J269" s="236"/>
      <c r="K269" s="236"/>
      <c r="L269" s="241"/>
      <c r="M269" s="242"/>
      <c r="N269" s="243"/>
      <c r="O269" s="243"/>
      <c r="P269" s="243"/>
      <c r="Q269" s="243"/>
      <c r="R269" s="243"/>
      <c r="S269" s="243"/>
      <c r="T269" s="24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45" t="s">
        <v>169</v>
      </c>
      <c r="AU269" s="245" t="s">
        <v>80</v>
      </c>
      <c r="AV269" s="14" t="s">
        <v>80</v>
      </c>
      <c r="AW269" s="14" t="s">
        <v>171</v>
      </c>
      <c r="AX269" s="14" t="s">
        <v>70</v>
      </c>
      <c r="AY269" s="245" t="s">
        <v>158</v>
      </c>
    </row>
    <row r="270" s="14" customFormat="1">
      <c r="A270" s="14"/>
      <c r="B270" s="235"/>
      <c r="C270" s="236"/>
      <c r="D270" s="226" t="s">
        <v>169</v>
      </c>
      <c r="E270" s="237" t="s">
        <v>19</v>
      </c>
      <c r="F270" s="238" t="s">
        <v>672</v>
      </c>
      <c r="G270" s="236"/>
      <c r="H270" s="239">
        <v>4.7907999999999999</v>
      </c>
      <c r="I270" s="240"/>
      <c r="J270" s="236"/>
      <c r="K270" s="236"/>
      <c r="L270" s="241"/>
      <c r="M270" s="242"/>
      <c r="N270" s="243"/>
      <c r="O270" s="243"/>
      <c r="P270" s="243"/>
      <c r="Q270" s="243"/>
      <c r="R270" s="243"/>
      <c r="S270" s="243"/>
      <c r="T270" s="24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45" t="s">
        <v>169</v>
      </c>
      <c r="AU270" s="245" t="s">
        <v>80</v>
      </c>
      <c r="AV270" s="14" t="s">
        <v>80</v>
      </c>
      <c r="AW270" s="14" t="s">
        <v>171</v>
      </c>
      <c r="AX270" s="14" t="s">
        <v>70</v>
      </c>
      <c r="AY270" s="245" t="s">
        <v>158</v>
      </c>
    </row>
    <row r="271" s="14" customFormat="1">
      <c r="A271" s="14"/>
      <c r="B271" s="235"/>
      <c r="C271" s="236"/>
      <c r="D271" s="226" t="s">
        <v>169</v>
      </c>
      <c r="E271" s="237" t="s">
        <v>19</v>
      </c>
      <c r="F271" s="238" t="s">
        <v>673</v>
      </c>
      <c r="G271" s="236"/>
      <c r="H271" s="239">
        <v>7.2228000000000003</v>
      </c>
      <c r="I271" s="240"/>
      <c r="J271" s="236"/>
      <c r="K271" s="236"/>
      <c r="L271" s="241"/>
      <c r="M271" s="242"/>
      <c r="N271" s="243"/>
      <c r="O271" s="243"/>
      <c r="P271" s="243"/>
      <c r="Q271" s="243"/>
      <c r="R271" s="243"/>
      <c r="S271" s="243"/>
      <c r="T271" s="24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45" t="s">
        <v>169</v>
      </c>
      <c r="AU271" s="245" t="s">
        <v>80</v>
      </c>
      <c r="AV271" s="14" t="s">
        <v>80</v>
      </c>
      <c r="AW271" s="14" t="s">
        <v>171</v>
      </c>
      <c r="AX271" s="14" t="s">
        <v>70</v>
      </c>
      <c r="AY271" s="245" t="s">
        <v>158</v>
      </c>
    </row>
    <row r="272" s="14" customFormat="1">
      <c r="A272" s="14"/>
      <c r="B272" s="235"/>
      <c r="C272" s="236"/>
      <c r="D272" s="226" t="s">
        <v>169</v>
      </c>
      <c r="E272" s="237" t="s">
        <v>19</v>
      </c>
      <c r="F272" s="238" t="s">
        <v>674</v>
      </c>
      <c r="G272" s="236"/>
      <c r="H272" s="239">
        <v>40.473600000000005</v>
      </c>
      <c r="I272" s="240"/>
      <c r="J272" s="236"/>
      <c r="K272" s="236"/>
      <c r="L272" s="241"/>
      <c r="M272" s="242"/>
      <c r="N272" s="243"/>
      <c r="O272" s="243"/>
      <c r="P272" s="243"/>
      <c r="Q272" s="243"/>
      <c r="R272" s="243"/>
      <c r="S272" s="243"/>
      <c r="T272" s="24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45" t="s">
        <v>169</v>
      </c>
      <c r="AU272" s="245" t="s">
        <v>80</v>
      </c>
      <c r="AV272" s="14" t="s">
        <v>80</v>
      </c>
      <c r="AW272" s="14" t="s">
        <v>171</v>
      </c>
      <c r="AX272" s="14" t="s">
        <v>70</v>
      </c>
      <c r="AY272" s="245" t="s">
        <v>158</v>
      </c>
    </row>
    <row r="273" s="14" customFormat="1">
      <c r="A273" s="14"/>
      <c r="B273" s="235"/>
      <c r="C273" s="236"/>
      <c r="D273" s="226" t="s">
        <v>169</v>
      </c>
      <c r="E273" s="236"/>
      <c r="F273" s="238" t="s">
        <v>716</v>
      </c>
      <c r="G273" s="236"/>
      <c r="H273" s="239">
        <v>312.56200000000001</v>
      </c>
      <c r="I273" s="240"/>
      <c r="J273" s="236"/>
      <c r="K273" s="236"/>
      <c r="L273" s="241"/>
      <c r="M273" s="242"/>
      <c r="N273" s="243"/>
      <c r="O273" s="243"/>
      <c r="P273" s="243"/>
      <c r="Q273" s="243"/>
      <c r="R273" s="243"/>
      <c r="S273" s="243"/>
      <c r="T273" s="24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45" t="s">
        <v>169</v>
      </c>
      <c r="AU273" s="245" t="s">
        <v>80</v>
      </c>
      <c r="AV273" s="14" t="s">
        <v>80</v>
      </c>
      <c r="AW273" s="14" t="s">
        <v>4</v>
      </c>
      <c r="AX273" s="14" t="s">
        <v>78</v>
      </c>
      <c r="AY273" s="245" t="s">
        <v>158</v>
      </c>
    </row>
    <row r="274" s="2" customFormat="1" ht="30" customHeight="1">
      <c r="A274" s="40"/>
      <c r="B274" s="41"/>
      <c r="C274" s="206" t="s">
        <v>279</v>
      </c>
      <c r="D274" s="206" t="s">
        <v>160</v>
      </c>
      <c r="E274" s="207" t="s">
        <v>329</v>
      </c>
      <c r="F274" s="208" t="s">
        <v>330</v>
      </c>
      <c r="G274" s="209" t="s">
        <v>234</v>
      </c>
      <c r="H274" s="210">
        <v>168.30199999999999</v>
      </c>
      <c r="I274" s="211"/>
      <c r="J274" s="212">
        <f>ROUND(I274*H274,2)</f>
        <v>0</v>
      </c>
      <c r="K274" s="208" t="s">
        <v>164</v>
      </c>
      <c r="L274" s="46"/>
      <c r="M274" s="213" t="s">
        <v>19</v>
      </c>
      <c r="N274" s="214" t="s">
        <v>41</v>
      </c>
      <c r="O274" s="86"/>
      <c r="P274" s="215">
        <f>O274*H274</f>
        <v>0</v>
      </c>
      <c r="Q274" s="215">
        <v>0</v>
      </c>
      <c r="R274" s="215">
        <f>Q274*H274</f>
        <v>0</v>
      </c>
      <c r="S274" s="215">
        <v>0</v>
      </c>
      <c r="T274" s="216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17" t="s">
        <v>165</v>
      </c>
      <c r="AT274" s="217" t="s">
        <v>160</v>
      </c>
      <c r="AU274" s="217" t="s">
        <v>80</v>
      </c>
      <c r="AY274" s="19" t="s">
        <v>158</v>
      </c>
      <c r="BE274" s="218">
        <f>IF(N274="základní",J274,0)</f>
        <v>0</v>
      </c>
      <c r="BF274" s="218">
        <f>IF(N274="snížená",J274,0)</f>
        <v>0</v>
      </c>
      <c r="BG274" s="218">
        <f>IF(N274="zákl. přenesená",J274,0)</f>
        <v>0</v>
      </c>
      <c r="BH274" s="218">
        <f>IF(N274="sníž. přenesená",J274,0)</f>
        <v>0</v>
      </c>
      <c r="BI274" s="218">
        <f>IF(N274="nulová",J274,0)</f>
        <v>0</v>
      </c>
      <c r="BJ274" s="19" t="s">
        <v>78</v>
      </c>
      <c r="BK274" s="218">
        <f>ROUND(I274*H274,2)</f>
        <v>0</v>
      </c>
      <c r="BL274" s="19" t="s">
        <v>165</v>
      </c>
      <c r="BM274" s="217" t="s">
        <v>717</v>
      </c>
    </row>
    <row r="275" s="2" customFormat="1">
      <c r="A275" s="40"/>
      <c r="B275" s="41"/>
      <c r="C275" s="42"/>
      <c r="D275" s="219" t="s">
        <v>167</v>
      </c>
      <c r="E275" s="42"/>
      <c r="F275" s="220" t="s">
        <v>332</v>
      </c>
      <c r="G275" s="42"/>
      <c r="H275" s="42"/>
      <c r="I275" s="221"/>
      <c r="J275" s="42"/>
      <c r="K275" s="42"/>
      <c r="L275" s="46"/>
      <c r="M275" s="222"/>
      <c r="N275" s="223"/>
      <c r="O275" s="86"/>
      <c r="P275" s="86"/>
      <c r="Q275" s="86"/>
      <c r="R275" s="86"/>
      <c r="S275" s="86"/>
      <c r="T275" s="87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167</v>
      </c>
      <c r="AU275" s="19" t="s">
        <v>80</v>
      </c>
    </row>
    <row r="276" s="13" customFormat="1">
      <c r="A276" s="13"/>
      <c r="B276" s="224"/>
      <c r="C276" s="225"/>
      <c r="D276" s="226" t="s">
        <v>169</v>
      </c>
      <c r="E276" s="227" t="s">
        <v>19</v>
      </c>
      <c r="F276" s="228" t="s">
        <v>333</v>
      </c>
      <c r="G276" s="225"/>
      <c r="H276" s="227" t="s">
        <v>19</v>
      </c>
      <c r="I276" s="229"/>
      <c r="J276" s="225"/>
      <c r="K276" s="225"/>
      <c r="L276" s="230"/>
      <c r="M276" s="231"/>
      <c r="N276" s="232"/>
      <c r="O276" s="232"/>
      <c r="P276" s="232"/>
      <c r="Q276" s="232"/>
      <c r="R276" s="232"/>
      <c r="S276" s="232"/>
      <c r="T276" s="23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34" t="s">
        <v>169</v>
      </c>
      <c r="AU276" s="234" t="s">
        <v>80</v>
      </c>
      <c r="AV276" s="13" t="s">
        <v>78</v>
      </c>
      <c r="AW276" s="13" t="s">
        <v>171</v>
      </c>
      <c r="AX276" s="13" t="s">
        <v>70</v>
      </c>
      <c r="AY276" s="234" t="s">
        <v>158</v>
      </c>
    </row>
    <row r="277" s="14" customFormat="1">
      <c r="A277" s="14"/>
      <c r="B277" s="235"/>
      <c r="C277" s="236"/>
      <c r="D277" s="226" t="s">
        <v>169</v>
      </c>
      <c r="E277" s="237" t="s">
        <v>19</v>
      </c>
      <c r="F277" s="238" t="s">
        <v>655</v>
      </c>
      <c r="G277" s="236"/>
      <c r="H277" s="239">
        <v>47.610000000000007</v>
      </c>
      <c r="I277" s="240"/>
      <c r="J277" s="236"/>
      <c r="K277" s="236"/>
      <c r="L277" s="241"/>
      <c r="M277" s="242"/>
      <c r="N277" s="243"/>
      <c r="O277" s="243"/>
      <c r="P277" s="243"/>
      <c r="Q277" s="243"/>
      <c r="R277" s="243"/>
      <c r="S277" s="243"/>
      <c r="T277" s="24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45" t="s">
        <v>169</v>
      </c>
      <c r="AU277" s="245" t="s">
        <v>80</v>
      </c>
      <c r="AV277" s="14" t="s">
        <v>80</v>
      </c>
      <c r="AW277" s="14" t="s">
        <v>171</v>
      </c>
      <c r="AX277" s="14" t="s">
        <v>70</v>
      </c>
      <c r="AY277" s="245" t="s">
        <v>158</v>
      </c>
    </row>
    <row r="278" s="14" customFormat="1">
      <c r="A278" s="14"/>
      <c r="B278" s="235"/>
      <c r="C278" s="236"/>
      <c r="D278" s="226" t="s">
        <v>169</v>
      </c>
      <c r="E278" s="237" t="s">
        <v>19</v>
      </c>
      <c r="F278" s="238" t="s">
        <v>656</v>
      </c>
      <c r="G278" s="236"/>
      <c r="H278" s="239">
        <v>43.807199999999995</v>
      </c>
      <c r="I278" s="240"/>
      <c r="J278" s="236"/>
      <c r="K278" s="236"/>
      <c r="L278" s="241"/>
      <c r="M278" s="242"/>
      <c r="N278" s="243"/>
      <c r="O278" s="243"/>
      <c r="P278" s="243"/>
      <c r="Q278" s="243"/>
      <c r="R278" s="243"/>
      <c r="S278" s="243"/>
      <c r="T278" s="24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45" t="s">
        <v>169</v>
      </c>
      <c r="AU278" s="245" t="s">
        <v>80</v>
      </c>
      <c r="AV278" s="14" t="s">
        <v>80</v>
      </c>
      <c r="AW278" s="14" t="s">
        <v>171</v>
      </c>
      <c r="AX278" s="14" t="s">
        <v>70</v>
      </c>
      <c r="AY278" s="245" t="s">
        <v>158</v>
      </c>
    </row>
    <row r="279" s="14" customFormat="1">
      <c r="A279" s="14"/>
      <c r="B279" s="235"/>
      <c r="C279" s="236"/>
      <c r="D279" s="226" t="s">
        <v>169</v>
      </c>
      <c r="E279" s="237" t="s">
        <v>19</v>
      </c>
      <c r="F279" s="238" t="s">
        <v>657</v>
      </c>
      <c r="G279" s="236"/>
      <c r="H279" s="239">
        <v>15.536000000000001</v>
      </c>
      <c r="I279" s="240"/>
      <c r="J279" s="236"/>
      <c r="K279" s="236"/>
      <c r="L279" s="241"/>
      <c r="M279" s="242"/>
      <c r="N279" s="243"/>
      <c r="O279" s="243"/>
      <c r="P279" s="243"/>
      <c r="Q279" s="243"/>
      <c r="R279" s="243"/>
      <c r="S279" s="243"/>
      <c r="T279" s="24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45" t="s">
        <v>169</v>
      </c>
      <c r="AU279" s="245" t="s">
        <v>80</v>
      </c>
      <c r="AV279" s="14" t="s">
        <v>80</v>
      </c>
      <c r="AW279" s="14" t="s">
        <v>171</v>
      </c>
      <c r="AX279" s="14" t="s">
        <v>70</v>
      </c>
      <c r="AY279" s="245" t="s">
        <v>158</v>
      </c>
    </row>
    <row r="280" s="14" customFormat="1">
      <c r="A280" s="14"/>
      <c r="B280" s="235"/>
      <c r="C280" s="236"/>
      <c r="D280" s="226" t="s">
        <v>169</v>
      </c>
      <c r="E280" s="237" t="s">
        <v>19</v>
      </c>
      <c r="F280" s="238" t="s">
        <v>658</v>
      </c>
      <c r="G280" s="236"/>
      <c r="H280" s="239">
        <v>13.440000000000001</v>
      </c>
      <c r="I280" s="240"/>
      <c r="J280" s="236"/>
      <c r="K280" s="236"/>
      <c r="L280" s="241"/>
      <c r="M280" s="242"/>
      <c r="N280" s="243"/>
      <c r="O280" s="243"/>
      <c r="P280" s="243"/>
      <c r="Q280" s="243"/>
      <c r="R280" s="243"/>
      <c r="S280" s="243"/>
      <c r="T280" s="24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45" t="s">
        <v>169</v>
      </c>
      <c r="AU280" s="245" t="s">
        <v>80</v>
      </c>
      <c r="AV280" s="14" t="s">
        <v>80</v>
      </c>
      <c r="AW280" s="14" t="s">
        <v>171</v>
      </c>
      <c r="AX280" s="14" t="s">
        <v>70</v>
      </c>
      <c r="AY280" s="245" t="s">
        <v>158</v>
      </c>
    </row>
    <row r="281" s="14" customFormat="1">
      <c r="A281" s="14"/>
      <c r="B281" s="235"/>
      <c r="C281" s="236"/>
      <c r="D281" s="226" t="s">
        <v>169</v>
      </c>
      <c r="E281" s="237" t="s">
        <v>19</v>
      </c>
      <c r="F281" s="238" t="s">
        <v>659</v>
      </c>
      <c r="G281" s="236"/>
      <c r="H281" s="239">
        <v>14.476800000000001</v>
      </c>
      <c r="I281" s="240"/>
      <c r="J281" s="236"/>
      <c r="K281" s="236"/>
      <c r="L281" s="241"/>
      <c r="M281" s="242"/>
      <c r="N281" s="243"/>
      <c r="O281" s="243"/>
      <c r="P281" s="243"/>
      <c r="Q281" s="243"/>
      <c r="R281" s="243"/>
      <c r="S281" s="243"/>
      <c r="T281" s="24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45" t="s">
        <v>169</v>
      </c>
      <c r="AU281" s="245" t="s">
        <v>80</v>
      </c>
      <c r="AV281" s="14" t="s">
        <v>80</v>
      </c>
      <c r="AW281" s="14" t="s">
        <v>171</v>
      </c>
      <c r="AX281" s="14" t="s">
        <v>70</v>
      </c>
      <c r="AY281" s="245" t="s">
        <v>158</v>
      </c>
    </row>
    <row r="282" s="14" customFormat="1">
      <c r="A282" s="14"/>
      <c r="B282" s="235"/>
      <c r="C282" s="236"/>
      <c r="D282" s="226" t="s">
        <v>169</v>
      </c>
      <c r="E282" s="237" t="s">
        <v>19</v>
      </c>
      <c r="F282" s="238" t="s">
        <v>660</v>
      </c>
      <c r="G282" s="236"/>
      <c r="H282" s="239">
        <v>24.834000000000003</v>
      </c>
      <c r="I282" s="240"/>
      <c r="J282" s="236"/>
      <c r="K282" s="236"/>
      <c r="L282" s="241"/>
      <c r="M282" s="242"/>
      <c r="N282" s="243"/>
      <c r="O282" s="243"/>
      <c r="P282" s="243"/>
      <c r="Q282" s="243"/>
      <c r="R282" s="243"/>
      <c r="S282" s="243"/>
      <c r="T282" s="24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45" t="s">
        <v>169</v>
      </c>
      <c r="AU282" s="245" t="s">
        <v>80</v>
      </c>
      <c r="AV282" s="14" t="s">
        <v>80</v>
      </c>
      <c r="AW282" s="14" t="s">
        <v>171</v>
      </c>
      <c r="AX282" s="14" t="s">
        <v>70</v>
      </c>
      <c r="AY282" s="245" t="s">
        <v>158</v>
      </c>
    </row>
    <row r="283" s="14" customFormat="1">
      <c r="A283" s="14"/>
      <c r="B283" s="235"/>
      <c r="C283" s="236"/>
      <c r="D283" s="226" t="s">
        <v>169</v>
      </c>
      <c r="E283" s="237" t="s">
        <v>19</v>
      </c>
      <c r="F283" s="238" t="s">
        <v>661</v>
      </c>
      <c r="G283" s="236"/>
      <c r="H283" s="239">
        <v>30.286000000000001</v>
      </c>
      <c r="I283" s="240"/>
      <c r="J283" s="236"/>
      <c r="K283" s="236"/>
      <c r="L283" s="241"/>
      <c r="M283" s="242"/>
      <c r="N283" s="243"/>
      <c r="O283" s="243"/>
      <c r="P283" s="243"/>
      <c r="Q283" s="243"/>
      <c r="R283" s="243"/>
      <c r="S283" s="243"/>
      <c r="T283" s="24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45" t="s">
        <v>169</v>
      </c>
      <c r="AU283" s="245" t="s">
        <v>80</v>
      </c>
      <c r="AV283" s="14" t="s">
        <v>80</v>
      </c>
      <c r="AW283" s="14" t="s">
        <v>171</v>
      </c>
      <c r="AX283" s="14" t="s">
        <v>70</v>
      </c>
      <c r="AY283" s="245" t="s">
        <v>158</v>
      </c>
    </row>
    <row r="284" s="14" customFormat="1">
      <c r="A284" s="14"/>
      <c r="B284" s="235"/>
      <c r="C284" s="236"/>
      <c r="D284" s="226" t="s">
        <v>169</v>
      </c>
      <c r="E284" s="237" t="s">
        <v>19</v>
      </c>
      <c r="F284" s="238" t="s">
        <v>662</v>
      </c>
      <c r="G284" s="236"/>
      <c r="H284" s="239">
        <v>23.406400000000001</v>
      </c>
      <c r="I284" s="240"/>
      <c r="J284" s="236"/>
      <c r="K284" s="236"/>
      <c r="L284" s="241"/>
      <c r="M284" s="242"/>
      <c r="N284" s="243"/>
      <c r="O284" s="243"/>
      <c r="P284" s="243"/>
      <c r="Q284" s="243"/>
      <c r="R284" s="243"/>
      <c r="S284" s="243"/>
      <c r="T284" s="24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45" t="s">
        <v>169</v>
      </c>
      <c r="AU284" s="245" t="s">
        <v>80</v>
      </c>
      <c r="AV284" s="14" t="s">
        <v>80</v>
      </c>
      <c r="AW284" s="14" t="s">
        <v>171</v>
      </c>
      <c r="AX284" s="14" t="s">
        <v>70</v>
      </c>
      <c r="AY284" s="245" t="s">
        <v>158</v>
      </c>
    </row>
    <row r="285" s="14" customFormat="1">
      <c r="A285" s="14"/>
      <c r="B285" s="235"/>
      <c r="C285" s="236"/>
      <c r="D285" s="226" t="s">
        <v>169</v>
      </c>
      <c r="E285" s="237" t="s">
        <v>19</v>
      </c>
      <c r="F285" s="238" t="s">
        <v>663</v>
      </c>
      <c r="G285" s="236"/>
      <c r="H285" s="239">
        <v>18.479200000000002</v>
      </c>
      <c r="I285" s="240"/>
      <c r="J285" s="236"/>
      <c r="K285" s="236"/>
      <c r="L285" s="241"/>
      <c r="M285" s="242"/>
      <c r="N285" s="243"/>
      <c r="O285" s="243"/>
      <c r="P285" s="243"/>
      <c r="Q285" s="243"/>
      <c r="R285" s="243"/>
      <c r="S285" s="243"/>
      <c r="T285" s="24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45" t="s">
        <v>169</v>
      </c>
      <c r="AU285" s="245" t="s">
        <v>80</v>
      </c>
      <c r="AV285" s="14" t="s">
        <v>80</v>
      </c>
      <c r="AW285" s="14" t="s">
        <v>171</v>
      </c>
      <c r="AX285" s="14" t="s">
        <v>70</v>
      </c>
      <c r="AY285" s="245" t="s">
        <v>158</v>
      </c>
    </row>
    <row r="286" s="14" customFormat="1">
      <c r="A286" s="14"/>
      <c r="B286" s="235"/>
      <c r="C286" s="236"/>
      <c r="D286" s="226" t="s">
        <v>169</v>
      </c>
      <c r="E286" s="237" t="s">
        <v>19</v>
      </c>
      <c r="F286" s="238" t="s">
        <v>664</v>
      </c>
      <c r="G286" s="236"/>
      <c r="H286" s="239">
        <v>16.686</v>
      </c>
      <c r="I286" s="240"/>
      <c r="J286" s="236"/>
      <c r="K286" s="236"/>
      <c r="L286" s="241"/>
      <c r="M286" s="242"/>
      <c r="N286" s="243"/>
      <c r="O286" s="243"/>
      <c r="P286" s="243"/>
      <c r="Q286" s="243"/>
      <c r="R286" s="243"/>
      <c r="S286" s="243"/>
      <c r="T286" s="24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45" t="s">
        <v>169</v>
      </c>
      <c r="AU286" s="245" t="s">
        <v>80</v>
      </c>
      <c r="AV286" s="14" t="s">
        <v>80</v>
      </c>
      <c r="AW286" s="14" t="s">
        <v>171</v>
      </c>
      <c r="AX286" s="14" t="s">
        <v>70</v>
      </c>
      <c r="AY286" s="245" t="s">
        <v>158</v>
      </c>
    </row>
    <row r="287" s="14" customFormat="1">
      <c r="A287" s="14"/>
      <c r="B287" s="235"/>
      <c r="C287" s="236"/>
      <c r="D287" s="226" t="s">
        <v>169</v>
      </c>
      <c r="E287" s="237" t="s">
        <v>19</v>
      </c>
      <c r="F287" s="238" t="s">
        <v>665</v>
      </c>
      <c r="G287" s="236"/>
      <c r="H287" s="239">
        <v>53.408799999999992</v>
      </c>
      <c r="I287" s="240"/>
      <c r="J287" s="236"/>
      <c r="K287" s="236"/>
      <c r="L287" s="241"/>
      <c r="M287" s="242"/>
      <c r="N287" s="243"/>
      <c r="O287" s="243"/>
      <c r="P287" s="243"/>
      <c r="Q287" s="243"/>
      <c r="R287" s="243"/>
      <c r="S287" s="243"/>
      <c r="T287" s="24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45" t="s">
        <v>169</v>
      </c>
      <c r="AU287" s="245" t="s">
        <v>80</v>
      </c>
      <c r="AV287" s="14" t="s">
        <v>80</v>
      </c>
      <c r="AW287" s="14" t="s">
        <v>171</v>
      </c>
      <c r="AX287" s="14" t="s">
        <v>70</v>
      </c>
      <c r="AY287" s="245" t="s">
        <v>158</v>
      </c>
    </row>
    <row r="288" s="14" customFormat="1">
      <c r="A288" s="14"/>
      <c r="B288" s="235"/>
      <c r="C288" s="236"/>
      <c r="D288" s="226" t="s">
        <v>169</v>
      </c>
      <c r="E288" s="237" t="s">
        <v>19</v>
      </c>
      <c r="F288" s="238" t="s">
        <v>666</v>
      </c>
      <c r="G288" s="236"/>
      <c r="H288" s="239">
        <v>18.849600000000002</v>
      </c>
      <c r="I288" s="240"/>
      <c r="J288" s="236"/>
      <c r="K288" s="236"/>
      <c r="L288" s="241"/>
      <c r="M288" s="242"/>
      <c r="N288" s="243"/>
      <c r="O288" s="243"/>
      <c r="P288" s="243"/>
      <c r="Q288" s="243"/>
      <c r="R288" s="243"/>
      <c r="S288" s="243"/>
      <c r="T288" s="24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45" t="s">
        <v>169</v>
      </c>
      <c r="AU288" s="245" t="s">
        <v>80</v>
      </c>
      <c r="AV288" s="14" t="s">
        <v>80</v>
      </c>
      <c r="AW288" s="14" t="s">
        <v>171</v>
      </c>
      <c r="AX288" s="14" t="s">
        <v>70</v>
      </c>
      <c r="AY288" s="245" t="s">
        <v>158</v>
      </c>
    </row>
    <row r="289" s="14" customFormat="1">
      <c r="A289" s="14"/>
      <c r="B289" s="235"/>
      <c r="C289" s="236"/>
      <c r="D289" s="226" t="s">
        <v>169</v>
      </c>
      <c r="E289" s="237" t="s">
        <v>19</v>
      </c>
      <c r="F289" s="238" t="s">
        <v>667</v>
      </c>
      <c r="G289" s="236"/>
      <c r="H289" s="239">
        <v>55.924799999999998</v>
      </c>
      <c r="I289" s="240"/>
      <c r="J289" s="236"/>
      <c r="K289" s="236"/>
      <c r="L289" s="241"/>
      <c r="M289" s="242"/>
      <c r="N289" s="243"/>
      <c r="O289" s="243"/>
      <c r="P289" s="243"/>
      <c r="Q289" s="243"/>
      <c r="R289" s="243"/>
      <c r="S289" s="243"/>
      <c r="T289" s="24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45" t="s">
        <v>169</v>
      </c>
      <c r="AU289" s="245" t="s">
        <v>80</v>
      </c>
      <c r="AV289" s="14" t="s">
        <v>80</v>
      </c>
      <c r="AW289" s="14" t="s">
        <v>171</v>
      </c>
      <c r="AX289" s="14" t="s">
        <v>70</v>
      </c>
      <c r="AY289" s="245" t="s">
        <v>158</v>
      </c>
    </row>
    <row r="290" s="14" customFormat="1">
      <c r="A290" s="14"/>
      <c r="B290" s="235"/>
      <c r="C290" s="236"/>
      <c r="D290" s="226" t="s">
        <v>169</v>
      </c>
      <c r="E290" s="237" t="s">
        <v>19</v>
      </c>
      <c r="F290" s="238" t="s">
        <v>668</v>
      </c>
      <c r="G290" s="236"/>
      <c r="H290" s="239">
        <v>15.206399999999999</v>
      </c>
      <c r="I290" s="240"/>
      <c r="J290" s="236"/>
      <c r="K290" s="236"/>
      <c r="L290" s="241"/>
      <c r="M290" s="242"/>
      <c r="N290" s="243"/>
      <c r="O290" s="243"/>
      <c r="P290" s="243"/>
      <c r="Q290" s="243"/>
      <c r="R290" s="243"/>
      <c r="S290" s="243"/>
      <c r="T290" s="24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45" t="s">
        <v>169</v>
      </c>
      <c r="AU290" s="245" t="s">
        <v>80</v>
      </c>
      <c r="AV290" s="14" t="s">
        <v>80</v>
      </c>
      <c r="AW290" s="14" t="s">
        <v>171</v>
      </c>
      <c r="AX290" s="14" t="s">
        <v>70</v>
      </c>
      <c r="AY290" s="245" t="s">
        <v>158</v>
      </c>
    </row>
    <row r="291" s="14" customFormat="1">
      <c r="A291" s="14"/>
      <c r="B291" s="235"/>
      <c r="C291" s="236"/>
      <c r="D291" s="226" t="s">
        <v>169</v>
      </c>
      <c r="E291" s="237" t="s">
        <v>19</v>
      </c>
      <c r="F291" s="238" t="s">
        <v>669</v>
      </c>
      <c r="G291" s="236"/>
      <c r="H291" s="239">
        <v>7.3360000000000012</v>
      </c>
      <c r="I291" s="240"/>
      <c r="J291" s="236"/>
      <c r="K291" s="236"/>
      <c r="L291" s="241"/>
      <c r="M291" s="242"/>
      <c r="N291" s="243"/>
      <c r="O291" s="243"/>
      <c r="P291" s="243"/>
      <c r="Q291" s="243"/>
      <c r="R291" s="243"/>
      <c r="S291" s="243"/>
      <c r="T291" s="24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45" t="s">
        <v>169</v>
      </c>
      <c r="AU291" s="245" t="s">
        <v>80</v>
      </c>
      <c r="AV291" s="14" t="s">
        <v>80</v>
      </c>
      <c r="AW291" s="14" t="s">
        <v>171</v>
      </c>
      <c r="AX291" s="14" t="s">
        <v>70</v>
      </c>
      <c r="AY291" s="245" t="s">
        <v>158</v>
      </c>
    </row>
    <row r="292" s="14" customFormat="1">
      <c r="A292" s="14"/>
      <c r="B292" s="235"/>
      <c r="C292" s="236"/>
      <c r="D292" s="226" t="s">
        <v>169</v>
      </c>
      <c r="E292" s="237" t="s">
        <v>19</v>
      </c>
      <c r="F292" s="238" t="s">
        <v>670</v>
      </c>
      <c r="G292" s="236"/>
      <c r="H292" s="239">
        <v>5.8579999999999997</v>
      </c>
      <c r="I292" s="240"/>
      <c r="J292" s="236"/>
      <c r="K292" s="236"/>
      <c r="L292" s="241"/>
      <c r="M292" s="242"/>
      <c r="N292" s="243"/>
      <c r="O292" s="243"/>
      <c r="P292" s="243"/>
      <c r="Q292" s="243"/>
      <c r="R292" s="243"/>
      <c r="S292" s="243"/>
      <c r="T292" s="24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45" t="s">
        <v>169</v>
      </c>
      <c r="AU292" s="245" t="s">
        <v>80</v>
      </c>
      <c r="AV292" s="14" t="s">
        <v>80</v>
      </c>
      <c r="AW292" s="14" t="s">
        <v>171</v>
      </c>
      <c r="AX292" s="14" t="s">
        <v>70</v>
      </c>
      <c r="AY292" s="245" t="s">
        <v>158</v>
      </c>
    </row>
    <row r="293" s="14" customFormat="1">
      <c r="A293" s="14"/>
      <c r="B293" s="235"/>
      <c r="C293" s="236"/>
      <c r="D293" s="226" t="s">
        <v>169</v>
      </c>
      <c r="E293" s="237" t="s">
        <v>19</v>
      </c>
      <c r="F293" s="238" t="s">
        <v>671</v>
      </c>
      <c r="G293" s="236"/>
      <c r="H293" s="239">
        <v>23.231999999999999</v>
      </c>
      <c r="I293" s="240"/>
      <c r="J293" s="236"/>
      <c r="K293" s="236"/>
      <c r="L293" s="241"/>
      <c r="M293" s="242"/>
      <c r="N293" s="243"/>
      <c r="O293" s="243"/>
      <c r="P293" s="243"/>
      <c r="Q293" s="243"/>
      <c r="R293" s="243"/>
      <c r="S293" s="243"/>
      <c r="T293" s="24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45" t="s">
        <v>169</v>
      </c>
      <c r="AU293" s="245" t="s">
        <v>80</v>
      </c>
      <c r="AV293" s="14" t="s">
        <v>80</v>
      </c>
      <c r="AW293" s="14" t="s">
        <v>171</v>
      </c>
      <c r="AX293" s="14" t="s">
        <v>70</v>
      </c>
      <c r="AY293" s="245" t="s">
        <v>158</v>
      </c>
    </row>
    <row r="294" s="14" customFormat="1">
      <c r="A294" s="14"/>
      <c r="B294" s="235"/>
      <c r="C294" s="236"/>
      <c r="D294" s="226" t="s">
        <v>169</v>
      </c>
      <c r="E294" s="237" t="s">
        <v>19</v>
      </c>
      <c r="F294" s="238" t="s">
        <v>672</v>
      </c>
      <c r="G294" s="236"/>
      <c r="H294" s="239">
        <v>4.7907999999999999</v>
      </c>
      <c r="I294" s="240"/>
      <c r="J294" s="236"/>
      <c r="K294" s="236"/>
      <c r="L294" s="241"/>
      <c r="M294" s="242"/>
      <c r="N294" s="243"/>
      <c r="O294" s="243"/>
      <c r="P294" s="243"/>
      <c r="Q294" s="243"/>
      <c r="R294" s="243"/>
      <c r="S294" s="243"/>
      <c r="T294" s="24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45" t="s">
        <v>169</v>
      </c>
      <c r="AU294" s="245" t="s">
        <v>80</v>
      </c>
      <c r="AV294" s="14" t="s">
        <v>80</v>
      </c>
      <c r="AW294" s="14" t="s">
        <v>171</v>
      </c>
      <c r="AX294" s="14" t="s">
        <v>70</v>
      </c>
      <c r="AY294" s="245" t="s">
        <v>158</v>
      </c>
    </row>
    <row r="295" s="14" customFormat="1">
      <c r="A295" s="14"/>
      <c r="B295" s="235"/>
      <c r="C295" s="236"/>
      <c r="D295" s="226" t="s">
        <v>169</v>
      </c>
      <c r="E295" s="237" t="s">
        <v>19</v>
      </c>
      <c r="F295" s="238" t="s">
        <v>673</v>
      </c>
      <c r="G295" s="236"/>
      <c r="H295" s="239">
        <v>7.2228000000000003</v>
      </c>
      <c r="I295" s="240"/>
      <c r="J295" s="236"/>
      <c r="K295" s="236"/>
      <c r="L295" s="241"/>
      <c r="M295" s="242"/>
      <c r="N295" s="243"/>
      <c r="O295" s="243"/>
      <c r="P295" s="243"/>
      <c r="Q295" s="243"/>
      <c r="R295" s="243"/>
      <c r="S295" s="243"/>
      <c r="T295" s="24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45" t="s">
        <v>169</v>
      </c>
      <c r="AU295" s="245" t="s">
        <v>80</v>
      </c>
      <c r="AV295" s="14" t="s">
        <v>80</v>
      </c>
      <c r="AW295" s="14" t="s">
        <v>171</v>
      </c>
      <c r="AX295" s="14" t="s">
        <v>70</v>
      </c>
      <c r="AY295" s="245" t="s">
        <v>158</v>
      </c>
    </row>
    <row r="296" s="14" customFormat="1">
      <c r="A296" s="14"/>
      <c r="B296" s="235"/>
      <c r="C296" s="236"/>
      <c r="D296" s="226" t="s">
        <v>169</v>
      </c>
      <c r="E296" s="237" t="s">
        <v>19</v>
      </c>
      <c r="F296" s="238" t="s">
        <v>674</v>
      </c>
      <c r="G296" s="236"/>
      <c r="H296" s="239">
        <v>40.473600000000005</v>
      </c>
      <c r="I296" s="240"/>
      <c r="J296" s="236"/>
      <c r="K296" s="236"/>
      <c r="L296" s="241"/>
      <c r="M296" s="242"/>
      <c r="N296" s="243"/>
      <c r="O296" s="243"/>
      <c r="P296" s="243"/>
      <c r="Q296" s="243"/>
      <c r="R296" s="243"/>
      <c r="S296" s="243"/>
      <c r="T296" s="24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45" t="s">
        <v>169</v>
      </c>
      <c r="AU296" s="245" t="s">
        <v>80</v>
      </c>
      <c r="AV296" s="14" t="s">
        <v>80</v>
      </c>
      <c r="AW296" s="14" t="s">
        <v>171</v>
      </c>
      <c r="AX296" s="14" t="s">
        <v>70</v>
      </c>
      <c r="AY296" s="245" t="s">
        <v>158</v>
      </c>
    </row>
    <row r="297" s="14" customFormat="1">
      <c r="A297" s="14"/>
      <c r="B297" s="235"/>
      <c r="C297" s="236"/>
      <c r="D297" s="226" t="s">
        <v>169</v>
      </c>
      <c r="E297" s="236"/>
      <c r="F297" s="238" t="s">
        <v>718</v>
      </c>
      <c r="G297" s="236"/>
      <c r="H297" s="239">
        <v>168.30199999999999</v>
      </c>
      <c r="I297" s="240"/>
      <c r="J297" s="236"/>
      <c r="K297" s="236"/>
      <c r="L297" s="241"/>
      <c r="M297" s="242"/>
      <c r="N297" s="243"/>
      <c r="O297" s="243"/>
      <c r="P297" s="243"/>
      <c r="Q297" s="243"/>
      <c r="R297" s="243"/>
      <c r="S297" s="243"/>
      <c r="T297" s="24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45" t="s">
        <v>169</v>
      </c>
      <c r="AU297" s="245" t="s">
        <v>80</v>
      </c>
      <c r="AV297" s="14" t="s">
        <v>80</v>
      </c>
      <c r="AW297" s="14" t="s">
        <v>4</v>
      </c>
      <c r="AX297" s="14" t="s">
        <v>78</v>
      </c>
      <c r="AY297" s="245" t="s">
        <v>158</v>
      </c>
    </row>
    <row r="298" s="2" customFormat="1" ht="30" customHeight="1">
      <c r="A298" s="40"/>
      <c r="B298" s="41"/>
      <c r="C298" s="206" t="s">
        <v>285</v>
      </c>
      <c r="D298" s="206" t="s">
        <v>160</v>
      </c>
      <c r="E298" s="207" t="s">
        <v>340</v>
      </c>
      <c r="F298" s="208" t="s">
        <v>341</v>
      </c>
      <c r="G298" s="209" t="s">
        <v>234</v>
      </c>
      <c r="H298" s="210">
        <v>5.5039999999999996</v>
      </c>
      <c r="I298" s="211"/>
      <c r="J298" s="212">
        <f>ROUND(I298*H298,2)</f>
        <v>0</v>
      </c>
      <c r="K298" s="208" t="s">
        <v>164</v>
      </c>
      <c r="L298" s="46"/>
      <c r="M298" s="213" t="s">
        <v>19</v>
      </c>
      <c r="N298" s="214" t="s">
        <v>41</v>
      </c>
      <c r="O298" s="86"/>
      <c r="P298" s="215">
        <f>O298*H298</f>
        <v>0</v>
      </c>
      <c r="Q298" s="215">
        <v>0</v>
      </c>
      <c r="R298" s="215">
        <f>Q298*H298</f>
        <v>0</v>
      </c>
      <c r="S298" s="215">
        <v>0</v>
      </c>
      <c r="T298" s="216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17" t="s">
        <v>165</v>
      </c>
      <c r="AT298" s="217" t="s">
        <v>160</v>
      </c>
      <c r="AU298" s="217" t="s">
        <v>80</v>
      </c>
      <c r="AY298" s="19" t="s">
        <v>158</v>
      </c>
      <c r="BE298" s="218">
        <f>IF(N298="základní",J298,0)</f>
        <v>0</v>
      </c>
      <c r="BF298" s="218">
        <f>IF(N298="snížená",J298,0)</f>
        <v>0</v>
      </c>
      <c r="BG298" s="218">
        <f>IF(N298="zákl. přenesená",J298,0)</f>
        <v>0</v>
      </c>
      <c r="BH298" s="218">
        <f>IF(N298="sníž. přenesená",J298,0)</f>
        <v>0</v>
      </c>
      <c r="BI298" s="218">
        <f>IF(N298="nulová",J298,0)</f>
        <v>0</v>
      </c>
      <c r="BJ298" s="19" t="s">
        <v>78</v>
      </c>
      <c r="BK298" s="218">
        <f>ROUND(I298*H298,2)</f>
        <v>0</v>
      </c>
      <c r="BL298" s="19" t="s">
        <v>165</v>
      </c>
      <c r="BM298" s="217" t="s">
        <v>719</v>
      </c>
    </row>
    <row r="299" s="2" customFormat="1">
      <c r="A299" s="40"/>
      <c r="B299" s="41"/>
      <c r="C299" s="42"/>
      <c r="D299" s="219" t="s">
        <v>167</v>
      </c>
      <c r="E299" s="42"/>
      <c r="F299" s="220" t="s">
        <v>343</v>
      </c>
      <c r="G299" s="42"/>
      <c r="H299" s="42"/>
      <c r="I299" s="221"/>
      <c r="J299" s="42"/>
      <c r="K299" s="42"/>
      <c r="L299" s="46"/>
      <c r="M299" s="222"/>
      <c r="N299" s="223"/>
      <c r="O299" s="86"/>
      <c r="P299" s="86"/>
      <c r="Q299" s="86"/>
      <c r="R299" s="86"/>
      <c r="S299" s="86"/>
      <c r="T299" s="87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167</v>
      </c>
      <c r="AU299" s="19" t="s">
        <v>80</v>
      </c>
    </row>
    <row r="300" s="13" customFormat="1">
      <c r="A300" s="13"/>
      <c r="B300" s="224"/>
      <c r="C300" s="225"/>
      <c r="D300" s="226" t="s">
        <v>169</v>
      </c>
      <c r="E300" s="227" t="s">
        <v>19</v>
      </c>
      <c r="F300" s="228" t="s">
        <v>344</v>
      </c>
      <c r="G300" s="225"/>
      <c r="H300" s="227" t="s">
        <v>19</v>
      </c>
      <c r="I300" s="229"/>
      <c r="J300" s="225"/>
      <c r="K300" s="225"/>
      <c r="L300" s="230"/>
      <c r="M300" s="231"/>
      <c r="N300" s="232"/>
      <c r="O300" s="232"/>
      <c r="P300" s="232"/>
      <c r="Q300" s="232"/>
      <c r="R300" s="232"/>
      <c r="S300" s="232"/>
      <c r="T300" s="23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34" t="s">
        <v>169</v>
      </c>
      <c r="AU300" s="234" t="s">
        <v>80</v>
      </c>
      <c r="AV300" s="13" t="s">
        <v>78</v>
      </c>
      <c r="AW300" s="13" t="s">
        <v>171</v>
      </c>
      <c r="AX300" s="13" t="s">
        <v>70</v>
      </c>
      <c r="AY300" s="234" t="s">
        <v>158</v>
      </c>
    </row>
    <row r="301" s="14" customFormat="1">
      <c r="A301" s="14"/>
      <c r="B301" s="235"/>
      <c r="C301" s="236"/>
      <c r="D301" s="226" t="s">
        <v>169</v>
      </c>
      <c r="E301" s="237" t="s">
        <v>19</v>
      </c>
      <c r="F301" s="238" t="s">
        <v>720</v>
      </c>
      <c r="G301" s="236"/>
      <c r="H301" s="239">
        <v>5.5036350000000001</v>
      </c>
      <c r="I301" s="240"/>
      <c r="J301" s="236"/>
      <c r="K301" s="236"/>
      <c r="L301" s="241"/>
      <c r="M301" s="242"/>
      <c r="N301" s="243"/>
      <c r="O301" s="243"/>
      <c r="P301" s="243"/>
      <c r="Q301" s="243"/>
      <c r="R301" s="243"/>
      <c r="S301" s="243"/>
      <c r="T301" s="24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45" t="s">
        <v>169</v>
      </c>
      <c r="AU301" s="245" t="s">
        <v>80</v>
      </c>
      <c r="AV301" s="14" t="s">
        <v>80</v>
      </c>
      <c r="AW301" s="14" t="s">
        <v>171</v>
      </c>
      <c r="AX301" s="14" t="s">
        <v>70</v>
      </c>
      <c r="AY301" s="245" t="s">
        <v>158</v>
      </c>
    </row>
    <row r="302" s="2" customFormat="1" ht="34.8" customHeight="1">
      <c r="A302" s="40"/>
      <c r="B302" s="41"/>
      <c r="C302" s="206" t="s">
        <v>290</v>
      </c>
      <c r="D302" s="206" t="s">
        <v>160</v>
      </c>
      <c r="E302" s="207" t="s">
        <v>348</v>
      </c>
      <c r="F302" s="208" t="s">
        <v>349</v>
      </c>
      <c r="G302" s="209" t="s">
        <v>234</v>
      </c>
      <c r="H302" s="210">
        <v>27.52</v>
      </c>
      <c r="I302" s="211"/>
      <c r="J302" s="212">
        <f>ROUND(I302*H302,2)</f>
        <v>0</v>
      </c>
      <c r="K302" s="208" t="s">
        <v>164</v>
      </c>
      <c r="L302" s="46"/>
      <c r="M302" s="213" t="s">
        <v>19</v>
      </c>
      <c r="N302" s="214" t="s">
        <v>41</v>
      </c>
      <c r="O302" s="86"/>
      <c r="P302" s="215">
        <f>O302*H302</f>
        <v>0</v>
      </c>
      <c r="Q302" s="215">
        <v>0</v>
      </c>
      <c r="R302" s="215">
        <f>Q302*H302</f>
        <v>0</v>
      </c>
      <c r="S302" s="215">
        <v>0</v>
      </c>
      <c r="T302" s="216">
        <f>S302*H302</f>
        <v>0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17" t="s">
        <v>165</v>
      </c>
      <c r="AT302" s="217" t="s">
        <v>160</v>
      </c>
      <c r="AU302" s="217" t="s">
        <v>80</v>
      </c>
      <c r="AY302" s="19" t="s">
        <v>158</v>
      </c>
      <c r="BE302" s="218">
        <f>IF(N302="základní",J302,0)</f>
        <v>0</v>
      </c>
      <c r="BF302" s="218">
        <f>IF(N302="snížená",J302,0)</f>
        <v>0</v>
      </c>
      <c r="BG302" s="218">
        <f>IF(N302="zákl. přenesená",J302,0)</f>
        <v>0</v>
      </c>
      <c r="BH302" s="218">
        <f>IF(N302="sníž. přenesená",J302,0)</f>
        <v>0</v>
      </c>
      <c r="BI302" s="218">
        <f>IF(N302="nulová",J302,0)</f>
        <v>0</v>
      </c>
      <c r="BJ302" s="19" t="s">
        <v>78</v>
      </c>
      <c r="BK302" s="218">
        <f>ROUND(I302*H302,2)</f>
        <v>0</v>
      </c>
      <c r="BL302" s="19" t="s">
        <v>165</v>
      </c>
      <c r="BM302" s="217" t="s">
        <v>721</v>
      </c>
    </row>
    <row r="303" s="2" customFormat="1">
      <c r="A303" s="40"/>
      <c r="B303" s="41"/>
      <c r="C303" s="42"/>
      <c r="D303" s="219" t="s">
        <v>167</v>
      </c>
      <c r="E303" s="42"/>
      <c r="F303" s="220" t="s">
        <v>351</v>
      </c>
      <c r="G303" s="42"/>
      <c r="H303" s="42"/>
      <c r="I303" s="221"/>
      <c r="J303" s="42"/>
      <c r="K303" s="42"/>
      <c r="L303" s="46"/>
      <c r="M303" s="222"/>
      <c r="N303" s="223"/>
      <c r="O303" s="86"/>
      <c r="P303" s="86"/>
      <c r="Q303" s="86"/>
      <c r="R303" s="86"/>
      <c r="S303" s="86"/>
      <c r="T303" s="87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167</v>
      </c>
      <c r="AU303" s="19" t="s">
        <v>80</v>
      </c>
    </row>
    <row r="304" s="14" customFormat="1">
      <c r="A304" s="14"/>
      <c r="B304" s="235"/>
      <c r="C304" s="236"/>
      <c r="D304" s="226" t="s">
        <v>169</v>
      </c>
      <c r="E304" s="236"/>
      <c r="F304" s="238" t="s">
        <v>722</v>
      </c>
      <c r="G304" s="236"/>
      <c r="H304" s="239">
        <v>27.52</v>
      </c>
      <c r="I304" s="240"/>
      <c r="J304" s="236"/>
      <c r="K304" s="236"/>
      <c r="L304" s="241"/>
      <c r="M304" s="242"/>
      <c r="N304" s="243"/>
      <c r="O304" s="243"/>
      <c r="P304" s="243"/>
      <c r="Q304" s="243"/>
      <c r="R304" s="243"/>
      <c r="S304" s="243"/>
      <c r="T304" s="24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45" t="s">
        <v>169</v>
      </c>
      <c r="AU304" s="245" t="s">
        <v>80</v>
      </c>
      <c r="AV304" s="14" t="s">
        <v>80</v>
      </c>
      <c r="AW304" s="14" t="s">
        <v>4</v>
      </c>
      <c r="AX304" s="14" t="s">
        <v>78</v>
      </c>
      <c r="AY304" s="245" t="s">
        <v>158</v>
      </c>
    </row>
    <row r="305" s="2" customFormat="1" ht="22.2" customHeight="1">
      <c r="A305" s="40"/>
      <c r="B305" s="41"/>
      <c r="C305" s="206" t="s">
        <v>299</v>
      </c>
      <c r="D305" s="206" t="s">
        <v>160</v>
      </c>
      <c r="E305" s="207" t="s">
        <v>354</v>
      </c>
      <c r="F305" s="208" t="s">
        <v>355</v>
      </c>
      <c r="G305" s="209" t="s">
        <v>356</v>
      </c>
      <c r="H305" s="210">
        <v>9.907</v>
      </c>
      <c r="I305" s="211"/>
      <c r="J305" s="212">
        <f>ROUND(I305*H305,2)</f>
        <v>0</v>
      </c>
      <c r="K305" s="208" t="s">
        <v>164</v>
      </c>
      <c r="L305" s="46"/>
      <c r="M305" s="213" t="s">
        <v>19</v>
      </c>
      <c r="N305" s="214" t="s">
        <v>41</v>
      </c>
      <c r="O305" s="86"/>
      <c r="P305" s="215">
        <f>O305*H305</f>
        <v>0</v>
      </c>
      <c r="Q305" s="215">
        <v>0</v>
      </c>
      <c r="R305" s="215">
        <f>Q305*H305</f>
        <v>0</v>
      </c>
      <c r="S305" s="215">
        <v>0</v>
      </c>
      <c r="T305" s="216">
        <f>S305*H305</f>
        <v>0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17" t="s">
        <v>165</v>
      </c>
      <c r="AT305" s="217" t="s">
        <v>160</v>
      </c>
      <c r="AU305" s="217" t="s">
        <v>80</v>
      </c>
      <c r="AY305" s="19" t="s">
        <v>158</v>
      </c>
      <c r="BE305" s="218">
        <f>IF(N305="základní",J305,0)</f>
        <v>0</v>
      </c>
      <c r="BF305" s="218">
        <f>IF(N305="snížená",J305,0)</f>
        <v>0</v>
      </c>
      <c r="BG305" s="218">
        <f>IF(N305="zákl. přenesená",J305,0)</f>
        <v>0</v>
      </c>
      <c r="BH305" s="218">
        <f>IF(N305="sníž. přenesená",J305,0)</f>
        <v>0</v>
      </c>
      <c r="BI305" s="218">
        <f>IF(N305="nulová",J305,0)</f>
        <v>0</v>
      </c>
      <c r="BJ305" s="19" t="s">
        <v>78</v>
      </c>
      <c r="BK305" s="218">
        <f>ROUND(I305*H305,2)</f>
        <v>0</v>
      </c>
      <c r="BL305" s="19" t="s">
        <v>165</v>
      </c>
      <c r="BM305" s="217" t="s">
        <v>723</v>
      </c>
    </row>
    <row r="306" s="2" customFormat="1">
      <c r="A306" s="40"/>
      <c r="B306" s="41"/>
      <c r="C306" s="42"/>
      <c r="D306" s="219" t="s">
        <v>167</v>
      </c>
      <c r="E306" s="42"/>
      <c r="F306" s="220" t="s">
        <v>358</v>
      </c>
      <c r="G306" s="42"/>
      <c r="H306" s="42"/>
      <c r="I306" s="221"/>
      <c r="J306" s="42"/>
      <c r="K306" s="42"/>
      <c r="L306" s="46"/>
      <c r="M306" s="222"/>
      <c r="N306" s="223"/>
      <c r="O306" s="86"/>
      <c r="P306" s="86"/>
      <c r="Q306" s="86"/>
      <c r="R306" s="86"/>
      <c r="S306" s="86"/>
      <c r="T306" s="87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167</v>
      </c>
      <c r="AU306" s="19" t="s">
        <v>80</v>
      </c>
    </row>
    <row r="307" s="14" customFormat="1">
      <c r="A307" s="14"/>
      <c r="B307" s="235"/>
      <c r="C307" s="236"/>
      <c r="D307" s="226" t="s">
        <v>169</v>
      </c>
      <c r="E307" s="236"/>
      <c r="F307" s="238" t="s">
        <v>724</v>
      </c>
      <c r="G307" s="236"/>
      <c r="H307" s="239">
        <v>9.907</v>
      </c>
      <c r="I307" s="240"/>
      <c r="J307" s="236"/>
      <c r="K307" s="236"/>
      <c r="L307" s="241"/>
      <c r="M307" s="242"/>
      <c r="N307" s="243"/>
      <c r="O307" s="243"/>
      <c r="P307" s="243"/>
      <c r="Q307" s="243"/>
      <c r="R307" s="243"/>
      <c r="S307" s="243"/>
      <c r="T307" s="24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45" t="s">
        <v>169</v>
      </c>
      <c r="AU307" s="245" t="s">
        <v>80</v>
      </c>
      <c r="AV307" s="14" t="s">
        <v>80</v>
      </c>
      <c r="AW307" s="14" t="s">
        <v>4</v>
      </c>
      <c r="AX307" s="14" t="s">
        <v>78</v>
      </c>
      <c r="AY307" s="245" t="s">
        <v>158</v>
      </c>
    </row>
    <row r="308" s="2" customFormat="1" ht="22.2" customHeight="1">
      <c r="A308" s="40"/>
      <c r="B308" s="41"/>
      <c r="C308" s="206" t="s">
        <v>304</v>
      </c>
      <c r="D308" s="206" t="s">
        <v>160</v>
      </c>
      <c r="E308" s="207" t="s">
        <v>361</v>
      </c>
      <c r="F308" s="208" t="s">
        <v>362</v>
      </c>
      <c r="G308" s="209" t="s">
        <v>234</v>
      </c>
      <c r="H308" s="210">
        <v>539.32799999999997</v>
      </c>
      <c r="I308" s="211"/>
      <c r="J308" s="212">
        <f>ROUND(I308*H308,2)</f>
        <v>0</v>
      </c>
      <c r="K308" s="208" t="s">
        <v>164</v>
      </c>
      <c r="L308" s="46"/>
      <c r="M308" s="213" t="s">
        <v>19</v>
      </c>
      <c r="N308" s="214" t="s">
        <v>41</v>
      </c>
      <c r="O308" s="86"/>
      <c r="P308" s="215">
        <f>O308*H308</f>
        <v>0</v>
      </c>
      <c r="Q308" s="215">
        <v>0</v>
      </c>
      <c r="R308" s="215">
        <f>Q308*H308</f>
        <v>0</v>
      </c>
      <c r="S308" s="215">
        <v>0</v>
      </c>
      <c r="T308" s="216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17" t="s">
        <v>165</v>
      </c>
      <c r="AT308" s="217" t="s">
        <v>160</v>
      </c>
      <c r="AU308" s="217" t="s">
        <v>80</v>
      </c>
      <c r="AY308" s="19" t="s">
        <v>158</v>
      </c>
      <c r="BE308" s="218">
        <f>IF(N308="základní",J308,0)</f>
        <v>0</v>
      </c>
      <c r="BF308" s="218">
        <f>IF(N308="snížená",J308,0)</f>
        <v>0</v>
      </c>
      <c r="BG308" s="218">
        <f>IF(N308="zákl. přenesená",J308,0)</f>
        <v>0</v>
      </c>
      <c r="BH308" s="218">
        <f>IF(N308="sníž. přenesená",J308,0)</f>
        <v>0</v>
      </c>
      <c r="BI308" s="218">
        <f>IF(N308="nulová",J308,0)</f>
        <v>0</v>
      </c>
      <c r="BJ308" s="19" t="s">
        <v>78</v>
      </c>
      <c r="BK308" s="218">
        <f>ROUND(I308*H308,2)</f>
        <v>0</v>
      </c>
      <c r="BL308" s="19" t="s">
        <v>165</v>
      </c>
      <c r="BM308" s="217" t="s">
        <v>725</v>
      </c>
    </row>
    <row r="309" s="2" customFormat="1">
      <c r="A309" s="40"/>
      <c r="B309" s="41"/>
      <c r="C309" s="42"/>
      <c r="D309" s="219" t="s">
        <v>167</v>
      </c>
      <c r="E309" s="42"/>
      <c r="F309" s="220" t="s">
        <v>364</v>
      </c>
      <c r="G309" s="42"/>
      <c r="H309" s="42"/>
      <c r="I309" s="221"/>
      <c r="J309" s="42"/>
      <c r="K309" s="42"/>
      <c r="L309" s="46"/>
      <c r="M309" s="222"/>
      <c r="N309" s="223"/>
      <c r="O309" s="86"/>
      <c r="P309" s="86"/>
      <c r="Q309" s="86"/>
      <c r="R309" s="86"/>
      <c r="S309" s="86"/>
      <c r="T309" s="87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167</v>
      </c>
      <c r="AU309" s="19" t="s">
        <v>80</v>
      </c>
    </row>
    <row r="310" s="13" customFormat="1">
      <c r="A310" s="13"/>
      <c r="B310" s="224"/>
      <c r="C310" s="225"/>
      <c r="D310" s="226" t="s">
        <v>169</v>
      </c>
      <c r="E310" s="227" t="s">
        <v>19</v>
      </c>
      <c r="F310" s="228" t="s">
        <v>365</v>
      </c>
      <c r="G310" s="225"/>
      <c r="H310" s="227" t="s">
        <v>19</v>
      </c>
      <c r="I310" s="229"/>
      <c r="J310" s="225"/>
      <c r="K310" s="225"/>
      <c r="L310" s="230"/>
      <c r="M310" s="231"/>
      <c r="N310" s="232"/>
      <c r="O310" s="232"/>
      <c r="P310" s="232"/>
      <c r="Q310" s="232"/>
      <c r="R310" s="232"/>
      <c r="S310" s="232"/>
      <c r="T310" s="23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34" t="s">
        <v>169</v>
      </c>
      <c r="AU310" s="234" t="s">
        <v>80</v>
      </c>
      <c r="AV310" s="13" t="s">
        <v>78</v>
      </c>
      <c r="AW310" s="13" t="s">
        <v>171</v>
      </c>
      <c r="AX310" s="13" t="s">
        <v>70</v>
      </c>
      <c r="AY310" s="234" t="s">
        <v>158</v>
      </c>
    </row>
    <row r="311" s="14" customFormat="1">
      <c r="A311" s="14"/>
      <c r="B311" s="235"/>
      <c r="C311" s="236"/>
      <c r="D311" s="226" t="s">
        <v>169</v>
      </c>
      <c r="E311" s="237" t="s">
        <v>19</v>
      </c>
      <c r="F311" s="238" t="s">
        <v>726</v>
      </c>
      <c r="G311" s="236"/>
      <c r="H311" s="239">
        <v>363.18400000000003</v>
      </c>
      <c r="I311" s="240"/>
      <c r="J311" s="236"/>
      <c r="K311" s="236"/>
      <c r="L311" s="241"/>
      <c r="M311" s="242"/>
      <c r="N311" s="243"/>
      <c r="O311" s="243"/>
      <c r="P311" s="243"/>
      <c r="Q311" s="243"/>
      <c r="R311" s="243"/>
      <c r="S311" s="243"/>
      <c r="T311" s="24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45" t="s">
        <v>169</v>
      </c>
      <c r="AU311" s="245" t="s">
        <v>80</v>
      </c>
      <c r="AV311" s="14" t="s">
        <v>80</v>
      </c>
      <c r="AW311" s="14" t="s">
        <v>171</v>
      </c>
      <c r="AX311" s="14" t="s">
        <v>70</v>
      </c>
      <c r="AY311" s="245" t="s">
        <v>158</v>
      </c>
    </row>
    <row r="312" s="14" customFormat="1">
      <c r="A312" s="14"/>
      <c r="B312" s="235"/>
      <c r="C312" s="236"/>
      <c r="D312" s="226" t="s">
        <v>169</v>
      </c>
      <c r="E312" s="237" t="s">
        <v>19</v>
      </c>
      <c r="F312" s="238" t="s">
        <v>727</v>
      </c>
      <c r="G312" s="236"/>
      <c r="H312" s="239">
        <v>24.928000000000001</v>
      </c>
      <c r="I312" s="240"/>
      <c r="J312" s="236"/>
      <c r="K312" s="236"/>
      <c r="L312" s="241"/>
      <c r="M312" s="242"/>
      <c r="N312" s="243"/>
      <c r="O312" s="243"/>
      <c r="P312" s="243"/>
      <c r="Q312" s="243"/>
      <c r="R312" s="243"/>
      <c r="S312" s="243"/>
      <c r="T312" s="24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45" t="s">
        <v>169</v>
      </c>
      <c r="AU312" s="245" t="s">
        <v>80</v>
      </c>
      <c r="AV312" s="14" t="s">
        <v>80</v>
      </c>
      <c r="AW312" s="14" t="s">
        <v>171</v>
      </c>
      <c r="AX312" s="14" t="s">
        <v>70</v>
      </c>
      <c r="AY312" s="245" t="s">
        <v>158</v>
      </c>
    </row>
    <row r="313" s="14" customFormat="1">
      <c r="A313" s="14"/>
      <c r="B313" s="235"/>
      <c r="C313" s="236"/>
      <c r="D313" s="226" t="s">
        <v>169</v>
      </c>
      <c r="E313" s="237" t="s">
        <v>19</v>
      </c>
      <c r="F313" s="238" t="s">
        <v>728</v>
      </c>
      <c r="G313" s="236"/>
      <c r="H313" s="239">
        <v>87.248000000000005</v>
      </c>
      <c r="I313" s="240"/>
      <c r="J313" s="236"/>
      <c r="K313" s="236"/>
      <c r="L313" s="241"/>
      <c r="M313" s="242"/>
      <c r="N313" s="243"/>
      <c r="O313" s="243"/>
      <c r="P313" s="243"/>
      <c r="Q313" s="243"/>
      <c r="R313" s="243"/>
      <c r="S313" s="243"/>
      <c r="T313" s="24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45" t="s">
        <v>169</v>
      </c>
      <c r="AU313" s="245" t="s">
        <v>80</v>
      </c>
      <c r="AV313" s="14" t="s">
        <v>80</v>
      </c>
      <c r="AW313" s="14" t="s">
        <v>171</v>
      </c>
      <c r="AX313" s="14" t="s">
        <v>70</v>
      </c>
      <c r="AY313" s="245" t="s">
        <v>158</v>
      </c>
    </row>
    <row r="314" s="13" customFormat="1">
      <c r="A314" s="13"/>
      <c r="B314" s="224"/>
      <c r="C314" s="225"/>
      <c r="D314" s="226" t="s">
        <v>169</v>
      </c>
      <c r="E314" s="227" t="s">
        <v>19</v>
      </c>
      <c r="F314" s="228" t="s">
        <v>729</v>
      </c>
      <c r="G314" s="225"/>
      <c r="H314" s="227" t="s">
        <v>19</v>
      </c>
      <c r="I314" s="229"/>
      <c r="J314" s="225"/>
      <c r="K314" s="225"/>
      <c r="L314" s="230"/>
      <c r="M314" s="231"/>
      <c r="N314" s="232"/>
      <c r="O314" s="232"/>
      <c r="P314" s="232"/>
      <c r="Q314" s="232"/>
      <c r="R314" s="232"/>
      <c r="S314" s="232"/>
      <c r="T314" s="23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34" t="s">
        <v>169</v>
      </c>
      <c r="AU314" s="234" t="s">
        <v>80</v>
      </c>
      <c r="AV314" s="13" t="s">
        <v>78</v>
      </c>
      <c r="AW314" s="13" t="s">
        <v>171</v>
      </c>
      <c r="AX314" s="13" t="s">
        <v>70</v>
      </c>
      <c r="AY314" s="234" t="s">
        <v>158</v>
      </c>
    </row>
    <row r="315" s="14" customFormat="1">
      <c r="A315" s="14"/>
      <c r="B315" s="235"/>
      <c r="C315" s="236"/>
      <c r="D315" s="226" t="s">
        <v>169</v>
      </c>
      <c r="E315" s="237" t="s">
        <v>19</v>
      </c>
      <c r="F315" s="238" t="s">
        <v>720</v>
      </c>
      <c r="G315" s="236"/>
      <c r="H315" s="239">
        <v>5.5036350000000001</v>
      </c>
      <c r="I315" s="240"/>
      <c r="J315" s="236"/>
      <c r="K315" s="236"/>
      <c r="L315" s="241"/>
      <c r="M315" s="242"/>
      <c r="N315" s="243"/>
      <c r="O315" s="243"/>
      <c r="P315" s="243"/>
      <c r="Q315" s="243"/>
      <c r="R315" s="243"/>
      <c r="S315" s="243"/>
      <c r="T315" s="24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45" t="s">
        <v>169</v>
      </c>
      <c r="AU315" s="245" t="s">
        <v>80</v>
      </c>
      <c r="AV315" s="14" t="s">
        <v>80</v>
      </c>
      <c r="AW315" s="14" t="s">
        <v>171</v>
      </c>
      <c r="AX315" s="14" t="s">
        <v>70</v>
      </c>
      <c r="AY315" s="245" t="s">
        <v>158</v>
      </c>
    </row>
    <row r="316" s="13" customFormat="1">
      <c r="A316" s="13"/>
      <c r="B316" s="224"/>
      <c r="C316" s="225"/>
      <c r="D316" s="226" t="s">
        <v>169</v>
      </c>
      <c r="E316" s="227" t="s">
        <v>19</v>
      </c>
      <c r="F316" s="228" t="s">
        <v>367</v>
      </c>
      <c r="G316" s="225"/>
      <c r="H316" s="227" t="s">
        <v>19</v>
      </c>
      <c r="I316" s="229"/>
      <c r="J316" s="225"/>
      <c r="K316" s="225"/>
      <c r="L316" s="230"/>
      <c r="M316" s="231"/>
      <c r="N316" s="232"/>
      <c r="O316" s="232"/>
      <c r="P316" s="232"/>
      <c r="Q316" s="232"/>
      <c r="R316" s="232"/>
      <c r="S316" s="232"/>
      <c r="T316" s="23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34" t="s">
        <v>169</v>
      </c>
      <c r="AU316" s="234" t="s">
        <v>80</v>
      </c>
      <c r="AV316" s="13" t="s">
        <v>78</v>
      </c>
      <c r="AW316" s="13" t="s">
        <v>171</v>
      </c>
      <c r="AX316" s="13" t="s">
        <v>70</v>
      </c>
      <c r="AY316" s="234" t="s">
        <v>158</v>
      </c>
    </row>
    <row r="317" s="14" customFormat="1">
      <c r="A317" s="14"/>
      <c r="B317" s="235"/>
      <c r="C317" s="236"/>
      <c r="D317" s="226" t="s">
        <v>169</v>
      </c>
      <c r="E317" s="237" t="s">
        <v>19</v>
      </c>
      <c r="F317" s="238" t="s">
        <v>730</v>
      </c>
      <c r="G317" s="236"/>
      <c r="H317" s="239">
        <v>58.463999999999999</v>
      </c>
      <c r="I317" s="240"/>
      <c r="J317" s="236"/>
      <c r="K317" s="236"/>
      <c r="L317" s="241"/>
      <c r="M317" s="242"/>
      <c r="N317" s="243"/>
      <c r="O317" s="243"/>
      <c r="P317" s="243"/>
      <c r="Q317" s="243"/>
      <c r="R317" s="243"/>
      <c r="S317" s="243"/>
      <c r="T317" s="24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45" t="s">
        <v>169</v>
      </c>
      <c r="AU317" s="245" t="s">
        <v>80</v>
      </c>
      <c r="AV317" s="14" t="s">
        <v>80</v>
      </c>
      <c r="AW317" s="14" t="s">
        <v>171</v>
      </c>
      <c r="AX317" s="14" t="s">
        <v>70</v>
      </c>
      <c r="AY317" s="245" t="s">
        <v>158</v>
      </c>
    </row>
    <row r="318" s="2" customFormat="1" ht="30" customHeight="1">
      <c r="A318" s="40"/>
      <c r="B318" s="41"/>
      <c r="C318" s="206" t="s">
        <v>311</v>
      </c>
      <c r="D318" s="206" t="s">
        <v>160</v>
      </c>
      <c r="E318" s="207" t="s">
        <v>316</v>
      </c>
      <c r="F318" s="208" t="s">
        <v>317</v>
      </c>
      <c r="G318" s="209" t="s">
        <v>234</v>
      </c>
      <c r="H318" s="210">
        <v>533.82399999999996</v>
      </c>
      <c r="I318" s="211"/>
      <c r="J318" s="212">
        <f>ROUND(I318*H318,2)</f>
        <v>0</v>
      </c>
      <c r="K318" s="208" t="s">
        <v>164</v>
      </c>
      <c r="L318" s="46"/>
      <c r="M318" s="213" t="s">
        <v>19</v>
      </c>
      <c r="N318" s="214" t="s">
        <v>41</v>
      </c>
      <c r="O318" s="86"/>
      <c r="P318" s="215">
        <f>O318*H318</f>
        <v>0</v>
      </c>
      <c r="Q318" s="215">
        <v>0</v>
      </c>
      <c r="R318" s="215">
        <f>Q318*H318</f>
        <v>0</v>
      </c>
      <c r="S318" s="215">
        <v>0</v>
      </c>
      <c r="T318" s="216">
        <f>S318*H318</f>
        <v>0</v>
      </c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R318" s="217" t="s">
        <v>165</v>
      </c>
      <c r="AT318" s="217" t="s">
        <v>160</v>
      </c>
      <c r="AU318" s="217" t="s">
        <v>80</v>
      </c>
      <c r="AY318" s="19" t="s">
        <v>158</v>
      </c>
      <c r="BE318" s="218">
        <f>IF(N318="základní",J318,0)</f>
        <v>0</v>
      </c>
      <c r="BF318" s="218">
        <f>IF(N318="snížená",J318,0)</f>
        <v>0</v>
      </c>
      <c r="BG318" s="218">
        <f>IF(N318="zákl. přenesená",J318,0)</f>
        <v>0</v>
      </c>
      <c r="BH318" s="218">
        <f>IF(N318="sníž. přenesená",J318,0)</f>
        <v>0</v>
      </c>
      <c r="BI318" s="218">
        <f>IF(N318="nulová",J318,0)</f>
        <v>0</v>
      </c>
      <c r="BJ318" s="19" t="s">
        <v>78</v>
      </c>
      <c r="BK318" s="218">
        <f>ROUND(I318*H318,2)</f>
        <v>0</v>
      </c>
      <c r="BL318" s="19" t="s">
        <v>165</v>
      </c>
      <c r="BM318" s="217" t="s">
        <v>731</v>
      </c>
    </row>
    <row r="319" s="2" customFormat="1">
      <c r="A319" s="40"/>
      <c r="B319" s="41"/>
      <c r="C319" s="42"/>
      <c r="D319" s="219" t="s">
        <v>167</v>
      </c>
      <c r="E319" s="42"/>
      <c r="F319" s="220" t="s">
        <v>319</v>
      </c>
      <c r="G319" s="42"/>
      <c r="H319" s="42"/>
      <c r="I319" s="221"/>
      <c r="J319" s="42"/>
      <c r="K319" s="42"/>
      <c r="L319" s="46"/>
      <c r="M319" s="222"/>
      <c r="N319" s="223"/>
      <c r="O319" s="86"/>
      <c r="P319" s="86"/>
      <c r="Q319" s="86"/>
      <c r="R319" s="86"/>
      <c r="S319" s="86"/>
      <c r="T319" s="87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T319" s="19" t="s">
        <v>167</v>
      </c>
      <c r="AU319" s="19" t="s">
        <v>80</v>
      </c>
    </row>
    <row r="320" s="13" customFormat="1">
      <c r="A320" s="13"/>
      <c r="B320" s="224"/>
      <c r="C320" s="225"/>
      <c r="D320" s="226" t="s">
        <v>169</v>
      </c>
      <c r="E320" s="227" t="s">
        <v>19</v>
      </c>
      <c r="F320" s="228" t="s">
        <v>324</v>
      </c>
      <c r="G320" s="225"/>
      <c r="H320" s="227" t="s">
        <v>19</v>
      </c>
      <c r="I320" s="229"/>
      <c r="J320" s="225"/>
      <c r="K320" s="225"/>
      <c r="L320" s="230"/>
      <c r="M320" s="231"/>
      <c r="N320" s="232"/>
      <c r="O320" s="232"/>
      <c r="P320" s="232"/>
      <c r="Q320" s="232"/>
      <c r="R320" s="232"/>
      <c r="S320" s="232"/>
      <c r="T320" s="23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34" t="s">
        <v>169</v>
      </c>
      <c r="AU320" s="234" t="s">
        <v>80</v>
      </c>
      <c r="AV320" s="13" t="s">
        <v>78</v>
      </c>
      <c r="AW320" s="13" t="s">
        <v>171</v>
      </c>
      <c r="AX320" s="13" t="s">
        <v>70</v>
      </c>
      <c r="AY320" s="234" t="s">
        <v>158</v>
      </c>
    </row>
    <row r="321" s="14" customFormat="1">
      <c r="A321" s="14"/>
      <c r="B321" s="235"/>
      <c r="C321" s="236"/>
      <c r="D321" s="226" t="s">
        <v>169</v>
      </c>
      <c r="E321" s="237" t="s">
        <v>19</v>
      </c>
      <c r="F321" s="238" t="s">
        <v>726</v>
      </c>
      <c r="G321" s="236"/>
      <c r="H321" s="239">
        <v>363.18400000000003</v>
      </c>
      <c r="I321" s="240"/>
      <c r="J321" s="236"/>
      <c r="K321" s="236"/>
      <c r="L321" s="241"/>
      <c r="M321" s="242"/>
      <c r="N321" s="243"/>
      <c r="O321" s="243"/>
      <c r="P321" s="243"/>
      <c r="Q321" s="243"/>
      <c r="R321" s="243"/>
      <c r="S321" s="243"/>
      <c r="T321" s="24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45" t="s">
        <v>169</v>
      </c>
      <c r="AU321" s="245" t="s">
        <v>80</v>
      </c>
      <c r="AV321" s="14" t="s">
        <v>80</v>
      </c>
      <c r="AW321" s="14" t="s">
        <v>171</v>
      </c>
      <c r="AX321" s="14" t="s">
        <v>70</v>
      </c>
      <c r="AY321" s="245" t="s">
        <v>158</v>
      </c>
    </row>
    <row r="322" s="14" customFormat="1">
      <c r="A322" s="14"/>
      <c r="B322" s="235"/>
      <c r="C322" s="236"/>
      <c r="D322" s="226" t="s">
        <v>169</v>
      </c>
      <c r="E322" s="237" t="s">
        <v>19</v>
      </c>
      <c r="F322" s="238" t="s">
        <v>727</v>
      </c>
      <c r="G322" s="236"/>
      <c r="H322" s="239">
        <v>24.928000000000001</v>
      </c>
      <c r="I322" s="240"/>
      <c r="J322" s="236"/>
      <c r="K322" s="236"/>
      <c r="L322" s="241"/>
      <c r="M322" s="242"/>
      <c r="N322" s="243"/>
      <c r="O322" s="243"/>
      <c r="P322" s="243"/>
      <c r="Q322" s="243"/>
      <c r="R322" s="243"/>
      <c r="S322" s="243"/>
      <c r="T322" s="24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45" t="s">
        <v>169</v>
      </c>
      <c r="AU322" s="245" t="s">
        <v>80</v>
      </c>
      <c r="AV322" s="14" t="s">
        <v>80</v>
      </c>
      <c r="AW322" s="14" t="s">
        <v>171</v>
      </c>
      <c r="AX322" s="14" t="s">
        <v>70</v>
      </c>
      <c r="AY322" s="245" t="s">
        <v>158</v>
      </c>
    </row>
    <row r="323" s="14" customFormat="1">
      <c r="A323" s="14"/>
      <c r="B323" s="235"/>
      <c r="C323" s="236"/>
      <c r="D323" s="226" t="s">
        <v>169</v>
      </c>
      <c r="E323" s="237" t="s">
        <v>19</v>
      </c>
      <c r="F323" s="238" t="s">
        <v>728</v>
      </c>
      <c r="G323" s="236"/>
      <c r="H323" s="239">
        <v>87.248000000000005</v>
      </c>
      <c r="I323" s="240"/>
      <c r="J323" s="236"/>
      <c r="K323" s="236"/>
      <c r="L323" s="241"/>
      <c r="M323" s="242"/>
      <c r="N323" s="243"/>
      <c r="O323" s="243"/>
      <c r="P323" s="243"/>
      <c r="Q323" s="243"/>
      <c r="R323" s="243"/>
      <c r="S323" s="243"/>
      <c r="T323" s="24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45" t="s">
        <v>169</v>
      </c>
      <c r="AU323" s="245" t="s">
        <v>80</v>
      </c>
      <c r="AV323" s="14" t="s">
        <v>80</v>
      </c>
      <c r="AW323" s="14" t="s">
        <v>171</v>
      </c>
      <c r="AX323" s="14" t="s">
        <v>70</v>
      </c>
      <c r="AY323" s="245" t="s">
        <v>158</v>
      </c>
    </row>
    <row r="324" s="13" customFormat="1">
      <c r="A324" s="13"/>
      <c r="B324" s="224"/>
      <c r="C324" s="225"/>
      <c r="D324" s="226" t="s">
        <v>169</v>
      </c>
      <c r="E324" s="227" t="s">
        <v>19</v>
      </c>
      <c r="F324" s="228" t="s">
        <v>326</v>
      </c>
      <c r="G324" s="225"/>
      <c r="H324" s="227" t="s">
        <v>19</v>
      </c>
      <c r="I324" s="229"/>
      <c r="J324" s="225"/>
      <c r="K324" s="225"/>
      <c r="L324" s="230"/>
      <c r="M324" s="231"/>
      <c r="N324" s="232"/>
      <c r="O324" s="232"/>
      <c r="P324" s="232"/>
      <c r="Q324" s="232"/>
      <c r="R324" s="232"/>
      <c r="S324" s="232"/>
      <c r="T324" s="23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34" t="s">
        <v>169</v>
      </c>
      <c r="AU324" s="234" t="s">
        <v>80</v>
      </c>
      <c r="AV324" s="13" t="s">
        <v>78</v>
      </c>
      <c r="AW324" s="13" t="s">
        <v>171</v>
      </c>
      <c r="AX324" s="13" t="s">
        <v>70</v>
      </c>
      <c r="AY324" s="234" t="s">
        <v>158</v>
      </c>
    </row>
    <row r="325" s="14" customFormat="1">
      <c r="A325" s="14"/>
      <c r="B325" s="235"/>
      <c r="C325" s="236"/>
      <c r="D325" s="226" t="s">
        <v>169</v>
      </c>
      <c r="E325" s="237" t="s">
        <v>19</v>
      </c>
      <c r="F325" s="238" t="s">
        <v>730</v>
      </c>
      <c r="G325" s="236"/>
      <c r="H325" s="239">
        <v>58.463999999999999</v>
      </c>
      <c r="I325" s="240"/>
      <c r="J325" s="236"/>
      <c r="K325" s="236"/>
      <c r="L325" s="241"/>
      <c r="M325" s="242"/>
      <c r="N325" s="243"/>
      <c r="O325" s="243"/>
      <c r="P325" s="243"/>
      <c r="Q325" s="243"/>
      <c r="R325" s="243"/>
      <c r="S325" s="243"/>
      <c r="T325" s="24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45" t="s">
        <v>169</v>
      </c>
      <c r="AU325" s="245" t="s">
        <v>80</v>
      </c>
      <c r="AV325" s="14" t="s">
        <v>80</v>
      </c>
      <c r="AW325" s="14" t="s">
        <v>171</v>
      </c>
      <c r="AX325" s="14" t="s">
        <v>70</v>
      </c>
      <c r="AY325" s="245" t="s">
        <v>158</v>
      </c>
    </row>
    <row r="326" s="2" customFormat="1" ht="19.8" customHeight="1">
      <c r="A326" s="40"/>
      <c r="B326" s="41"/>
      <c r="C326" s="206" t="s">
        <v>7</v>
      </c>
      <c r="D326" s="206" t="s">
        <v>160</v>
      </c>
      <c r="E326" s="207" t="s">
        <v>371</v>
      </c>
      <c r="F326" s="208" t="s">
        <v>372</v>
      </c>
      <c r="G326" s="209" t="s">
        <v>234</v>
      </c>
      <c r="H326" s="210">
        <v>486.368</v>
      </c>
      <c r="I326" s="211"/>
      <c r="J326" s="212">
        <f>ROUND(I326*H326,2)</f>
        <v>0</v>
      </c>
      <c r="K326" s="208" t="s">
        <v>164</v>
      </c>
      <c r="L326" s="46"/>
      <c r="M326" s="213" t="s">
        <v>19</v>
      </c>
      <c r="N326" s="214" t="s">
        <v>41</v>
      </c>
      <c r="O326" s="86"/>
      <c r="P326" s="215">
        <f>O326*H326</f>
        <v>0</v>
      </c>
      <c r="Q326" s="215">
        <v>0</v>
      </c>
      <c r="R326" s="215">
        <f>Q326*H326</f>
        <v>0</v>
      </c>
      <c r="S326" s="215">
        <v>0</v>
      </c>
      <c r="T326" s="216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17" t="s">
        <v>165</v>
      </c>
      <c r="AT326" s="217" t="s">
        <v>160</v>
      </c>
      <c r="AU326" s="217" t="s">
        <v>80</v>
      </c>
      <c r="AY326" s="19" t="s">
        <v>158</v>
      </c>
      <c r="BE326" s="218">
        <f>IF(N326="základní",J326,0)</f>
        <v>0</v>
      </c>
      <c r="BF326" s="218">
        <f>IF(N326="snížená",J326,0)</f>
        <v>0</v>
      </c>
      <c r="BG326" s="218">
        <f>IF(N326="zákl. přenesená",J326,0)</f>
        <v>0</v>
      </c>
      <c r="BH326" s="218">
        <f>IF(N326="sníž. přenesená",J326,0)</f>
        <v>0</v>
      </c>
      <c r="BI326" s="218">
        <f>IF(N326="nulová",J326,0)</f>
        <v>0</v>
      </c>
      <c r="BJ326" s="19" t="s">
        <v>78</v>
      </c>
      <c r="BK326" s="218">
        <f>ROUND(I326*H326,2)</f>
        <v>0</v>
      </c>
      <c r="BL326" s="19" t="s">
        <v>165</v>
      </c>
      <c r="BM326" s="217" t="s">
        <v>732</v>
      </c>
    </row>
    <row r="327" s="2" customFormat="1">
      <c r="A327" s="40"/>
      <c r="B327" s="41"/>
      <c r="C327" s="42"/>
      <c r="D327" s="219" t="s">
        <v>167</v>
      </c>
      <c r="E327" s="42"/>
      <c r="F327" s="220" t="s">
        <v>374</v>
      </c>
      <c r="G327" s="42"/>
      <c r="H327" s="42"/>
      <c r="I327" s="221"/>
      <c r="J327" s="42"/>
      <c r="K327" s="42"/>
      <c r="L327" s="46"/>
      <c r="M327" s="222"/>
      <c r="N327" s="223"/>
      <c r="O327" s="86"/>
      <c r="P327" s="86"/>
      <c r="Q327" s="86"/>
      <c r="R327" s="86"/>
      <c r="S327" s="86"/>
      <c r="T327" s="87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167</v>
      </c>
      <c r="AU327" s="19" t="s">
        <v>80</v>
      </c>
    </row>
    <row r="328" s="14" customFormat="1">
      <c r="A328" s="14"/>
      <c r="B328" s="235"/>
      <c r="C328" s="236"/>
      <c r="D328" s="226" t="s">
        <v>169</v>
      </c>
      <c r="E328" s="237" t="s">
        <v>19</v>
      </c>
      <c r="F328" s="238" t="s">
        <v>733</v>
      </c>
      <c r="G328" s="236"/>
      <c r="H328" s="239">
        <v>480.86399999999998</v>
      </c>
      <c r="I328" s="240"/>
      <c r="J328" s="236"/>
      <c r="K328" s="236"/>
      <c r="L328" s="241"/>
      <c r="M328" s="242"/>
      <c r="N328" s="243"/>
      <c r="O328" s="243"/>
      <c r="P328" s="243"/>
      <c r="Q328" s="243"/>
      <c r="R328" s="243"/>
      <c r="S328" s="243"/>
      <c r="T328" s="24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45" t="s">
        <v>169</v>
      </c>
      <c r="AU328" s="245" t="s">
        <v>80</v>
      </c>
      <c r="AV328" s="14" t="s">
        <v>80</v>
      </c>
      <c r="AW328" s="14" t="s">
        <v>171</v>
      </c>
      <c r="AX328" s="14" t="s">
        <v>70</v>
      </c>
      <c r="AY328" s="245" t="s">
        <v>158</v>
      </c>
    </row>
    <row r="329" s="14" customFormat="1">
      <c r="A329" s="14"/>
      <c r="B329" s="235"/>
      <c r="C329" s="236"/>
      <c r="D329" s="226" t="s">
        <v>169</v>
      </c>
      <c r="E329" s="237" t="s">
        <v>19</v>
      </c>
      <c r="F329" s="238" t="s">
        <v>734</v>
      </c>
      <c r="G329" s="236"/>
      <c r="H329" s="239">
        <v>5.5039999999999996</v>
      </c>
      <c r="I329" s="240"/>
      <c r="J329" s="236"/>
      <c r="K329" s="236"/>
      <c r="L329" s="241"/>
      <c r="M329" s="242"/>
      <c r="N329" s="243"/>
      <c r="O329" s="243"/>
      <c r="P329" s="243"/>
      <c r="Q329" s="243"/>
      <c r="R329" s="243"/>
      <c r="S329" s="243"/>
      <c r="T329" s="24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45" t="s">
        <v>169</v>
      </c>
      <c r="AU329" s="245" t="s">
        <v>80</v>
      </c>
      <c r="AV329" s="14" t="s">
        <v>80</v>
      </c>
      <c r="AW329" s="14" t="s">
        <v>171</v>
      </c>
      <c r="AX329" s="14" t="s">
        <v>70</v>
      </c>
      <c r="AY329" s="245" t="s">
        <v>158</v>
      </c>
    </row>
    <row r="330" s="2" customFormat="1" ht="22.2" customHeight="1">
      <c r="A330" s="40"/>
      <c r="B330" s="41"/>
      <c r="C330" s="206" t="s">
        <v>322</v>
      </c>
      <c r="D330" s="206" t="s">
        <v>160</v>
      </c>
      <c r="E330" s="207" t="s">
        <v>379</v>
      </c>
      <c r="F330" s="208" t="s">
        <v>380</v>
      </c>
      <c r="G330" s="209" t="s">
        <v>234</v>
      </c>
      <c r="H330" s="210">
        <v>363.18400000000003</v>
      </c>
      <c r="I330" s="211"/>
      <c r="J330" s="212">
        <f>ROUND(I330*H330,2)</f>
        <v>0</v>
      </c>
      <c r="K330" s="208" t="s">
        <v>164</v>
      </c>
      <c r="L330" s="46"/>
      <c r="M330" s="213" t="s">
        <v>19</v>
      </c>
      <c r="N330" s="214" t="s">
        <v>41</v>
      </c>
      <c r="O330" s="86"/>
      <c r="P330" s="215">
        <f>O330*H330</f>
        <v>0</v>
      </c>
      <c r="Q330" s="215">
        <v>0</v>
      </c>
      <c r="R330" s="215">
        <f>Q330*H330</f>
        <v>0</v>
      </c>
      <c r="S330" s="215">
        <v>0</v>
      </c>
      <c r="T330" s="216">
        <f>S330*H330</f>
        <v>0</v>
      </c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R330" s="217" t="s">
        <v>165</v>
      </c>
      <c r="AT330" s="217" t="s">
        <v>160</v>
      </c>
      <c r="AU330" s="217" t="s">
        <v>80</v>
      </c>
      <c r="AY330" s="19" t="s">
        <v>158</v>
      </c>
      <c r="BE330" s="218">
        <f>IF(N330="základní",J330,0)</f>
        <v>0</v>
      </c>
      <c r="BF330" s="218">
        <f>IF(N330="snížená",J330,0)</f>
        <v>0</v>
      </c>
      <c r="BG330" s="218">
        <f>IF(N330="zákl. přenesená",J330,0)</f>
        <v>0</v>
      </c>
      <c r="BH330" s="218">
        <f>IF(N330="sníž. přenesená",J330,0)</f>
        <v>0</v>
      </c>
      <c r="BI330" s="218">
        <f>IF(N330="nulová",J330,0)</f>
        <v>0</v>
      </c>
      <c r="BJ330" s="19" t="s">
        <v>78</v>
      </c>
      <c r="BK330" s="218">
        <f>ROUND(I330*H330,2)</f>
        <v>0</v>
      </c>
      <c r="BL330" s="19" t="s">
        <v>165</v>
      </c>
      <c r="BM330" s="217" t="s">
        <v>735</v>
      </c>
    </row>
    <row r="331" s="2" customFormat="1">
      <c r="A331" s="40"/>
      <c r="B331" s="41"/>
      <c r="C331" s="42"/>
      <c r="D331" s="219" t="s">
        <v>167</v>
      </c>
      <c r="E331" s="42"/>
      <c r="F331" s="220" t="s">
        <v>382</v>
      </c>
      <c r="G331" s="42"/>
      <c r="H331" s="42"/>
      <c r="I331" s="221"/>
      <c r="J331" s="42"/>
      <c r="K331" s="42"/>
      <c r="L331" s="46"/>
      <c r="M331" s="222"/>
      <c r="N331" s="223"/>
      <c r="O331" s="86"/>
      <c r="P331" s="86"/>
      <c r="Q331" s="86"/>
      <c r="R331" s="86"/>
      <c r="S331" s="86"/>
      <c r="T331" s="87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T331" s="19" t="s">
        <v>167</v>
      </c>
      <c r="AU331" s="19" t="s">
        <v>80</v>
      </c>
    </row>
    <row r="332" s="14" customFormat="1">
      <c r="A332" s="14"/>
      <c r="B332" s="235"/>
      <c r="C332" s="236"/>
      <c r="D332" s="226" t="s">
        <v>169</v>
      </c>
      <c r="E332" s="237" t="s">
        <v>19</v>
      </c>
      <c r="F332" s="238" t="s">
        <v>736</v>
      </c>
      <c r="G332" s="236"/>
      <c r="H332" s="239">
        <v>480.86399999999998</v>
      </c>
      <c r="I332" s="240"/>
      <c r="J332" s="236"/>
      <c r="K332" s="236"/>
      <c r="L332" s="241"/>
      <c r="M332" s="242"/>
      <c r="N332" s="243"/>
      <c r="O332" s="243"/>
      <c r="P332" s="243"/>
      <c r="Q332" s="243"/>
      <c r="R332" s="243"/>
      <c r="S332" s="243"/>
      <c r="T332" s="24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45" t="s">
        <v>169</v>
      </c>
      <c r="AU332" s="245" t="s">
        <v>80</v>
      </c>
      <c r="AV332" s="14" t="s">
        <v>80</v>
      </c>
      <c r="AW332" s="14" t="s">
        <v>171</v>
      </c>
      <c r="AX332" s="14" t="s">
        <v>70</v>
      </c>
      <c r="AY332" s="245" t="s">
        <v>158</v>
      </c>
    </row>
    <row r="333" s="13" customFormat="1">
      <c r="A333" s="13"/>
      <c r="B333" s="224"/>
      <c r="C333" s="225"/>
      <c r="D333" s="226" t="s">
        <v>169</v>
      </c>
      <c r="E333" s="227" t="s">
        <v>19</v>
      </c>
      <c r="F333" s="228" t="s">
        <v>384</v>
      </c>
      <c r="G333" s="225"/>
      <c r="H333" s="227" t="s">
        <v>19</v>
      </c>
      <c r="I333" s="229"/>
      <c r="J333" s="225"/>
      <c r="K333" s="225"/>
      <c r="L333" s="230"/>
      <c r="M333" s="231"/>
      <c r="N333" s="232"/>
      <c r="O333" s="232"/>
      <c r="P333" s="232"/>
      <c r="Q333" s="232"/>
      <c r="R333" s="232"/>
      <c r="S333" s="232"/>
      <c r="T333" s="23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34" t="s">
        <v>169</v>
      </c>
      <c r="AU333" s="234" t="s">
        <v>80</v>
      </c>
      <c r="AV333" s="13" t="s">
        <v>78</v>
      </c>
      <c r="AW333" s="13" t="s">
        <v>171</v>
      </c>
      <c r="AX333" s="13" t="s">
        <v>70</v>
      </c>
      <c r="AY333" s="234" t="s">
        <v>158</v>
      </c>
    </row>
    <row r="334" s="14" customFormat="1">
      <c r="A334" s="14"/>
      <c r="B334" s="235"/>
      <c r="C334" s="236"/>
      <c r="D334" s="226" t="s">
        <v>169</v>
      </c>
      <c r="E334" s="237" t="s">
        <v>19</v>
      </c>
      <c r="F334" s="238" t="s">
        <v>737</v>
      </c>
      <c r="G334" s="236"/>
      <c r="H334" s="239">
        <v>-24.928000000000001</v>
      </c>
      <c r="I334" s="240"/>
      <c r="J334" s="236"/>
      <c r="K334" s="236"/>
      <c r="L334" s="241"/>
      <c r="M334" s="242"/>
      <c r="N334" s="243"/>
      <c r="O334" s="243"/>
      <c r="P334" s="243"/>
      <c r="Q334" s="243"/>
      <c r="R334" s="243"/>
      <c r="S334" s="243"/>
      <c r="T334" s="24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45" t="s">
        <v>169</v>
      </c>
      <c r="AU334" s="245" t="s">
        <v>80</v>
      </c>
      <c r="AV334" s="14" t="s">
        <v>80</v>
      </c>
      <c r="AW334" s="14" t="s">
        <v>171</v>
      </c>
      <c r="AX334" s="14" t="s">
        <v>70</v>
      </c>
      <c r="AY334" s="245" t="s">
        <v>158</v>
      </c>
    </row>
    <row r="335" s="14" customFormat="1">
      <c r="A335" s="14"/>
      <c r="B335" s="235"/>
      <c r="C335" s="236"/>
      <c r="D335" s="226" t="s">
        <v>169</v>
      </c>
      <c r="E335" s="237" t="s">
        <v>19</v>
      </c>
      <c r="F335" s="238" t="s">
        <v>738</v>
      </c>
      <c r="G335" s="236"/>
      <c r="H335" s="239">
        <v>-87.248000000000005</v>
      </c>
      <c r="I335" s="240"/>
      <c r="J335" s="236"/>
      <c r="K335" s="236"/>
      <c r="L335" s="241"/>
      <c r="M335" s="242"/>
      <c r="N335" s="243"/>
      <c r="O335" s="243"/>
      <c r="P335" s="243"/>
      <c r="Q335" s="243"/>
      <c r="R335" s="243"/>
      <c r="S335" s="243"/>
      <c r="T335" s="24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45" t="s">
        <v>169</v>
      </c>
      <c r="AU335" s="245" t="s">
        <v>80</v>
      </c>
      <c r="AV335" s="14" t="s">
        <v>80</v>
      </c>
      <c r="AW335" s="14" t="s">
        <v>171</v>
      </c>
      <c r="AX335" s="14" t="s">
        <v>70</v>
      </c>
      <c r="AY335" s="245" t="s">
        <v>158</v>
      </c>
    </row>
    <row r="336" s="14" customFormat="1">
      <c r="A336" s="14"/>
      <c r="B336" s="235"/>
      <c r="C336" s="236"/>
      <c r="D336" s="226" t="s">
        <v>169</v>
      </c>
      <c r="E336" s="237" t="s">
        <v>19</v>
      </c>
      <c r="F336" s="238" t="s">
        <v>739</v>
      </c>
      <c r="G336" s="236"/>
      <c r="H336" s="239">
        <v>-5.5036350000000001</v>
      </c>
      <c r="I336" s="240"/>
      <c r="J336" s="236"/>
      <c r="K336" s="236"/>
      <c r="L336" s="241"/>
      <c r="M336" s="242"/>
      <c r="N336" s="243"/>
      <c r="O336" s="243"/>
      <c r="P336" s="243"/>
      <c r="Q336" s="243"/>
      <c r="R336" s="243"/>
      <c r="S336" s="243"/>
      <c r="T336" s="24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45" t="s">
        <v>169</v>
      </c>
      <c r="AU336" s="245" t="s">
        <v>80</v>
      </c>
      <c r="AV336" s="14" t="s">
        <v>80</v>
      </c>
      <c r="AW336" s="14" t="s">
        <v>171</v>
      </c>
      <c r="AX336" s="14" t="s">
        <v>70</v>
      </c>
      <c r="AY336" s="245" t="s">
        <v>158</v>
      </c>
    </row>
    <row r="337" s="2" customFormat="1" ht="34.8" customHeight="1">
      <c r="A337" s="40"/>
      <c r="B337" s="41"/>
      <c r="C337" s="206" t="s">
        <v>328</v>
      </c>
      <c r="D337" s="206" t="s">
        <v>160</v>
      </c>
      <c r="E337" s="207" t="s">
        <v>389</v>
      </c>
      <c r="F337" s="208" t="s">
        <v>390</v>
      </c>
      <c r="G337" s="209" t="s">
        <v>234</v>
      </c>
      <c r="H337" s="210">
        <v>87.248000000000005</v>
      </c>
      <c r="I337" s="211"/>
      <c r="J337" s="212">
        <f>ROUND(I337*H337,2)</f>
        <v>0</v>
      </c>
      <c r="K337" s="208" t="s">
        <v>164</v>
      </c>
      <c r="L337" s="46"/>
      <c r="M337" s="213" t="s">
        <v>19</v>
      </c>
      <c r="N337" s="214" t="s">
        <v>41</v>
      </c>
      <c r="O337" s="86"/>
      <c r="P337" s="215">
        <f>O337*H337</f>
        <v>0</v>
      </c>
      <c r="Q337" s="215">
        <v>0</v>
      </c>
      <c r="R337" s="215">
        <f>Q337*H337</f>
        <v>0</v>
      </c>
      <c r="S337" s="215">
        <v>0</v>
      </c>
      <c r="T337" s="216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17" t="s">
        <v>165</v>
      </c>
      <c r="AT337" s="217" t="s">
        <v>160</v>
      </c>
      <c r="AU337" s="217" t="s">
        <v>80</v>
      </c>
      <c r="AY337" s="19" t="s">
        <v>158</v>
      </c>
      <c r="BE337" s="218">
        <f>IF(N337="základní",J337,0)</f>
        <v>0</v>
      </c>
      <c r="BF337" s="218">
        <f>IF(N337="snížená",J337,0)</f>
        <v>0</v>
      </c>
      <c r="BG337" s="218">
        <f>IF(N337="zákl. přenesená",J337,0)</f>
        <v>0</v>
      </c>
      <c r="BH337" s="218">
        <f>IF(N337="sníž. přenesená",J337,0)</f>
        <v>0</v>
      </c>
      <c r="BI337" s="218">
        <f>IF(N337="nulová",J337,0)</f>
        <v>0</v>
      </c>
      <c r="BJ337" s="19" t="s">
        <v>78</v>
      </c>
      <c r="BK337" s="218">
        <f>ROUND(I337*H337,2)</f>
        <v>0</v>
      </c>
      <c r="BL337" s="19" t="s">
        <v>165</v>
      </c>
      <c r="BM337" s="217" t="s">
        <v>740</v>
      </c>
    </row>
    <row r="338" s="2" customFormat="1">
      <c r="A338" s="40"/>
      <c r="B338" s="41"/>
      <c r="C338" s="42"/>
      <c r="D338" s="219" t="s">
        <v>167</v>
      </c>
      <c r="E338" s="42"/>
      <c r="F338" s="220" t="s">
        <v>392</v>
      </c>
      <c r="G338" s="42"/>
      <c r="H338" s="42"/>
      <c r="I338" s="221"/>
      <c r="J338" s="42"/>
      <c r="K338" s="42"/>
      <c r="L338" s="46"/>
      <c r="M338" s="222"/>
      <c r="N338" s="223"/>
      <c r="O338" s="86"/>
      <c r="P338" s="86"/>
      <c r="Q338" s="86"/>
      <c r="R338" s="86"/>
      <c r="S338" s="86"/>
      <c r="T338" s="87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T338" s="19" t="s">
        <v>167</v>
      </c>
      <c r="AU338" s="19" t="s">
        <v>80</v>
      </c>
    </row>
    <row r="339" s="13" customFormat="1">
      <c r="A339" s="13"/>
      <c r="B339" s="224"/>
      <c r="C339" s="225"/>
      <c r="D339" s="226" t="s">
        <v>169</v>
      </c>
      <c r="E339" s="227" t="s">
        <v>19</v>
      </c>
      <c r="F339" s="228" t="s">
        <v>741</v>
      </c>
      <c r="G339" s="225"/>
      <c r="H339" s="227" t="s">
        <v>19</v>
      </c>
      <c r="I339" s="229"/>
      <c r="J339" s="225"/>
      <c r="K339" s="225"/>
      <c r="L339" s="230"/>
      <c r="M339" s="231"/>
      <c r="N339" s="232"/>
      <c r="O339" s="232"/>
      <c r="P339" s="232"/>
      <c r="Q339" s="232"/>
      <c r="R339" s="232"/>
      <c r="S339" s="232"/>
      <c r="T339" s="23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34" t="s">
        <v>169</v>
      </c>
      <c r="AU339" s="234" t="s">
        <v>80</v>
      </c>
      <c r="AV339" s="13" t="s">
        <v>78</v>
      </c>
      <c r="AW339" s="13" t="s">
        <v>171</v>
      </c>
      <c r="AX339" s="13" t="s">
        <v>70</v>
      </c>
      <c r="AY339" s="234" t="s">
        <v>158</v>
      </c>
    </row>
    <row r="340" s="14" customFormat="1">
      <c r="A340" s="14"/>
      <c r="B340" s="235"/>
      <c r="C340" s="236"/>
      <c r="D340" s="226" t="s">
        <v>169</v>
      </c>
      <c r="E340" s="237" t="s">
        <v>19</v>
      </c>
      <c r="F340" s="238" t="s">
        <v>742</v>
      </c>
      <c r="G340" s="236"/>
      <c r="H340" s="239">
        <v>87.248000000000005</v>
      </c>
      <c r="I340" s="240"/>
      <c r="J340" s="236"/>
      <c r="K340" s="236"/>
      <c r="L340" s="241"/>
      <c r="M340" s="242"/>
      <c r="N340" s="243"/>
      <c r="O340" s="243"/>
      <c r="P340" s="243"/>
      <c r="Q340" s="243"/>
      <c r="R340" s="243"/>
      <c r="S340" s="243"/>
      <c r="T340" s="24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45" t="s">
        <v>169</v>
      </c>
      <c r="AU340" s="245" t="s">
        <v>80</v>
      </c>
      <c r="AV340" s="14" t="s">
        <v>80</v>
      </c>
      <c r="AW340" s="14" t="s">
        <v>171</v>
      </c>
      <c r="AX340" s="14" t="s">
        <v>70</v>
      </c>
      <c r="AY340" s="245" t="s">
        <v>158</v>
      </c>
    </row>
    <row r="341" s="2" customFormat="1" ht="14.4" customHeight="1">
      <c r="A341" s="40"/>
      <c r="B341" s="41"/>
      <c r="C341" s="206" t="s">
        <v>339</v>
      </c>
      <c r="D341" s="206" t="s">
        <v>160</v>
      </c>
      <c r="E341" s="207" t="s">
        <v>743</v>
      </c>
      <c r="F341" s="208" t="s">
        <v>744</v>
      </c>
      <c r="G341" s="209" t="s">
        <v>234</v>
      </c>
      <c r="H341" s="210">
        <v>87.248000000000005</v>
      </c>
      <c r="I341" s="211"/>
      <c r="J341" s="212">
        <f>ROUND(I341*H341,2)</f>
        <v>0</v>
      </c>
      <c r="K341" s="208" t="s">
        <v>164</v>
      </c>
      <c r="L341" s="46"/>
      <c r="M341" s="213" t="s">
        <v>19</v>
      </c>
      <c r="N341" s="214" t="s">
        <v>41</v>
      </c>
      <c r="O341" s="86"/>
      <c r="P341" s="215">
        <f>O341*H341</f>
        <v>0</v>
      </c>
      <c r="Q341" s="215">
        <v>0</v>
      </c>
      <c r="R341" s="215">
        <f>Q341*H341</f>
        <v>0</v>
      </c>
      <c r="S341" s="215">
        <v>0</v>
      </c>
      <c r="T341" s="216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17" t="s">
        <v>165</v>
      </c>
      <c r="AT341" s="217" t="s">
        <v>160</v>
      </c>
      <c r="AU341" s="217" t="s">
        <v>80</v>
      </c>
      <c r="AY341" s="19" t="s">
        <v>158</v>
      </c>
      <c r="BE341" s="218">
        <f>IF(N341="základní",J341,0)</f>
        <v>0</v>
      </c>
      <c r="BF341" s="218">
        <f>IF(N341="snížená",J341,0)</f>
        <v>0</v>
      </c>
      <c r="BG341" s="218">
        <f>IF(N341="zákl. přenesená",J341,0)</f>
        <v>0</v>
      </c>
      <c r="BH341" s="218">
        <f>IF(N341="sníž. přenesená",J341,0)</f>
        <v>0</v>
      </c>
      <c r="BI341" s="218">
        <f>IF(N341="nulová",J341,0)</f>
        <v>0</v>
      </c>
      <c r="BJ341" s="19" t="s">
        <v>78</v>
      </c>
      <c r="BK341" s="218">
        <f>ROUND(I341*H341,2)</f>
        <v>0</v>
      </c>
      <c r="BL341" s="19" t="s">
        <v>165</v>
      </c>
      <c r="BM341" s="217" t="s">
        <v>745</v>
      </c>
    </row>
    <row r="342" s="2" customFormat="1">
      <c r="A342" s="40"/>
      <c r="B342" s="41"/>
      <c r="C342" s="42"/>
      <c r="D342" s="219" t="s">
        <v>167</v>
      </c>
      <c r="E342" s="42"/>
      <c r="F342" s="220" t="s">
        <v>746</v>
      </c>
      <c r="G342" s="42"/>
      <c r="H342" s="42"/>
      <c r="I342" s="221"/>
      <c r="J342" s="42"/>
      <c r="K342" s="42"/>
      <c r="L342" s="46"/>
      <c r="M342" s="222"/>
      <c r="N342" s="223"/>
      <c r="O342" s="86"/>
      <c r="P342" s="86"/>
      <c r="Q342" s="86"/>
      <c r="R342" s="86"/>
      <c r="S342" s="86"/>
      <c r="T342" s="87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167</v>
      </c>
      <c r="AU342" s="19" t="s">
        <v>80</v>
      </c>
    </row>
    <row r="343" s="2" customFormat="1" ht="19.8" customHeight="1">
      <c r="A343" s="40"/>
      <c r="B343" s="41"/>
      <c r="C343" s="206" t="s">
        <v>347</v>
      </c>
      <c r="D343" s="206" t="s">
        <v>160</v>
      </c>
      <c r="E343" s="207" t="s">
        <v>406</v>
      </c>
      <c r="F343" s="208" t="s">
        <v>407</v>
      </c>
      <c r="G343" s="209" t="s">
        <v>223</v>
      </c>
      <c r="H343" s="210">
        <v>292.31999999999999</v>
      </c>
      <c r="I343" s="211"/>
      <c r="J343" s="212">
        <f>ROUND(I343*H343,2)</f>
        <v>0</v>
      </c>
      <c r="K343" s="208" t="s">
        <v>164</v>
      </c>
      <c r="L343" s="46"/>
      <c r="M343" s="213" t="s">
        <v>19</v>
      </c>
      <c r="N343" s="214" t="s">
        <v>41</v>
      </c>
      <c r="O343" s="86"/>
      <c r="P343" s="215">
        <f>O343*H343</f>
        <v>0</v>
      </c>
      <c r="Q343" s="215">
        <v>0</v>
      </c>
      <c r="R343" s="215">
        <f>Q343*H343</f>
        <v>0</v>
      </c>
      <c r="S343" s="215">
        <v>0</v>
      </c>
      <c r="T343" s="216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17" t="s">
        <v>165</v>
      </c>
      <c r="AT343" s="217" t="s">
        <v>160</v>
      </c>
      <c r="AU343" s="217" t="s">
        <v>80</v>
      </c>
      <c r="AY343" s="19" t="s">
        <v>158</v>
      </c>
      <c r="BE343" s="218">
        <f>IF(N343="základní",J343,0)</f>
        <v>0</v>
      </c>
      <c r="BF343" s="218">
        <f>IF(N343="snížená",J343,0)</f>
        <v>0</v>
      </c>
      <c r="BG343" s="218">
        <f>IF(N343="zákl. přenesená",J343,0)</f>
        <v>0</v>
      </c>
      <c r="BH343" s="218">
        <f>IF(N343="sníž. přenesená",J343,0)</f>
        <v>0</v>
      </c>
      <c r="BI343" s="218">
        <f>IF(N343="nulová",J343,0)</f>
        <v>0</v>
      </c>
      <c r="BJ343" s="19" t="s">
        <v>78</v>
      </c>
      <c r="BK343" s="218">
        <f>ROUND(I343*H343,2)</f>
        <v>0</v>
      </c>
      <c r="BL343" s="19" t="s">
        <v>165</v>
      </c>
      <c r="BM343" s="217" t="s">
        <v>747</v>
      </c>
    </row>
    <row r="344" s="2" customFormat="1">
      <c r="A344" s="40"/>
      <c r="B344" s="41"/>
      <c r="C344" s="42"/>
      <c r="D344" s="219" t="s">
        <v>167</v>
      </c>
      <c r="E344" s="42"/>
      <c r="F344" s="220" t="s">
        <v>409</v>
      </c>
      <c r="G344" s="42"/>
      <c r="H344" s="42"/>
      <c r="I344" s="221"/>
      <c r="J344" s="42"/>
      <c r="K344" s="42"/>
      <c r="L344" s="46"/>
      <c r="M344" s="222"/>
      <c r="N344" s="223"/>
      <c r="O344" s="86"/>
      <c r="P344" s="86"/>
      <c r="Q344" s="86"/>
      <c r="R344" s="86"/>
      <c r="S344" s="86"/>
      <c r="T344" s="87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167</v>
      </c>
      <c r="AU344" s="19" t="s">
        <v>80</v>
      </c>
    </row>
    <row r="345" s="13" customFormat="1">
      <c r="A345" s="13"/>
      <c r="B345" s="224"/>
      <c r="C345" s="225"/>
      <c r="D345" s="226" t="s">
        <v>169</v>
      </c>
      <c r="E345" s="227" t="s">
        <v>19</v>
      </c>
      <c r="F345" s="228" t="s">
        <v>748</v>
      </c>
      <c r="G345" s="225"/>
      <c r="H345" s="227" t="s">
        <v>19</v>
      </c>
      <c r="I345" s="229"/>
      <c r="J345" s="225"/>
      <c r="K345" s="225"/>
      <c r="L345" s="230"/>
      <c r="M345" s="231"/>
      <c r="N345" s="232"/>
      <c r="O345" s="232"/>
      <c r="P345" s="232"/>
      <c r="Q345" s="232"/>
      <c r="R345" s="232"/>
      <c r="S345" s="232"/>
      <c r="T345" s="23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34" t="s">
        <v>169</v>
      </c>
      <c r="AU345" s="234" t="s">
        <v>80</v>
      </c>
      <c r="AV345" s="13" t="s">
        <v>78</v>
      </c>
      <c r="AW345" s="13" t="s">
        <v>171</v>
      </c>
      <c r="AX345" s="13" t="s">
        <v>70</v>
      </c>
      <c r="AY345" s="234" t="s">
        <v>158</v>
      </c>
    </row>
    <row r="346" s="14" customFormat="1">
      <c r="A346" s="14"/>
      <c r="B346" s="235"/>
      <c r="C346" s="236"/>
      <c r="D346" s="226" t="s">
        <v>169</v>
      </c>
      <c r="E346" s="237" t="s">
        <v>19</v>
      </c>
      <c r="F346" s="238" t="s">
        <v>631</v>
      </c>
      <c r="G346" s="236"/>
      <c r="H346" s="239">
        <v>41.399999999999999</v>
      </c>
      <c r="I346" s="240"/>
      <c r="J346" s="236"/>
      <c r="K346" s="236"/>
      <c r="L346" s="241"/>
      <c r="M346" s="242"/>
      <c r="N346" s="243"/>
      <c r="O346" s="243"/>
      <c r="P346" s="243"/>
      <c r="Q346" s="243"/>
      <c r="R346" s="243"/>
      <c r="S346" s="243"/>
      <c r="T346" s="24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45" t="s">
        <v>169</v>
      </c>
      <c r="AU346" s="245" t="s">
        <v>80</v>
      </c>
      <c r="AV346" s="14" t="s">
        <v>80</v>
      </c>
      <c r="AW346" s="14" t="s">
        <v>171</v>
      </c>
      <c r="AX346" s="14" t="s">
        <v>70</v>
      </c>
      <c r="AY346" s="245" t="s">
        <v>158</v>
      </c>
    </row>
    <row r="347" s="14" customFormat="1">
      <c r="A347" s="14"/>
      <c r="B347" s="235"/>
      <c r="C347" s="236"/>
      <c r="D347" s="226" t="s">
        <v>169</v>
      </c>
      <c r="E347" s="237" t="s">
        <v>19</v>
      </c>
      <c r="F347" s="238" t="s">
        <v>632</v>
      </c>
      <c r="G347" s="236"/>
      <c r="H347" s="239">
        <v>2.7599999999999998</v>
      </c>
      <c r="I347" s="240"/>
      <c r="J347" s="236"/>
      <c r="K347" s="236"/>
      <c r="L347" s="241"/>
      <c r="M347" s="242"/>
      <c r="N347" s="243"/>
      <c r="O347" s="243"/>
      <c r="P347" s="243"/>
      <c r="Q347" s="243"/>
      <c r="R347" s="243"/>
      <c r="S347" s="243"/>
      <c r="T347" s="24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45" t="s">
        <v>169</v>
      </c>
      <c r="AU347" s="245" t="s">
        <v>80</v>
      </c>
      <c r="AV347" s="14" t="s">
        <v>80</v>
      </c>
      <c r="AW347" s="14" t="s">
        <v>171</v>
      </c>
      <c r="AX347" s="14" t="s">
        <v>70</v>
      </c>
      <c r="AY347" s="245" t="s">
        <v>158</v>
      </c>
    </row>
    <row r="348" s="14" customFormat="1">
      <c r="A348" s="14"/>
      <c r="B348" s="235"/>
      <c r="C348" s="236"/>
      <c r="D348" s="226" t="s">
        <v>169</v>
      </c>
      <c r="E348" s="237" t="s">
        <v>19</v>
      </c>
      <c r="F348" s="238" t="s">
        <v>633</v>
      </c>
      <c r="G348" s="236"/>
      <c r="H348" s="239">
        <v>6.2400000000000002</v>
      </c>
      <c r="I348" s="240"/>
      <c r="J348" s="236"/>
      <c r="K348" s="236"/>
      <c r="L348" s="241"/>
      <c r="M348" s="242"/>
      <c r="N348" s="243"/>
      <c r="O348" s="243"/>
      <c r="P348" s="243"/>
      <c r="Q348" s="243"/>
      <c r="R348" s="243"/>
      <c r="S348" s="243"/>
      <c r="T348" s="24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45" t="s">
        <v>169</v>
      </c>
      <c r="AU348" s="245" t="s">
        <v>80</v>
      </c>
      <c r="AV348" s="14" t="s">
        <v>80</v>
      </c>
      <c r="AW348" s="14" t="s">
        <v>171</v>
      </c>
      <c r="AX348" s="14" t="s">
        <v>70</v>
      </c>
      <c r="AY348" s="245" t="s">
        <v>158</v>
      </c>
    </row>
    <row r="349" s="14" customFormat="1">
      <c r="A349" s="14"/>
      <c r="B349" s="235"/>
      <c r="C349" s="236"/>
      <c r="D349" s="226" t="s">
        <v>169</v>
      </c>
      <c r="E349" s="237" t="s">
        <v>19</v>
      </c>
      <c r="F349" s="238" t="s">
        <v>634</v>
      </c>
      <c r="G349" s="236"/>
      <c r="H349" s="239">
        <v>9.5999999999999996</v>
      </c>
      <c r="I349" s="240"/>
      <c r="J349" s="236"/>
      <c r="K349" s="236"/>
      <c r="L349" s="241"/>
      <c r="M349" s="242"/>
      <c r="N349" s="243"/>
      <c r="O349" s="243"/>
      <c r="P349" s="243"/>
      <c r="Q349" s="243"/>
      <c r="R349" s="243"/>
      <c r="S349" s="243"/>
      <c r="T349" s="24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45" t="s">
        <v>169</v>
      </c>
      <c r="AU349" s="245" t="s">
        <v>80</v>
      </c>
      <c r="AV349" s="14" t="s">
        <v>80</v>
      </c>
      <c r="AW349" s="14" t="s">
        <v>171</v>
      </c>
      <c r="AX349" s="14" t="s">
        <v>70</v>
      </c>
      <c r="AY349" s="245" t="s">
        <v>158</v>
      </c>
    </row>
    <row r="350" s="14" customFormat="1">
      <c r="A350" s="14"/>
      <c r="B350" s="235"/>
      <c r="C350" s="236"/>
      <c r="D350" s="226" t="s">
        <v>169</v>
      </c>
      <c r="E350" s="237" t="s">
        <v>19</v>
      </c>
      <c r="F350" s="238" t="s">
        <v>635</v>
      </c>
      <c r="G350" s="236"/>
      <c r="H350" s="239">
        <v>6.2400000000000002</v>
      </c>
      <c r="I350" s="240"/>
      <c r="J350" s="236"/>
      <c r="K350" s="236"/>
      <c r="L350" s="241"/>
      <c r="M350" s="242"/>
      <c r="N350" s="243"/>
      <c r="O350" s="243"/>
      <c r="P350" s="243"/>
      <c r="Q350" s="243"/>
      <c r="R350" s="243"/>
      <c r="S350" s="243"/>
      <c r="T350" s="24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45" t="s">
        <v>169</v>
      </c>
      <c r="AU350" s="245" t="s">
        <v>80</v>
      </c>
      <c r="AV350" s="14" t="s">
        <v>80</v>
      </c>
      <c r="AW350" s="14" t="s">
        <v>171</v>
      </c>
      <c r="AX350" s="14" t="s">
        <v>70</v>
      </c>
      <c r="AY350" s="245" t="s">
        <v>158</v>
      </c>
    </row>
    <row r="351" s="14" customFormat="1">
      <c r="A351" s="14"/>
      <c r="B351" s="235"/>
      <c r="C351" s="236"/>
      <c r="D351" s="226" t="s">
        <v>169</v>
      </c>
      <c r="E351" s="237" t="s">
        <v>19</v>
      </c>
      <c r="F351" s="238" t="s">
        <v>636</v>
      </c>
      <c r="G351" s="236"/>
      <c r="H351" s="239">
        <v>20.52</v>
      </c>
      <c r="I351" s="240"/>
      <c r="J351" s="236"/>
      <c r="K351" s="236"/>
      <c r="L351" s="241"/>
      <c r="M351" s="242"/>
      <c r="N351" s="243"/>
      <c r="O351" s="243"/>
      <c r="P351" s="243"/>
      <c r="Q351" s="243"/>
      <c r="R351" s="243"/>
      <c r="S351" s="243"/>
      <c r="T351" s="24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45" t="s">
        <v>169</v>
      </c>
      <c r="AU351" s="245" t="s">
        <v>80</v>
      </c>
      <c r="AV351" s="14" t="s">
        <v>80</v>
      </c>
      <c r="AW351" s="14" t="s">
        <v>171</v>
      </c>
      <c r="AX351" s="14" t="s">
        <v>70</v>
      </c>
      <c r="AY351" s="245" t="s">
        <v>158</v>
      </c>
    </row>
    <row r="352" s="14" customFormat="1">
      <c r="A352" s="14"/>
      <c r="B352" s="235"/>
      <c r="C352" s="236"/>
      <c r="D352" s="226" t="s">
        <v>169</v>
      </c>
      <c r="E352" s="237" t="s">
        <v>19</v>
      </c>
      <c r="F352" s="238" t="s">
        <v>637</v>
      </c>
      <c r="G352" s="236"/>
      <c r="H352" s="239">
        <v>18</v>
      </c>
      <c r="I352" s="240"/>
      <c r="J352" s="236"/>
      <c r="K352" s="236"/>
      <c r="L352" s="241"/>
      <c r="M352" s="242"/>
      <c r="N352" s="243"/>
      <c r="O352" s="243"/>
      <c r="P352" s="243"/>
      <c r="Q352" s="243"/>
      <c r="R352" s="243"/>
      <c r="S352" s="243"/>
      <c r="T352" s="24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45" t="s">
        <v>169</v>
      </c>
      <c r="AU352" s="245" t="s">
        <v>80</v>
      </c>
      <c r="AV352" s="14" t="s">
        <v>80</v>
      </c>
      <c r="AW352" s="14" t="s">
        <v>171</v>
      </c>
      <c r="AX352" s="14" t="s">
        <v>70</v>
      </c>
      <c r="AY352" s="245" t="s">
        <v>158</v>
      </c>
    </row>
    <row r="353" s="14" customFormat="1">
      <c r="A353" s="14"/>
      <c r="B353" s="235"/>
      <c r="C353" s="236"/>
      <c r="D353" s="226" t="s">
        <v>169</v>
      </c>
      <c r="E353" s="237" t="s">
        <v>19</v>
      </c>
      <c r="F353" s="238" t="s">
        <v>638</v>
      </c>
      <c r="G353" s="236"/>
      <c r="H353" s="239">
        <v>10.68</v>
      </c>
      <c r="I353" s="240"/>
      <c r="J353" s="236"/>
      <c r="K353" s="236"/>
      <c r="L353" s="241"/>
      <c r="M353" s="242"/>
      <c r="N353" s="243"/>
      <c r="O353" s="243"/>
      <c r="P353" s="243"/>
      <c r="Q353" s="243"/>
      <c r="R353" s="243"/>
      <c r="S353" s="243"/>
      <c r="T353" s="24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45" t="s">
        <v>169</v>
      </c>
      <c r="AU353" s="245" t="s">
        <v>80</v>
      </c>
      <c r="AV353" s="14" t="s">
        <v>80</v>
      </c>
      <c r="AW353" s="14" t="s">
        <v>171</v>
      </c>
      <c r="AX353" s="14" t="s">
        <v>70</v>
      </c>
      <c r="AY353" s="245" t="s">
        <v>158</v>
      </c>
    </row>
    <row r="354" s="14" customFormat="1">
      <c r="A354" s="14"/>
      <c r="B354" s="235"/>
      <c r="C354" s="236"/>
      <c r="D354" s="226" t="s">
        <v>169</v>
      </c>
      <c r="E354" s="237" t="s">
        <v>19</v>
      </c>
      <c r="F354" s="238" t="s">
        <v>639</v>
      </c>
      <c r="G354" s="236"/>
      <c r="H354" s="239">
        <v>14.16</v>
      </c>
      <c r="I354" s="240"/>
      <c r="J354" s="236"/>
      <c r="K354" s="236"/>
      <c r="L354" s="241"/>
      <c r="M354" s="242"/>
      <c r="N354" s="243"/>
      <c r="O354" s="243"/>
      <c r="P354" s="243"/>
      <c r="Q354" s="243"/>
      <c r="R354" s="243"/>
      <c r="S354" s="243"/>
      <c r="T354" s="24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45" t="s">
        <v>169</v>
      </c>
      <c r="AU354" s="245" t="s">
        <v>80</v>
      </c>
      <c r="AV354" s="14" t="s">
        <v>80</v>
      </c>
      <c r="AW354" s="14" t="s">
        <v>171</v>
      </c>
      <c r="AX354" s="14" t="s">
        <v>70</v>
      </c>
      <c r="AY354" s="245" t="s">
        <v>158</v>
      </c>
    </row>
    <row r="355" s="14" customFormat="1">
      <c r="A355" s="14"/>
      <c r="B355" s="235"/>
      <c r="C355" s="236"/>
      <c r="D355" s="226" t="s">
        <v>169</v>
      </c>
      <c r="E355" s="237" t="s">
        <v>19</v>
      </c>
      <c r="F355" s="238" t="s">
        <v>640</v>
      </c>
      <c r="G355" s="236"/>
      <c r="H355" s="239">
        <v>15.48</v>
      </c>
      <c r="I355" s="240"/>
      <c r="J355" s="236"/>
      <c r="K355" s="236"/>
      <c r="L355" s="241"/>
      <c r="M355" s="242"/>
      <c r="N355" s="243"/>
      <c r="O355" s="243"/>
      <c r="P355" s="243"/>
      <c r="Q355" s="243"/>
      <c r="R355" s="243"/>
      <c r="S355" s="243"/>
      <c r="T355" s="24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45" t="s">
        <v>169</v>
      </c>
      <c r="AU355" s="245" t="s">
        <v>80</v>
      </c>
      <c r="AV355" s="14" t="s">
        <v>80</v>
      </c>
      <c r="AW355" s="14" t="s">
        <v>171</v>
      </c>
      <c r="AX355" s="14" t="s">
        <v>70</v>
      </c>
      <c r="AY355" s="245" t="s">
        <v>158</v>
      </c>
    </row>
    <row r="356" s="14" customFormat="1">
      <c r="A356" s="14"/>
      <c r="B356" s="235"/>
      <c r="C356" s="236"/>
      <c r="D356" s="226" t="s">
        <v>169</v>
      </c>
      <c r="E356" s="237" t="s">
        <v>19</v>
      </c>
      <c r="F356" s="238" t="s">
        <v>641</v>
      </c>
      <c r="G356" s="236"/>
      <c r="H356" s="239">
        <v>17.52</v>
      </c>
      <c r="I356" s="240"/>
      <c r="J356" s="236"/>
      <c r="K356" s="236"/>
      <c r="L356" s="241"/>
      <c r="M356" s="242"/>
      <c r="N356" s="243"/>
      <c r="O356" s="243"/>
      <c r="P356" s="243"/>
      <c r="Q356" s="243"/>
      <c r="R356" s="243"/>
      <c r="S356" s="243"/>
      <c r="T356" s="24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45" t="s">
        <v>169</v>
      </c>
      <c r="AU356" s="245" t="s">
        <v>80</v>
      </c>
      <c r="AV356" s="14" t="s">
        <v>80</v>
      </c>
      <c r="AW356" s="14" t="s">
        <v>171</v>
      </c>
      <c r="AX356" s="14" t="s">
        <v>70</v>
      </c>
      <c r="AY356" s="245" t="s">
        <v>158</v>
      </c>
    </row>
    <row r="357" s="14" customFormat="1">
      <c r="A357" s="14"/>
      <c r="B357" s="235"/>
      <c r="C357" s="236"/>
      <c r="D357" s="226" t="s">
        <v>169</v>
      </c>
      <c r="E357" s="237" t="s">
        <v>19</v>
      </c>
      <c r="F357" s="238" t="s">
        <v>642</v>
      </c>
      <c r="G357" s="236"/>
      <c r="H357" s="239">
        <v>12.239999999999998</v>
      </c>
      <c r="I357" s="240"/>
      <c r="J357" s="236"/>
      <c r="K357" s="236"/>
      <c r="L357" s="241"/>
      <c r="M357" s="242"/>
      <c r="N357" s="243"/>
      <c r="O357" s="243"/>
      <c r="P357" s="243"/>
      <c r="Q357" s="243"/>
      <c r="R357" s="243"/>
      <c r="S357" s="243"/>
      <c r="T357" s="24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45" t="s">
        <v>169</v>
      </c>
      <c r="AU357" s="245" t="s">
        <v>80</v>
      </c>
      <c r="AV357" s="14" t="s">
        <v>80</v>
      </c>
      <c r="AW357" s="14" t="s">
        <v>171</v>
      </c>
      <c r="AX357" s="14" t="s">
        <v>70</v>
      </c>
      <c r="AY357" s="245" t="s">
        <v>158</v>
      </c>
    </row>
    <row r="358" s="14" customFormat="1">
      <c r="A358" s="14"/>
      <c r="B358" s="235"/>
      <c r="C358" s="236"/>
      <c r="D358" s="226" t="s">
        <v>169</v>
      </c>
      <c r="E358" s="237" t="s">
        <v>19</v>
      </c>
      <c r="F358" s="238" t="s">
        <v>643</v>
      </c>
      <c r="G358" s="236"/>
      <c r="H358" s="239">
        <v>45.840000000000003</v>
      </c>
      <c r="I358" s="240"/>
      <c r="J358" s="236"/>
      <c r="K358" s="236"/>
      <c r="L358" s="241"/>
      <c r="M358" s="242"/>
      <c r="N358" s="243"/>
      <c r="O358" s="243"/>
      <c r="P358" s="243"/>
      <c r="Q358" s="243"/>
      <c r="R358" s="243"/>
      <c r="S358" s="243"/>
      <c r="T358" s="24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45" t="s">
        <v>169</v>
      </c>
      <c r="AU358" s="245" t="s">
        <v>80</v>
      </c>
      <c r="AV358" s="14" t="s">
        <v>80</v>
      </c>
      <c r="AW358" s="14" t="s">
        <v>171</v>
      </c>
      <c r="AX358" s="14" t="s">
        <v>70</v>
      </c>
      <c r="AY358" s="245" t="s">
        <v>158</v>
      </c>
    </row>
    <row r="359" s="14" customFormat="1">
      <c r="A359" s="14"/>
      <c r="B359" s="235"/>
      <c r="C359" s="236"/>
      <c r="D359" s="226" t="s">
        <v>169</v>
      </c>
      <c r="E359" s="237" t="s">
        <v>19</v>
      </c>
      <c r="F359" s="238" t="s">
        <v>644</v>
      </c>
      <c r="G359" s="236"/>
      <c r="H359" s="239">
        <v>11.52</v>
      </c>
      <c r="I359" s="240"/>
      <c r="J359" s="236"/>
      <c r="K359" s="236"/>
      <c r="L359" s="241"/>
      <c r="M359" s="242"/>
      <c r="N359" s="243"/>
      <c r="O359" s="243"/>
      <c r="P359" s="243"/>
      <c r="Q359" s="243"/>
      <c r="R359" s="243"/>
      <c r="S359" s="243"/>
      <c r="T359" s="24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45" t="s">
        <v>169</v>
      </c>
      <c r="AU359" s="245" t="s">
        <v>80</v>
      </c>
      <c r="AV359" s="14" t="s">
        <v>80</v>
      </c>
      <c r="AW359" s="14" t="s">
        <v>171</v>
      </c>
      <c r="AX359" s="14" t="s">
        <v>70</v>
      </c>
      <c r="AY359" s="245" t="s">
        <v>158</v>
      </c>
    </row>
    <row r="360" s="14" customFormat="1">
      <c r="A360" s="14"/>
      <c r="B360" s="235"/>
      <c r="C360" s="236"/>
      <c r="D360" s="226" t="s">
        <v>169</v>
      </c>
      <c r="E360" s="237" t="s">
        <v>19</v>
      </c>
      <c r="F360" s="238" t="s">
        <v>645</v>
      </c>
      <c r="G360" s="236"/>
      <c r="H360" s="239">
        <v>4.2000000000000002</v>
      </c>
      <c r="I360" s="240"/>
      <c r="J360" s="236"/>
      <c r="K360" s="236"/>
      <c r="L360" s="241"/>
      <c r="M360" s="242"/>
      <c r="N360" s="243"/>
      <c r="O360" s="243"/>
      <c r="P360" s="243"/>
      <c r="Q360" s="243"/>
      <c r="R360" s="243"/>
      <c r="S360" s="243"/>
      <c r="T360" s="24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45" t="s">
        <v>169</v>
      </c>
      <c r="AU360" s="245" t="s">
        <v>80</v>
      </c>
      <c r="AV360" s="14" t="s">
        <v>80</v>
      </c>
      <c r="AW360" s="14" t="s">
        <v>171</v>
      </c>
      <c r="AX360" s="14" t="s">
        <v>70</v>
      </c>
      <c r="AY360" s="245" t="s">
        <v>158</v>
      </c>
    </row>
    <row r="361" s="14" customFormat="1">
      <c r="A361" s="14"/>
      <c r="B361" s="235"/>
      <c r="C361" s="236"/>
      <c r="D361" s="226" t="s">
        <v>169</v>
      </c>
      <c r="E361" s="237" t="s">
        <v>19</v>
      </c>
      <c r="F361" s="238" t="s">
        <v>646</v>
      </c>
      <c r="G361" s="236"/>
      <c r="H361" s="239">
        <v>3.48</v>
      </c>
      <c r="I361" s="240"/>
      <c r="J361" s="236"/>
      <c r="K361" s="236"/>
      <c r="L361" s="241"/>
      <c r="M361" s="242"/>
      <c r="N361" s="243"/>
      <c r="O361" s="243"/>
      <c r="P361" s="243"/>
      <c r="Q361" s="243"/>
      <c r="R361" s="243"/>
      <c r="S361" s="243"/>
      <c r="T361" s="24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45" t="s">
        <v>169</v>
      </c>
      <c r="AU361" s="245" t="s">
        <v>80</v>
      </c>
      <c r="AV361" s="14" t="s">
        <v>80</v>
      </c>
      <c r="AW361" s="14" t="s">
        <v>171</v>
      </c>
      <c r="AX361" s="14" t="s">
        <v>70</v>
      </c>
      <c r="AY361" s="245" t="s">
        <v>158</v>
      </c>
    </row>
    <row r="362" s="14" customFormat="1">
      <c r="A362" s="14"/>
      <c r="B362" s="235"/>
      <c r="C362" s="236"/>
      <c r="D362" s="226" t="s">
        <v>169</v>
      </c>
      <c r="E362" s="237" t="s">
        <v>19</v>
      </c>
      <c r="F362" s="238" t="s">
        <v>647</v>
      </c>
      <c r="G362" s="236"/>
      <c r="H362" s="239">
        <v>14.52</v>
      </c>
      <c r="I362" s="240"/>
      <c r="J362" s="236"/>
      <c r="K362" s="236"/>
      <c r="L362" s="241"/>
      <c r="M362" s="242"/>
      <c r="N362" s="243"/>
      <c r="O362" s="243"/>
      <c r="P362" s="243"/>
      <c r="Q362" s="243"/>
      <c r="R362" s="243"/>
      <c r="S362" s="243"/>
      <c r="T362" s="24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45" t="s">
        <v>169</v>
      </c>
      <c r="AU362" s="245" t="s">
        <v>80</v>
      </c>
      <c r="AV362" s="14" t="s">
        <v>80</v>
      </c>
      <c r="AW362" s="14" t="s">
        <v>171</v>
      </c>
      <c r="AX362" s="14" t="s">
        <v>70</v>
      </c>
      <c r="AY362" s="245" t="s">
        <v>158</v>
      </c>
    </row>
    <row r="363" s="14" customFormat="1">
      <c r="A363" s="14"/>
      <c r="B363" s="235"/>
      <c r="C363" s="236"/>
      <c r="D363" s="226" t="s">
        <v>169</v>
      </c>
      <c r="E363" s="237" t="s">
        <v>19</v>
      </c>
      <c r="F363" s="238" t="s">
        <v>648</v>
      </c>
      <c r="G363" s="236"/>
      <c r="H363" s="239">
        <v>3.48</v>
      </c>
      <c r="I363" s="240"/>
      <c r="J363" s="236"/>
      <c r="K363" s="236"/>
      <c r="L363" s="241"/>
      <c r="M363" s="242"/>
      <c r="N363" s="243"/>
      <c r="O363" s="243"/>
      <c r="P363" s="243"/>
      <c r="Q363" s="243"/>
      <c r="R363" s="243"/>
      <c r="S363" s="243"/>
      <c r="T363" s="24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45" t="s">
        <v>169</v>
      </c>
      <c r="AU363" s="245" t="s">
        <v>80</v>
      </c>
      <c r="AV363" s="14" t="s">
        <v>80</v>
      </c>
      <c r="AW363" s="14" t="s">
        <v>171</v>
      </c>
      <c r="AX363" s="14" t="s">
        <v>70</v>
      </c>
      <c r="AY363" s="245" t="s">
        <v>158</v>
      </c>
    </row>
    <row r="364" s="14" customFormat="1">
      <c r="A364" s="14"/>
      <c r="B364" s="235"/>
      <c r="C364" s="236"/>
      <c r="D364" s="226" t="s">
        <v>169</v>
      </c>
      <c r="E364" s="237" t="s">
        <v>19</v>
      </c>
      <c r="F364" s="238" t="s">
        <v>649</v>
      </c>
      <c r="G364" s="236"/>
      <c r="H364" s="239">
        <v>4.6799999999999997</v>
      </c>
      <c r="I364" s="240"/>
      <c r="J364" s="236"/>
      <c r="K364" s="236"/>
      <c r="L364" s="241"/>
      <c r="M364" s="242"/>
      <c r="N364" s="243"/>
      <c r="O364" s="243"/>
      <c r="P364" s="243"/>
      <c r="Q364" s="243"/>
      <c r="R364" s="243"/>
      <c r="S364" s="243"/>
      <c r="T364" s="24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45" t="s">
        <v>169</v>
      </c>
      <c r="AU364" s="245" t="s">
        <v>80</v>
      </c>
      <c r="AV364" s="14" t="s">
        <v>80</v>
      </c>
      <c r="AW364" s="14" t="s">
        <v>171</v>
      </c>
      <c r="AX364" s="14" t="s">
        <v>70</v>
      </c>
      <c r="AY364" s="245" t="s">
        <v>158</v>
      </c>
    </row>
    <row r="365" s="14" customFormat="1">
      <c r="A365" s="14"/>
      <c r="B365" s="235"/>
      <c r="C365" s="236"/>
      <c r="D365" s="226" t="s">
        <v>169</v>
      </c>
      <c r="E365" s="237" t="s">
        <v>19</v>
      </c>
      <c r="F365" s="238" t="s">
        <v>650</v>
      </c>
      <c r="G365" s="236"/>
      <c r="H365" s="239">
        <v>29.759999999999998</v>
      </c>
      <c r="I365" s="240"/>
      <c r="J365" s="236"/>
      <c r="K365" s="236"/>
      <c r="L365" s="241"/>
      <c r="M365" s="242"/>
      <c r="N365" s="243"/>
      <c r="O365" s="243"/>
      <c r="P365" s="243"/>
      <c r="Q365" s="243"/>
      <c r="R365" s="243"/>
      <c r="S365" s="243"/>
      <c r="T365" s="24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45" t="s">
        <v>169</v>
      </c>
      <c r="AU365" s="245" t="s">
        <v>80</v>
      </c>
      <c r="AV365" s="14" t="s">
        <v>80</v>
      </c>
      <c r="AW365" s="14" t="s">
        <v>171</v>
      </c>
      <c r="AX365" s="14" t="s">
        <v>70</v>
      </c>
      <c r="AY365" s="245" t="s">
        <v>158</v>
      </c>
    </row>
    <row r="366" s="2" customFormat="1" ht="22.2" customHeight="1">
      <c r="A366" s="40"/>
      <c r="B366" s="41"/>
      <c r="C366" s="206" t="s">
        <v>353</v>
      </c>
      <c r="D366" s="206" t="s">
        <v>160</v>
      </c>
      <c r="E366" s="207" t="s">
        <v>411</v>
      </c>
      <c r="F366" s="208" t="s">
        <v>412</v>
      </c>
      <c r="G366" s="209" t="s">
        <v>223</v>
      </c>
      <c r="H366" s="210">
        <v>292.31999999999999</v>
      </c>
      <c r="I366" s="211"/>
      <c r="J366" s="212">
        <f>ROUND(I366*H366,2)</f>
        <v>0</v>
      </c>
      <c r="K366" s="208" t="s">
        <v>164</v>
      </c>
      <c r="L366" s="46"/>
      <c r="M366" s="213" t="s">
        <v>19</v>
      </c>
      <c r="N366" s="214" t="s">
        <v>41</v>
      </c>
      <c r="O366" s="86"/>
      <c r="P366" s="215">
        <f>O366*H366</f>
        <v>0</v>
      </c>
      <c r="Q366" s="215">
        <v>0</v>
      </c>
      <c r="R366" s="215">
        <f>Q366*H366</f>
        <v>0</v>
      </c>
      <c r="S366" s="215">
        <v>0</v>
      </c>
      <c r="T366" s="216">
        <f>S366*H366</f>
        <v>0</v>
      </c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R366" s="217" t="s">
        <v>165</v>
      </c>
      <c r="AT366" s="217" t="s">
        <v>160</v>
      </c>
      <c r="AU366" s="217" t="s">
        <v>80</v>
      </c>
      <c r="AY366" s="19" t="s">
        <v>158</v>
      </c>
      <c r="BE366" s="218">
        <f>IF(N366="základní",J366,0)</f>
        <v>0</v>
      </c>
      <c r="BF366" s="218">
        <f>IF(N366="snížená",J366,0)</f>
        <v>0</v>
      </c>
      <c r="BG366" s="218">
        <f>IF(N366="zákl. přenesená",J366,0)</f>
        <v>0</v>
      </c>
      <c r="BH366" s="218">
        <f>IF(N366="sníž. přenesená",J366,0)</f>
        <v>0</v>
      </c>
      <c r="BI366" s="218">
        <f>IF(N366="nulová",J366,0)</f>
        <v>0</v>
      </c>
      <c r="BJ366" s="19" t="s">
        <v>78</v>
      </c>
      <c r="BK366" s="218">
        <f>ROUND(I366*H366,2)</f>
        <v>0</v>
      </c>
      <c r="BL366" s="19" t="s">
        <v>165</v>
      </c>
      <c r="BM366" s="217" t="s">
        <v>749</v>
      </c>
    </row>
    <row r="367" s="2" customFormat="1">
      <c r="A367" s="40"/>
      <c r="B367" s="41"/>
      <c r="C367" s="42"/>
      <c r="D367" s="219" t="s">
        <v>167</v>
      </c>
      <c r="E367" s="42"/>
      <c r="F367" s="220" t="s">
        <v>414</v>
      </c>
      <c r="G367" s="42"/>
      <c r="H367" s="42"/>
      <c r="I367" s="221"/>
      <c r="J367" s="42"/>
      <c r="K367" s="42"/>
      <c r="L367" s="46"/>
      <c r="M367" s="222"/>
      <c r="N367" s="223"/>
      <c r="O367" s="86"/>
      <c r="P367" s="86"/>
      <c r="Q367" s="86"/>
      <c r="R367" s="86"/>
      <c r="S367" s="86"/>
      <c r="T367" s="87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T367" s="19" t="s">
        <v>167</v>
      </c>
      <c r="AU367" s="19" t="s">
        <v>80</v>
      </c>
    </row>
    <row r="368" s="13" customFormat="1">
      <c r="A368" s="13"/>
      <c r="B368" s="224"/>
      <c r="C368" s="225"/>
      <c r="D368" s="226" t="s">
        <v>169</v>
      </c>
      <c r="E368" s="227" t="s">
        <v>19</v>
      </c>
      <c r="F368" s="228" t="s">
        <v>415</v>
      </c>
      <c r="G368" s="225"/>
      <c r="H368" s="227" t="s">
        <v>19</v>
      </c>
      <c r="I368" s="229"/>
      <c r="J368" s="225"/>
      <c r="K368" s="225"/>
      <c r="L368" s="230"/>
      <c r="M368" s="231"/>
      <c r="N368" s="232"/>
      <c r="O368" s="232"/>
      <c r="P368" s="232"/>
      <c r="Q368" s="232"/>
      <c r="R368" s="232"/>
      <c r="S368" s="232"/>
      <c r="T368" s="23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34" t="s">
        <v>169</v>
      </c>
      <c r="AU368" s="234" t="s">
        <v>80</v>
      </c>
      <c r="AV368" s="13" t="s">
        <v>78</v>
      </c>
      <c r="AW368" s="13" t="s">
        <v>171</v>
      </c>
      <c r="AX368" s="13" t="s">
        <v>70</v>
      </c>
      <c r="AY368" s="234" t="s">
        <v>158</v>
      </c>
    </row>
    <row r="369" s="14" customFormat="1">
      <c r="A369" s="14"/>
      <c r="B369" s="235"/>
      <c r="C369" s="236"/>
      <c r="D369" s="226" t="s">
        <v>169</v>
      </c>
      <c r="E369" s="237" t="s">
        <v>19</v>
      </c>
      <c r="F369" s="238" t="s">
        <v>631</v>
      </c>
      <c r="G369" s="236"/>
      <c r="H369" s="239">
        <v>41.399999999999999</v>
      </c>
      <c r="I369" s="240"/>
      <c r="J369" s="236"/>
      <c r="K369" s="236"/>
      <c r="L369" s="241"/>
      <c r="M369" s="242"/>
      <c r="N369" s="243"/>
      <c r="O369" s="243"/>
      <c r="P369" s="243"/>
      <c r="Q369" s="243"/>
      <c r="R369" s="243"/>
      <c r="S369" s="243"/>
      <c r="T369" s="24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45" t="s">
        <v>169</v>
      </c>
      <c r="AU369" s="245" t="s">
        <v>80</v>
      </c>
      <c r="AV369" s="14" t="s">
        <v>80</v>
      </c>
      <c r="AW369" s="14" t="s">
        <v>171</v>
      </c>
      <c r="AX369" s="14" t="s">
        <v>70</v>
      </c>
      <c r="AY369" s="245" t="s">
        <v>158</v>
      </c>
    </row>
    <row r="370" s="14" customFormat="1">
      <c r="A370" s="14"/>
      <c r="B370" s="235"/>
      <c r="C370" s="236"/>
      <c r="D370" s="226" t="s">
        <v>169</v>
      </c>
      <c r="E370" s="237" t="s">
        <v>19</v>
      </c>
      <c r="F370" s="238" t="s">
        <v>632</v>
      </c>
      <c r="G370" s="236"/>
      <c r="H370" s="239">
        <v>2.7599999999999998</v>
      </c>
      <c r="I370" s="240"/>
      <c r="J370" s="236"/>
      <c r="K370" s="236"/>
      <c r="L370" s="241"/>
      <c r="M370" s="242"/>
      <c r="N370" s="243"/>
      <c r="O370" s="243"/>
      <c r="P370" s="243"/>
      <c r="Q370" s="243"/>
      <c r="R370" s="243"/>
      <c r="S370" s="243"/>
      <c r="T370" s="24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45" t="s">
        <v>169</v>
      </c>
      <c r="AU370" s="245" t="s">
        <v>80</v>
      </c>
      <c r="AV370" s="14" t="s">
        <v>80</v>
      </c>
      <c r="AW370" s="14" t="s">
        <v>171</v>
      </c>
      <c r="AX370" s="14" t="s">
        <v>70</v>
      </c>
      <c r="AY370" s="245" t="s">
        <v>158</v>
      </c>
    </row>
    <row r="371" s="14" customFormat="1">
      <c r="A371" s="14"/>
      <c r="B371" s="235"/>
      <c r="C371" s="236"/>
      <c r="D371" s="226" t="s">
        <v>169</v>
      </c>
      <c r="E371" s="237" t="s">
        <v>19</v>
      </c>
      <c r="F371" s="238" t="s">
        <v>633</v>
      </c>
      <c r="G371" s="236"/>
      <c r="H371" s="239">
        <v>6.2400000000000002</v>
      </c>
      <c r="I371" s="240"/>
      <c r="J371" s="236"/>
      <c r="K371" s="236"/>
      <c r="L371" s="241"/>
      <c r="M371" s="242"/>
      <c r="N371" s="243"/>
      <c r="O371" s="243"/>
      <c r="P371" s="243"/>
      <c r="Q371" s="243"/>
      <c r="R371" s="243"/>
      <c r="S371" s="243"/>
      <c r="T371" s="24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45" t="s">
        <v>169</v>
      </c>
      <c r="AU371" s="245" t="s">
        <v>80</v>
      </c>
      <c r="AV371" s="14" t="s">
        <v>80</v>
      </c>
      <c r="AW371" s="14" t="s">
        <v>171</v>
      </c>
      <c r="AX371" s="14" t="s">
        <v>70</v>
      </c>
      <c r="AY371" s="245" t="s">
        <v>158</v>
      </c>
    </row>
    <row r="372" s="14" customFormat="1">
      <c r="A372" s="14"/>
      <c r="B372" s="235"/>
      <c r="C372" s="236"/>
      <c r="D372" s="226" t="s">
        <v>169</v>
      </c>
      <c r="E372" s="237" t="s">
        <v>19</v>
      </c>
      <c r="F372" s="238" t="s">
        <v>634</v>
      </c>
      <c r="G372" s="236"/>
      <c r="H372" s="239">
        <v>9.5999999999999996</v>
      </c>
      <c r="I372" s="240"/>
      <c r="J372" s="236"/>
      <c r="K372" s="236"/>
      <c r="L372" s="241"/>
      <c r="M372" s="242"/>
      <c r="N372" s="243"/>
      <c r="O372" s="243"/>
      <c r="P372" s="243"/>
      <c r="Q372" s="243"/>
      <c r="R372" s="243"/>
      <c r="S372" s="243"/>
      <c r="T372" s="24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45" t="s">
        <v>169</v>
      </c>
      <c r="AU372" s="245" t="s">
        <v>80</v>
      </c>
      <c r="AV372" s="14" t="s">
        <v>80</v>
      </c>
      <c r="AW372" s="14" t="s">
        <v>171</v>
      </c>
      <c r="AX372" s="14" t="s">
        <v>70</v>
      </c>
      <c r="AY372" s="245" t="s">
        <v>158</v>
      </c>
    </row>
    <row r="373" s="14" customFormat="1">
      <c r="A373" s="14"/>
      <c r="B373" s="235"/>
      <c r="C373" s="236"/>
      <c r="D373" s="226" t="s">
        <v>169</v>
      </c>
      <c r="E373" s="237" t="s">
        <v>19</v>
      </c>
      <c r="F373" s="238" t="s">
        <v>635</v>
      </c>
      <c r="G373" s="236"/>
      <c r="H373" s="239">
        <v>6.2400000000000002</v>
      </c>
      <c r="I373" s="240"/>
      <c r="J373" s="236"/>
      <c r="K373" s="236"/>
      <c r="L373" s="241"/>
      <c r="M373" s="242"/>
      <c r="N373" s="243"/>
      <c r="O373" s="243"/>
      <c r="P373" s="243"/>
      <c r="Q373" s="243"/>
      <c r="R373" s="243"/>
      <c r="S373" s="243"/>
      <c r="T373" s="24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45" t="s">
        <v>169</v>
      </c>
      <c r="AU373" s="245" t="s">
        <v>80</v>
      </c>
      <c r="AV373" s="14" t="s">
        <v>80</v>
      </c>
      <c r="AW373" s="14" t="s">
        <v>171</v>
      </c>
      <c r="AX373" s="14" t="s">
        <v>70</v>
      </c>
      <c r="AY373" s="245" t="s">
        <v>158</v>
      </c>
    </row>
    <row r="374" s="14" customFormat="1">
      <c r="A374" s="14"/>
      <c r="B374" s="235"/>
      <c r="C374" s="236"/>
      <c r="D374" s="226" t="s">
        <v>169</v>
      </c>
      <c r="E374" s="237" t="s">
        <v>19</v>
      </c>
      <c r="F374" s="238" t="s">
        <v>636</v>
      </c>
      <c r="G374" s="236"/>
      <c r="H374" s="239">
        <v>20.52</v>
      </c>
      <c r="I374" s="240"/>
      <c r="J374" s="236"/>
      <c r="K374" s="236"/>
      <c r="L374" s="241"/>
      <c r="M374" s="242"/>
      <c r="N374" s="243"/>
      <c r="O374" s="243"/>
      <c r="P374" s="243"/>
      <c r="Q374" s="243"/>
      <c r="R374" s="243"/>
      <c r="S374" s="243"/>
      <c r="T374" s="24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45" t="s">
        <v>169</v>
      </c>
      <c r="AU374" s="245" t="s">
        <v>80</v>
      </c>
      <c r="AV374" s="14" t="s">
        <v>80</v>
      </c>
      <c r="AW374" s="14" t="s">
        <v>171</v>
      </c>
      <c r="AX374" s="14" t="s">
        <v>70</v>
      </c>
      <c r="AY374" s="245" t="s">
        <v>158</v>
      </c>
    </row>
    <row r="375" s="14" customFormat="1">
      <c r="A375" s="14"/>
      <c r="B375" s="235"/>
      <c r="C375" s="236"/>
      <c r="D375" s="226" t="s">
        <v>169</v>
      </c>
      <c r="E375" s="237" t="s">
        <v>19</v>
      </c>
      <c r="F375" s="238" t="s">
        <v>637</v>
      </c>
      <c r="G375" s="236"/>
      <c r="H375" s="239">
        <v>18</v>
      </c>
      <c r="I375" s="240"/>
      <c r="J375" s="236"/>
      <c r="K375" s="236"/>
      <c r="L375" s="241"/>
      <c r="M375" s="242"/>
      <c r="N375" s="243"/>
      <c r="O375" s="243"/>
      <c r="P375" s="243"/>
      <c r="Q375" s="243"/>
      <c r="R375" s="243"/>
      <c r="S375" s="243"/>
      <c r="T375" s="24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45" t="s">
        <v>169</v>
      </c>
      <c r="AU375" s="245" t="s">
        <v>80</v>
      </c>
      <c r="AV375" s="14" t="s">
        <v>80</v>
      </c>
      <c r="AW375" s="14" t="s">
        <v>171</v>
      </c>
      <c r="AX375" s="14" t="s">
        <v>70</v>
      </c>
      <c r="AY375" s="245" t="s">
        <v>158</v>
      </c>
    </row>
    <row r="376" s="14" customFormat="1">
      <c r="A376" s="14"/>
      <c r="B376" s="235"/>
      <c r="C376" s="236"/>
      <c r="D376" s="226" t="s">
        <v>169</v>
      </c>
      <c r="E376" s="237" t="s">
        <v>19</v>
      </c>
      <c r="F376" s="238" t="s">
        <v>638</v>
      </c>
      <c r="G376" s="236"/>
      <c r="H376" s="239">
        <v>10.68</v>
      </c>
      <c r="I376" s="240"/>
      <c r="J376" s="236"/>
      <c r="K376" s="236"/>
      <c r="L376" s="241"/>
      <c r="M376" s="242"/>
      <c r="N376" s="243"/>
      <c r="O376" s="243"/>
      <c r="P376" s="243"/>
      <c r="Q376" s="243"/>
      <c r="R376" s="243"/>
      <c r="S376" s="243"/>
      <c r="T376" s="24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45" t="s">
        <v>169</v>
      </c>
      <c r="AU376" s="245" t="s">
        <v>80</v>
      </c>
      <c r="AV376" s="14" t="s">
        <v>80</v>
      </c>
      <c r="AW376" s="14" t="s">
        <v>171</v>
      </c>
      <c r="AX376" s="14" t="s">
        <v>70</v>
      </c>
      <c r="AY376" s="245" t="s">
        <v>158</v>
      </c>
    </row>
    <row r="377" s="14" customFormat="1">
      <c r="A377" s="14"/>
      <c r="B377" s="235"/>
      <c r="C377" s="236"/>
      <c r="D377" s="226" t="s">
        <v>169</v>
      </c>
      <c r="E377" s="237" t="s">
        <v>19</v>
      </c>
      <c r="F377" s="238" t="s">
        <v>639</v>
      </c>
      <c r="G377" s="236"/>
      <c r="H377" s="239">
        <v>14.16</v>
      </c>
      <c r="I377" s="240"/>
      <c r="J377" s="236"/>
      <c r="K377" s="236"/>
      <c r="L377" s="241"/>
      <c r="M377" s="242"/>
      <c r="N377" s="243"/>
      <c r="O377" s="243"/>
      <c r="P377" s="243"/>
      <c r="Q377" s="243"/>
      <c r="R377" s="243"/>
      <c r="S377" s="243"/>
      <c r="T377" s="24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45" t="s">
        <v>169</v>
      </c>
      <c r="AU377" s="245" t="s">
        <v>80</v>
      </c>
      <c r="AV377" s="14" t="s">
        <v>80</v>
      </c>
      <c r="AW377" s="14" t="s">
        <v>171</v>
      </c>
      <c r="AX377" s="14" t="s">
        <v>70</v>
      </c>
      <c r="AY377" s="245" t="s">
        <v>158</v>
      </c>
    </row>
    <row r="378" s="14" customFormat="1">
      <c r="A378" s="14"/>
      <c r="B378" s="235"/>
      <c r="C378" s="236"/>
      <c r="D378" s="226" t="s">
        <v>169</v>
      </c>
      <c r="E378" s="237" t="s">
        <v>19</v>
      </c>
      <c r="F378" s="238" t="s">
        <v>640</v>
      </c>
      <c r="G378" s="236"/>
      <c r="H378" s="239">
        <v>15.48</v>
      </c>
      <c r="I378" s="240"/>
      <c r="J378" s="236"/>
      <c r="K378" s="236"/>
      <c r="L378" s="241"/>
      <c r="M378" s="242"/>
      <c r="N378" s="243"/>
      <c r="O378" s="243"/>
      <c r="P378" s="243"/>
      <c r="Q378" s="243"/>
      <c r="R378" s="243"/>
      <c r="S378" s="243"/>
      <c r="T378" s="24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45" t="s">
        <v>169</v>
      </c>
      <c r="AU378" s="245" t="s">
        <v>80</v>
      </c>
      <c r="AV378" s="14" t="s">
        <v>80</v>
      </c>
      <c r="AW378" s="14" t="s">
        <v>171</v>
      </c>
      <c r="AX378" s="14" t="s">
        <v>70</v>
      </c>
      <c r="AY378" s="245" t="s">
        <v>158</v>
      </c>
    </row>
    <row r="379" s="14" customFormat="1">
      <c r="A379" s="14"/>
      <c r="B379" s="235"/>
      <c r="C379" s="236"/>
      <c r="D379" s="226" t="s">
        <v>169</v>
      </c>
      <c r="E379" s="237" t="s">
        <v>19</v>
      </c>
      <c r="F379" s="238" t="s">
        <v>641</v>
      </c>
      <c r="G379" s="236"/>
      <c r="H379" s="239">
        <v>17.52</v>
      </c>
      <c r="I379" s="240"/>
      <c r="J379" s="236"/>
      <c r="K379" s="236"/>
      <c r="L379" s="241"/>
      <c r="M379" s="242"/>
      <c r="N379" s="243"/>
      <c r="O379" s="243"/>
      <c r="P379" s="243"/>
      <c r="Q379" s="243"/>
      <c r="R379" s="243"/>
      <c r="S379" s="243"/>
      <c r="T379" s="24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45" t="s">
        <v>169</v>
      </c>
      <c r="AU379" s="245" t="s">
        <v>80</v>
      </c>
      <c r="AV379" s="14" t="s">
        <v>80</v>
      </c>
      <c r="AW379" s="14" t="s">
        <v>171</v>
      </c>
      <c r="AX379" s="14" t="s">
        <v>70</v>
      </c>
      <c r="AY379" s="245" t="s">
        <v>158</v>
      </c>
    </row>
    <row r="380" s="14" customFormat="1">
      <c r="A380" s="14"/>
      <c r="B380" s="235"/>
      <c r="C380" s="236"/>
      <c r="D380" s="226" t="s">
        <v>169</v>
      </c>
      <c r="E380" s="237" t="s">
        <v>19</v>
      </c>
      <c r="F380" s="238" t="s">
        <v>642</v>
      </c>
      <c r="G380" s="236"/>
      <c r="H380" s="239">
        <v>12.239999999999998</v>
      </c>
      <c r="I380" s="240"/>
      <c r="J380" s="236"/>
      <c r="K380" s="236"/>
      <c r="L380" s="241"/>
      <c r="M380" s="242"/>
      <c r="N380" s="243"/>
      <c r="O380" s="243"/>
      <c r="P380" s="243"/>
      <c r="Q380" s="243"/>
      <c r="R380" s="243"/>
      <c r="S380" s="243"/>
      <c r="T380" s="24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45" t="s">
        <v>169</v>
      </c>
      <c r="AU380" s="245" t="s">
        <v>80</v>
      </c>
      <c r="AV380" s="14" t="s">
        <v>80</v>
      </c>
      <c r="AW380" s="14" t="s">
        <v>171</v>
      </c>
      <c r="AX380" s="14" t="s">
        <v>70</v>
      </c>
      <c r="AY380" s="245" t="s">
        <v>158</v>
      </c>
    </row>
    <row r="381" s="14" customFormat="1">
      <c r="A381" s="14"/>
      <c r="B381" s="235"/>
      <c r="C381" s="236"/>
      <c r="D381" s="226" t="s">
        <v>169</v>
      </c>
      <c r="E381" s="237" t="s">
        <v>19</v>
      </c>
      <c r="F381" s="238" t="s">
        <v>643</v>
      </c>
      <c r="G381" s="236"/>
      <c r="H381" s="239">
        <v>45.840000000000003</v>
      </c>
      <c r="I381" s="240"/>
      <c r="J381" s="236"/>
      <c r="K381" s="236"/>
      <c r="L381" s="241"/>
      <c r="M381" s="242"/>
      <c r="N381" s="243"/>
      <c r="O381" s="243"/>
      <c r="P381" s="243"/>
      <c r="Q381" s="243"/>
      <c r="R381" s="243"/>
      <c r="S381" s="243"/>
      <c r="T381" s="24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45" t="s">
        <v>169</v>
      </c>
      <c r="AU381" s="245" t="s">
        <v>80</v>
      </c>
      <c r="AV381" s="14" t="s">
        <v>80</v>
      </c>
      <c r="AW381" s="14" t="s">
        <v>171</v>
      </c>
      <c r="AX381" s="14" t="s">
        <v>70</v>
      </c>
      <c r="AY381" s="245" t="s">
        <v>158</v>
      </c>
    </row>
    <row r="382" s="14" customFormat="1">
      <c r="A382" s="14"/>
      <c r="B382" s="235"/>
      <c r="C382" s="236"/>
      <c r="D382" s="226" t="s">
        <v>169</v>
      </c>
      <c r="E382" s="237" t="s">
        <v>19</v>
      </c>
      <c r="F382" s="238" t="s">
        <v>644</v>
      </c>
      <c r="G382" s="236"/>
      <c r="H382" s="239">
        <v>11.52</v>
      </c>
      <c r="I382" s="240"/>
      <c r="J382" s="236"/>
      <c r="K382" s="236"/>
      <c r="L382" s="241"/>
      <c r="M382" s="242"/>
      <c r="N382" s="243"/>
      <c r="O382" s="243"/>
      <c r="P382" s="243"/>
      <c r="Q382" s="243"/>
      <c r="R382" s="243"/>
      <c r="S382" s="243"/>
      <c r="T382" s="24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45" t="s">
        <v>169</v>
      </c>
      <c r="AU382" s="245" t="s">
        <v>80</v>
      </c>
      <c r="AV382" s="14" t="s">
        <v>80</v>
      </c>
      <c r="AW382" s="14" t="s">
        <v>171</v>
      </c>
      <c r="AX382" s="14" t="s">
        <v>70</v>
      </c>
      <c r="AY382" s="245" t="s">
        <v>158</v>
      </c>
    </row>
    <row r="383" s="14" customFormat="1">
      <c r="A383" s="14"/>
      <c r="B383" s="235"/>
      <c r="C383" s="236"/>
      <c r="D383" s="226" t="s">
        <v>169</v>
      </c>
      <c r="E383" s="237" t="s">
        <v>19</v>
      </c>
      <c r="F383" s="238" t="s">
        <v>645</v>
      </c>
      <c r="G383" s="236"/>
      <c r="H383" s="239">
        <v>4.2000000000000002</v>
      </c>
      <c r="I383" s="240"/>
      <c r="J383" s="236"/>
      <c r="K383" s="236"/>
      <c r="L383" s="241"/>
      <c r="M383" s="242"/>
      <c r="N383" s="243"/>
      <c r="O383" s="243"/>
      <c r="P383" s="243"/>
      <c r="Q383" s="243"/>
      <c r="R383" s="243"/>
      <c r="S383" s="243"/>
      <c r="T383" s="24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45" t="s">
        <v>169</v>
      </c>
      <c r="AU383" s="245" t="s">
        <v>80</v>
      </c>
      <c r="AV383" s="14" t="s">
        <v>80</v>
      </c>
      <c r="AW383" s="14" t="s">
        <v>171</v>
      </c>
      <c r="AX383" s="14" t="s">
        <v>70</v>
      </c>
      <c r="AY383" s="245" t="s">
        <v>158</v>
      </c>
    </row>
    <row r="384" s="14" customFormat="1">
      <c r="A384" s="14"/>
      <c r="B384" s="235"/>
      <c r="C384" s="236"/>
      <c r="D384" s="226" t="s">
        <v>169</v>
      </c>
      <c r="E384" s="237" t="s">
        <v>19</v>
      </c>
      <c r="F384" s="238" t="s">
        <v>646</v>
      </c>
      <c r="G384" s="236"/>
      <c r="H384" s="239">
        <v>3.48</v>
      </c>
      <c r="I384" s="240"/>
      <c r="J384" s="236"/>
      <c r="K384" s="236"/>
      <c r="L384" s="241"/>
      <c r="M384" s="242"/>
      <c r="N384" s="243"/>
      <c r="O384" s="243"/>
      <c r="P384" s="243"/>
      <c r="Q384" s="243"/>
      <c r="R384" s="243"/>
      <c r="S384" s="243"/>
      <c r="T384" s="24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45" t="s">
        <v>169</v>
      </c>
      <c r="AU384" s="245" t="s">
        <v>80</v>
      </c>
      <c r="AV384" s="14" t="s">
        <v>80</v>
      </c>
      <c r="AW384" s="14" t="s">
        <v>171</v>
      </c>
      <c r="AX384" s="14" t="s">
        <v>70</v>
      </c>
      <c r="AY384" s="245" t="s">
        <v>158</v>
      </c>
    </row>
    <row r="385" s="14" customFormat="1">
      <c r="A385" s="14"/>
      <c r="B385" s="235"/>
      <c r="C385" s="236"/>
      <c r="D385" s="226" t="s">
        <v>169</v>
      </c>
      <c r="E385" s="237" t="s">
        <v>19</v>
      </c>
      <c r="F385" s="238" t="s">
        <v>647</v>
      </c>
      <c r="G385" s="236"/>
      <c r="H385" s="239">
        <v>14.52</v>
      </c>
      <c r="I385" s="240"/>
      <c r="J385" s="236"/>
      <c r="K385" s="236"/>
      <c r="L385" s="241"/>
      <c r="M385" s="242"/>
      <c r="N385" s="243"/>
      <c r="O385" s="243"/>
      <c r="P385" s="243"/>
      <c r="Q385" s="243"/>
      <c r="R385" s="243"/>
      <c r="S385" s="243"/>
      <c r="T385" s="24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45" t="s">
        <v>169</v>
      </c>
      <c r="AU385" s="245" t="s">
        <v>80</v>
      </c>
      <c r="AV385" s="14" t="s">
        <v>80</v>
      </c>
      <c r="AW385" s="14" t="s">
        <v>171</v>
      </c>
      <c r="AX385" s="14" t="s">
        <v>70</v>
      </c>
      <c r="AY385" s="245" t="s">
        <v>158</v>
      </c>
    </row>
    <row r="386" s="14" customFormat="1">
      <c r="A386" s="14"/>
      <c r="B386" s="235"/>
      <c r="C386" s="236"/>
      <c r="D386" s="226" t="s">
        <v>169</v>
      </c>
      <c r="E386" s="237" t="s">
        <v>19</v>
      </c>
      <c r="F386" s="238" t="s">
        <v>648</v>
      </c>
      <c r="G386" s="236"/>
      <c r="H386" s="239">
        <v>3.48</v>
      </c>
      <c r="I386" s="240"/>
      <c r="J386" s="236"/>
      <c r="K386" s="236"/>
      <c r="L386" s="241"/>
      <c r="M386" s="242"/>
      <c r="N386" s="243"/>
      <c r="O386" s="243"/>
      <c r="P386" s="243"/>
      <c r="Q386" s="243"/>
      <c r="R386" s="243"/>
      <c r="S386" s="243"/>
      <c r="T386" s="24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45" t="s">
        <v>169</v>
      </c>
      <c r="AU386" s="245" t="s">
        <v>80</v>
      </c>
      <c r="AV386" s="14" t="s">
        <v>80</v>
      </c>
      <c r="AW386" s="14" t="s">
        <v>171</v>
      </c>
      <c r="AX386" s="14" t="s">
        <v>70</v>
      </c>
      <c r="AY386" s="245" t="s">
        <v>158</v>
      </c>
    </row>
    <row r="387" s="14" customFormat="1">
      <c r="A387" s="14"/>
      <c r="B387" s="235"/>
      <c r="C387" s="236"/>
      <c r="D387" s="226" t="s">
        <v>169</v>
      </c>
      <c r="E387" s="237" t="s">
        <v>19</v>
      </c>
      <c r="F387" s="238" t="s">
        <v>649</v>
      </c>
      <c r="G387" s="236"/>
      <c r="H387" s="239">
        <v>4.6799999999999997</v>
      </c>
      <c r="I387" s="240"/>
      <c r="J387" s="236"/>
      <c r="K387" s="236"/>
      <c r="L387" s="241"/>
      <c r="M387" s="242"/>
      <c r="N387" s="243"/>
      <c r="O387" s="243"/>
      <c r="P387" s="243"/>
      <c r="Q387" s="243"/>
      <c r="R387" s="243"/>
      <c r="S387" s="243"/>
      <c r="T387" s="24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45" t="s">
        <v>169</v>
      </c>
      <c r="AU387" s="245" t="s">
        <v>80</v>
      </c>
      <c r="AV387" s="14" t="s">
        <v>80</v>
      </c>
      <c r="AW387" s="14" t="s">
        <v>171</v>
      </c>
      <c r="AX387" s="14" t="s">
        <v>70</v>
      </c>
      <c r="AY387" s="245" t="s">
        <v>158</v>
      </c>
    </row>
    <row r="388" s="14" customFormat="1">
      <c r="A388" s="14"/>
      <c r="B388" s="235"/>
      <c r="C388" s="236"/>
      <c r="D388" s="226" t="s">
        <v>169</v>
      </c>
      <c r="E388" s="237" t="s">
        <v>19</v>
      </c>
      <c r="F388" s="238" t="s">
        <v>650</v>
      </c>
      <c r="G388" s="236"/>
      <c r="H388" s="239">
        <v>29.759999999999998</v>
      </c>
      <c r="I388" s="240"/>
      <c r="J388" s="236"/>
      <c r="K388" s="236"/>
      <c r="L388" s="241"/>
      <c r="M388" s="242"/>
      <c r="N388" s="243"/>
      <c r="O388" s="243"/>
      <c r="P388" s="243"/>
      <c r="Q388" s="243"/>
      <c r="R388" s="243"/>
      <c r="S388" s="243"/>
      <c r="T388" s="24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45" t="s">
        <v>169</v>
      </c>
      <c r="AU388" s="245" t="s">
        <v>80</v>
      </c>
      <c r="AV388" s="14" t="s">
        <v>80</v>
      </c>
      <c r="AW388" s="14" t="s">
        <v>171</v>
      </c>
      <c r="AX388" s="14" t="s">
        <v>70</v>
      </c>
      <c r="AY388" s="245" t="s">
        <v>158</v>
      </c>
    </row>
    <row r="389" s="2" customFormat="1" ht="22.2" customHeight="1">
      <c r="A389" s="40"/>
      <c r="B389" s="41"/>
      <c r="C389" s="206" t="s">
        <v>360</v>
      </c>
      <c r="D389" s="206" t="s">
        <v>160</v>
      </c>
      <c r="E389" s="207" t="s">
        <v>417</v>
      </c>
      <c r="F389" s="208" t="s">
        <v>418</v>
      </c>
      <c r="G389" s="209" t="s">
        <v>223</v>
      </c>
      <c r="H389" s="210">
        <v>292.31999999999999</v>
      </c>
      <c r="I389" s="211"/>
      <c r="J389" s="212">
        <f>ROUND(I389*H389,2)</f>
        <v>0</v>
      </c>
      <c r="K389" s="208" t="s">
        <v>164</v>
      </c>
      <c r="L389" s="46"/>
      <c r="M389" s="213" t="s">
        <v>19</v>
      </c>
      <c r="N389" s="214" t="s">
        <v>41</v>
      </c>
      <c r="O389" s="86"/>
      <c r="P389" s="215">
        <f>O389*H389</f>
        <v>0</v>
      </c>
      <c r="Q389" s="215">
        <v>0</v>
      </c>
      <c r="R389" s="215">
        <f>Q389*H389</f>
        <v>0</v>
      </c>
      <c r="S389" s="215">
        <v>0</v>
      </c>
      <c r="T389" s="216">
        <f>S389*H389</f>
        <v>0</v>
      </c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R389" s="217" t="s">
        <v>165</v>
      </c>
      <c r="AT389" s="217" t="s">
        <v>160</v>
      </c>
      <c r="AU389" s="217" t="s">
        <v>80</v>
      </c>
      <c r="AY389" s="19" t="s">
        <v>158</v>
      </c>
      <c r="BE389" s="218">
        <f>IF(N389="základní",J389,0)</f>
        <v>0</v>
      </c>
      <c r="BF389" s="218">
        <f>IF(N389="snížená",J389,0)</f>
        <v>0</v>
      </c>
      <c r="BG389" s="218">
        <f>IF(N389="zákl. přenesená",J389,0)</f>
        <v>0</v>
      </c>
      <c r="BH389" s="218">
        <f>IF(N389="sníž. přenesená",J389,0)</f>
        <v>0</v>
      </c>
      <c r="BI389" s="218">
        <f>IF(N389="nulová",J389,0)</f>
        <v>0</v>
      </c>
      <c r="BJ389" s="19" t="s">
        <v>78</v>
      </c>
      <c r="BK389" s="218">
        <f>ROUND(I389*H389,2)</f>
        <v>0</v>
      </c>
      <c r="BL389" s="19" t="s">
        <v>165</v>
      </c>
      <c r="BM389" s="217" t="s">
        <v>750</v>
      </c>
    </row>
    <row r="390" s="2" customFormat="1">
      <c r="A390" s="40"/>
      <c r="B390" s="41"/>
      <c r="C390" s="42"/>
      <c r="D390" s="219" t="s">
        <v>167</v>
      </c>
      <c r="E390" s="42"/>
      <c r="F390" s="220" t="s">
        <v>420</v>
      </c>
      <c r="G390" s="42"/>
      <c r="H390" s="42"/>
      <c r="I390" s="221"/>
      <c r="J390" s="42"/>
      <c r="K390" s="42"/>
      <c r="L390" s="46"/>
      <c r="M390" s="222"/>
      <c r="N390" s="223"/>
      <c r="O390" s="86"/>
      <c r="P390" s="86"/>
      <c r="Q390" s="86"/>
      <c r="R390" s="86"/>
      <c r="S390" s="86"/>
      <c r="T390" s="87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T390" s="19" t="s">
        <v>167</v>
      </c>
      <c r="AU390" s="19" t="s">
        <v>80</v>
      </c>
    </row>
    <row r="391" s="2" customFormat="1" ht="14.4" customHeight="1">
      <c r="A391" s="40"/>
      <c r="B391" s="41"/>
      <c r="C391" s="246" t="s">
        <v>370</v>
      </c>
      <c r="D391" s="246" t="s">
        <v>400</v>
      </c>
      <c r="E391" s="247" t="s">
        <v>422</v>
      </c>
      <c r="F391" s="248" t="s">
        <v>423</v>
      </c>
      <c r="G391" s="249" t="s">
        <v>424</v>
      </c>
      <c r="H391" s="250">
        <v>5.8460000000000001</v>
      </c>
      <c r="I391" s="251"/>
      <c r="J391" s="252">
        <f>ROUND(I391*H391,2)</f>
        <v>0</v>
      </c>
      <c r="K391" s="248" t="s">
        <v>164</v>
      </c>
      <c r="L391" s="253"/>
      <c r="M391" s="254" t="s">
        <v>19</v>
      </c>
      <c r="N391" s="255" t="s">
        <v>41</v>
      </c>
      <c r="O391" s="86"/>
      <c r="P391" s="215">
        <f>O391*H391</f>
        <v>0</v>
      </c>
      <c r="Q391" s="215">
        <v>0.001</v>
      </c>
      <c r="R391" s="215">
        <f>Q391*H391</f>
        <v>0.0058460000000000005</v>
      </c>
      <c r="S391" s="215">
        <v>0</v>
      </c>
      <c r="T391" s="216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17" t="s">
        <v>215</v>
      </c>
      <c r="AT391" s="217" t="s">
        <v>400</v>
      </c>
      <c r="AU391" s="217" t="s">
        <v>80</v>
      </c>
      <c r="AY391" s="19" t="s">
        <v>158</v>
      </c>
      <c r="BE391" s="218">
        <f>IF(N391="základní",J391,0)</f>
        <v>0</v>
      </c>
      <c r="BF391" s="218">
        <f>IF(N391="snížená",J391,0)</f>
        <v>0</v>
      </c>
      <c r="BG391" s="218">
        <f>IF(N391="zákl. přenesená",J391,0)</f>
        <v>0</v>
      </c>
      <c r="BH391" s="218">
        <f>IF(N391="sníž. přenesená",J391,0)</f>
        <v>0</v>
      </c>
      <c r="BI391" s="218">
        <f>IF(N391="nulová",J391,0)</f>
        <v>0</v>
      </c>
      <c r="BJ391" s="19" t="s">
        <v>78</v>
      </c>
      <c r="BK391" s="218">
        <f>ROUND(I391*H391,2)</f>
        <v>0</v>
      </c>
      <c r="BL391" s="19" t="s">
        <v>165</v>
      </c>
      <c r="BM391" s="217" t="s">
        <v>751</v>
      </c>
    </row>
    <row r="392" s="14" customFormat="1">
      <c r="A392" s="14"/>
      <c r="B392" s="235"/>
      <c r="C392" s="236"/>
      <c r="D392" s="226" t="s">
        <v>169</v>
      </c>
      <c r="E392" s="236"/>
      <c r="F392" s="238" t="s">
        <v>752</v>
      </c>
      <c r="G392" s="236"/>
      <c r="H392" s="239">
        <v>5.8460000000000001</v>
      </c>
      <c r="I392" s="240"/>
      <c r="J392" s="236"/>
      <c r="K392" s="236"/>
      <c r="L392" s="241"/>
      <c r="M392" s="242"/>
      <c r="N392" s="243"/>
      <c r="O392" s="243"/>
      <c r="P392" s="243"/>
      <c r="Q392" s="243"/>
      <c r="R392" s="243"/>
      <c r="S392" s="243"/>
      <c r="T392" s="24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45" t="s">
        <v>169</v>
      </c>
      <c r="AU392" s="245" t="s">
        <v>80</v>
      </c>
      <c r="AV392" s="14" t="s">
        <v>80</v>
      </c>
      <c r="AW392" s="14" t="s">
        <v>4</v>
      </c>
      <c r="AX392" s="14" t="s">
        <v>78</v>
      </c>
      <c r="AY392" s="245" t="s">
        <v>158</v>
      </c>
    </row>
    <row r="393" s="2" customFormat="1" ht="14.4" customHeight="1">
      <c r="A393" s="40"/>
      <c r="B393" s="41"/>
      <c r="C393" s="206" t="s">
        <v>378</v>
      </c>
      <c r="D393" s="206" t="s">
        <v>160</v>
      </c>
      <c r="E393" s="207" t="s">
        <v>428</v>
      </c>
      <c r="F393" s="208" t="s">
        <v>429</v>
      </c>
      <c r="G393" s="209" t="s">
        <v>223</v>
      </c>
      <c r="H393" s="210">
        <v>292.31999999999999</v>
      </c>
      <c r="I393" s="211"/>
      <c r="J393" s="212">
        <f>ROUND(I393*H393,2)</f>
        <v>0</v>
      </c>
      <c r="K393" s="208" t="s">
        <v>164</v>
      </c>
      <c r="L393" s="46"/>
      <c r="M393" s="213" t="s">
        <v>19</v>
      </c>
      <c r="N393" s="214" t="s">
        <v>41</v>
      </c>
      <c r="O393" s="86"/>
      <c r="P393" s="215">
        <f>O393*H393</f>
        <v>0</v>
      </c>
      <c r="Q393" s="215">
        <v>0</v>
      </c>
      <c r="R393" s="215">
        <f>Q393*H393</f>
        <v>0</v>
      </c>
      <c r="S393" s="215">
        <v>0</v>
      </c>
      <c r="T393" s="216">
        <f>S393*H393</f>
        <v>0</v>
      </c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R393" s="217" t="s">
        <v>165</v>
      </c>
      <c r="AT393" s="217" t="s">
        <v>160</v>
      </c>
      <c r="AU393" s="217" t="s">
        <v>80</v>
      </c>
      <c r="AY393" s="19" t="s">
        <v>158</v>
      </c>
      <c r="BE393" s="218">
        <f>IF(N393="základní",J393,0)</f>
        <v>0</v>
      </c>
      <c r="BF393" s="218">
        <f>IF(N393="snížená",J393,0)</f>
        <v>0</v>
      </c>
      <c r="BG393" s="218">
        <f>IF(N393="zákl. přenesená",J393,0)</f>
        <v>0</v>
      </c>
      <c r="BH393" s="218">
        <f>IF(N393="sníž. přenesená",J393,0)</f>
        <v>0</v>
      </c>
      <c r="BI393" s="218">
        <f>IF(N393="nulová",J393,0)</f>
        <v>0</v>
      </c>
      <c r="BJ393" s="19" t="s">
        <v>78</v>
      </c>
      <c r="BK393" s="218">
        <f>ROUND(I393*H393,2)</f>
        <v>0</v>
      </c>
      <c r="BL393" s="19" t="s">
        <v>165</v>
      </c>
      <c r="BM393" s="217" t="s">
        <v>753</v>
      </c>
    </row>
    <row r="394" s="2" customFormat="1">
      <c r="A394" s="40"/>
      <c r="B394" s="41"/>
      <c r="C394" s="42"/>
      <c r="D394" s="219" t="s">
        <v>167</v>
      </c>
      <c r="E394" s="42"/>
      <c r="F394" s="220" t="s">
        <v>431</v>
      </c>
      <c r="G394" s="42"/>
      <c r="H394" s="42"/>
      <c r="I394" s="221"/>
      <c r="J394" s="42"/>
      <c r="K394" s="42"/>
      <c r="L394" s="46"/>
      <c r="M394" s="222"/>
      <c r="N394" s="223"/>
      <c r="O394" s="86"/>
      <c r="P394" s="86"/>
      <c r="Q394" s="86"/>
      <c r="R394" s="86"/>
      <c r="S394" s="86"/>
      <c r="T394" s="87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T394" s="19" t="s">
        <v>167</v>
      </c>
      <c r="AU394" s="19" t="s">
        <v>80</v>
      </c>
    </row>
    <row r="395" s="12" customFormat="1" ht="22.8" customHeight="1">
      <c r="A395" s="12"/>
      <c r="B395" s="190"/>
      <c r="C395" s="191"/>
      <c r="D395" s="192" t="s">
        <v>69</v>
      </c>
      <c r="E395" s="204" t="s">
        <v>178</v>
      </c>
      <c r="F395" s="204" t="s">
        <v>457</v>
      </c>
      <c r="G395" s="191"/>
      <c r="H395" s="191"/>
      <c r="I395" s="194"/>
      <c r="J395" s="205">
        <f>BK395</f>
        <v>0</v>
      </c>
      <c r="K395" s="191"/>
      <c r="L395" s="196"/>
      <c r="M395" s="197"/>
      <c r="N395" s="198"/>
      <c r="O395" s="198"/>
      <c r="P395" s="199">
        <f>SUM(P396:P400)</f>
        <v>0</v>
      </c>
      <c r="Q395" s="198"/>
      <c r="R395" s="199">
        <f>SUM(R396:R400)</f>
        <v>0</v>
      </c>
      <c r="S395" s="198"/>
      <c r="T395" s="200">
        <f>SUM(T396:T400)</f>
        <v>0</v>
      </c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R395" s="201" t="s">
        <v>78</v>
      </c>
      <c r="AT395" s="202" t="s">
        <v>69</v>
      </c>
      <c r="AU395" s="202" t="s">
        <v>78</v>
      </c>
      <c r="AY395" s="201" t="s">
        <v>158</v>
      </c>
      <c r="BK395" s="203">
        <f>SUM(BK396:BK400)</f>
        <v>0</v>
      </c>
    </row>
    <row r="396" s="2" customFormat="1" ht="14.4" customHeight="1">
      <c r="A396" s="40"/>
      <c r="B396" s="41"/>
      <c r="C396" s="206" t="s">
        <v>388</v>
      </c>
      <c r="D396" s="206" t="s">
        <v>160</v>
      </c>
      <c r="E396" s="207" t="s">
        <v>459</v>
      </c>
      <c r="F396" s="208" t="s">
        <v>460</v>
      </c>
      <c r="G396" s="209" t="s">
        <v>181</v>
      </c>
      <c r="H396" s="210">
        <v>312</v>
      </c>
      <c r="I396" s="211"/>
      <c r="J396" s="212">
        <f>ROUND(I396*H396,2)</f>
        <v>0</v>
      </c>
      <c r="K396" s="208" t="s">
        <v>164</v>
      </c>
      <c r="L396" s="46"/>
      <c r="M396" s="213" t="s">
        <v>19</v>
      </c>
      <c r="N396" s="214" t="s">
        <v>41</v>
      </c>
      <c r="O396" s="86"/>
      <c r="P396" s="215">
        <f>O396*H396</f>
        <v>0</v>
      </c>
      <c r="Q396" s="215">
        <v>0</v>
      </c>
      <c r="R396" s="215">
        <f>Q396*H396</f>
        <v>0</v>
      </c>
      <c r="S396" s="215">
        <v>0</v>
      </c>
      <c r="T396" s="216">
        <f>S396*H396</f>
        <v>0</v>
      </c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R396" s="217" t="s">
        <v>165</v>
      </c>
      <c r="AT396" s="217" t="s">
        <v>160</v>
      </c>
      <c r="AU396" s="217" t="s">
        <v>80</v>
      </c>
      <c r="AY396" s="19" t="s">
        <v>158</v>
      </c>
      <c r="BE396" s="218">
        <f>IF(N396="základní",J396,0)</f>
        <v>0</v>
      </c>
      <c r="BF396" s="218">
        <f>IF(N396="snížená",J396,0)</f>
        <v>0</v>
      </c>
      <c r="BG396" s="218">
        <f>IF(N396="zákl. přenesená",J396,0)</f>
        <v>0</v>
      </c>
      <c r="BH396" s="218">
        <f>IF(N396="sníž. přenesená",J396,0)</f>
        <v>0</v>
      </c>
      <c r="BI396" s="218">
        <f>IF(N396="nulová",J396,0)</f>
        <v>0</v>
      </c>
      <c r="BJ396" s="19" t="s">
        <v>78</v>
      </c>
      <c r="BK396" s="218">
        <f>ROUND(I396*H396,2)</f>
        <v>0</v>
      </c>
      <c r="BL396" s="19" t="s">
        <v>165</v>
      </c>
      <c r="BM396" s="217" t="s">
        <v>754</v>
      </c>
    </row>
    <row r="397" s="2" customFormat="1">
      <c r="A397" s="40"/>
      <c r="B397" s="41"/>
      <c r="C397" s="42"/>
      <c r="D397" s="219" t="s">
        <v>167</v>
      </c>
      <c r="E397" s="42"/>
      <c r="F397" s="220" t="s">
        <v>462</v>
      </c>
      <c r="G397" s="42"/>
      <c r="H397" s="42"/>
      <c r="I397" s="221"/>
      <c r="J397" s="42"/>
      <c r="K397" s="42"/>
      <c r="L397" s="46"/>
      <c r="M397" s="222"/>
      <c r="N397" s="223"/>
      <c r="O397" s="86"/>
      <c r="P397" s="86"/>
      <c r="Q397" s="86"/>
      <c r="R397" s="86"/>
      <c r="S397" s="86"/>
      <c r="T397" s="87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T397" s="19" t="s">
        <v>167</v>
      </c>
      <c r="AU397" s="19" t="s">
        <v>80</v>
      </c>
    </row>
    <row r="398" s="13" customFormat="1">
      <c r="A398" s="13"/>
      <c r="B398" s="224"/>
      <c r="C398" s="225"/>
      <c r="D398" s="226" t="s">
        <v>169</v>
      </c>
      <c r="E398" s="227" t="s">
        <v>19</v>
      </c>
      <c r="F398" s="228" t="s">
        <v>755</v>
      </c>
      <c r="G398" s="225"/>
      <c r="H398" s="227" t="s">
        <v>19</v>
      </c>
      <c r="I398" s="229"/>
      <c r="J398" s="225"/>
      <c r="K398" s="225"/>
      <c r="L398" s="230"/>
      <c r="M398" s="231"/>
      <c r="N398" s="232"/>
      <c r="O398" s="232"/>
      <c r="P398" s="232"/>
      <c r="Q398" s="232"/>
      <c r="R398" s="232"/>
      <c r="S398" s="232"/>
      <c r="T398" s="23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34" t="s">
        <v>169</v>
      </c>
      <c r="AU398" s="234" t="s">
        <v>80</v>
      </c>
      <c r="AV398" s="13" t="s">
        <v>78</v>
      </c>
      <c r="AW398" s="13" t="s">
        <v>171</v>
      </c>
      <c r="AX398" s="13" t="s">
        <v>70</v>
      </c>
      <c r="AY398" s="234" t="s">
        <v>158</v>
      </c>
    </row>
    <row r="399" s="14" customFormat="1">
      <c r="A399" s="14"/>
      <c r="B399" s="235"/>
      <c r="C399" s="236"/>
      <c r="D399" s="226" t="s">
        <v>169</v>
      </c>
      <c r="E399" s="237" t="s">
        <v>19</v>
      </c>
      <c r="F399" s="238" t="s">
        <v>756</v>
      </c>
      <c r="G399" s="236"/>
      <c r="H399" s="239">
        <v>312</v>
      </c>
      <c r="I399" s="240"/>
      <c r="J399" s="236"/>
      <c r="K399" s="236"/>
      <c r="L399" s="241"/>
      <c r="M399" s="242"/>
      <c r="N399" s="243"/>
      <c r="O399" s="243"/>
      <c r="P399" s="243"/>
      <c r="Q399" s="243"/>
      <c r="R399" s="243"/>
      <c r="S399" s="243"/>
      <c r="T399" s="24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45" t="s">
        <v>169</v>
      </c>
      <c r="AU399" s="245" t="s">
        <v>80</v>
      </c>
      <c r="AV399" s="14" t="s">
        <v>80</v>
      </c>
      <c r="AW399" s="14" t="s">
        <v>171</v>
      </c>
      <c r="AX399" s="14" t="s">
        <v>70</v>
      </c>
      <c r="AY399" s="245" t="s">
        <v>158</v>
      </c>
    </row>
    <row r="400" s="15" customFormat="1">
      <c r="A400" s="15"/>
      <c r="B400" s="256"/>
      <c r="C400" s="257"/>
      <c r="D400" s="226" t="s">
        <v>169</v>
      </c>
      <c r="E400" s="258" t="s">
        <v>19</v>
      </c>
      <c r="F400" s="259" t="s">
        <v>470</v>
      </c>
      <c r="G400" s="257"/>
      <c r="H400" s="260">
        <v>312</v>
      </c>
      <c r="I400" s="261"/>
      <c r="J400" s="257"/>
      <c r="K400" s="257"/>
      <c r="L400" s="262"/>
      <c r="M400" s="263"/>
      <c r="N400" s="264"/>
      <c r="O400" s="264"/>
      <c r="P400" s="264"/>
      <c r="Q400" s="264"/>
      <c r="R400" s="264"/>
      <c r="S400" s="264"/>
      <c r="T400" s="26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66" t="s">
        <v>169</v>
      </c>
      <c r="AU400" s="266" t="s">
        <v>80</v>
      </c>
      <c r="AV400" s="15" t="s">
        <v>165</v>
      </c>
      <c r="AW400" s="15" t="s">
        <v>171</v>
      </c>
      <c r="AX400" s="15" t="s">
        <v>78</v>
      </c>
      <c r="AY400" s="266" t="s">
        <v>158</v>
      </c>
    </row>
    <row r="401" s="12" customFormat="1" ht="22.8" customHeight="1">
      <c r="A401" s="12"/>
      <c r="B401" s="190"/>
      <c r="C401" s="191"/>
      <c r="D401" s="192" t="s">
        <v>69</v>
      </c>
      <c r="E401" s="204" t="s">
        <v>165</v>
      </c>
      <c r="F401" s="204" t="s">
        <v>471</v>
      </c>
      <c r="G401" s="191"/>
      <c r="H401" s="191"/>
      <c r="I401" s="194"/>
      <c r="J401" s="205">
        <f>BK401</f>
        <v>0</v>
      </c>
      <c r="K401" s="191"/>
      <c r="L401" s="196"/>
      <c r="M401" s="197"/>
      <c r="N401" s="198"/>
      <c r="O401" s="198"/>
      <c r="P401" s="199">
        <f>SUM(P402:P424)</f>
        <v>0</v>
      </c>
      <c r="Q401" s="198"/>
      <c r="R401" s="199">
        <f>SUM(R402:R424)</f>
        <v>0</v>
      </c>
      <c r="S401" s="198"/>
      <c r="T401" s="200">
        <f>SUM(T402:T424)</f>
        <v>0</v>
      </c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R401" s="201" t="s">
        <v>78</v>
      </c>
      <c r="AT401" s="202" t="s">
        <v>69</v>
      </c>
      <c r="AU401" s="202" t="s">
        <v>78</v>
      </c>
      <c r="AY401" s="201" t="s">
        <v>158</v>
      </c>
      <c r="BK401" s="203">
        <f>SUM(BK402:BK424)</f>
        <v>0</v>
      </c>
    </row>
    <row r="402" s="2" customFormat="1" ht="14.4" customHeight="1">
      <c r="A402" s="40"/>
      <c r="B402" s="41"/>
      <c r="C402" s="206" t="s">
        <v>399</v>
      </c>
      <c r="D402" s="206" t="s">
        <v>160</v>
      </c>
      <c r="E402" s="207" t="s">
        <v>757</v>
      </c>
      <c r="F402" s="208" t="s">
        <v>758</v>
      </c>
      <c r="G402" s="209" t="s">
        <v>234</v>
      </c>
      <c r="H402" s="210">
        <v>24.928000000000001</v>
      </c>
      <c r="I402" s="211"/>
      <c r="J402" s="212">
        <f>ROUND(I402*H402,2)</f>
        <v>0</v>
      </c>
      <c r="K402" s="208" t="s">
        <v>164</v>
      </c>
      <c r="L402" s="46"/>
      <c r="M402" s="213" t="s">
        <v>19</v>
      </c>
      <c r="N402" s="214" t="s">
        <v>41</v>
      </c>
      <c r="O402" s="86"/>
      <c r="P402" s="215">
        <f>O402*H402</f>
        <v>0</v>
      </c>
      <c r="Q402" s="215">
        <v>0</v>
      </c>
      <c r="R402" s="215">
        <f>Q402*H402</f>
        <v>0</v>
      </c>
      <c r="S402" s="215">
        <v>0</v>
      </c>
      <c r="T402" s="216">
        <f>S402*H402</f>
        <v>0</v>
      </c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R402" s="217" t="s">
        <v>165</v>
      </c>
      <c r="AT402" s="217" t="s">
        <v>160</v>
      </c>
      <c r="AU402" s="217" t="s">
        <v>80</v>
      </c>
      <c r="AY402" s="19" t="s">
        <v>158</v>
      </c>
      <c r="BE402" s="218">
        <f>IF(N402="základní",J402,0)</f>
        <v>0</v>
      </c>
      <c r="BF402" s="218">
        <f>IF(N402="snížená",J402,0)</f>
        <v>0</v>
      </c>
      <c r="BG402" s="218">
        <f>IF(N402="zákl. přenesená",J402,0)</f>
        <v>0</v>
      </c>
      <c r="BH402" s="218">
        <f>IF(N402="sníž. přenesená",J402,0)</f>
        <v>0</v>
      </c>
      <c r="BI402" s="218">
        <f>IF(N402="nulová",J402,0)</f>
        <v>0</v>
      </c>
      <c r="BJ402" s="19" t="s">
        <v>78</v>
      </c>
      <c r="BK402" s="218">
        <f>ROUND(I402*H402,2)</f>
        <v>0</v>
      </c>
      <c r="BL402" s="19" t="s">
        <v>165</v>
      </c>
      <c r="BM402" s="217" t="s">
        <v>759</v>
      </c>
    </row>
    <row r="403" s="2" customFormat="1">
      <c r="A403" s="40"/>
      <c r="B403" s="41"/>
      <c r="C403" s="42"/>
      <c r="D403" s="219" t="s">
        <v>167</v>
      </c>
      <c r="E403" s="42"/>
      <c r="F403" s="220" t="s">
        <v>760</v>
      </c>
      <c r="G403" s="42"/>
      <c r="H403" s="42"/>
      <c r="I403" s="221"/>
      <c r="J403" s="42"/>
      <c r="K403" s="42"/>
      <c r="L403" s="46"/>
      <c r="M403" s="222"/>
      <c r="N403" s="223"/>
      <c r="O403" s="86"/>
      <c r="P403" s="86"/>
      <c r="Q403" s="86"/>
      <c r="R403" s="86"/>
      <c r="S403" s="86"/>
      <c r="T403" s="87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T403" s="19" t="s">
        <v>167</v>
      </c>
      <c r="AU403" s="19" t="s">
        <v>80</v>
      </c>
    </row>
    <row r="404" s="13" customFormat="1">
      <c r="A404" s="13"/>
      <c r="B404" s="224"/>
      <c r="C404" s="225"/>
      <c r="D404" s="226" t="s">
        <v>169</v>
      </c>
      <c r="E404" s="227" t="s">
        <v>19</v>
      </c>
      <c r="F404" s="228" t="s">
        <v>761</v>
      </c>
      <c r="G404" s="225"/>
      <c r="H404" s="227" t="s">
        <v>19</v>
      </c>
      <c r="I404" s="229"/>
      <c r="J404" s="225"/>
      <c r="K404" s="225"/>
      <c r="L404" s="230"/>
      <c r="M404" s="231"/>
      <c r="N404" s="232"/>
      <c r="O404" s="232"/>
      <c r="P404" s="232"/>
      <c r="Q404" s="232"/>
      <c r="R404" s="232"/>
      <c r="S404" s="232"/>
      <c r="T404" s="23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34" t="s">
        <v>169</v>
      </c>
      <c r="AU404" s="234" t="s">
        <v>80</v>
      </c>
      <c r="AV404" s="13" t="s">
        <v>78</v>
      </c>
      <c r="AW404" s="13" t="s">
        <v>171</v>
      </c>
      <c r="AX404" s="13" t="s">
        <v>70</v>
      </c>
      <c r="AY404" s="234" t="s">
        <v>158</v>
      </c>
    </row>
    <row r="405" s="14" customFormat="1">
      <c r="A405" s="14"/>
      <c r="B405" s="235"/>
      <c r="C405" s="236"/>
      <c r="D405" s="226" t="s">
        <v>169</v>
      </c>
      <c r="E405" s="237" t="s">
        <v>19</v>
      </c>
      <c r="F405" s="238" t="s">
        <v>762</v>
      </c>
      <c r="G405" s="236"/>
      <c r="H405" s="239">
        <v>2.7600000000000002</v>
      </c>
      <c r="I405" s="240"/>
      <c r="J405" s="236"/>
      <c r="K405" s="236"/>
      <c r="L405" s="241"/>
      <c r="M405" s="242"/>
      <c r="N405" s="243"/>
      <c r="O405" s="243"/>
      <c r="P405" s="243"/>
      <c r="Q405" s="243"/>
      <c r="R405" s="243"/>
      <c r="S405" s="243"/>
      <c r="T405" s="24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45" t="s">
        <v>169</v>
      </c>
      <c r="AU405" s="245" t="s">
        <v>80</v>
      </c>
      <c r="AV405" s="14" t="s">
        <v>80</v>
      </c>
      <c r="AW405" s="14" t="s">
        <v>171</v>
      </c>
      <c r="AX405" s="14" t="s">
        <v>70</v>
      </c>
      <c r="AY405" s="245" t="s">
        <v>158</v>
      </c>
    </row>
    <row r="406" s="14" customFormat="1">
      <c r="A406" s="14"/>
      <c r="B406" s="235"/>
      <c r="C406" s="236"/>
      <c r="D406" s="226" t="s">
        <v>169</v>
      </c>
      <c r="E406" s="237" t="s">
        <v>19</v>
      </c>
      <c r="F406" s="238" t="s">
        <v>763</v>
      </c>
      <c r="G406" s="236"/>
      <c r="H406" s="239">
        <v>1.9359999999999999</v>
      </c>
      <c r="I406" s="240"/>
      <c r="J406" s="236"/>
      <c r="K406" s="236"/>
      <c r="L406" s="241"/>
      <c r="M406" s="242"/>
      <c r="N406" s="243"/>
      <c r="O406" s="243"/>
      <c r="P406" s="243"/>
      <c r="Q406" s="243"/>
      <c r="R406" s="243"/>
      <c r="S406" s="243"/>
      <c r="T406" s="24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45" t="s">
        <v>169</v>
      </c>
      <c r="AU406" s="245" t="s">
        <v>80</v>
      </c>
      <c r="AV406" s="14" t="s">
        <v>80</v>
      </c>
      <c r="AW406" s="14" t="s">
        <v>171</v>
      </c>
      <c r="AX406" s="14" t="s">
        <v>70</v>
      </c>
      <c r="AY406" s="245" t="s">
        <v>158</v>
      </c>
    </row>
    <row r="407" s="14" customFormat="1">
      <c r="A407" s="14"/>
      <c r="B407" s="235"/>
      <c r="C407" s="236"/>
      <c r="D407" s="226" t="s">
        <v>169</v>
      </c>
      <c r="E407" s="237" t="s">
        <v>19</v>
      </c>
      <c r="F407" s="238" t="s">
        <v>764</v>
      </c>
      <c r="G407" s="236"/>
      <c r="H407" s="239">
        <v>0.70400000000000018</v>
      </c>
      <c r="I407" s="240"/>
      <c r="J407" s="236"/>
      <c r="K407" s="236"/>
      <c r="L407" s="241"/>
      <c r="M407" s="242"/>
      <c r="N407" s="243"/>
      <c r="O407" s="243"/>
      <c r="P407" s="243"/>
      <c r="Q407" s="243"/>
      <c r="R407" s="243"/>
      <c r="S407" s="243"/>
      <c r="T407" s="24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45" t="s">
        <v>169</v>
      </c>
      <c r="AU407" s="245" t="s">
        <v>80</v>
      </c>
      <c r="AV407" s="14" t="s">
        <v>80</v>
      </c>
      <c r="AW407" s="14" t="s">
        <v>171</v>
      </c>
      <c r="AX407" s="14" t="s">
        <v>70</v>
      </c>
      <c r="AY407" s="245" t="s">
        <v>158</v>
      </c>
    </row>
    <row r="408" s="14" customFormat="1">
      <c r="A408" s="14"/>
      <c r="B408" s="235"/>
      <c r="C408" s="236"/>
      <c r="D408" s="226" t="s">
        <v>169</v>
      </c>
      <c r="E408" s="237" t="s">
        <v>19</v>
      </c>
      <c r="F408" s="238" t="s">
        <v>765</v>
      </c>
      <c r="G408" s="236"/>
      <c r="H408" s="239">
        <v>0.64000000000000012</v>
      </c>
      <c r="I408" s="240"/>
      <c r="J408" s="236"/>
      <c r="K408" s="236"/>
      <c r="L408" s="241"/>
      <c r="M408" s="242"/>
      <c r="N408" s="243"/>
      <c r="O408" s="243"/>
      <c r="P408" s="243"/>
      <c r="Q408" s="243"/>
      <c r="R408" s="243"/>
      <c r="S408" s="243"/>
      <c r="T408" s="24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45" t="s">
        <v>169</v>
      </c>
      <c r="AU408" s="245" t="s">
        <v>80</v>
      </c>
      <c r="AV408" s="14" t="s">
        <v>80</v>
      </c>
      <c r="AW408" s="14" t="s">
        <v>171</v>
      </c>
      <c r="AX408" s="14" t="s">
        <v>70</v>
      </c>
      <c r="AY408" s="245" t="s">
        <v>158</v>
      </c>
    </row>
    <row r="409" s="14" customFormat="1">
      <c r="A409" s="14"/>
      <c r="B409" s="235"/>
      <c r="C409" s="236"/>
      <c r="D409" s="226" t="s">
        <v>169</v>
      </c>
      <c r="E409" s="237" t="s">
        <v>19</v>
      </c>
      <c r="F409" s="238" t="s">
        <v>766</v>
      </c>
      <c r="G409" s="236"/>
      <c r="H409" s="239">
        <v>0.67200000000000015</v>
      </c>
      <c r="I409" s="240"/>
      <c r="J409" s="236"/>
      <c r="K409" s="236"/>
      <c r="L409" s="241"/>
      <c r="M409" s="242"/>
      <c r="N409" s="243"/>
      <c r="O409" s="243"/>
      <c r="P409" s="243"/>
      <c r="Q409" s="243"/>
      <c r="R409" s="243"/>
      <c r="S409" s="243"/>
      <c r="T409" s="24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45" t="s">
        <v>169</v>
      </c>
      <c r="AU409" s="245" t="s">
        <v>80</v>
      </c>
      <c r="AV409" s="14" t="s">
        <v>80</v>
      </c>
      <c r="AW409" s="14" t="s">
        <v>171</v>
      </c>
      <c r="AX409" s="14" t="s">
        <v>70</v>
      </c>
      <c r="AY409" s="245" t="s">
        <v>158</v>
      </c>
    </row>
    <row r="410" s="14" customFormat="1">
      <c r="A410" s="14"/>
      <c r="B410" s="235"/>
      <c r="C410" s="236"/>
      <c r="D410" s="226" t="s">
        <v>169</v>
      </c>
      <c r="E410" s="237" t="s">
        <v>19</v>
      </c>
      <c r="F410" s="238" t="s">
        <v>767</v>
      </c>
      <c r="G410" s="236"/>
      <c r="H410" s="239">
        <v>1.6240000000000003</v>
      </c>
      <c r="I410" s="240"/>
      <c r="J410" s="236"/>
      <c r="K410" s="236"/>
      <c r="L410" s="241"/>
      <c r="M410" s="242"/>
      <c r="N410" s="243"/>
      <c r="O410" s="243"/>
      <c r="P410" s="243"/>
      <c r="Q410" s="243"/>
      <c r="R410" s="243"/>
      <c r="S410" s="243"/>
      <c r="T410" s="24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45" t="s">
        <v>169</v>
      </c>
      <c r="AU410" s="245" t="s">
        <v>80</v>
      </c>
      <c r="AV410" s="14" t="s">
        <v>80</v>
      </c>
      <c r="AW410" s="14" t="s">
        <v>171</v>
      </c>
      <c r="AX410" s="14" t="s">
        <v>70</v>
      </c>
      <c r="AY410" s="245" t="s">
        <v>158</v>
      </c>
    </row>
    <row r="411" s="14" customFormat="1">
      <c r="A411" s="14"/>
      <c r="B411" s="235"/>
      <c r="C411" s="236"/>
      <c r="D411" s="226" t="s">
        <v>169</v>
      </c>
      <c r="E411" s="237" t="s">
        <v>19</v>
      </c>
      <c r="F411" s="238" t="s">
        <v>768</v>
      </c>
      <c r="G411" s="236"/>
      <c r="H411" s="239">
        <v>2.0880000000000005</v>
      </c>
      <c r="I411" s="240"/>
      <c r="J411" s="236"/>
      <c r="K411" s="236"/>
      <c r="L411" s="241"/>
      <c r="M411" s="242"/>
      <c r="N411" s="243"/>
      <c r="O411" s="243"/>
      <c r="P411" s="243"/>
      <c r="Q411" s="243"/>
      <c r="R411" s="243"/>
      <c r="S411" s="243"/>
      <c r="T411" s="24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45" t="s">
        <v>169</v>
      </c>
      <c r="AU411" s="245" t="s">
        <v>80</v>
      </c>
      <c r="AV411" s="14" t="s">
        <v>80</v>
      </c>
      <c r="AW411" s="14" t="s">
        <v>171</v>
      </c>
      <c r="AX411" s="14" t="s">
        <v>70</v>
      </c>
      <c r="AY411" s="245" t="s">
        <v>158</v>
      </c>
    </row>
    <row r="412" s="14" customFormat="1">
      <c r="A412" s="14"/>
      <c r="B412" s="235"/>
      <c r="C412" s="236"/>
      <c r="D412" s="226" t="s">
        <v>169</v>
      </c>
      <c r="E412" s="237" t="s">
        <v>19</v>
      </c>
      <c r="F412" s="238" t="s">
        <v>769</v>
      </c>
      <c r="G412" s="236"/>
      <c r="H412" s="239">
        <v>1.6080000000000003</v>
      </c>
      <c r="I412" s="240"/>
      <c r="J412" s="236"/>
      <c r="K412" s="236"/>
      <c r="L412" s="241"/>
      <c r="M412" s="242"/>
      <c r="N412" s="243"/>
      <c r="O412" s="243"/>
      <c r="P412" s="243"/>
      <c r="Q412" s="243"/>
      <c r="R412" s="243"/>
      <c r="S412" s="243"/>
      <c r="T412" s="24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45" t="s">
        <v>169</v>
      </c>
      <c r="AU412" s="245" t="s">
        <v>80</v>
      </c>
      <c r="AV412" s="14" t="s">
        <v>80</v>
      </c>
      <c r="AW412" s="14" t="s">
        <v>171</v>
      </c>
      <c r="AX412" s="14" t="s">
        <v>70</v>
      </c>
      <c r="AY412" s="245" t="s">
        <v>158</v>
      </c>
    </row>
    <row r="413" s="14" customFormat="1">
      <c r="A413" s="14"/>
      <c r="B413" s="235"/>
      <c r="C413" s="236"/>
      <c r="D413" s="226" t="s">
        <v>169</v>
      </c>
      <c r="E413" s="237" t="s">
        <v>19</v>
      </c>
      <c r="F413" s="238" t="s">
        <v>770</v>
      </c>
      <c r="G413" s="236"/>
      <c r="H413" s="239">
        <v>1.1200000000000001</v>
      </c>
      <c r="I413" s="240"/>
      <c r="J413" s="236"/>
      <c r="K413" s="236"/>
      <c r="L413" s="241"/>
      <c r="M413" s="242"/>
      <c r="N413" s="243"/>
      <c r="O413" s="243"/>
      <c r="P413" s="243"/>
      <c r="Q413" s="243"/>
      <c r="R413" s="243"/>
      <c r="S413" s="243"/>
      <c r="T413" s="24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45" t="s">
        <v>169</v>
      </c>
      <c r="AU413" s="245" t="s">
        <v>80</v>
      </c>
      <c r="AV413" s="14" t="s">
        <v>80</v>
      </c>
      <c r="AW413" s="14" t="s">
        <v>171</v>
      </c>
      <c r="AX413" s="14" t="s">
        <v>70</v>
      </c>
      <c r="AY413" s="245" t="s">
        <v>158</v>
      </c>
    </row>
    <row r="414" s="14" customFormat="1">
      <c r="A414" s="14"/>
      <c r="B414" s="235"/>
      <c r="C414" s="236"/>
      <c r="D414" s="226" t="s">
        <v>169</v>
      </c>
      <c r="E414" s="237" t="s">
        <v>19</v>
      </c>
      <c r="F414" s="238" t="s">
        <v>771</v>
      </c>
      <c r="G414" s="236"/>
      <c r="H414" s="239">
        <v>1.512</v>
      </c>
      <c r="I414" s="240"/>
      <c r="J414" s="236"/>
      <c r="K414" s="236"/>
      <c r="L414" s="241"/>
      <c r="M414" s="242"/>
      <c r="N414" s="243"/>
      <c r="O414" s="243"/>
      <c r="P414" s="243"/>
      <c r="Q414" s="243"/>
      <c r="R414" s="243"/>
      <c r="S414" s="243"/>
      <c r="T414" s="24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45" t="s">
        <v>169</v>
      </c>
      <c r="AU414" s="245" t="s">
        <v>80</v>
      </c>
      <c r="AV414" s="14" t="s">
        <v>80</v>
      </c>
      <c r="AW414" s="14" t="s">
        <v>171</v>
      </c>
      <c r="AX414" s="14" t="s">
        <v>70</v>
      </c>
      <c r="AY414" s="245" t="s">
        <v>158</v>
      </c>
    </row>
    <row r="415" s="14" customFormat="1">
      <c r="A415" s="14"/>
      <c r="B415" s="235"/>
      <c r="C415" s="236"/>
      <c r="D415" s="226" t="s">
        <v>169</v>
      </c>
      <c r="E415" s="237" t="s">
        <v>19</v>
      </c>
      <c r="F415" s="238" t="s">
        <v>772</v>
      </c>
      <c r="G415" s="236"/>
      <c r="H415" s="239">
        <v>1.6160000000000001</v>
      </c>
      <c r="I415" s="240"/>
      <c r="J415" s="236"/>
      <c r="K415" s="236"/>
      <c r="L415" s="241"/>
      <c r="M415" s="242"/>
      <c r="N415" s="243"/>
      <c r="O415" s="243"/>
      <c r="P415" s="243"/>
      <c r="Q415" s="243"/>
      <c r="R415" s="243"/>
      <c r="S415" s="243"/>
      <c r="T415" s="24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45" t="s">
        <v>169</v>
      </c>
      <c r="AU415" s="245" t="s">
        <v>80</v>
      </c>
      <c r="AV415" s="14" t="s">
        <v>80</v>
      </c>
      <c r="AW415" s="14" t="s">
        <v>171</v>
      </c>
      <c r="AX415" s="14" t="s">
        <v>70</v>
      </c>
      <c r="AY415" s="245" t="s">
        <v>158</v>
      </c>
    </row>
    <row r="416" s="14" customFormat="1">
      <c r="A416" s="14"/>
      <c r="B416" s="235"/>
      <c r="C416" s="236"/>
      <c r="D416" s="226" t="s">
        <v>169</v>
      </c>
      <c r="E416" s="237" t="s">
        <v>19</v>
      </c>
      <c r="F416" s="238" t="s">
        <v>773</v>
      </c>
      <c r="G416" s="236"/>
      <c r="H416" s="239">
        <v>0.81600000000000006</v>
      </c>
      <c r="I416" s="240"/>
      <c r="J416" s="236"/>
      <c r="K416" s="236"/>
      <c r="L416" s="241"/>
      <c r="M416" s="242"/>
      <c r="N416" s="243"/>
      <c r="O416" s="243"/>
      <c r="P416" s="243"/>
      <c r="Q416" s="243"/>
      <c r="R416" s="243"/>
      <c r="S416" s="243"/>
      <c r="T416" s="24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45" t="s">
        <v>169</v>
      </c>
      <c r="AU416" s="245" t="s">
        <v>80</v>
      </c>
      <c r="AV416" s="14" t="s">
        <v>80</v>
      </c>
      <c r="AW416" s="14" t="s">
        <v>171</v>
      </c>
      <c r="AX416" s="14" t="s">
        <v>70</v>
      </c>
      <c r="AY416" s="245" t="s">
        <v>158</v>
      </c>
    </row>
    <row r="417" s="14" customFormat="1">
      <c r="A417" s="14"/>
      <c r="B417" s="235"/>
      <c r="C417" s="236"/>
      <c r="D417" s="226" t="s">
        <v>169</v>
      </c>
      <c r="E417" s="237" t="s">
        <v>19</v>
      </c>
      <c r="F417" s="238" t="s">
        <v>774</v>
      </c>
      <c r="G417" s="236"/>
      <c r="H417" s="239">
        <v>3.0560000000000005</v>
      </c>
      <c r="I417" s="240"/>
      <c r="J417" s="236"/>
      <c r="K417" s="236"/>
      <c r="L417" s="241"/>
      <c r="M417" s="242"/>
      <c r="N417" s="243"/>
      <c r="O417" s="243"/>
      <c r="P417" s="243"/>
      <c r="Q417" s="243"/>
      <c r="R417" s="243"/>
      <c r="S417" s="243"/>
      <c r="T417" s="24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45" t="s">
        <v>169</v>
      </c>
      <c r="AU417" s="245" t="s">
        <v>80</v>
      </c>
      <c r="AV417" s="14" t="s">
        <v>80</v>
      </c>
      <c r="AW417" s="14" t="s">
        <v>171</v>
      </c>
      <c r="AX417" s="14" t="s">
        <v>70</v>
      </c>
      <c r="AY417" s="245" t="s">
        <v>158</v>
      </c>
    </row>
    <row r="418" s="14" customFormat="1">
      <c r="A418" s="14"/>
      <c r="B418" s="235"/>
      <c r="C418" s="236"/>
      <c r="D418" s="226" t="s">
        <v>169</v>
      </c>
      <c r="E418" s="237" t="s">
        <v>19</v>
      </c>
      <c r="F418" s="238" t="s">
        <v>775</v>
      </c>
      <c r="G418" s="236"/>
      <c r="H418" s="239">
        <v>0.76800000000000002</v>
      </c>
      <c r="I418" s="240"/>
      <c r="J418" s="236"/>
      <c r="K418" s="236"/>
      <c r="L418" s="241"/>
      <c r="M418" s="242"/>
      <c r="N418" s="243"/>
      <c r="O418" s="243"/>
      <c r="P418" s="243"/>
      <c r="Q418" s="243"/>
      <c r="R418" s="243"/>
      <c r="S418" s="243"/>
      <c r="T418" s="24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45" t="s">
        <v>169</v>
      </c>
      <c r="AU418" s="245" t="s">
        <v>80</v>
      </c>
      <c r="AV418" s="14" t="s">
        <v>80</v>
      </c>
      <c r="AW418" s="14" t="s">
        <v>171</v>
      </c>
      <c r="AX418" s="14" t="s">
        <v>70</v>
      </c>
      <c r="AY418" s="245" t="s">
        <v>158</v>
      </c>
    </row>
    <row r="419" s="14" customFormat="1">
      <c r="A419" s="14"/>
      <c r="B419" s="235"/>
      <c r="C419" s="236"/>
      <c r="D419" s="226" t="s">
        <v>169</v>
      </c>
      <c r="E419" s="237" t="s">
        <v>19</v>
      </c>
      <c r="F419" s="238" t="s">
        <v>776</v>
      </c>
      <c r="G419" s="236"/>
      <c r="H419" s="239">
        <v>0.28000000000000003</v>
      </c>
      <c r="I419" s="240"/>
      <c r="J419" s="236"/>
      <c r="K419" s="236"/>
      <c r="L419" s="241"/>
      <c r="M419" s="242"/>
      <c r="N419" s="243"/>
      <c r="O419" s="243"/>
      <c r="P419" s="243"/>
      <c r="Q419" s="243"/>
      <c r="R419" s="243"/>
      <c r="S419" s="243"/>
      <c r="T419" s="24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45" t="s">
        <v>169</v>
      </c>
      <c r="AU419" s="245" t="s">
        <v>80</v>
      </c>
      <c r="AV419" s="14" t="s">
        <v>80</v>
      </c>
      <c r="AW419" s="14" t="s">
        <v>171</v>
      </c>
      <c r="AX419" s="14" t="s">
        <v>70</v>
      </c>
      <c r="AY419" s="245" t="s">
        <v>158</v>
      </c>
    </row>
    <row r="420" s="14" customFormat="1">
      <c r="A420" s="14"/>
      <c r="B420" s="235"/>
      <c r="C420" s="236"/>
      <c r="D420" s="226" t="s">
        <v>169</v>
      </c>
      <c r="E420" s="237" t="s">
        <v>19</v>
      </c>
      <c r="F420" s="238" t="s">
        <v>777</v>
      </c>
      <c r="G420" s="236"/>
      <c r="H420" s="239">
        <v>0.23199999999999998</v>
      </c>
      <c r="I420" s="240"/>
      <c r="J420" s="236"/>
      <c r="K420" s="236"/>
      <c r="L420" s="241"/>
      <c r="M420" s="242"/>
      <c r="N420" s="243"/>
      <c r="O420" s="243"/>
      <c r="P420" s="243"/>
      <c r="Q420" s="243"/>
      <c r="R420" s="243"/>
      <c r="S420" s="243"/>
      <c r="T420" s="24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45" t="s">
        <v>169</v>
      </c>
      <c r="AU420" s="245" t="s">
        <v>80</v>
      </c>
      <c r="AV420" s="14" t="s">
        <v>80</v>
      </c>
      <c r="AW420" s="14" t="s">
        <v>171</v>
      </c>
      <c r="AX420" s="14" t="s">
        <v>70</v>
      </c>
      <c r="AY420" s="245" t="s">
        <v>158</v>
      </c>
    </row>
    <row r="421" s="14" customFormat="1">
      <c r="A421" s="14"/>
      <c r="B421" s="235"/>
      <c r="C421" s="236"/>
      <c r="D421" s="226" t="s">
        <v>169</v>
      </c>
      <c r="E421" s="237" t="s">
        <v>19</v>
      </c>
      <c r="F421" s="238" t="s">
        <v>778</v>
      </c>
      <c r="G421" s="236"/>
      <c r="H421" s="239">
        <v>0.96799999999999997</v>
      </c>
      <c r="I421" s="240"/>
      <c r="J421" s="236"/>
      <c r="K421" s="236"/>
      <c r="L421" s="241"/>
      <c r="M421" s="242"/>
      <c r="N421" s="243"/>
      <c r="O421" s="243"/>
      <c r="P421" s="243"/>
      <c r="Q421" s="243"/>
      <c r="R421" s="243"/>
      <c r="S421" s="243"/>
      <c r="T421" s="24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45" t="s">
        <v>169</v>
      </c>
      <c r="AU421" s="245" t="s">
        <v>80</v>
      </c>
      <c r="AV421" s="14" t="s">
        <v>80</v>
      </c>
      <c r="AW421" s="14" t="s">
        <v>171</v>
      </c>
      <c r="AX421" s="14" t="s">
        <v>70</v>
      </c>
      <c r="AY421" s="245" t="s">
        <v>158</v>
      </c>
    </row>
    <row r="422" s="14" customFormat="1">
      <c r="A422" s="14"/>
      <c r="B422" s="235"/>
      <c r="C422" s="236"/>
      <c r="D422" s="226" t="s">
        <v>169</v>
      </c>
      <c r="E422" s="237" t="s">
        <v>19</v>
      </c>
      <c r="F422" s="238" t="s">
        <v>779</v>
      </c>
      <c r="G422" s="236"/>
      <c r="H422" s="239">
        <v>0.23199999999999998</v>
      </c>
      <c r="I422" s="240"/>
      <c r="J422" s="236"/>
      <c r="K422" s="236"/>
      <c r="L422" s="241"/>
      <c r="M422" s="242"/>
      <c r="N422" s="243"/>
      <c r="O422" s="243"/>
      <c r="P422" s="243"/>
      <c r="Q422" s="243"/>
      <c r="R422" s="243"/>
      <c r="S422" s="243"/>
      <c r="T422" s="24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45" t="s">
        <v>169</v>
      </c>
      <c r="AU422" s="245" t="s">
        <v>80</v>
      </c>
      <c r="AV422" s="14" t="s">
        <v>80</v>
      </c>
      <c r="AW422" s="14" t="s">
        <v>171</v>
      </c>
      <c r="AX422" s="14" t="s">
        <v>70</v>
      </c>
      <c r="AY422" s="245" t="s">
        <v>158</v>
      </c>
    </row>
    <row r="423" s="14" customFormat="1">
      <c r="A423" s="14"/>
      <c r="B423" s="235"/>
      <c r="C423" s="236"/>
      <c r="D423" s="226" t="s">
        <v>169</v>
      </c>
      <c r="E423" s="237" t="s">
        <v>19</v>
      </c>
      <c r="F423" s="238" t="s">
        <v>780</v>
      </c>
      <c r="G423" s="236"/>
      <c r="H423" s="239">
        <v>0.31200000000000006</v>
      </c>
      <c r="I423" s="240"/>
      <c r="J423" s="236"/>
      <c r="K423" s="236"/>
      <c r="L423" s="241"/>
      <c r="M423" s="242"/>
      <c r="N423" s="243"/>
      <c r="O423" s="243"/>
      <c r="P423" s="243"/>
      <c r="Q423" s="243"/>
      <c r="R423" s="243"/>
      <c r="S423" s="243"/>
      <c r="T423" s="24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45" t="s">
        <v>169</v>
      </c>
      <c r="AU423" s="245" t="s">
        <v>80</v>
      </c>
      <c r="AV423" s="14" t="s">
        <v>80</v>
      </c>
      <c r="AW423" s="14" t="s">
        <v>171</v>
      </c>
      <c r="AX423" s="14" t="s">
        <v>70</v>
      </c>
      <c r="AY423" s="245" t="s">
        <v>158</v>
      </c>
    </row>
    <row r="424" s="14" customFormat="1">
      <c r="A424" s="14"/>
      <c r="B424" s="235"/>
      <c r="C424" s="236"/>
      <c r="D424" s="226" t="s">
        <v>169</v>
      </c>
      <c r="E424" s="237" t="s">
        <v>19</v>
      </c>
      <c r="F424" s="238" t="s">
        <v>781</v>
      </c>
      <c r="G424" s="236"/>
      <c r="H424" s="239">
        <v>1.9840000000000004</v>
      </c>
      <c r="I424" s="240"/>
      <c r="J424" s="236"/>
      <c r="K424" s="236"/>
      <c r="L424" s="241"/>
      <c r="M424" s="242"/>
      <c r="N424" s="243"/>
      <c r="O424" s="243"/>
      <c r="P424" s="243"/>
      <c r="Q424" s="243"/>
      <c r="R424" s="243"/>
      <c r="S424" s="243"/>
      <c r="T424" s="24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45" t="s">
        <v>169</v>
      </c>
      <c r="AU424" s="245" t="s">
        <v>80</v>
      </c>
      <c r="AV424" s="14" t="s">
        <v>80</v>
      </c>
      <c r="AW424" s="14" t="s">
        <v>171</v>
      </c>
      <c r="AX424" s="14" t="s">
        <v>70</v>
      </c>
      <c r="AY424" s="245" t="s">
        <v>158</v>
      </c>
    </row>
    <row r="425" s="12" customFormat="1" ht="22.8" customHeight="1">
      <c r="A425" s="12"/>
      <c r="B425" s="190"/>
      <c r="C425" s="191"/>
      <c r="D425" s="192" t="s">
        <v>69</v>
      </c>
      <c r="E425" s="204" t="s">
        <v>197</v>
      </c>
      <c r="F425" s="204" t="s">
        <v>482</v>
      </c>
      <c r="G425" s="191"/>
      <c r="H425" s="191"/>
      <c r="I425" s="194"/>
      <c r="J425" s="205">
        <f>BK425</f>
        <v>0</v>
      </c>
      <c r="K425" s="191"/>
      <c r="L425" s="196"/>
      <c r="M425" s="197"/>
      <c r="N425" s="198"/>
      <c r="O425" s="198"/>
      <c r="P425" s="199">
        <f>SUM(P426:P484)</f>
        <v>0</v>
      </c>
      <c r="Q425" s="198"/>
      <c r="R425" s="199">
        <f>SUM(R426:R484)</f>
        <v>35.272718400000002</v>
      </c>
      <c r="S425" s="198"/>
      <c r="T425" s="200">
        <f>SUM(T426:T484)</f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R425" s="201" t="s">
        <v>78</v>
      </c>
      <c r="AT425" s="202" t="s">
        <v>69</v>
      </c>
      <c r="AU425" s="202" t="s">
        <v>78</v>
      </c>
      <c r="AY425" s="201" t="s">
        <v>158</v>
      </c>
      <c r="BK425" s="203">
        <f>SUM(BK426:BK484)</f>
        <v>0</v>
      </c>
    </row>
    <row r="426" s="2" customFormat="1" ht="22.2" customHeight="1">
      <c r="A426" s="40"/>
      <c r="B426" s="41"/>
      <c r="C426" s="206" t="s">
        <v>405</v>
      </c>
      <c r="D426" s="206" t="s">
        <v>160</v>
      </c>
      <c r="E426" s="207" t="s">
        <v>484</v>
      </c>
      <c r="F426" s="208" t="s">
        <v>485</v>
      </c>
      <c r="G426" s="209" t="s">
        <v>223</v>
      </c>
      <c r="H426" s="210">
        <v>99.840000000000003</v>
      </c>
      <c r="I426" s="211"/>
      <c r="J426" s="212">
        <f>ROUND(I426*H426,2)</f>
        <v>0</v>
      </c>
      <c r="K426" s="208" t="s">
        <v>164</v>
      </c>
      <c r="L426" s="46"/>
      <c r="M426" s="213" t="s">
        <v>19</v>
      </c>
      <c r="N426" s="214" t="s">
        <v>41</v>
      </c>
      <c r="O426" s="86"/>
      <c r="P426" s="215">
        <f>O426*H426</f>
        <v>0</v>
      </c>
      <c r="Q426" s="215">
        <v>0.34499999999999997</v>
      </c>
      <c r="R426" s="215">
        <f>Q426*H426</f>
        <v>34.444800000000001</v>
      </c>
      <c r="S426" s="215">
        <v>0</v>
      </c>
      <c r="T426" s="216">
        <f>S426*H426</f>
        <v>0</v>
      </c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R426" s="217" t="s">
        <v>165</v>
      </c>
      <c r="AT426" s="217" t="s">
        <v>160</v>
      </c>
      <c r="AU426" s="217" t="s">
        <v>80</v>
      </c>
      <c r="AY426" s="19" t="s">
        <v>158</v>
      </c>
      <c r="BE426" s="218">
        <f>IF(N426="základní",J426,0)</f>
        <v>0</v>
      </c>
      <c r="BF426" s="218">
        <f>IF(N426="snížená",J426,0)</f>
        <v>0</v>
      </c>
      <c r="BG426" s="218">
        <f>IF(N426="zákl. přenesená",J426,0)</f>
        <v>0</v>
      </c>
      <c r="BH426" s="218">
        <f>IF(N426="sníž. přenesená",J426,0)</f>
        <v>0</v>
      </c>
      <c r="BI426" s="218">
        <f>IF(N426="nulová",J426,0)</f>
        <v>0</v>
      </c>
      <c r="BJ426" s="19" t="s">
        <v>78</v>
      </c>
      <c r="BK426" s="218">
        <f>ROUND(I426*H426,2)</f>
        <v>0</v>
      </c>
      <c r="BL426" s="19" t="s">
        <v>165</v>
      </c>
      <c r="BM426" s="217" t="s">
        <v>782</v>
      </c>
    </row>
    <row r="427" s="2" customFormat="1">
      <c r="A427" s="40"/>
      <c r="B427" s="41"/>
      <c r="C427" s="42"/>
      <c r="D427" s="219" t="s">
        <v>167</v>
      </c>
      <c r="E427" s="42"/>
      <c r="F427" s="220" t="s">
        <v>487</v>
      </c>
      <c r="G427" s="42"/>
      <c r="H427" s="42"/>
      <c r="I427" s="221"/>
      <c r="J427" s="42"/>
      <c r="K427" s="42"/>
      <c r="L427" s="46"/>
      <c r="M427" s="222"/>
      <c r="N427" s="223"/>
      <c r="O427" s="86"/>
      <c r="P427" s="86"/>
      <c r="Q427" s="86"/>
      <c r="R427" s="86"/>
      <c r="S427" s="86"/>
      <c r="T427" s="87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T427" s="19" t="s">
        <v>167</v>
      </c>
      <c r="AU427" s="19" t="s">
        <v>80</v>
      </c>
    </row>
    <row r="428" s="13" customFormat="1">
      <c r="A428" s="13"/>
      <c r="B428" s="224"/>
      <c r="C428" s="225"/>
      <c r="D428" s="226" t="s">
        <v>169</v>
      </c>
      <c r="E428" s="227" t="s">
        <v>19</v>
      </c>
      <c r="F428" s="228" t="s">
        <v>488</v>
      </c>
      <c r="G428" s="225"/>
      <c r="H428" s="227" t="s">
        <v>19</v>
      </c>
      <c r="I428" s="229"/>
      <c r="J428" s="225"/>
      <c r="K428" s="225"/>
      <c r="L428" s="230"/>
      <c r="M428" s="231"/>
      <c r="N428" s="232"/>
      <c r="O428" s="232"/>
      <c r="P428" s="232"/>
      <c r="Q428" s="232"/>
      <c r="R428" s="232"/>
      <c r="S428" s="232"/>
      <c r="T428" s="23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34" t="s">
        <v>169</v>
      </c>
      <c r="AU428" s="234" t="s">
        <v>80</v>
      </c>
      <c r="AV428" s="13" t="s">
        <v>78</v>
      </c>
      <c r="AW428" s="13" t="s">
        <v>171</v>
      </c>
      <c r="AX428" s="13" t="s">
        <v>70</v>
      </c>
      <c r="AY428" s="234" t="s">
        <v>158</v>
      </c>
    </row>
    <row r="429" s="14" customFormat="1">
      <c r="A429" s="14"/>
      <c r="B429" s="235"/>
      <c r="C429" s="236"/>
      <c r="D429" s="226" t="s">
        <v>169</v>
      </c>
      <c r="E429" s="237" t="s">
        <v>19</v>
      </c>
      <c r="F429" s="238" t="s">
        <v>783</v>
      </c>
      <c r="G429" s="236"/>
      <c r="H429" s="239">
        <v>14.640000000000001</v>
      </c>
      <c r="I429" s="240"/>
      <c r="J429" s="236"/>
      <c r="K429" s="236"/>
      <c r="L429" s="241"/>
      <c r="M429" s="242"/>
      <c r="N429" s="243"/>
      <c r="O429" s="243"/>
      <c r="P429" s="243"/>
      <c r="Q429" s="243"/>
      <c r="R429" s="243"/>
      <c r="S429" s="243"/>
      <c r="T429" s="24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45" t="s">
        <v>169</v>
      </c>
      <c r="AU429" s="245" t="s">
        <v>80</v>
      </c>
      <c r="AV429" s="14" t="s">
        <v>80</v>
      </c>
      <c r="AW429" s="14" t="s">
        <v>171</v>
      </c>
      <c r="AX429" s="14" t="s">
        <v>70</v>
      </c>
      <c r="AY429" s="245" t="s">
        <v>158</v>
      </c>
    </row>
    <row r="430" s="14" customFormat="1">
      <c r="A430" s="14"/>
      <c r="B430" s="235"/>
      <c r="C430" s="236"/>
      <c r="D430" s="226" t="s">
        <v>169</v>
      </c>
      <c r="E430" s="237" t="s">
        <v>19</v>
      </c>
      <c r="F430" s="238" t="s">
        <v>784</v>
      </c>
      <c r="G430" s="236"/>
      <c r="H430" s="239">
        <v>8</v>
      </c>
      <c r="I430" s="240"/>
      <c r="J430" s="236"/>
      <c r="K430" s="236"/>
      <c r="L430" s="241"/>
      <c r="M430" s="242"/>
      <c r="N430" s="243"/>
      <c r="O430" s="243"/>
      <c r="P430" s="243"/>
      <c r="Q430" s="243"/>
      <c r="R430" s="243"/>
      <c r="S430" s="243"/>
      <c r="T430" s="24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45" t="s">
        <v>169</v>
      </c>
      <c r="AU430" s="245" t="s">
        <v>80</v>
      </c>
      <c r="AV430" s="14" t="s">
        <v>80</v>
      </c>
      <c r="AW430" s="14" t="s">
        <v>171</v>
      </c>
      <c r="AX430" s="14" t="s">
        <v>70</v>
      </c>
      <c r="AY430" s="245" t="s">
        <v>158</v>
      </c>
    </row>
    <row r="431" s="14" customFormat="1">
      <c r="A431" s="14"/>
      <c r="B431" s="235"/>
      <c r="C431" s="236"/>
      <c r="D431" s="226" t="s">
        <v>169</v>
      </c>
      <c r="E431" s="237" t="s">
        <v>19</v>
      </c>
      <c r="F431" s="238" t="s">
        <v>785</v>
      </c>
      <c r="G431" s="236"/>
      <c r="H431" s="239">
        <v>8</v>
      </c>
      <c r="I431" s="240"/>
      <c r="J431" s="236"/>
      <c r="K431" s="236"/>
      <c r="L431" s="241"/>
      <c r="M431" s="242"/>
      <c r="N431" s="243"/>
      <c r="O431" s="243"/>
      <c r="P431" s="243"/>
      <c r="Q431" s="243"/>
      <c r="R431" s="243"/>
      <c r="S431" s="243"/>
      <c r="T431" s="24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45" t="s">
        <v>169</v>
      </c>
      <c r="AU431" s="245" t="s">
        <v>80</v>
      </c>
      <c r="AV431" s="14" t="s">
        <v>80</v>
      </c>
      <c r="AW431" s="14" t="s">
        <v>171</v>
      </c>
      <c r="AX431" s="14" t="s">
        <v>70</v>
      </c>
      <c r="AY431" s="245" t="s">
        <v>158</v>
      </c>
    </row>
    <row r="432" s="13" customFormat="1">
      <c r="A432" s="13"/>
      <c r="B432" s="224"/>
      <c r="C432" s="225"/>
      <c r="D432" s="226" t="s">
        <v>169</v>
      </c>
      <c r="E432" s="227" t="s">
        <v>19</v>
      </c>
      <c r="F432" s="228" t="s">
        <v>786</v>
      </c>
      <c r="G432" s="225"/>
      <c r="H432" s="227" t="s">
        <v>19</v>
      </c>
      <c r="I432" s="229"/>
      <c r="J432" s="225"/>
      <c r="K432" s="225"/>
      <c r="L432" s="230"/>
      <c r="M432" s="231"/>
      <c r="N432" s="232"/>
      <c r="O432" s="232"/>
      <c r="P432" s="232"/>
      <c r="Q432" s="232"/>
      <c r="R432" s="232"/>
      <c r="S432" s="232"/>
      <c r="T432" s="23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34" t="s">
        <v>169</v>
      </c>
      <c r="AU432" s="234" t="s">
        <v>80</v>
      </c>
      <c r="AV432" s="13" t="s">
        <v>78</v>
      </c>
      <c r="AW432" s="13" t="s">
        <v>171</v>
      </c>
      <c r="AX432" s="13" t="s">
        <v>70</v>
      </c>
      <c r="AY432" s="234" t="s">
        <v>158</v>
      </c>
    </row>
    <row r="433" s="14" customFormat="1">
      <c r="A433" s="14"/>
      <c r="B433" s="235"/>
      <c r="C433" s="236"/>
      <c r="D433" s="226" t="s">
        <v>169</v>
      </c>
      <c r="E433" s="237" t="s">
        <v>19</v>
      </c>
      <c r="F433" s="238" t="s">
        <v>787</v>
      </c>
      <c r="G433" s="236"/>
      <c r="H433" s="239">
        <v>2.8800000000000003</v>
      </c>
      <c r="I433" s="240"/>
      <c r="J433" s="236"/>
      <c r="K433" s="236"/>
      <c r="L433" s="241"/>
      <c r="M433" s="242"/>
      <c r="N433" s="243"/>
      <c r="O433" s="243"/>
      <c r="P433" s="243"/>
      <c r="Q433" s="243"/>
      <c r="R433" s="243"/>
      <c r="S433" s="243"/>
      <c r="T433" s="24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45" t="s">
        <v>169</v>
      </c>
      <c r="AU433" s="245" t="s">
        <v>80</v>
      </c>
      <c r="AV433" s="14" t="s">
        <v>80</v>
      </c>
      <c r="AW433" s="14" t="s">
        <v>171</v>
      </c>
      <c r="AX433" s="14" t="s">
        <v>70</v>
      </c>
      <c r="AY433" s="245" t="s">
        <v>158</v>
      </c>
    </row>
    <row r="434" s="14" customFormat="1">
      <c r="A434" s="14"/>
      <c r="B434" s="235"/>
      <c r="C434" s="236"/>
      <c r="D434" s="226" t="s">
        <v>169</v>
      </c>
      <c r="E434" s="237" t="s">
        <v>19</v>
      </c>
      <c r="F434" s="238" t="s">
        <v>788</v>
      </c>
      <c r="G434" s="236"/>
      <c r="H434" s="239">
        <v>2.8800000000000003</v>
      </c>
      <c r="I434" s="240"/>
      <c r="J434" s="236"/>
      <c r="K434" s="236"/>
      <c r="L434" s="241"/>
      <c r="M434" s="242"/>
      <c r="N434" s="243"/>
      <c r="O434" s="243"/>
      <c r="P434" s="243"/>
      <c r="Q434" s="243"/>
      <c r="R434" s="243"/>
      <c r="S434" s="243"/>
      <c r="T434" s="24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45" t="s">
        <v>169</v>
      </c>
      <c r="AU434" s="245" t="s">
        <v>80</v>
      </c>
      <c r="AV434" s="14" t="s">
        <v>80</v>
      </c>
      <c r="AW434" s="14" t="s">
        <v>171</v>
      </c>
      <c r="AX434" s="14" t="s">
        <v>70</v>
      </c>
      <c r="AY434" s="245" t="s">
        <v>158</v>
      </c>
    </row>
    <row r="435" s="14" customFormat="1">
      <c r="A435" s="14"/>
      <c r="B435" s="235"/>
      <c r="C435" s="236"/>
      <c r="D435" s="226" t="s">
        <v>169</v>
      </c>
      <c r="E435" s="237" t="s">
        <v>19</v>
      </c>
      <c r="F435" s="238" t="s">
        <v>789</v>
      </c>
      <c r="G435" s="236"/>
      <c r="H435" s="239">
        <v>2.5600000000000005</v>
      </c>
      <c r="I435" s="240"/>
      <c r="J435" s="236"/>
      <c r="K435" s="236"/>
      <c r="L435" s="241"/>
      <c r="M435" s="242"/>
      <c r="N435" s="243"/>
      <c r="O435" s="243"/>
      <c r="P435" s="243"/>
      <c r="Q435" s="243"/>
      <c r="R435" s="243"/>
      <c r="S435" s="243"/>
      <c r="T435" s="24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45" t="s">
        <v>169</v>
      </c>
      <c r="AU435" s="245" t="s">
        <v>80</v>
      </c>
      <c r="AV435" s="14" t="s">
        <v>80</v>
      </c>
      <c r="AW435" s="14" t="s">
        <v>171</v>
      </c>
      <c r="AX435" s="14" t="s">
        <v>70</v>
      </c>
      <c r="AY435" s="245" t="s">
        <v>158</v>
      </c>
    </row>
    <row r="436" s="14" customFormat="1">
      <c r="A436" s="14"/>
      <c r="B436" s="235"/>
      <c r="C436" s="236"/>
      <c r="D436" s="226" t="s">
        <v>169</v>
      </c>
      <c r="E436" s="237" t="s">
        <v>19</v>
      </c>
      <c r="F436" s="238" t="s">
        <v>790</v>
      </c>
      <c r="G436" s="236"/>
      <c r="H436" s="239">
        <v>2.5600000000000005</v>
      </c>
      <c r="I436" s="240"/>
      <c r="J436" s="236"/>
      <c r="K436" s="236"/>
      <c r="L436" s="241"/>
      <c r="M436" s="242"/>
      <c r="N436" s="243"/>
      <c r="O436" s="243"/>
      <c r="P436" s="243"/>
      <c r="Q436" s="243"/>
      <c r="R436" s="243"/>
      <c r="S436" s="243"/>
      <c r="T436" s="24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45" t="s">
        <v>169</v>
      </c>
      <c r="AU436" s="245" t="s">
        <v>80</v>
      </c>
      <c r="AV436" s="14" t="s">
        <v>80</v>
      </c>
      <c r="AW436" s="14" t="s">
        <v>171</v>
      </c>
      <c r="AX436" s="14" t="s">
        <v>70</v>
      </c>
      <c r="AY436" s="245" t="s">
        <v>158</v>
      </c>
    </row>
    <row r="437" s="14" customFormat="1">
      <c r="A437" s="14"/>
      <c r="B437" s="235"/>
      <c r="C437" s="236"/>
      <c r="D437" s="226" t="s">
        <v>169</v>
      </c>
      <c r="E437" s="237" t="s">
        <v>19</v>
      </c>
      <c r="F437" s="238" t="s">
        <v>791</v>
      </c>
      <c r="G437" s="236"/>
      <c r="H437" s="239">
        <v>0.88000000000000012</v>
      </c>
      <c r="I437" s="240"/>
      <c r="J437" s="236"/>
      <c r="K437" s="236"/>
      <c r="L437" s="241"/>
      <c r="M437" s="242"/>
      <c r="N437" s="243"/>
      <c r="O437" s="243"/>
      <c r="P437" s="243"/>
      <c r="Q437" s="243"/>
      <c r="R437" s="243"/>
      <c r="S437" s="243"/>
      <c r="T437" s="24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45" t="s">
        <v>169</v>
      </c>
      <c r="AU437" s="245" t="s">
        <v>80</v>
      </c>
      <c r="AV437" s="14" t="s">
        <v>80</v>
      </c>
      <c r="AW437" s="14" t="s">
        <v>171</v>
      </c>
      <c r="AX437" s="14" t="s">
        <v>70</v>
      </c>
      <c r="AY437" s="245" t="s">
        <v>158</v>
      </c>
    </row>
    <row r="438" s="14" customFormat="1">
      <c r="A438" s="14"/>
      <c r="B438" s="235"/>
      <c r="C438" s="236"/>
      <c r="D438" s="226" t="s">
        <v>169</v>
      </c>
      <c r="E438" s="237" t="s">
        <v>19</v>
      </c>
      <c r="F438" s="238" t="s">
        <v>792</v>
      </c>
      <c r="G438" s="236"/>
      <c r="H438" s="239">
        <v>0.95999999999999996</v>
      </c>
      <c r="I438" s="240"/>
      <c r="J438" s="236"/>
      <c r="K438" s="236"/>
      <c r="L438" s="241"/>
      <c r="M438" s="242"/>
      <c r="N438" s="243"/>
      <c r="O438" s="243"/>
      <c r="P438" s="243"/>
      <c r="Q438" s="243"/>
      <c r="R438" s="243"/>
      <c r="S438" s="243"/>
      <c r="T438" s="24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45" t="s">
        <v>169</v>
      </c>
      <c r="AU438" s="245" t="s">
        <v>80</v>
      </c>
      <c r="AV438" s="14" t="s">
        <v>80</v>
      </c>
      <c r="AW438" s="14" t="s">
        <v>171</v>
      </c>
      <c r="AX438" s="14" t="s">
        <v>70</v>
      </c>
      <c r="AY438" s="245" t="s">
        <v>158</v>
      </c>
    </row>
    <row r="439" s="14" customFormat="1">
      <c r="A439" s="14"/>
      <c r="B439" s="235"/>
      <c r="C439" s="236"/>
      <c r="D439" s="226" t="s">
        <v>169</v>
      </c>
      <c r="E439" s="237" t="s">
        <v>19</v>
      </c>
      <c r="F439" s="238" t="s">
        <v>793</v>
      </c>
      <c r="G439" s="236"/>
      <c r="H439" s="239">
        <v>1.7600000000000002</v>
      </c>
      <c r="I439" s="240"/>
      <c r="J439" s="236"/>
      <c r="K439" s="236"/>
      <c r="L439" s="241"/>
      <c r="M439" s="242"/>
      <c r="N439" s="243"/>
      <c r="O439" s="243"/>
      <c r="P439" s="243"/>
      <c r="Q439" s="243"/>
      <c r="R439" s="243"/>
      <c r="S439" s="243"/>
      <c r="T439" s="24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45" t="s">
        <v>169</v>
      </c>
      <c r="AU439" s="245" t="s">
        <v>80</v>
      </c>
      <c r="AV439" s="14" t="s">
        <v>80</v>
      </c>
      <c r="AW439" s="14" t="s">
        <v>171</v>
      </c>
      <c r="AX439" s="14" t="s">
        <v>70</v>
      </c>
      <c r="AY439" s="245" t="s">
        <v>158</v>
      </c>
    </row>
    <row r="440" s="14" customFormat="1">
      <c r="A440" s="14"/>
      <c r="B440" s="235"/>
      <c r="C440" s="236"/>
      <c r="D440" s="226" t="s">
        <v>169</v>
      </c>
      <c r="E440" s="237" t="s">
        <v>19</v>
      </c>
      <c r="F440" s="238" t="s">
        <v>794</v>
      </c>
      <c r="G440" s="236"/>
      <c r="H440" s="239">
        <v>4.8000000000000007</v>
      </c>
      <c r="I440" s="240"/>
      <c r="J440" s="236"/>
      <c r="K440" s="236"/>
      <c r="L440" s="241"/>
      <c r="M440" s="242"/>
      <c r="N440" s="243"/>
      <c r="O440" s="243"/>
      <c r="P440" s="243"/>
      <c r="Q440" s="243"/>
      <c r="R440" s="243"/>
      <c r="S440" s="243"/>
      <c r="T440" s="24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45" t="s">
        <v>169</v>
      </c>
      <c r="AU440" s="245" t="s">
        <v>80</v>
      </c>
      <c r="AV440" s="14" t="s">
        <v>80</v>
      </c>
      <c r="AW440" s="14" t="s">
        <v>171</v>
      </c>
      <c r="AX440" s="14" t="s">
        <v>70</v>
      </c>
      <c r="AY440" s="245" t="s">
        <v>158</v>
      </c>
    </row>
    <row r="441" s="14" customFormat="1">
      <c r="A441" s="14"/>
      <c r="B441" s="235"/>
      <c r="C441" s="236"/>
      <c r="D441" s="226" t="s">
        <v>169</v>
      </c>
      <c r="E441" s="236"/>
      <c r="F441" s="238" t="s">
        <v>795</v>
      </c>
      <c r="G441" s="236"/>
      <c r="H441" s="239">
        <v>99.840000000000003</v>
      </c>
      <c r="I441" s="240"/>
      <c r="J441" s="236"/>
      <c r="K441" s="236"/>
      <c r="L441" s="241"/>
      <c r="M441" s="242"/>
      <c r="N441" s="243"/>
      <c r="O441" s="243"/>
      <c r="P441" s="243"/>
      <c r="Q441" s="243"/>
      <c r="R441" s="243"/>
      <c r="S441" s="243"/>
      <c r="T441" s="24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45" t="s">
        <v>169</v>
      </c>
      <c r="AU441" s="245" t="s">
        <v>80</v>
      </c>
      <c r="AV441" s="14" t="s">
        <v>80</v>
      </c>
      <c r="AW441" s="14" t="s">
        <v>4</v>
      </c>
      <c r="AX441" s="14" t="s">
        <v>78</v>
      </c>
      <c r="AY441" s="245" t="s">
        <v>158</v>
      </c>
    </row>
    <row r="442" s="2" customFormat="1" ht="22.2" customHeight="1">
      <c r="A442" s="40"/>
      <c r="B442" s="41"/>
      <c r="C442" s="206" t="s">
        <v>410</v>
      </c>
      <c r="D442" s="206" t="s">
        <v>160</v>
      </c>
      <c r="E442" s="207" t="s">
        <v>796</v>
      </c>
      <c r="F442" s="208" t="s">
        <v>797</v>
      </c>
      <c r="G442" s="209" t="s">
        <v>223</v>
      </c>
      <c r="H442" s="210">
        <v>28.920000000000002</v>
      </c>
      <c r="I442" s="211"/>
      <c r="J442" s="212">
        <f>ROUND(I442*H442,2)</f>
        <v>0</v>
      </c>
      <c r="K442" s="208" t="s">
        <v>164</v>
      </c>
      <c r="L442" s="46"/>
      <c r="M442" s="213" t="s">
        <v>19</v>
      </c>
      <c r="N442" s="214" t="s">
        <v>41</v>
      </c>
      <c r="O442" s="86"/>
      <c r="P442" s="215">
        <f>O442*H442</f>
        <v>0</v>
      </c>
      <c r="Q442" s="215">
        <v>0</v>
      </c>
      <c r="R442" s="215">
        <f>Q442*H442</f>
        <v>0</v>
      </c>
      <c r="S442" s="215">
        <v>0</v>
      </c>
      <c r="T442" s="216">
        <f>S442*H442</f>
        <v>0</v>
      </c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R442" s="217" t="s">
        <v>165</v>
      </c>
      <c r="AT442" s="217" t="s">
        <v>160</v>
      </c>
      <c r="AU442" s="217" t="s">
        <v>80</v>
      </c>
      <c r="AY442" s="19" t="s">
        <v>158</v>
      </c>
      <c r="BE442" s="218">
        <f>IF(N442="základní",J442,0)</f>
        <v>0</v>
      </c>
      <c r="BF442" s="218">
        <f>IF(N442="snížená",J442,0)</f>
        <v>0</v>
      </c>
      <c r="BG442" s="218">
        <f>IF(N442="zákl. přenesená",J442,0)</f>
        <v>0</v>
      </c>
      <c r="BH442" s="218">
        <f>IF(N442="sníž. přenesená",J442,0)</f>
        <v>0</v>
      </c>
      <c r="BI442" s="218">
        <f>IF(N442="nulová",J442,0)</f>
        <v>0</v>
      </c>
      <c r="BJ442" s="19" t="s">
        <v>78</v>
      </c>
      <c r="BK442" s="218">
        <f>ROUND(I442*H442,2)</f>
        <v>0</v>
      </c>
      <c r="BL442" s="19" t="s">
        <v>165</v>
      </c>
      <c r="BM442" s="217" t="s">
        <v>798</v>
      </c>
    </row>
    <row r="443" s="2" customFormat="1">
      <c r="A443" s="40"/>
      <c r="B443" s="41"/>
      <c r="C443" s="42"/>
      <c r="D443" s="219" t="s">
        <v>167</v>
      </c>
      <c r="E443" s="42"/>
      <c r="F443" s="220" t="s">
        <v>799</v>
      </c>
      <c r="G443" s="42"/>
      <c r="H443" s="42"/>
      <c r="I443" s="221"/>
      <c r="J443" s="42"/>
      <c r="K443" s="42"/>
      <c r="L443" s="46"/>
      <c r="M443" s="222"/>
      <c r="N443" s="223"/>
      <c r="O443" s="86"/>
      <c r="P443" s="86"/>
      <c r="Q443" s="86"/>
      <c r="R443" s="86"/>
      <c r="S443" s="86"/>
      <c r="T443" s="87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T443" s="19" t="s">
        <v>167</v>
      </c>
      <c r="AU443" s="19" t="s">
        <v>80</v>
      </c>
    </row>
    <row r="444" s="13" customFormat="1">
      <c r="A444" s="13"/>
      <c r="B444" s="224"/>
      <c r="C444" s="225"/>
      <c r="D444" s="226" t="s">
        <v>169</v>
      </c>
      <c r="E444" s="227" t="s">
        <v>19</v>
      </c>
      <c r="F444" s="228" t="s">
        <v>800</v>
      </c>
      <c r="G444" s="225"/>
      <c r="H444" s="227" t="s">
        <v>19</v>
      </c>
      <c r="I444" s="229"/>
      <c r="J444" s="225"/>
      <c r="K444" s="225"/>
      <c r="L444" s="230"/>
      <c r="M444" s="231"/>
      <c r="N444" s="232"/>
      <c r="O444" s="232"/>
      <c r="P444" s="232"/>
      <c r="Q444" s="232"/>
      <c r="R444" s="232"/>
      <c r="S444" s="232"/>
      <c r="T444" s="23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34" t="s">
        <v>169</v>
      </c>
      <c r="AU444" s="234" t="s">
        <v>80</v>
      </c>
      <c r="AV444" s="13" t="s">
        <v>78</v>
      </c>
      <c r="AW444" s="13" t="s">
        <v>171</v>
      </c>
      <c r="AX444" s="13" t="s">
        <v>70</v>
      </c>
      <c r="AY444" s="234" t="s">
        <v>158</v>
      </c>
    </row>
    <row r="445" s="14" customFormat="1">
      <c r="A445" s="14"/>
      <c r="B445" s="235"/>
      <c r="C445" s="236"/>
      <c r="D445" s="226" t="s">
        <v>169</v>
      </c>
      <c r="E445" s="237" t="s">
        <v>19</v>
      </c>
      <c r="F445" s="238" t="s">
        <v>801</v>
      </c>
      <c r="G445" s="236"/>
      <c r="H445" s="239">
        <v>4.3200000000000003</v>
      </c>
      <c r="I445" s="240"/>
      <c r="J445" s="236"/>
      <c r="K445" s="236"/>
      <c r="L445" s="241"/>
      <c r="M445" s="242"/>
      <c r="N445" s="243"/>
      <c r="O445" s="243"/>
      <c r="P445" s="243"/>
      <c r="Q445" s="243"/>
      <c r="R445" s="243"/>
      <c r="S445" s="243"/>
      <c r="T445" s="24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45" t="s">
        <v>169</v>
      </c>
      <c r="AU445" s="245" t="s">
        <v>80</v>
      </c>
      <c r="AV445" s="14" t="s">
        <v>80</v>
      </c>
      <c r="AW445" s="14" t="s">
        <v>171</v>
      </c>
      <c r="AX445" s="14" t="s">
        <v>70</v>
      </c>
      <c r="AY445" s="245" t="s">
        <v>158</v>
      </c>
    </row>
    <row r="446" s="14" customFormat="1">
      <c r="A446" s="14"/>
      <c r="B446" s="235"/>
      <c r="C446" s="236"/>
      <c r="D446" s="226" t="s">
        <v>169</v>
      </c>
      <c r="E446" s="237" t="s">
        <v>19</v>
      </c>
      <c r="F446" s="238" t="s">
        <v>802</v>
      </c>
      <c r="G446" s="236"/>
      <c r="H446" s="239">
        <v>4.3200000000000003</v>
      </c>
      <c r="I446" s="240"/>
      <c r="J446" s="236"/>
      <c r="K446" s="236"/>
      <c r="L446" s="241"/>
      <c r="M446" s="242"/>
      <c r="N446" s="243"/>
      <c r="O446" s="243"/>
      <c r="P446" s="243"/>
      <c r="Q446" s="243"/>
      <c r="R446" s="243"/>
      <c r="S446" s="243"/>
      <c r="T446" s="24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45" t="s">
        <v>169</v>
      </c>
      <c r="AU446" s="245" t="s">
        <v>80</v>
      </c>
      <c r="AV446" s="14" t="s">
        <v>80</v>
      </c>
      <c r="AW446" s="14" t="s">
        <v>171</v>
      </c>
      <c r="AX446" s="14" t="s">
        <v>70</v>
      </c>
      <c r="AY446" s="245" t="s">
        <v>158</v>
      </c>
    </row>
    <row r="447" s="14" customFormat="1">
      <c r="A447" s="14"/>
      <c r="B447" s="235"/>
      <c r="C447" s="236"/>
      <c r="D447" s="226" t="s">
        <v>169</v>
      </c>
      <c r="E447" s="237" t="s">
        <v>19</v>
      </c>
      <c r="F447" s="238" t="s">
        <v>803</v>
      </c>
      <c r="G447" s="236"/>
      <c r="H447" s="239">
        <v>3.8399999999999999</v>
      </c>
      <c r="I447" s="240"/>
      <c r="J447" s="236"/>
      <c r="K447" s="236"/>
      <c r="L447" s="241"/>
      <c r="M447" s="242"/>
      <c r="N447" s="243"/>
      <c r="O447" s="243"/>
      <c r="P447" s="243"/>
      <c r="Q447" s="243"/>
      <c r="R447" s="243"/>
      <c r="S447" s="243"/>
      <c r="T447" s="24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45" t="s">
        <v>169</v>
      </c>
      <c r="AU447" s="245" t="s">
        <v>80</v>
      </c>
      <c r="AV447" s="14" t="s">
        <v>80</v>
      </c>
      <c r="AW447" s="14" t="s">
        <v>171</v>
      </c>
      <c r="AX447" s="14" t="s">
        <v>70</v>
      </c>
      <c r="AY447" s="245" t="s">
        <v>158</v>
      </c>
    </row>
    <row r="448" s="14" customFormat="1">
      <c r="A448" s="14"/>
      <c r="B448" s="235"/>
      <c r="C448" s="236"/>
      <c r="D448" s="226" t="s">
        <v>169</v>
      </c>
      <c r="E448" s="237" t="s">
        <v>19</v>
      </c>
      <c r="F448" s="238" t="s">
        <v>804</v>
      </c>
      <c r="G448" s="236"/>
      <c r="H448" s="239">
        <v>3.8399999999999999</v>
      </c>
      <c r="I448" s="240"/>
      <c r="J448" s="236"/>
      <c r="K448" s="236"/>
      <c r="L448" s="241"/>
      <c r="M448" s="242"/>
      <c r="N448" s="243"/>
      <c r="O448" s="243"/>
      <c r="P448" s="243"/>
      <c r="Q448" s="243"/>
      <c r="R448" s="243"/>
      <c r="S448" s="243"/>
      <c r="T448" s="24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45" t="s">
        <v>169</v>
      </c>
      <c r="AU448" s="245" t="s">
        <v>80</v>
      </c>
      <c r="AV448" s="14" t="s">
        <v>80</v>
      </c>
      <c r="AW448" s="14" t="s">
        <v>171</v>
      </c>
      <c r="AX448" s="14" t="s">
        <v>70</v>
      </c>
      <c r="AY448" s="245" t="s">
        <v>158</v>
      </c>
    </row>
    <row r="449" s="14" customFormat="1">
      <c r="A449" s="14"/>
      <c r="B449" s="235"/>
      <c r="C449" s="236"/>
      <c r="D449" s="226" t="s">
        <v>169</v>
      </c>
      <c r="E449" s="237" t="s">
        <v>19</v>
      </c>
      <c r="F449" s="238" t="s">
        <v>805</v>
      </c>
      <c r="G449" s="236"/>
      <c r="H449" s="239">
        <v>1.3200000000000001</v>
      </c>
      <c r="I449" s="240"/>
      <c r="J449" s="236"/>
      <c r="K449" s="236"/>
      <c r="L449" s="241"/>
      <c r="M449" s="242"/>
      <c r="N449" s="243"/>
      <c r="O449" s="243"/>
      <c r="P449" s="243"/>
      <c r="Q449" s="243"/>
      <c r="R449" s="243"/>
      <c r="S449" s="243"/>
      <c r="T449" s="24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45" t="s">
        <v>169</v>
      </c>
      <c r="AU449" s="245" t="s">
        <v>80</v>
      </c>
      <c r="AV449" s="14" t="s">
        <v>80</v>
      </c>
      <c r="AW449" s="14" t="s">
        <v>171</v>
      </c>
      <c r="AX449" s="14" t="s">
        <v>70</v>
      </c>
      <c r="AY449" s="245" t="s">
        <v>158</v>
      </c>
    </row>
    <row r="450" s="14" customFormat="1">
      <c r="A450" s="14"/>
      <c r="B450" s="235"/>
      <c r="C450" s="236"/>
      <c r="D450" s="226" t="s">
        <v>169</v>
      </c>
      <c r="E450" s="237" t="s">
        <v>19</v>
      </c>
      <c r="F450" s="238" t="s">
        <v>806</v>
      </c>
      <c r="G450" s="236"/>
      <c r="H450" s="239">
        <v>1.44</v>
      </c>
      <c r="I450" s="240"/>
      <c r="J450" s="236"/>
      <c r="K450" s="236"/>
      <c r="L450" s="241"/>
      <c r="M450" s="242"/>
      <c r="N450" s="243"/>
      <c r="O450" s="243"/>
      <c r="P450" s="243"/>
      <c r="Q450" s="243"/>
      <c r="R450" s="243"/>
      <c r="S450" s="243"/>
      <c r="T450" s="24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45" t="s">
        <v>169</v>
      </c>
      <c r="AU450" s="245" t="s">
        <v>80</v>
      </c>
      <c r="AV450" s="14" t="s">
        <v>80</v>
      </c>
      <c r="AW450" s="14" t="s">
        <v>171</v>
      </c>
      <c r="AX450" s="14" t="s">
        <v>70</v>
      </c>
      <c r="AY450" s="245" t="s">
        <v>158</v>
      </c>
    </row>
    <row r="451" s="14" customFormat="1">
      <c r="A451" s="14"/>
      <c r="B451" s="235"/>
      <c r="C451" s="236"/>
      <c r="D451" s="226" t="s">
        <v>169</v>
      </c>
      <c r="E451" s="237" t="s">
        <v>19</v>
      </c>
      <c r="F451" s="238" t="s">
        <v>807</v>
      </c>
      <c r="G451" s="236"/>
      <c r="H451" s="239">
        <v>2.6400000000000001</v>
      </c>
      <c r="I451" s="240"/>
      <c r="J451" s="236"/>
      <c r="K451" s="236"/>
      <c r="L451" s="241"/>
      <c r="M451" s="242"/>
      <c r="N451" s="243"/>
      <c r="O451" s="243"/>
      <c r="P451" s="243"/>
      <c r="Q451" s="243"/>
      <c r="R451" s="243"/>
      <c r="S451" s="243"/>
      <c r="T451" s="24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45" t="s">
        <v>169</v>
      </c>
      <c r="AU451" s="245" t="s">
        <v>80</v>
      </c>
      <c r="AV451" s="14" t="s">
        <v>80</v>
      </c>
      <c r="AW451" s="14" t="s">
        <v>171</v>
      </c>
      <c r="AX451" s="14" t="s">
        <v>70</v>
      </c>
      <c r="AY451" s="245" t="s">
        <v>158</v>
      </c>
    </row>
    <row r="452" s="14" customFormat="1">
      <c r="A452" s="14"/>
      <c r="B452" s="235"/>
      <c r="C452" s="236"/>
      <c r="D452" s="226" t="s">
        <v>169</v>
      </c>
      <c r="E452" s="237" t="s">
        <v>19</v>
      </c>
      <c r="F452" s="238" t="s">
        <v>808</v>
      </c>
      <c r="G452" s="236"/>
      <c r="H452" s="239">
        <v>7.1999999999999993</v>
      </c>
      <c r="I452" s="240"/>
      <c r="J452" s="236"/>
      <c r="K452" s="236"/>
      <c r="L452" s="241"/>
      <c r="M452" s="242"/>
      <c r="N452" s="243"/>
      <c r="O452" s="243"/>
      <c r="P452" s="243"/>
      <c r="Q452" s="243"/>
      <c r="R452" s="243"/>
      <c r="S452" s="243"/>
      <c r="T452" s="24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45" t="s">
        <v>169</v>
      </c>
      <c r="AU452" s="245" t="s">
        <v>80</v>
      </c>
      <c r="AV452" s="14" t="s">
        <v>80</v>
      </c>
      <c r="AW452" s="14" t="s">
        <v>171</v>
      </c>
      <c r="AX452" s="14" t="s">
        <v>70</v>
      </c>
      <c r="AY452" s="245" t="s">
        <v>158</v>
      </c>
    </row>
    <row r="453" s="2" customFormat="1" ht="14.4" customHeight="1">
      <c r="A453" s="40"/>
      <c r="B453" s="41"/>
      <c r="C453" s="206" t="s">
        <v>416</v>
      </c>
      <c r="D453" s="206" t="s">
        <v>160</v>
      </c>
      <c r="E453" s="207" t="s">
        <v>809</v>
      </c>
      <c r="F453" s="208" t="s">
        <v>810</v>
      </c>
      <c r="G453" s="209" t="s">
        <v>223</v>
      </c>
      <c r="H453" s="210">
        <v>28.920000000000002</v>
      </c>
      <c r="I453" s="211"/>
      <c r="J453" s="212">
        <f>ROUND(I453*H453,2)</f>
        <v>0</v>
      </c>
      <c r="K453" s="208" t="s">
        <v>164</v>
      </c>
      <c r="L453" s="46"/>
      <c r="M453" s="213" t="s">
        <v>19</v>
      </c>
      <c r="N453" s="214" t="s">
        <v>41</v>
      </c>
      <c r="O453" s="86"/>
      <c r="P453" s="215">
        <f>O453*H453</f>
        <v>0</v>
      </c>
      <c r="Q453" s="215">
        <v>0</v>
      </c>
      <c r="R453" s="215">
        <f>Q453*H453</f>
        <v>0</v>
      </c>
      <c r="S453" s="215">
        <v>0</v>
      </c>
      <c r="T453" s="216">
        <f>S453*H453</f>
        <v>0</v>
      </c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R453" s="217" t="s">
        <v>165</v>
      </c>
      <c r="AT453" s="217" t="s">
        <v>160</v>
      </c>
      <c r="AU453" s="217" t="s">
        <v>80</v>
      </c>
      <c r="AY453" s="19" t="s">
        <v>158</v>
      </c>
      <c r="BE453" s="218">
        <f>IF(N453="základní",J453,0)</f>
        <v>0</v>
      </c>
      <c r="BF453" s="218">
        <f>IF(N453="snížená",J453,0)</f>
        <v>0</v>
      </c>
      <c r="BG453" s="218">
        <f>IF(N453="zákl. přenesená",J453,0)</f>
        <v>0</v>
      </c>
      <c r="BH453" s="218">
        <f>IF(N453="sníž. přenesená",J453,0)</f>
        <v>0</v>
      </c>
      <c r="BI453" s="218">
        <f>IF(N453="nulová",J453,0)</f>
        <v>0</v>
      </c>
      <c r="BJ453" s="19" t="s">
        <v>78</v>
      </c>
      <c r="BK453" s="218">
        <f>ROUND(I453*H453,2)</f>
        <v>0</v>
      </c>
      <c r="BL453" s="19" t="s">
        <v>165</v>
      </c>
      <c r="BM453" s="217" t="s">
        <v>811</v>
      </c>
    </row>
    <row r="454" s="2" customFormat="1">
      <c r="A454" s="40"/>
      <c r="B454" s="41"/>
      <c r="C454" s="42"/>
      <c r="D454" s="219" t="s">
        <v>167</v>
      </c>
      <c r="E454" s="42"/>
      <c r="F454" s="220" t="s">
        <v>812</v>
      </c>
      <c r="G454" s="42"/>
      <c r="H454" s="42"/>
      <c r="I454" s="221"/>
      <c r="J454" s="42"/>
      <c r="K454" s="42"/>
      <c r="L454" s="46"/>
      <c r="M454" s="222"/>
      <c r="N454" s="223"/>
      <c r="O454" s="86"/>
      <c r="P454" s="86"/>
      <c r="Q454" s="86"/>
      <c r="R454" s="86"/>
      <c r="S454" s="86"/>
      <c r="T454" s="87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T454" s="19" t="s">
        <v>167</v>
      </c>
      <c r="AU454" s="19" t="s">
        <v>80</v>
      </c>
    </row>
    <row r="455" s="13" customFormat="1">
      <c r="A455" s="13"/>
      <c r="B455" s="224"/>
      <c r="C455" s="225"/>
      <c r="D455" s="226" t="s">
        <v>169</v>
      </c>
      <c r="E455" s="227" t="s">
        <v>19</v>
      </c>
      <c r="F455" s="228" t="s">
        <v>800</v>
      </c>
      <c r="G455" s="225"/>
      <c r="H455" s="227" t="s">
        <v>19</v>
      </c>
      <c r="I455" s="229"/>
      <c r="J455" s="225"/>
      <c r="K455" s="225"/>
      <c r="L455" s="230"/>
      <c r="M455" s="231"/>
      <c r="N455" s="232"/>
      <c r="O455" s="232"/>
      <c r="P455" s="232"/>
      <c r="Q455" s="232"/>
      <c r="R455" s="232"/>
      <c r="S455" s="232"/>
      <c r="T455" s="23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34" t="s">
        <v>169</v>
      </c>
      <c r="AU455" s="234" t="s">
        <v>80</v>
      </c>
      <c r="AV455" s="13" t="s">
        <v>78</v>
      </c>
      <c r="AW455" s="13" t="s">
        <v>171</v>
      </c>
      <c r="AX455" s="13" t="s">
        <v>70</v>
      </c>
      <c r="AY455" s="234" t="s">
        <v>158</v>
      </c>
    </row>
    <row r="456" s="14" customFormat="1">
      <c r="A456" s="14"/>
      <c r="B456" s="235"/>
      <c r="C456" s="236"/>
      <c r="D456" s="226" t="s">
        <v>169</v>
      </c>
      <c r="E456" s="237" t="s">
        <v>19</v>
      </c>
      <c r="F456" s="238" t="s">
        <v>801</v>
      </c>
      <c r="G456" s="236"/>
      <c r="H456" s="239">
        <v>4.3200000000000003</v>
      </c>
      <c r="I456" s="240"/>
      <c r="J456" s="236"/>
      <c r="K456" s="236"/>
      <c r="L456" s="241"/>
      <c r="M456" s="242"/>
      <c r="N456" s="243"/>
      <c r="O456" s="243"/>
      <c r="P456" s="243"/>
      <c r="Q456" s="243"/>
      <c r="R456" s="243"/>
      <c r="S456" s="243"/>
      <c r="T456" s="24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45" t="s">
        <v>169</v>
      </c>
      <c r="AU456" s="245" t="s">
        <v>80</v>
      </c>
      <c r="AV456" s="14" t="s">
        <v>80</v>
      </c>
      <c r="AW456" s="14" t="s">
        <v>171</v>
      </c>
      <c r="AX456" s="14" t="s">
        <v>70</v>
      </c>
      <c r="AY456" s="245" t="s">
        <v>158</v>
      </c>
    </row>
    <row r="457" s="14" customFormat="1">
      <c r="A457" s="14"/>
      <c r="B457" s="235"/>
      <c r="C457" s="236"/>
      <c r="D457" s="226" t="s">
        <v>169</v>
      </c>
      <c r="E457" s="237" t="s">
        <v>19</v>
      </c>
      <c r="F457" s="238" t="s">
        <v>802</v>
      </c>
      <c r="G457" s="236"/>
      <c r="H457" s="239">
        <v>4.3200000000000003</v>
      </c>
      <c r="I457" s="240"/>
      <c r="J457" s="236"/>
      <c r="K457" s="236"/>
      <c r="L457" s="241"/>
      <c r="M457" s="242"/>
      <c r="N457" s="243"/>
      <c r="O457" s="243"/>
      <c r="P457" s="243"/>
      <c r="Q457" s="243"/>
      <c r="R457" s="243"/>
      <c r="S457" s="243"/>
      <c r="T457" s="24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45" t="s">
        <v>169</v>
      </c>
      <c r="AU457" s="245" t="s">
        <v>80</v>
      </c>
      <c r="AV457" s="14" t="s">
        <v>80</v>
      </c>
      <c r="AW457" s="14" t="s">
        <v>171</v>
      </c>
      <c r="AX457" s="14" t="s">
        <v>70</v>
      </c>
      <c r="AY457" s="245" t="s">
        <v>158</v>
      </c>
    </row>
    <row r="458" s="14" customFormat="1">
      <c r="A458" s="14"/>
      <c r="B458" s="235"/>
      <c r="C458" s="236"/>
      <c r="D458" s="226" t="s">
        <v>169</v>
      </c>
      <c r="E458" s="237" t="s">
        <v>19</v>
      </c>
      <c r="F458" s="238" t="s">
        <v>803</v>
      </c>
      <c r="G458" s="236"/>
      <c r="H458" s="239">
        <v>3.8399999999999999</v>
      </c>
      <c r="I458" s="240"/>
      <c r="J458" s="236"/>
      <c r="K458" s="236"/>
      <c r="L458" s="241"/>
      <c r="M458" s="242"/>
      <c r="N458" s="243"/>
      <c r="O458" s="243"/>
      <c r="P458" s="243"/>
      <c r="Q458" s="243"/>
      <c r="R458" s="243"/>
      <c r="S458" s="243"/>
      <c r="T458" s="24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45" t="s">
        <v>169</v>
      </c>
      <c r="AU458" s="245" t="s">
        <v>80</v>
      </c>
      <c r="AV458" s="14" t="s">
        <v>80</v>
      </c>
      <c r="AW458" s="14" t="s">
        <v>171</v>
      </c>
      <c r="AX458" s="14" t="s">
        <v>70</v>
      </c>
      <c r="AY458" s="245" t="s">
        <v>158</v>
      </c>
    </row>
    <row r="459" s="14" customFormat="1">
      <c r="A459" s="14"/>
      <c r="B459" s="235"/>
      <c r="C459" s="236"/>
      <c r="D459" s="226" t="s">
        <v>169</v>
      </c>
      <c r="E459" s="237" t="s">
        <v>19</v>
      </c>
      <c r="F459" s="238" t="s">
        <v>804</v>
      </c>
      <c r="G459" s="236"/>
      <c r="H459" s="239">
        <v>3.8399999999999999</v>
      </c>
      <c r="I459" s="240"/>
      <c r="J459" s="236"/>
      <c r="K459" s="236"/>
      <c r="L459" s="241"/>
      <c r="M459" s="242"/>
      <c r="N459" s="243"/>
      <c r="O459" s="243"/>
      <c r="P459" s="243"/>
      <c r="Q459" s="243"/>
      <c r="R459" s="243"/>
      <c r="S459" s="243"/>
      <c r="T459" s="24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45" t="s">
        <v>169</v>
      </c>
      <c r="AU459" s="245" t="s">
        <v>80</v>
      </c>
      <c r="AV459" s="14" t="s">
        <v>80</v>
      </c>
      <c r="AW459" s="14" t="s">
        <v>171</v>
      </c>
      <c r="AX459" s="14" t="s">
        <v>70</v>
      </c>
      <c r="AY459" s="245" t="s">
        <v>158</v>
      </c>
    </row>
    <row r="460" s="14" customFormat="1">
      <c r="A460" s="14"/>
      <c r="B460" s="235"/>
      <c r="C460" s="236"/>
      <c r="D460" s="226" t="s">
        <v>169</v>
      </c>
      <c r="E460" s="237" t="s">
        <v>19</v>
      </c>
      <c r="F460" s="238" t="s">
        <v>805</v>
      </c>
      <c r="G460" s="236"/>
      <c r="H460" s="239">
        <v>1.3200000000000001</v>
      </c>
      <c r="I460" s="240"/>
      <c r="J460" s="236"/>
      <c r="K460" s="236"/>
      <c r="L460" s="241"/>
      <c r="M460" s="242"/>
      <c r="N460" s="243"/>
      <c r="O460" s="243"/>
      <c r="P460" s="243"/>
      <c r="Q460" s="243"/>
      <c r="R460" s="243"/>
      <c r="S460" s="243"/>
      <c r="T460" s="24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45" t="s">
        <v>169</v>
      </c>
      <c r="AU460" s="245" t="s">
        <v>80</v>
      </c>
      <c r="AV460" s="14" t="s">
        <v>80</v>
      </c>
      <c r="AW460" s="14" t="s">
        <v>171</v>
      </c>
      <c r="AX460" s="14" t="s">
        <v>70</v>
      </c>
      <c r="AY460" s="245" t="s">
        <v>158</v>
      </c>
    </row>
    <row r="461" s="14" customFormat="1">
      <c r="A461" s="14"/>
      <c r="B461" s="235"/>
      <c r="C461" s="236"/>
      <c r="D461" s="226" t="s">
        <v>169</v>
      </c>
      <c r="E461" s="237" t="s">
        <v>19</v>
      </c>
      <c r="F461" s="238" t="s">
        <v>806</v>
      </c>
      <c r="G461" s="236"/>
      <c r="H461" s="239">
        <v>1.44</v>
      </c>
      <c r="I461" s="240"/>
      <c r="J461" s="236"/>
      <c r="K461" s="236"/>
      <c r="L461" s="241"/>
      <c r="M461" s="242"/>
      <c r="N461" s="243"/>
      <c r="O461" s="243"/>
      <c r="P461" s="243"/>
      <c r="Q461" s="243"/>
      <c r="R461" s="243"/>
      <c r="S461" s="243"/>
      <c r="T461" s="24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45" t="s">
        <v>169</v>
      </c>
      <c r="AU461" s="245" t="s">
        <v>80</v>
      </c>
      <c r="AV461" s="14" t="s">
        <v>80</v>
      </c>
      <c r="AW461" s="14" t="s">
        <v>171</v>
      </c>
      <c r="AX461" s="14" t="s">
        <v>70</v>
      </c>
      <c r="AY461" s="245" t="s">
        <v>158</v>
      </c>
    </row>
    <row r="462" s="14" customFormat="1">
      <c r="A462" s="14"/>
      <c r="B462" s="235"/>
      <c r="C462" s="236"/>
      <c r="D462" s="226" t="s">
        <v>169</v>
      </c>
      <c r="E462" s="237" t="s">
        <v>19</v>
      </c>
      <c r="F462" s="238" t="s">
        <v>807</v>
      </c>
      <c r="G462" s="236"/>
      <c r="H462" s="239">
        <v>2.6400000000000001</v>
      </c>
      <c r="I462" s="240"/>
      <c r="J462" s="236"/>
      <c r="K462" s="236"/>
      <c r="L462" s="241"/>
      <c r="M462" s="242"/>
      <c r="N462" s="243"/>
      <c r="O462" s="243"/>
      <c r="P462" s="243"/>
      <c r="Q462" s="243"/>
      <c r="R462" s="243"/>
      <c r="S462" s="243"/>
      <c r="T462" s="24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45" t="s">
        <v>169</v>
      </c>
      <c r="AU462" s="245" t="s">
        <v>80</v>
      </c>
      <c r="AV462" s="14" t="s">
        <v>80</v>
      </c>
      <c r="AW462" s="14" t="s">
        <v>171</v>
      </c>
      <c r="AX462" s="14" t="s">
        <v>70</v>
      </c>
      <c r="AY462" s="245" t="s">
        <v>158</v>
      </c>
    </row>
    <row r="463" s="14" customFormat="1">
      <c r="A463" s="14"/>
      <c r="B463" s="235"/>
      <c r="C463" s="236"/>
      <c r="D463" s="226" t="s">
        <v>169</v>
      </c>
      <c r="E463" s="237" t="s">
        <v>19</v>
      </c>
      <c r="F463" s="238" t="s">
        <v>808</v>
      </c>
      <c r="G463" s="236"/>
      <c r="H463" s="239">
        <v>7.1999999999999993</v>
      </c>
      <c r="I463" s="240"/>
      <c r="J463" s="236"/>
      <c r="K463" s="236"/>
      <c r="L463" s="241"/>
      <c r="M463" s="242"/>
      <c r="N463" s="243"/>
      <c r="O463" s="243"/>
      <c r="P463" s="243"/>
      <c r="Q463" s="243"/>
      <c r="R463" s="243"/>
      <c r="S463" s="243"/>
      <c r="T463" s="24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45" t="s">
        <v>169</v>
      </c>
      <c r="AU463" s="245" t="s">
        <v>80</v>
      </c>
      <c r="AV463" s="14" t="s">
        <v>80</v>
      </c>
      <c r="AW463" s="14" t="s">
        <v>171</v>
      </c>
      <c r="AX463" s="14" t="s">
        <v>70</v>
      </c>
      <c r="AY463" s="245" t="s">
        <v>158</v>
      </c>
    </row>
    <row r="464" s="2" customFormat="1" ht="14.4" customHeight="1">
      <c r="A464" s="40"/>
      <c r="B464" s="41"/>
      <c r="C464" s="206" t="s">
        <v>421</v>
      </c>
      <c r="D464" s="206" t="s">
        <v>160</v>
      </c>
      <c r="E464" s="207" t="s">
        <v>813</v>
      </c>
      <c r="F464" s="208" t="s">
        <v>814</v>
      </c>
      <c r="G464" s="209" t="s">
        <v>223</v>
      </c>
      <c r="H464" s="210">
        <v>28.920000000000002</v>
      </c>
      <c r="I464" s="211"/>
      <c r="J464" s="212">
        <f>ROUND(I464*H464,2)</f>
        <v>0</v>
      </c>
      <c r="K464" s="208" t="s">
        <v>164</v>
      </c>
      <c r="L464" s="46"/>
      <c r="M464" s="213" t="s">
        <v>19</v>
      </c>
      <c r="N464" s="214" t="s">
        <v>41</v>
      </c>
      <c r="O464" s="86"/>
      <c r="P464" s="215">
        <f>O464*H464</f>
        <v>0</v>
      </c>
      <c r="Q464" s="215">
        <v>0</v>
      </c>
      <c r="R464" s="215">
        <f>Q464*H464</f>
        <v>0</v>
      </c>
      <c r="S464" s="215">
        <v>0</v>
      </c>
      <c r="T464" s="216">
        <f>S464*H464</f>
        <v>0</v>
      </c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R464" s="217" t="s">
        <v>165</v>
      </c>
      <c r="AT464" s="217" t="s">
        <v>160</v>
      </c>
      <c r="AU464" s="217" t="s">
        <v>80</v>
      </c>
      <c r="AY464" s="19" t="s">
        <v>158</v>
      </c>
      <c r="BE464" s="218">
        <f>IF(N464="základní",J464,0)</f>
        <v>0</v>
      </c>
      <c r="BF464" s="218">
        <f>IF(N464="snížená",J464,0)</f>
        <v>0</v>
      </c>
      <c r="BG464" s="218">
        <f>IF(N464="zákl. přenesená",J464,0)</f>
        <v>0</v>
      </c>
      <c r="BH464" s="218">
        <f>IF(N464="sníž. přenesená",J464,0)</f>
        <v>0</v>
      </c>
      <c r="BI464" s="218">
        <f>IF(N464="nulová",J464,0)</f>
        <v>0</v>
      </c>
      <c r="BJ464" s="19" t="s">
        <v>78</v>
      </c>
      <c r="BK464" s="218">
        <f>ROUND(I464*H464,2)</f>
        <v>0</v>
      </c>
      <c r="BL464" s="19" t="s">
        <v>165</v>
      </c>
      <c r="BM464" s="217" t="s">
        <v>815</v>
      </c>
    </row>
    <row r="465" s="2" customFormat="1">
      <c r="A465" s="40"/>
      <c r="B465" s="41"/>
      <c r="C465" s="42"/>
      <c r="D465" s="219" t="s">
        <v>167</v>
      </c>
      <c r="E465" s="42"/>
      <c r="F465" s="220" t="s">
        <v>816</v>
      </c>
      <c r="G465" s="42"/>
      <c r="H465" s="42"/>
      <c r="I465" s="221"/>
      <c r="J465" s="42"/>
      <c r="K465" s="42"/>
      <c r="L465" s="46"/>
      <c r="M465" s="222"/>
      <c r="N465" s="223"/>
      <c r="O465" s="86"/>
      <c r="P465" s="86"/>
      <c r="Q465" s="86"/>
      <c r="R465" s="86"/>
      <c r="S465" s="86"/>
      <c r="T465" s="87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T465" s="19" t="s">
        <v>167</v>
      </c>
      <c r="AU465" s="19" t="s">
        <v>80</v>
      </c>
    </row>
    <row r="466" s="2" customFormat="1" ht="22.2" customHeight="1">
      <c r="A466" s="40"/>
      <c r="B466" s="41"/>
      <c r="C466" s="206" t="s">
        <v>427</v>
      </c>
      <c r="D466" s="206" t="s">
        <v>160</v>
      </c>
      <c r="E466" s="207" t="s">
        <v>817</v>
      </c>
      <c r="F466" s="208" t="s">
        <v>818</v>
      </c>
      <c r="G466" s="209" t="s">
        <v>223</v>
      </c>
      <c r="H466" s="210">
        <v>28.920000000000002</v>
      </c>
      <c r="I466" s="211"/>
      <c r="J466" s="212">
        <f>ROUND(I466*H466,2)</f>
        <v>0</v>
      </c>
      <c r="K466" s="208" t="s">
        <v>164</v>
      </c>
      <c r="L466" s="46"/>
      <c r="M466" s="213" t="s">
        <v>19</v>
      </c>
      <c r="N466" s="214" t="s">
        <v>41</v>
      </c>
      <c r="O466" s="86"/>
      <c r="P466" s="215">
        <f>O466*H466</f>
        <v>0</v>
      </c>
      <c r="Q466" s="215">
        <v>0</v>
      </c>
      <c r="R466" s="215">
        <f>Q466*H466</f>
        <v>0</v>
      </c>
      <c r="S466" s="215">
        <v>0</v>
      </c>
      <c r="T466" s="216">
        <f>S466*H466</f>
        <v>0</v>
      </c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R466" s="217" t="s">
        <v>165</v>
      </c>
      <c r="AT466" s="217" t="s">
        <v>160</v>
      </c>
      <c r="AU466" s="217" t="s">
        <v>80</v>
      </c>
      <c r="AY466" s="19" t="s">
        <v>158</v>
      </c>
      <c r="BE466" s="218">
        <f>IF(N466="základní",J466,0)</f>
        <v>0</v>
      </c>
      <c r="BF466" s="218">
        <f>IF(N466="snížená",J466,0)</f>
        <v>0</v>
      </c>
      <c r="BG466" s="218">
        <f>IF(N466="zákl. přenesená",J466,0)</f>
        <v>0</v>
      </c>
      <c r="BH466" s="218">
        <f>IF(N466="sníž. přenesená",J466,0)</f>
        <v>0</v>
      </c>
      <c r="BI466" s="218">
        <f>IF(N466="nulová",J466,0)</f>
        <v>0</v>
      </c>
      <c r="BJ466" s="19" t="s">
        <v>78</v>
      </c>
      <c r="BK466" s="218">
        <f>ROUND(I466*H466,2)</f>
        <v>0</v>
      </c>
      <c r="BL466" s="19" t="s">
        <v>165</v>
      </c>
      <c r="BM466" s="217" t="s">
        <v>819</v>
      </c>
    </row>
    <row r="467" s="2" customFormat="1">
      <c r="A467" s="40"/>
      <c r="B467" s="41"/>
      <c r="C467" s="42"/>
      <c r="D467" s="219" t="s">
        <v>167</v>
      </c>
      <c r="E467" s="42"/>
      <c r="F467" s="220" t="s">
        <v>820</v>
      </c>
      <c r="G467" s="42"/>
      <c r="H467" s="42"/>
      <c r="I467" s="221"/>
      <c r="J467" s="42"/>
      <c r="K467" s="42"/>
      <c r="L467" s="46"/>
      <c r="M467" s="222"/>
      <c r="N467" s="223"/>
      <c r="O467" s="86"/>
      <c r="P467" s="86"/>
      <c r="Q467" s="86"/>
      <c r="R467" s="86"/>
      <c r="S467" s="86"/>
      <c r="T467" s="87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T467" s="19" t="s">
        <v>167</v>
      </c>
      <c r="AU467" s="19" t="s">
        <v>80</v>
      </c>
    </row>
    <row r="468" s="13" customFormat="1">
      <c r="A468" s="13"/>
      <c r="B468" s="224"/>
      <c r="C468" s="225"/>
      <c r="D468" s="226" t="s">
        <v>169</v>
      </c>
      <c r="E468" s="227" t="s">
        <v>19</v>
      </c>
      <c r="F468" s="228" t="s">
        <v>821</v>
      </c>
      <c r="G468" s="225"/>
      <c r="H468" s="227" t="s">
        <v>19</v>
      </c>
      <c r="I468" s="229"/>
      <c r="J468" s="225"/>
      <c r="K468" s="225"/>
      <c r="L468" s="230"/>
      <c r="M468" s="231"/>
      <c r="N468" s="232"/>
      <c r="O468" s="232"/>
      <c r="P468" s="232"/>
      <c r="Q468" s="232"/>
      <c r="R468" s="232"/>
      <c r="S468" s="232"/>
      <c r="T468" s="23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34" t="s">
        <v>169</v>
      </c>
      <c r="AU468" s="234" t="s">
        <v>80</v>
      </c>
      <c r="AV468" s="13" t="s">
        <v>78</v>
      </c>
      <c r="AW468" s="13" t="s">
        <v>171</v>
      </c>
      <c r="AX468" s="13" t="s">
        <v>70</v>
      </c>
      <c r="AY468" s="234" t="s">
        <v>158</v>
      </c>
    </row>
    <row r="469" s="14" customFormat="1">
      <c r="A469" s="14"/>
      <c r="B469" s="235"/>
      <c r="C469" s="236"/>
      <c r="D469" s="226" t="s">
        <v>169</v>
      </c>
      <c r="E469" s="237" t="s">
        <v>19</v>
      </c>
      <c r="F469" s="238" t="s">
        <v>801</v>
      </c>
      <c r="G469" s="236"/>
      <c r="H469" s="239">
        <v>4.3200000000000003</v>
      </c>
      <c r="I469" s="240"/>
      <c r="J469" s="236"/>
      <c r="K469" s="236"/>
      <c r="L469" s="241"/>
      <c r="M469" s="242"/>
      <c r="N469" s="243"/>
      <c r="O469" s="243"/>
      <c r="P469" s="243"/>
      <c r="Q469" s="243"/>
      <c r="R469" s="243"/>
      <c r="S469" s="243"/>
      <c r="T469" s="24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45" t="s">
        <v>169</v>
      </c>
      <c r="AU469" s="245" t="s">
        <v>80</v>
      </c>
      <c r="AV469" s="14" t="s">
        <v>80</v>
      </c>
      <c r="AW469" s="14" t="s">
        <v>171</v>
      </c>
      <c r="AX469" s="14" t="s">
        <v>70</v>
      </c>
      <c r="AY469" s="245" t="s">
        <v>158</v>
      </c>
    </row>
    <row r="470" s="14" customFormat="1">
      <c r="A470" s="14"/>
      <c r="B470" s="235"/>
      <c r="C470" s="236"/>
      <c r="D470" s="226" t="s">
        <v>169</v>
      </c>
      <c r="E470" s="237" t="s">
        <v>19</v>
      </c>
      <c r="F470" s="238" t="s">
        <v>802</v>
      </c>
      <c r="G470" s="236"/>
      <c r="H470" s="239">
        <v>4.3200000000000003</v>
      </c>
      <c r="I470" s="240"/>
      <c r="J470" s="236"/>
      <c r="K470" s="236"/>
      <c r="L470" s="241"/>
      <c r="M470" s="242"/>
      <c r="N470" s="243"/>
      <c r="O470" s="243"/>
      <c r="P470" s="243"/>
      <c r="Q470" s="243"/>
      <c r="R470" s="243"/>
      <c r="S470" s="243"/>
      <c r="T470" s="24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45" t="s">
        <v>169</v>
      </c>
      <c r="AU470" s="245" t="s">
        <v>80</v>
      </c>
      <c r="AV470" s="14" t="s">
        <v>80</v>
      </c>
      <c r="AW470" s="14" t="s">
        <v>171</v>
      </c>
      <c r="AX470" s="14" t="s">
        <v>70</v>
      </c>
      <c r="AY470" s="245" t="s">
        <v>158</v>
      </c>
    </row>
    <row r="471" s="14" customFormat="1">
      <c r="A471" s="14"/>
      <c r="B471" s="235"/>
      <c r="C471" s="236"/>
      <c r="D471" s="226" t="s">
        <v>169</v>
      </c>
      <c r="E471" s="237" t="s">
        <v>19</v>
      </c>
      <c r="F471" s="238" t="s">
        <v>803</v>
      </c>
      <c r="G471" s="236"/>
      <c r="H471" s="239">
        <v>3.8399999999999999</v>
      </c>
      <c r="I471" s="240"/>
      <c r="J471" s="236"/>
      <c r="K471" s="236"/>
      <c r="L471" s="241"/>
      <c r="M471" s="242"/>
      <c r="N471" s="243"/>
      <c r="O471" s="243"/>
      <c r="P471" s="243"/>
      <c r="Q471" s="243"/>
      <c r="R471" s="243"/>
      <c r="S471" s="243"/>
      <c r="T471" s="24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45" t="s">
        <v>169</v>
      </c>
      <c r="AU471" s="245" t="s">
        <v>80</v>
      </c>
      <c r="AV471" s="14" t="s">
        <v>80</v>
      </c>
      <c r="AW471" s="14" t="s">
        <v>171</v>
      </c>
      <c r="AX471" s="14" t="s">
        <v>70</v>
      </c>
      <c r="AY471" s="245" t="s">
        <v>158</v>
      </c>
    </row>
    <row r="472" s="14" customFormat="1">
      <c r="A472" s="14"/>
      <c r="B472" s="235"/>
      <c r="C472" s="236"/>
      <c r="D472" s="226" t="s">
        <v>169</v>
      </c>
      <c r="E472" s="237" t="s">
        <v>19</v>
      </c>
      <c r="F472" s="238" t="s">
        <v>804</v>
      </c>
      <c r="G472" s="236"/>
      <c r="H472" s="239">
        <v>3.8399999999999999</v>
      </c>
      <c r="I472" s="240"/>
      <c r="J472" s="236"/>
      <c r="K472" s="236"/>
      <c r="L472" s="241"/>
      <c r="M472" s="242"/>
      <c r="N472" s="243"/>
      <c r="O472" s="243"/>
      <c r="P472" s="243"/>
      <c r="Q472" s="243"/>
      <c r="R472" s="243"/>
      <c r="S472" s="243"/>
      <c r="T472" s="24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45" t="s">
        <v>169</v>
      </c>
      <c r="AU472" s="245" t="s">
        <v>80</v>
      </c>
      <c r="AV472" s="14" t="s">
        <v>80</v>
      </c>
      <c r="AW472" s="14" t="s">
        <v>171</v>
      </c>
      <c r="AX472" s="14" t="s">
        <v>70</v>
      </c>
      <c r="AY472" s="245" t="s">
        <v>158</v>
      </c>
    </row>
    <row r="473" s="14" customFormat="1">
      <c r="A473" s="14"/>
      <c r="B473" s="235"/>
      <c r="C473" s="236"/>
      <c r="D473" s="226" t="s">
        <v>169</v>
      </c>
      <c r="E473" s="237" t="s">
        <v>19</v>
      </c>
      <c r="F473" s="238" t="s">
        <v>805</v>
      </c>
      <c r="G473" s="236"/>
      <c r="H473" s="239">
        <v>1.3200000000000001</v>
      </c>
      <c r="I473" s="240"/>
      <c r="J473" s="236"/>
      <c r="K473" s="236"/>
      <c r="L473" s="241"/>
      <c r="M473" s="242"/>
      <c r="N473" s="243"/>
      <c r="O473" s="243"/>
      <c r="P473" s="243"/>
      <c r="Q473" s="243"/>
      <c r="R473" s="243"/>
      <c r="S473" s="243"/>
      <c r="T473" s="24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45" t="s">
        <v>169</v>
      </c>
      <c r="AU473" s="245" t="s">
        <v>80</v>
      </c>
      <c r="AV473" s="14" t="s">
        <v>80</v>
      </c>
      <c r="AW473" s="14" t="s">
        <v>171</v>
      </c>
      <c r="AX473" s="14" t="s">
        <v>70</v>
      </c>
      <c r="AY473" s="245" t="s">
        <v>158</v>
      </c>
    </row>
    <row r="474" s="14" customFormat="1">
      <c r="A474" s="14"/>
      <c r="B474" s="235"/>
      <c r="C474" s="236"/>
      <c r="D474" s="226" t="s">
        <v>169</v>
      </c>
      <c r="E474" s="237" t="s">
        <v>19</v>
      </c>
      <c r="F474" s="238" t="s">
        <v>806</v>
      </c>
      <c r="G474" s="236"/>
      <c r="H474" s="239">
        <v>1.44</v>
      </c>
      <c r="I474" s="240"/>
      <c r="J474" s="236"/>
      <c r="K474" s="236"/>
      <c r="L474" s="241"/>
      <c r="M474" s="242"/>
      <c r="N474" s="243"/>
      <c r="O474" s="243"/>
      <c r="P474" s="243"/>
      <c r="Q474" s="243"/>
      <c r="R474" s="243"/>
      <c r="S474" s="243"/>
      <c r="T474" s="24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45" t="s">
        <v>169</v>
      </c>
      <c r="AU474" s="245" t="s">
        <v>80</v>
      </c>
      <c r="AV474" s="14" t="s">
        <v>80</v>
      </c>
      <c r="AW474" s="14" t="s">
        <v>171</v>
      </c>
      <c r="AX474" s="14" t="s">
        <v>70</v>
      </c>
      <c r="AY474" s="245" t="s">
        <v>158</v>
      </c>
    </row>
    <row r="475" s="14" customFormat="1">
      <c r="A475" s="14"/>
      <c r="B475" s="235"/>
      <c r="C475" s="236"/>
      <c r="D475" s="226" t="s">
        <v>169</v>
      </c>
      <c r="E475" s="237" t="s">
        <v>19</v>
      </c>
      <c r="F475" s="238" t="s">
        <v>807</v>
      </c>
      <c r="G475" s="236"/>
      <c r="H475" s="239">
        <v>2.6400000000000001</v>
      </c>
      <c r="I475" s="240"/>
      <c r="J475" s="236"/>
      <c r="K475" s="236"/>
      <c r="L475" s="241"/>
      <c r="M475" s="242"/>
      <c r="N475" s="243"/>
      <c r="O475" s="243"/>
      <c r="P475" s="243"/>
      <c r="Q475" s="243"/>
      <c r="R475" s="243"/>
      <c r="S475" s="243"/>
      <c r="T475" s="24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45" t="s">
        <v>169</v>
      </c>
      <c r="AU475" s="245" t="s">
        <v>80</v>
      </c>
      <c r="AV475" s="14" t="s">
        <v>80</v>
      </c>
      <c r="AW475" s="14" t="s">
        <v>171</v>
      </c>
      <c r="AX475" s="14" t="s">
        <v>70</v>
      </c>
      <c r="AY475" s="245" t="s">
        <v>158</v>
      </c>
    </row>
    <row r="476" s="14" customFormat="1">
      <c r="A476" s="14"/>
      <c r="B476" s="235"/>
      <c r="C476" s="236"/>
      <c r="D476" s="226" t="s">
        <v>169</v>
      </c>
      <c r="E476" s="237" t="s">
        <v>19</v>
      </c>
      <c r="F476" s="238" t="s">
        <v>808</v>
      </c>
      <c r="G476" s="236"/>
      <c r="H476" s="239">
        <v>7.1999999999999993</v>
      </c>
      <c r="I476" s="240"/>
      <c r="J476" s="236"/>
      <c r="K476" s="236"/>
      <c r="L476" s="241"/>
      <c r="M476" s="242"/>
      <c r="N476" s="243"/>
      <c r="O476" s="243"/>
      <c r="P476" s="243"/>
      <c r="Q476" s="243"/>
      <c r="R476" s="243"/>
      <c r="S476" s="243"/>
      <c r="T476" s="24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45" t="s">
        <v>169</v>
      </c>
      <c r="AU476" s="245" t="s">
        <v>80</v>
      </c>
      <c r="AV476" s="14" t="s">
        <v>80</v>
      </c>
      <c r="AW476" s="14" t="s">
        <v>171</v>
      </c>
      <c r="AX476" s="14" t="s">
        <v>70</v>
      </c>
      <c r="AY476" s="245" t="s">
        <v>158</v>
      </c>
    </row>
    <row r="477" s="2" customFormat="1" ht="34.8" customHeight="1">
      <c r="A477" s="40"/>
      <c r="B477" s="41"/>
      <c r="C477" s="206" t="s">
        <v>433</v>
      </c>
      <c r="D477" s="206" t="s">
        <v>160</v>
      </c>
      <c r="E477" s="207" t="s">
        <v>822</v>
      </c>
      <c r="F477" s="208" t="s">
        <v>823</v>
      </c>
      <c r="G477" s="209" t="s">
        <v>223</v>
      </c>
      <c r="H477" s="210">
        <v>6.7199999999999998</v>
      </c>
      <c r="I477" s="211"/>
      <c r="J477" s="212">
        <f>ROUND(I477*H477,2)</f>
        <v>0</v>
      </c>
      <c r="K477" s="208" t="s">
        <v>164</v>
      </c>
      <c r="L477" s="46"/>
      <c r="M477" s="213" t="s">
        <v>19</v>
      </c>
      <c r="N477" s="214" t="s">
        <v>41</v>
      </c>
      <c r="O477" s="86"/>
      <c r="P477" s="215">
        <f>O477*H477</f>
        <v>0</v>
      </c>
      <c r="Q477" s="215">
        <v>0.089219999999999994</v>
      </c>
      <c r="R477" s="215">
        <f>Q477*H477</f>
        <v>0.59955839999999994</v>
      </c>
      <c r="S477" s="215">
        <v>0</v>
      </c>
      <c r="T477" s="216">
        <f>S477*H477</f>
        <v>0</v>
      </c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R477" s="217" t="s">
        <v>165</v>
      </c>
      <c r="AT477" s="217" t="s">
        <v>160</v>
      </c>
      <c r="AU477" s="217" t="s">
        <v>80</v>
      </c>
      <c r="AY477" s="19" t="s">
        <v>158</v>
      </c>
      <c r="BE477" s="218">
        <f>IF(N477="základní",J477,0)</f>
        <v>0</v>
      </c>
      <c r="BF477" s="218">
        <f>IF(N477="snížená",J477,0)</f>
        <v>0</v>
      </c>
      <c r="BG477" s="218">
        <f>IF(N477="zákl. přenesená",J477,0)</f>
        <v>0</v>
      </c>
      <c r="BH477" s="218">
        <f>IF(N477="sníž. přenesená",J477,0)</f>
        <v>0</v>
      </c>
      <c r="BI477" s="218">
        <f>IF(N477="nulová",J477,0)</f>
        <v>0</v>
      </c>
      <c r="BJ477" s="19" t="s">
        <v>78</v>
      </c>
      <c r="BK477" s="218">
        <f>ROUND(I477*H477,2)</f>
        <v>0</v>
      </c>
      <c r="BL477" s="19" t="s">
        <v>165</v>
      </c>
      <c r="BM477" s="217" t="s">
        <v>824</v>
      </c>
    </row>
    <row r="478" s="2" customFormat="1">
      <c r="A478" s="40"/>
      <c r="B478" s="41"/>
      <c r="C478" s="42"/>
      <c r="D478" s="219" t="s">
        <v>167</v>
      </c>
      <c r="E478" s="42"/>
      <c r="F478" s="220" t="s">
        <v>825</v>
      </c>
      <c r="G478" s="42"/>
      <c r="H478" s="42"/>
      <c r="I478" s="221"/>
      <c r="J478" s="42"/>
      <c r="K478" s="42"/>
      <c r="L478" s="46"/>
      <c r="M478" s="222"/>
      <c r="N478" s="223"/>
      <c r="O478" s="86"/>
      <c r="P478" s="86"/>
      <c r="Q478" s="86"/>
      <c r="R478" s="86"/>
      <c r="S478" s="86"/>
      <c r="T478" s="87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T478" s="19" t="s">
        <v>167</v>
      </c>
      <c r="AU478" s="19" t="s">
        <v>80</v>
      </c>
    </row>
    <row r="479" s="13" customFormat="1">
      <c r="A479" s="13"/>
      <c r="B479" s="224"/>
      <c r="C479" s="225"/>
      <c r="D479" s="226" t="s">
        <v>169</v>
      </c>
      <c r="E479" s="227" t="s">
        <v>19</v>
      </c>
      <c r="F479" s="228" t="s">
        <v>826</v>
      </c>
      <c r="G479" s="225"/>
      <c r="H479" s="227" t="s">
        <v>19</v>
      </c>
      <c r="I479" s="229"/>
      <c r="J479" s="225"/>
      <c r="K479" s="225"/>
      <c r="L479" s="230"/>
      <c r="M479" s="231"/>
      <c r="N479" s="232"/>
      <c r="O479" s="232"/>
      <c r="P479" s="232"/>
      <c r="Q479" s="232"/>
      <c r="R479" s="232"/>
      <c r="S479" s="232"/>
      <c r="T479" s="23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34" t="s">
        <v>169</v>
      </c>
      <c r="AU479" s="234" t="s">
        <v>80</v>
      </c>
      <c r="AV479" s="13" t="s">
        <v>78</v>
      </c>
      <c r="AW479" s="13" t="s">
        <v>171</v>
      </c>
      <c r="AX479" s="13" t="s">
        <v>70</v>
      </c>
      <c r="AY479" s="234" t="s">
        <v>158</v>
      </c>
    </row>
    <row r="480" s="14" customFormat="1">
      <c r="A480" s="14"/>
      <c r="B480" s="235"/>
      <c r="C480" s="236"/>
      <c r="D480" s="226" t="s">
        <v>169</v>
      </c>
      <c r="E480" s="237" t="s">
        <v>19</v>
      </c>
      <c r="F480" s="238" t="s">
        <v>827</v>
      </c>
      <c r="G480" s="236"/>
      <c r="H480" s="239">
        <v>6.7199999999999998</v>
      </c>
      <c r="I480" s="240"/>
      <c r="J480" s="236"/>
      <c r="K480" s="236"/>
      <c r="L480" s="241"/>
      <c r="M480" s="242"/>
      <c r="N480" s="243"/>
      <c r="O480" s="243"/>
      <c r="P480" s="243"/>
      <c r="Q480" s="243"/>
      <c r="R480" s="243"/>
      <c r="S480" s="243"/>
      <c r="T480" s="24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45" t="s">
        <v>169</v>
      </c>
      <c r="AU480" s="245" t="s">
        <v>80</v>
      </c>
      <c r="AV480" s="14" t="s">
        <v>80</v>
      </c>
      <c r="AW480" s="14" t="s">
        <v>171</v>
      </c>
      <c r="AX480" s="14" t="s">
        <v>70</v>
      </c>
      <c r="AY480" s="245" t="s">
        <v>158</v>
      </c>
    </row>
    <row r="481" s="2" customFormat="1" ht="14.4" customHeight="1">
      <c r="A481" s="40"/>
      <c r="B481" s="41"/>
      <c r="C481" s="246" t="s">
        <v>439</v>
      </c>
      <c r="D481" s="246" t="s">
        <v>400</v>
      </c>
      <c r="E481" s="247" t="s">
        <v>828</v>
      </c>
      <c r="F481" s="248" t="s">
        <v>829</v>
      </c>
      <c r="G481" s="249" t="s">
        <v>223</v>
      </c>
      <c r="H481" s="250">
        <v>1.73</v>
      </c>
      <c r="I481" s="251"/>
      <c r="J481" s="252">
        <f>ROUND(I481*H481,2)</f>
        <v>0</v>
      </c>
      <c r="K481" s="248" t="s">
        <v>164</v>
      </c>
      <c r="L481" s="253"/>
      <c r="M481" s="254" t="s">
        <v>19</v>
      </c>
      <c r="N481" s="255" t="s">
        <v>41</v>
      </c>
      <c r="O481" s="86"/>
      <c r="P481" s="215">
        <f>O481*H481</f>
        <v>0</v>
      </c>
      <c r="Q481" s="215">
        <v>0.13200000000000001</v>
      </c>
      <c r="R481" s="215">
        <f>Q481*H481</f>
        <v>0.22836000000000001</v>
      </c>
      <c r="S481" s="215">
        <v>0</v>
      </c>
      <c r="T481" s="216">
        <f>S481*H481</f>
        <v>0</v>
      </c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R481" s="217" t="s">
        <v>215</v>
      </c>
      <c r="AT481" s="217" t="s">
        <v>400</v>
      </c>
      <c r="AU481" s="217" t="s">
        <v>80</v>
      </c>
      <c r="AY481" s="19" t="s">
        <v>158</v>
      </c>
      <c r="BE481" s="218">
        <f>IF(N481="základní",J481,0)</f>
        <v>0</v>
      </c>
      <c r="BF481" s="218">
        <f>IF(N481="snížená",J481,0)</f>
        <v>0</v>
      </c>
      <c r="BG481" s="218">
        <f>IF(N481="zákl. přenesená",J481,0)</f>
        <v>0</v>
      </c>
      <c r="BH481" s="218">
        <f>IF(N481="sníž. přenesená",J481,0)</f>
        <v>0</v>
      </c>
      <c r="BI481" s="218">
        <f>IF(N481="nulová",J481,0)</f>
        <v>0</v>
      </c>
      <c r="BJ481" s="19" t="s">
        <v>78</v>
      </c>
      <c r="BK481" s="218">
        <f>ROUND(I481*H481,2)</f>
        <v>0</v>
      </c>
      <c r="BL481" s="19" t="s">
        <v>165</v>
      </c>
      <c r="BM481" s="217" t="s">
        <v>830</v>
      </c>
    </row>
    <row r="482" s="13" customFormat="1">
      <c r="A482" s="13"/>
      <c r="B482" s="224"/>
      <c r="C482" s="225"/>
      <c r="D482" s="226" t="s">
        <v>169</v>
      </c>
      <c r="E482" s="227" t="s">
        <v>19</v>
      </c>
      <c r="F482" s="228" t="s">
        <v>831</v>
      </c>
      <c r="G482" s="225"/>
      <c r="H482" s="227" t="s">
        <v>19</v>
      </c>
      <c r="I482" s="229"/>
      <c r="J482" s="225"/>
      <c r="K482" s="225"/>
      <c r="L482" s="230"/>
      <c r="M482" s="231"/>
      <c r="N482" s="232"/>
      <c r="O482" s="232"/>
      <c r="P482" s="232"/>
      <c r="Q482" s="232"/>
      <c r="R482" s="232"/>
      <c r="S482" s="232"/>
      <c r="T482" s="23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34" t="s">
        <v>169</v>
      </c>
      <c r="AU482" s="234" t="s">
        <v>80</v>
      </c>
      <c r="AV482" s="13" t="s">
        <v>78</v>
      </c>
      <c r="AW482" s="13" t="s">
        <v>171</v>
      </c>
      <c r="AX482" s="13" t="s">
        <v>70</v>
      </c>
      <c r="AY482" s="234" t="s">
        <v>158</v>
      </c>
    </row>
    <row r="483" s="14" customFormat="1">
      <c r="A483" s="14"/>
      <c r="B483" s="235"/>
      <c r="C483" s="236"/>
      <c r="D483" s="226" t="s">
        <v>169</v>
      </c>
      <c r="E483" s="237" t="s">
        <v>19</v>
      </c>
      <c r="F483" s="238" t="s">
        <v>832</v>
      </c>
      <c r="G483" s="236"/>
      <c r="H483" s="239">
        <v>1.6799999999999999</v>
      </c>
      <c r="I483" s="240"/>
      <c r="J483" s="236"/>
      <c r="K483" s="236"/>
      <c r="L483" s="241"/>
      <c r="M483" s="242"/>
      <c r="N483" s="243"/>
      <c r="O483" s="243"/>
      <c r="P483" s="243"/>
      <c r="Q483" s="243"/>
      <c r="R483" s="243"/>
      <c r="S483" s="243"/>
      <c r="T483" s="24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45" t="s">
        <v>169</v>
      </c>
      <c r="AU483" s="245" t="s">
        <v>80</v>
      </c>
      <c r="AV483" s="14" t="s">
        <v>80</v>
      </c>
      <c r="AW483" s="14" t="s">
        <v>171</v>
      </c>
      <c r="AX483" s="14" t="s">
        <v>70</v>
      </c>
      <c r="AY483" s="245" t="s">
        <v>158</v>
      </c>
    </row>
    <row r="484" s="14" customFormat="1">
      <c r="A484" s="14"/>
      <c r="B484" s="235"/>
      <c r="C484" s="236"/>
      <c r="D484" s="226" t="s">
        <v>169</v>
      </c>
      <c r="E484" s="236"/>
      <c r="F484" s="238" t="s">
        <v>833</v>
      </c>
      <c r="G484" s="236"/>
      <c r="H484" s="239">
        <v>1.73</v>
      </c>
      <c r="I484" s="240"/>
      <c r="J484" s="236"/>
      <c r="K484" s="236"/>
      <c r="L484" s="241"/>
      <c r="M484" s="242"/>
      <c r="N484" s="243"/>
      <c r="O484" s="243"/>
      <c r="P484" s="243"/>
      <c r="Q484" s="243"/>
      <c r="R484" s="243"/>
      <c r="S484" s="243"/>
      <c r="T484" s="24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45" t="s">
        <v>169</v>
      </c>
      <c r="AU484" s="245" t="s">
        <v>80</v>
      </c>
      <c r="AV484" s="14" t="s">
        <v>80</v>
      </c>
      <c r="AW484" s="14" t="s">
        <v>4</v>
      </c>
      <c r="AX484" s="14" t="s">
        <v>78</v>
      </c>
      <c r="AY484" s="245" t="s">
        <v>158</v>
      </c>
    </row>
    <row r="485" s="12" customFormat="1" ht="22.8" customHeight="1">
      <c r="A485" s="12"/>
      <c r="B485" s="190"/>
      <c r="C485" s="191"/>
      <c r="D485" s="192" t="s">
        <v>69</v>
      </c>
      <c r="E485" s="204" t="s">
        <v>215</v>
      </c>
      <c r="F485" s="204" t="s">
        <v>491</v>
      </c>
      <c r="G485" s="191"/>
      <c r="H485" s="191"/>
      <c r="I485" s="194"/>
      <c r="J485" s="205">
        <f>BK485</f>
        <v>0</v>
      </c>
      <c r="K485" s="191"/>
      <c r="L485" s="196"/>
      <c r="M485" s="197"/>
      <c r="N485" s="198"/>
      <c r="O485" s="198"/>
      <c r="P485" s="199">
        <f>SUM(P486:P565)</f>
        <v>0</v>
      </c>
      <c r="Q485" s="198"/>
      <c r="R485" s="199">
        <f>SUM(R486:R565)</f>
        <v>5.3560780000000001</v>
      </c>
      <c r="S485" s="198"/>
      <c r="T485" s="200">
        <f>SUM(T486:T565)</f>
        <v>0</v>
      </c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R485" s="201" t="s">
        <v>78</v>
      </c>
      <c r="AT485" s="202" t="s">
        <v>69</v>
      </c>
      <c r="AU485" s="202" t="s">
        <v>78</v>
      </c>
      <c r="AY485" s="201" t="s">
        <v>158</v>
      </c>
      <c r="BK485" s="203">
        <f>SUM(BK486:BK565)</f>
        <v>0</v>
      </c>
    </row>
    <row r="486" s="2" customFormat="1" ht="14.4" customHeight="1">
      <c r="A486" s="40"/>
      <c r="B486" s="41"/>
      <c r="C486" s="206" t="s">
        <v>445</v>
      </c>
      <c r="D486" s="206" t="s">
        <v>160</v>
      </c>
      <c r="E486" s="207" t="s">
        <v>834</v>
      </c>
      <c r="F486" s="208" t="s">
        <v>835</v>
      </c>
      <c r="G486" s="209" t="s">
        <v>181</v>
      </c>
      <c r="H486" s="210">
        <v>312</v>
      </c>
      <c r="I486" s="211"/>
      <c r="J486" s="212">
        <f>ROUND(I486*H486,2)</f>
        <v>0</v>
      </c>
      <c r="K486" s="208" t="s">
        <v>164</v>
      </c>
      <c r="L486" s="46"/>
      <c r="M486" s="213" t="s">
        <v>19</v>
      </c>
      <c r="N486" s="214" t="s">
        <v>41</v>
      </c>
      <c r="O486" s="86"/>
      <c r="P486" s="215">
        <f>O486*H486</f>
        <v>0</v>
      </c>
      <c r="Q486" s="215">
        <v>1.0000000000000001E-05</v>
      </c>
      <c r="R486" s="215">
        <f>Q486*H486</f>
        <v>0.0031200000000000004</v>
      </c>
      <c r="S486" s="215">
        <v>0</v>
      </c>
      <c r="T486" s="216">
        <f>S486*H486</f>
        <v>0</v>
      </c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R486" s="217" t="s">
        <v>165</v>
      </c>
      <c r="AT486" s="217" t="s">
        <v>160</v>
      </c>
      <c r="AU486" s="217" t="s">
        <v>80</v>
      </c>
      <c r="AY486" s="19" t="s">
        <v>158</v>
      </c>
      <c r="BE486" s="218">
        <f>IF(N486="základní",J486,0)</f>
        <v>0</v>
      </c>
      <c r="BF486" s="218">
        <f>IF(N486="snížená",J486,0)</f>
        <v>0</v>
      </c>
      <c r="BG486" s="218">
        <f>IF(N486="zákl. přenesená",J486,0)</f>
        <v>0</v>
      </c>
      <c r="BH486" s="218">
        <f>IF(N486="sníž. přenesená",J486,0)</f>
        <v>0</v>
      </c>
      <c r="BI486" s="218">
        <f>IF(N486="nulová",J486,0)</f>
        <v>0</v>
      </c>
      <c r="BJ486" s="19" t="s">
        <v>78</v>
      </c>
      <c r="BK486" s="218">
        <f>ROUND(I486*H486,2)</f>
        <v>0</v>
      </c>
      <c r="BL486" s="19" t="s">
        <v>165</v>
      </c>
      <c r="BM486" s="217" t="s">
        <v>836</v>
      </c>
    </row>
    <row r="487" s="2" customFormat="1">
      <c r="A487" s="40"/>
      <c r="B487" s="41"/>
      <c r="C487" s="42"/>
      <c r="D487" s="219" t="s">
        <v>167</v>
      </c>
      <c r="E487" s="42"/>
      <c r="F487" s="220" t="s">
        <v>837</v>
      </c>
      <c r="G487" s="42"/>
      <c r="H487" s="42"/>
      <c r="I487" s="221"/>
      <c r="J487" s="42"/>
      <c r="K487" s="42"/>
      <c r="L487" s="46"/>
      <c r="M487" s="222"/>
      <c r="N487" s="223"/>
      <c r="O487" s="86"/>
      <c r="P487" s="86"/>
      <c r="Q487" s="86"/>
      <c r="R487" s="86"/>
      <c r="S487" s="86"/>
      <c r="T487" s="87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T487" s="19" t="s">
        <v>167</v>
      </c>
      <c r="AU487" s="19" t="s">
        <v>80</v>
      </c>
    </row>
    <row r="488" s="13" customFormat="1">
      <c r="A488" s="13"/>
      <c r="B488" s="224"/>
      <c r="C488" s="225"/>
      <c r="D488" s="226" t="s">
        <v>169</v>
      </c>
      <c r="E488" s="227" t="s">
        <v>19</v>
      </c>
      <c r="F488" s="228" t="s">
        <v>755</v>
      </c>
      <c r="G488" s="225"/>
      <c r="H488" s="227" t="s">
        <v>19</v>
      </c>
      <c r="I488" s="229"/>
      <c r="J488" s="225"/>
      <c r="K488" s="225"/>
      <c r="L488" s="230"/>
      <c r="M488" s="231"/>
      <c r="N488" s="232"/>
      <c r="O488" s="232"/>
      <c r="P488" s="232"/>
      <c r="Q488" s="232"/>
      <c r="R488" s="232"/>
      <c r="S488" s="232"/>
      <c r="T488" s="23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34" t="s">
        <v>169</v>
      </c>
      <c r="AU488" s="234" t="s">
        <v>80</v>
      </c>
      <c r="AV488" s="13" t="s">
        <v>78</v>
      </c>
      <c r="AW488" s="13" t="s">
        <v>171</v>
      </c>
      <c r="AX488" s="13" t="s">
        <v>70</v>
      </c>
      <c r="AY488" s="234" t="s">
        <v>158</v>
      </c>
    </row>
    <row r="489" s="14" customFormat="1">
      <c r="A489" s="14"/>
      <c r="B489" s="235"/>
      <c r="C489" s="236"/>
      <c r="D489" s="226" t="s">
        <v>169</v>
      </c>
      <c r="E489" s="237" t="s">
        <v>19</v>
      </c>
      <c r="F489" s="238" t="s">
        <v>756</v>
      </c>
      <c r="G489" s="236"/>
      <c r="H489" s="239">
        <v>312</v>
      </c>
      <c r="I489" s="240"/>
      <c r="J489" s="236"/>
      <c r="K489" s="236"/>
      <c r="L489" s="241"/>
      <c r="M489" s="242"/>
      <c r="N489" s="243"/>
      <c r="O489" s="243"/>
      <c r="P489" s="243"/>
      <c r="Q489" s="243"/>
      <c r="R489" s="243"/>
      <c r="S489" s="243"/>
      <c r="T489" s="24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45" t="s">
        <v>169</v>
      </c>
      <c r="AU489" s="245" t="s">
        <v>80</v>
      </c>
      <c r="AV489" s="14" t="s">
        <v>80</v>
      </c>
      <c r="AW489" s="14" t="s">
        <v>171</v>
      </c>
      <c r="AX489" s="14" t="s">
        <v>70</v>
      </c>
      <c r="AY489" s="245" t="s">
        <v>158</v>
      </c>
    </row>
    <row r="490" s="15" customFormat="1">
      <c r="A490" s="15"/>
      <c r="B490" s="256"/>
      <c r="C490" s="257"/>
      <c r="D490" s="226" t="s">
        <v>169</v>
      </c>
      <c r="E490" s="258" t="s">
        <v>19</v>
      </c>
      <c r="F490" s="259" t="s">
        <v>470</v>
      </c>
      <c r="G490" s="257"/>
      <c r="H490" s="260">
        <v>312</v>
      </c>
      <c r="I490" s="261"/>
      <c r="J490" s="257"/>
      <c r="K490" s="257"/>
      <c r="L490" s="262"/>
      <c r="M490" s="263"/>
      <c r="N490" s="264"/>
      <c r="O490" s="264"/>
      <c r="P490" s="264"/>
      <c r="Q490" s="264"/>
      <c r="R490" s="264"/>
      <c r="S490" s="264"/>
      <c r="T490" s="265"/>
      <c r="U490" s="15"/>
      <c r="V490" s="15"/>
      <c r="W490" s="15"/>
      <c r="X490" s="15"/>
      <c r="Y490" s="15"/>
      <c r="Z490" s="15"/>
      <c r="AA490" s="15"/>
      <c r="AB490" s="15"/>
      <c r="AC490" s="15"/>
      <c r="AD490" s="15"/>
      <c r="AE490" s="15"/>
      <c r="AT490" s="266" t="s">
        <v>169</v>
      </c>
      <c r="AU490" s="266" t="s">
        <v>80</v>
      </c>
      <c r="AV490" s="15" t="s">
        <v>165</v>
      </c>
      <c r="AW490" s="15" t="s">
        <v>171</v>
      </c>
      <c r="AX490" s="15" t="s">
        <v>78</v>
      </c>
      <c r="AY490" s="266" t="s">
        <v>158</v>
      </c>
    </row>
    <row r="491" s="2" customFormat="1" ht="14.4" customHeight="1">
      <c r="A491" s="40"/>
      <c r="B491" s="41"/>
      <c r="C491" s="246" t="s">
        <v>452</v>
      </c>
      <c r="D491" s="246" t="s">
        <v>400</v>
      </c>
      <c r="E491" s="247" t="s">
        <v>838</v>
      </c>
      <c r="F491" s="248" t="s">
        <v>839</v>
      </c>
      <c r="G491" s="249" t="s">
        <v>181</v>
      </c>
      <c r="H491" s="250">
        <v>316.68000000000001</v>
      </c>
      <c r="I491" s="251"/>
      <c r="J491" s="252">
        <f>ROUND(I491*H491,2)</f>
        <v>0</v>
      </c>
      <c r="K491" s="248" t="s">
        <v>164</v>
      </c>
      <c r="L491" s="253"/>
      <c r="M491" s="254" t="s">
        <v>19</v>
      </c>
      <c r="N491" s="255" t="s">
        <v>41</v>
      </c>
      <c r="O491" s="86"/>
      <c r="P491" s="215">
        <f>O491*H491</f>
        <v>0</v>
      </c>
      <c r="Q491" s="215">
        <v>0.0035999999999999999</v>
      </c>
      <c r="R491" s="215">
        <f>Q491*H491</f>
        <v>1.140048</v>
      </c>
      <c r="S491" s="215">
        <v>0</v>
      </c>
      <c r="T491" s="216">
        <f>S491*H491</f>
        <v>0</v>
      </c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R491" s="217" t="s">
        <v>215</v>
      </c>
      <c r="AT491" s="217" t="s">
        <v>400</v>
      </c>
      <c r="AU491" s="217" t="s">
        <v>80</v>
      </c>
      <c r="AY491" s="19" t="s">
        <v>158</v>
      </c>
      <c r="BE491" s="218">
        <f>IF(N491="základní",J491,0)</f>
        <v>0</v>
      </c>
      <c r="BF491" s="218">
        <f>IF(N491="snížená",J491,0)</f>
        <v>0</v>
      </c>
      <c r="BG491" s="218">
        <f>IF(N491="zákl. přenesená",J491,0)</f>
        <v>0</v>
      </c>
      <c r="BH491" s="218">
        <f>IF(N491="sníž. přenesená",J491,0)</f>
        <v>0</v>
      </c>
      <c r="BI491" s="218">
        <f>IF(N491="nulová",J491,0)</f>
        <v>0</v>
      </c>
      <c r="BJ491" s="19" t="s">
        <v>78</v>
      </c>
      <c r="BK491" s="218">
        <f>ROUND(I491*H491,2)</f>
        <v>0</v>
      </c>
      <c r="BL491" s="19" t="s">
        <v>165</v>
      </c>
      <c r="BM491" s="217" t="s">
        <v>840</v>
      </c>
    </row>
    <row r="492" s="13" customFormat="1">
      <c r="A492" s="13"/>
      <c r="B492" s="224"/>
      <c r="C492" s="225"/>
      <c r="D492" s="226" t="s">
        <v>169</v>
      </c>
      <c r="E492" s="227" t="s">
        <v>19</v>
      </c>
      <c r="F492" s="228" t="s">
        <v>755</v>
      </c>
      <c r="G492" s="225"/>
      <c r="H492" s="227" t="s">
        <v>19</v>
      </c>
      <c r="I492" s="229"/>
      <c r="J492" s="225"/>
      <c r="K492" s="225"/>
      <c r="L492" s="230"/>
      <c r="M492" s="231"/>
      <c r="N492" s="232"/>
      <c r="O492" s="232"/>
      <c r="P492" s="232"/>
      <c r="Q492" s="232"/>
      <c r="R492" s="232"/>
      <c r="S492" s="232"/>
      <c r="T492" s="23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34" t="s">
        <v>169</v>
      </c>
      <c r="AU492" s="234" t="s">
        <v>80</v>
      </c>
      <c r="AV492" s="13" t="s">
        <v>78</v>
      </c>
      <c r="AW492" s="13" t="s">
        <v>171</v>
      </c>
      <c r="AX492" s="13" t="s">
        <v>70</v>
      </c>
      <c r="AY492" s="234" t="s">
        <v>158</v>
      </c>
    </row>
    <row r="493" s="14" customFormat="1">
      <c r="A493" s="14"/>
      <c r="B493" s="235"/>
      <c r="C493" s="236"/>
      <c r="D493" s="226" t="s">
        <v>169</v>
      </c>
      <c r="E493" s="237" t="s">
        <v>19</v>
      </c>
      <c r="F493" s="238" t="s">
        <v>756</v>
      </c>
      <c r="G493" s="236"/>
      <c r="H493" s="239">
        <v>312</v>
      </c>
      <c r="I493" s="240"/>
      <c r="J493" s="236"/>
      <c r="K493" s="236"/>
      <c r="L493" s="241"/>
      <c r="M493" s="242"/>
      <c r="N493" s="243"/>
      <c r="O493" s="243"/>
      <c r="P493" s="243"/>
      <c r="Q493" s="243"/>
      <c r="R493" s="243"/>
      <c r="S493" s="243"/>
      <c r="T493" s="24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45" t="s">
        <v>169</v>
      </c>
      <c r="AU493" s="245" t="s">
        <v>80</v>
      </c>
      <c r="AV493" s="14" t="s">
        <v>80</v>
      </c>
      <c r="AW493" s="14" t="s">
        <v>171</v>
      </c>
      <c r="AX493" s="14" t="s">
        <v>70</v>
      </c>
      <c r="AY493" s="245" t="s">
        <v>158</v>
      </c>
    </row>
    <row r="494" s="15" customFormat="1">
      <c r="A494" s="15"/>
      <c r="B494" s="256"/>
      <c r="C494" s="257"/>
      <c r="D494" s="226" t="s">
        <v>169</v>
      </c>
      <c r="E494" s="258" t="s">
        <v>19</v>
      </c>
      <c r="F494" s="259" t="s">
        <v>470</v>
      </c>
      <c r="G494" s="257"/>
      <c r="H494" s="260">
        <v>312</v>
      </c>
      <c r="I494" s="261"/>
      <c r="J494" s="257"/>
      <c r="K494" s="257"/>
      <c r="L494" s="262"/>
      <c r="M494" s="263"/>
      <c r="N494" s="264"/>
      <c r="O494" s="264"/>
      <c r="P494" s="264"/>
      <c r="Q494" s="264"/>
      <c r="R494" s="264"/>
      <c r="S494" s="264"/>
      <c r="T494" s="265"/>
      <c r="U494" s="15"/>
      <c r="V494" s="15"/>
      <c r="W494" s="15"/>
      <c r="X494" s="15"/>
      <c r="Y494" s="15"/>
      <c r="Z494" s="15"/>
      <c r="AA494" s="15"/>
      <c r="AB494" s="15"/>
      <c r="AC494" s="15"/>
      <c r="AD494" s="15"/>
      <c r="AE494" s="15"/>
      <c r="AT494" s="266" t="s">
        <v>169</v>
      </c>
      <c r="AU494" s="266" t="s">
        <v>80</v>
      </c>
      <c r="AV494" s="15" t="s">
        <v>165</v>
      </c>
      <c r="AW494" s="15" t="s">
        <v>171</v>
      </c>
      <c r="AX494" s="15" t="s">
        <v>70</v>
      </c>
      <c r="AY494" s="266" t="s">
        <v>158</v>
      </c>
    </row>
    <row r="495" s="14" customFormat="1">
      <c r="A495" s="14"/>
      <c r="B495" s="235"/>
      <c r="C495" s="236"/>
      <c r="D495" s="226" t="s">
        <v>169</v>
      </c>
      <c r="E495" s="237" t="s">
        <v>19</v>
      </c>
      <c r="F495" s="238" t="s">
        <v>841</v>
      </c>
      <c r="G495" s="236"/>
      <c r="H495" s="239">
        <v>316.67999999999995</v>
      </c>
      <c r="I495" s="240"/>
      <c r="J495" s="236"/>
      <c r="K495" s="236"/>
      <c r="L495" s="241"/>
      <c r="M495" s="242"/>
      <c r="N495" s="243"/>
      <c r="O495" s="243"/>
      <c r="P495" s="243"/>
      <c r="Q495" s="243"/>
      <c r="R495" s="243"/>
      <c r="S495" s="243"/>
      <c r="T495" s="24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45" t="s">
        <v>169</v>
      </c>
      <c r="AU495" s="245" t="s">
        <v>80</v>
      </c>
      <c r="AV495" s="14" t="s">
        <v>80</v>
      </c>
      <c r="AW495" s="14" t="s">
        <v>171</v>
      </c>
      <c r="AX495" s="14" t="s">
        <v>78</v>
      </c>
      <c r="AY495" s="245" t="s">
        <v>158</v>
      </c>
    </row>
    <row r="496" s="2" customFormat="1" ht="19.8" customHeight="1">
      <c r="A496" s="40"/>
      <c r="B496" s="41"/>
      <c r="C496" s="206" t="s">
        <v>458</v>
      </c>
      <c r="D496" s="206" t="s">
        <v>160</v>
      </c>
      <c r="E496" s="207" t="s">
        <v>842</v>
      </c>
      <c r="F496" s="208" t="s">
        <v>843</v>
      </c>
      <c r="G496" s="209" t="s">
        <v>505</v>
      </c>
      <c r="H496" s="210">
        <v>10</v>
      </c>
      <c r="I496" s="211"/>
      <c r="J496" s="212">
        <f>ROUND(I496*H496,2)</f>
        <v>0</v>
      </c>
      <c r="K496" s="208" t="s">
        <v>164</v>
      </c>
      <c r="L496" s="46"/>
      <c r="M496" s="213" t="s">
        <v>19</v>
      </c>
      <c r="N496" s="214" t="s">
        <v>41</v>
      </c>
      <c r="O496" s="86"/>
      <c r="P496" s="215">
        <f>O496*H496</f>
        <v>0</v>
      </c>
      <c r="Q496" s="215">
        <v>0</v>
      </c>
      <c r="R496" s="215">
        <f>Q496*H496</f>
        <v>0</v>
      </c>
      <c r="S496" s="215">
        <v>0</v>
      </c>
      <c r="T496" s="216">
        <f>S496*H496</f>
        <v>0</v>
      </c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R496" s="217" t="s">
        <v>165</v>
      </c>
      <c r="AT496" s="217" t="s">
        <v>160</v>
      </c>
      <c r="AU496" s="217" t="s">
        <v>80</v>
      </c>
      <c r="AY496" s="19" t="s">
        <v>158</v>
      </c>
      <c r="BE496" s="218">
        <f>IF(N496="základní",J496,0)</f>
        <v>0</v>
      </c>
      <c r="BF496" s="218">
        <f>IF(N496="snížená",J496,0)</f>
        <v>0</v>
      </c>
      <c r="BG496" s="218">
        <f>IF(N496="zákl. přenesená",J496,0)</f>
        <v>0</v>
      </c>
      <c r="BH496" s="218">
        <f>IF(N496="sníž. přenesená",J496,0)</f>
        <v>0</v>
      </c>
      <c r="BI496" s="218">
        <f>IF(N496="nulová",J496,0)</f>
        <v>0</v>
      </c>
      <c r="BJ496" s="19" t="s">
        <v>78</v>
      </c>
      <c r="BK496" s="218">
        <f>ROUND(I496*H496,2)</f>
        <v>0</v>
      </c>
      <c r="BL496" s="19" t="s">
        <v>165</v>
      </c>
      <c r="BM496" s="217" t="s">
        <v>844</v>
      </c>
    </row>
    <row r="497" s="2" customFormat="1">
      <c r="A497" s="40"/>
      <c r="B497" s="41"/>
      <c r="C497" s="42"/>
      <c r="D497" s="219" t="s">
        <v>167</v>
      </c>
      <c r="E497" s="42"/>
      <c r="F497" s="220" t="s">
        <v>845</v>
      </c>
      <c r="G497" s="42"/>
      <c r="H497" s="42"/>
      <c r="I497" s="221"/>
      <c r="J497" s="42"/>
      <c r="K497" s="42"/>
      <c r="L497" s="46"/>
      <c r="M497" s="222"/>
      <c r="N497" s="223"/>
      <c r="O497" s="86"/>
      <c r="P497" s="86"/>
      <c r="Q497" s="86"/>
      <c r="R497" s="86"/>
      <c r="S497" s="86"/>
      <c r="T497" s="87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T497" s="19" t="s">
        <v>167</v>
      </c>
      <c r="AU497" s="19" t="s">
        <v>80</v>
      </c>
    </row>
    <row r="498" s="13" customFormat="1">
      <c r="A498" s="13"/>
      <c r="B498" s="224"/>
      <c r="C498" s="225"/>
      <c r="D498" s="226" t="s">
        <v>169</v>
      </c>
      <c r="E498" s="227" t="s">
        <v>19</v>
      </c>
      <c r="F498" s="228" t="s">
        <v>755</v>
      </c>
      <c r="G498" s="225"/>
      <c r="H498" s="227" t="s">
        <v>19</v>
      </c>
      <c r="I498" s="229"/>
      <c r="J498" s="225"/>
      <c r="K498" s="225"/>
      <c r="L498" s="230"/>
      <c r="M498" s="231"/>
      <c r="N498" s="232"/>
      <c r="O498" s="232"/>
      <c r="P498" s="232"/>
      <c r="Q498" s="232"/>
      <c r="R498" s="232"/>
      <c r="S498" s="232"/>
      <c r="T498" s="23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34" t="s">
        <v>169</v>
      </c>
      <c r="AU498" s="234" t="s">
        <v>80</v>
      </c>
      <c r="AV498" s="13" t="s">
        <v>78</v>
      </c>
      <c r="AW498" s="13" t="s">
        <v>171</v>
      </c>
      <c r="AX498" s="13" t="s">
        <v>70</v>
      </c>
      <c r="AY498" s="234" t="s">
        <v>158</v>
      </c>
    </row>
    <row r="499" s="14" customFormat="1">
      <c r="A499" s="14"/>
      <c r="B499" s="235"/>
      <c r="C499" s="236"/>
      <c r="D499" s="226" t="s">
        <v>169</v>
      </c>
      <c r="E499" s="237" t="s">
        <v>19</v>
      </c>
      <c r="F499" s="238" t="s">
        <v>231</v>
      </c>
      <c r="G499" s="236"/>
      <c r="H499" s="239">
        <v>10</v>
      </c>
      <c r="I499" s="240"/>
      <c r="J499" s="236"/>
      <c r="K499" s="236"/>
      <c r="L499" s="241"/>
      <c r="M499" s="242"/>
      <c r="N499" s="243"/>
      <c r="O499" s="243"/>
      <c r="P499" s="243"/>
      <c r="Q499" s="243"/>
      <c r="R499" s="243"/>
      <c r="S499" s="243"/>
      <c r="T499" s="24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45" t="s">
        <v>169</v>
      </c>
      <c r="AU499" s="245" t="s">
        <v>80</v>
      </c>
      <c r="AV499" s="14" t="s">
        <v>80</v>
      </c>
      <c r="AW499" s="14" t="s">
        <v>171</v>
      </c>
      <c r="AX499" s="14" t="s">
        <v>70</v>
      </c>
      <c r="AY499" s="245" t="s">
        <v>158</v>
      </c>
    </row>
    <row r="500" s="15" customFormat="1">
      <c r="A500" s="15"/>
      <c r="B500" s="256"/>
      <c r="C500" s="257"/>
      <c r="D500" s="226" t="s">
        <v>169</v>
      </c>
      <c r="E500" s="258" t="s">
        <v>19</v>
      </c>
      <c r="F500" s="259" t="s">
        <v>470</v>
      </c>
      <c r="G500" s="257"/>
      <c r="H500" s="260">
        <v>10</v>
      </c>
      <c r="I500" s="261"/>
      <c r="J500" s="257"/>
      <c r="K500" s="257"/>
      <c r="L500" s="262"/>
      <c r="M500" s="263"/>
      <c r="N500" s="264"/>
      <c r="O500" s="264"/>
      <c r="P500" s="264"/>
      <c r="Q500" s="264"/>
      <c r="R500" s="264"/>
      <c r="S500" s="264"/>
      <c r="T500" s="265"/>
      <c r="U500" s="15"/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T500" s="266" t="s">
        <v>169</v>
      </c>
      <c r="AU500" s="266" t="s">
        <v>80</v>
      </c>
      <c r="AV500" s="15" t="s">
        <v>165</v>
      </c>
      <c r="AW500" s="15" t="s">
        <v>171</v>
      </c>
      <c r="AX500" s="15" t="s">
        <v>78</v>
      </c>
      <c r="AY500" s="266" t="s">
        <v>158</v>
      </c>
    </row>
    <row r="501" s="2" customFormat="1" ht="14.4" customHeight="1">
      <c r="A501" s="40"/>
      <c r="B501" s="41"/>
      <c r="C501" s="246" t="s">
        <v>472</v>
      </c>
      <c r="D501" s="246" t="s">
        <v>400</v>
      </c>
      <c r="E501" s="247" t="s">
        <v>846</v>
      </c>
      <c r="F501" s="248" t="s">
        <v>847</v>
      </c>
      <c r="G501" s="249" t="s">
        <v>505</v>
      </c>
      <c r="H501" s="250">
        <v>10</v>
      </c>
      <c r="I501" s="251"/>
      <c r="J501" s="252">
        <f>ROUND(I501*H501,2)</f>
        <v>0</v>
      </c>
      <c r="K501" s="248" t="s">
        <v>164</v>
      </c>
      <c r="L501" s="253"/>
      <c r="M501" s="254" t="s">
        <v>19</v>
      </c>
      <c r="N501" s="255" t="s">
        <v>41</v>
      </c>
      <c r="O501" s="86"/>
      <c r="P501" s="215">
        <f>O501*H501</f>
        <v>0</v>
      </c>
      <c r="Q501" s="215">
        <v>0.00080000000000000004</v>
      </c>
      <c r="R501" s="215">
        <f>Q501*H501</f>
        <v>0.0080000000000000002</v>
      </c>
      <c r="S501" s="215">
        <v>0</v>
      </c>
      <c r="T501" s="216">
        <f>S501*H501</f>
        <v>0</v>
      </c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R501" s="217" t="s">
        <v>215</v>
      </c>
      <c r="AT501" s="217" t="s">
        <v>400</v>
      </c>
      <c r="AU501" s="217" t="s">
        <v>80</v>
      </c>
      <c r="AY501" s="19" t="s">
        <v>158</v>
      </c>
      <c r="BE501" s="218">
        <f>IF(N501="základní",J501,0)</f>
        <v>0</v>
      </c>
      <c r="BF501" s="218">
        <f>IF(N501="snížená",J501,0)</f>
        <v>0</v>
      </c>
      <c r="BG501" s="218">
        <f>IF(N501="zákl. přenesená",J501,0)</f>
        <v>0</v>
      </c>
      <c r="BH501" s="218">
        <f>IF(N501="sníž. přenesená",J501,0)</f>
        <v>0</v>
      </c>
      <c r="BI501" s="218">
        <f>IF(N501="nulová",J501,0)</f>
        <v>0</v>
      </c>
      <c r="BJ501" s="19" t="s">
        <v>78</v>
      </c>
      <c r="BK501" s="218">
        <f>ROUND(I501*H501,2)</f>
        <v>0</v>
      </c>
      <c r="BL501" s="19" t="s">
        <v>165</v>
      </c>
      <c r="BM501" s="217" t="s">
        <v>848</v>
      </c>
    </row>
    <row r="502" s="13" customFormat="1">
      <c r="A502" s="13"/>
      <c r="B502" s="224"/>
      <c r="C502" s="225"/>
      <c r="D502" s="226" t="s">
        <v>169</v>
      </c>
      <c r="E502" s="227" t="s">
        <v>19</v>
      </c>
      <c r="F502" s="228" t="s">
        <v>755</v>
      </c>
      <c r="G502" s="225"/>
      <c r="H502" s="227" t="s">
        <v>19</v>
      </c>
      <c r="I502" s="229"/>
      <c r="J502" s="225"/>
      <c r="K502" s="225"/>
      <c r="L502" s="230"/>
      <c r="M502" s="231"/>
      <c r="N502" s="232"/>
      <c r="O502" s="232"/>
      <c r="P502" s="232"/>
      <c r="Q502" s="232"/>
      <c r="R502" s="232"/>
      <c r="S502" s="232"/>
      <c r="T502" s="23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34" t="s">
        <v>169</v>
      </c>
      <c r="AU502" s="234" t="s">
        <v>80</v>
      </c>
      <c r="AV502" s="13" t="s">
        <v>78</v>
      </c>
      <c r="AW502" s="13" t="s">
        <v>171</v>
      </c>
      <c r="AX502" s="13" t="s">
        <v>70</v>
      </c>
      <c r="AY502" s="234" t="s">
        <v>158</v>
      </c>
    </row>
    <row r="503" s="14" customFormat="1">
      <c r="A503" s="14"/>
      <c r="B503" s="235"/>
      <c r="C503" s="236"/>
      <c r="D503" s="226" t="s">
        <v>169</v>
      </c>
      <c r="E503" s="237" t="s">
        <v>19</v>
      </c>
      <c r="F503" s="238" t="s">
        <v>231</v>
      </c>
      <c r="G503" s="236"/>
      <c r="H503" s="239">
        <v>10</v>
      </c>
      <c r="I503" s="240"/>
      <c r="J503" s="236"/>
      <c r="K503" s="236"/>
      <c r="L503" s="241"/>
      <c r="M503" s="242"/>
      <c r="N503" s="243"/>
      <c r="O503" s="243"/>
      <c r="P503" s="243"/>
      <c r="Q503" s="243"/>
      <c r="R503" s="243"/>
      <c r="S503" s="243"/>
      <c r="T503" s="24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45" t="s">
        <v>169</v>
      </c>
      <c r="AU503" s="245" t="s">
        <v>80</v>
      </c>
      <c r="AV503" s="14" t="s">
        <v>80</v>
      </c>
      <c r="AW503" s="14" t="s">
        <v>171</v>
      </c>
      <c r="AX503" s="14" t="s">
        <v>70</v>
      </c>
      <c r="AY503" s="245" t="s">
        <v>158</v>
      </c>
    </row>
    <row r="504" s="15" customFormat="1">
      <c r="A504" s="15"/>
      <c r="B504" s="256"/>
      <c r="C504" s="257"/>
      <c r="D504" s="226" t="s">
        <v>169</v>
      </c>
      <c r="E504" s="258" t="s">
        <v>19</v>
      </c>
      <c r="F504" s="259" t="s">
        <v>470</v>
      </c>
      <c r="G504" s="257"/>
      <c r="H504" s="260">
        <v>10</v>
      </c>
      <c r="I504" s="261"/>
      <c r="J504" s="257"/>
      <c r="K504" s="257"/>
      <c r="L504" s="262"/>
      <c r="M504" s="263"/>
      <c r="N504" s="264"/>
      <c r="O504" s="264"/>
      <c r="P504" s="264"/>
      <c r="Q504" s="264"/>
      <c r="R504" s="264"/>
      <c r="S504" s="264"/>
      <c r="T504" s="26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66" t="s">
        <v>169</v>
      </c>
      <c r="AU504" s="266" t="s">
        <v>80</v>
      </c>
      <c r="AV504" s="15" t="s">
        <v>165</v>
      </c>
      <c r="AW504" s="15" t="s">
        <v>171</v>
      </c>
      <c r="AX504" s="15" t="s">
        <v>78</v>
      </c>
      <c r="AY504" s="266" t="s">
        <v>158</v>
      </c>
    </row>
    <row r="505" s="2" customFormat="1" ht="19.8" customHeight="1">
      <c r="A505" s="40"/>
      <c r="B505" s="41"/>
      <c r="C505" s="206" t="s">
        <v>483</v>
      </c>
      <c r="D505" s="206" t="s">
        <v>160</v>
      </c>
      <c r="E505" s="207" t="s">
        <v>849</v>
      </c>
      <c r="F505" s="208" t="s">
        <v>850</v>
      </c>
      <c r="G505" s="209" t="s">
        <v>505</v>
      </c>
      <c r="H505" s="210">
        <v>10</v>
      </c>
      <c r="I505" s="211"/>
      <c r="J505" s="212">
        <f>ROUND(I505*H505,2)</f>
        <v>0</v>
      </c>
      <c r="K505" s="208" t="s">
        <v>164</v>
      </c>
      <c r="L505" s="46"/>
      <c r="M505" s="213" t="s">
        <v>19</v>
      </c>
      <c r="N505" s="214" t="s">
        <v>41</v>
      </c>
      <c r="O505" s="86"/>
      <c r="P505" s="215">
        <f>O505*H505</f>
        <v>0</v>
      </c>
      <c r="Q505" s="215">
        <v>0</v>
      </c>
      <c r="R505" s="215">
        <f>Q505*H505</f>
        <v>0</v>
      </c>
      <c r="S505" s="215">
        <v>0</v>
      </c>
      <c r="T505" s="216">
        <f>S505*H505</f>
        <v>0</v>
      </c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R505" s="217" t="s">
        <v>165</v>
      </c>
      <c r="AT505" s="217" t="s">
        <v>160</v>
      </c>
      <c r="AU505" s="217" t="s">
        <v>80</v>
      </c>
      <c r="AY505" s="19" t="s">
        <v>158</v>
      </c>
      <c r="BE505" s="218">
        <f>IF(N505="základní",J505,0)</f>
        <v>0</v>
      </c>
      <c r="BF505" s="218">
        <f>IF(N505="snížená",J505,0)</f>
        <v>0</v>
      </c>
      <c r="BG505" s="218">
        <f>IF(N505="zákl. přenesená",J505,0)</f>
        <v>0</v>
      </c>
      <c r="BH505" s="218">
        <f>IF(N505="sníž. přenesená",J505,0)</f>
        <v>0</v>
      </c>
      <c r="BI505" s="218">
        <f>IF(N505="nulová",J505,0)</f>
        <v>0</v>
      </c>
      <c r="BJ505" s="19" t="s">
        <v>78</v>
      </c>
      <c r="BK505" s="218">
        <f>ROUND(I505*H505,2)</f>
        <v>0</v>
      </c>
      <c r="BL505" s="19" t="s">
        <v>165</v>
      </c>
      <c r="BM505" s="217" t="s">
        <v>851</v>
      </c>
    </row>
    <row r="506" s="2" customFormat="1">
      <c r="A506" s="40"/>
      <c r="B506" s="41"/>
      <c r="C506" s="42"/>
      <c r="D506" s="219" t="s">
        <v>167</v>
      </c>
      <c r="E506" s="42"/>
      <c r="F506" s="220" t="s">
        <v>852</v>
      </c>
      <c r="G506" s="42"/>
      <c r="H506" s="42"/>
      <c r="I506" s="221"/>
      <c r="J506" s="42"/>
      <c r="K506" s="42"/>
      <c r="L506" s="46"/>
      <c r="M506" s="222"/>
      <c r="N506" s="223"/>
      <c r="O506" s="86"/>
      <c r="P506" s="86"/>
      <c r="Q506" s="86"/>
      <c r="R506" s="86"/>
      <c r="S506" s="86"/>
      <c r="T506" s="87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T506" s="19" t="s">
        <v>167</v>
      </c>
      <c r="AU506" s="19" t="s">
        <v>80</v>
      </c>
    </row>
    <row r="507" s="13" customFormat="1">
      <c r="A507" s="13"/>
      <c r="B507" s="224"/>
      <c r="C507" s="225"/>
      <c r="D507" s="226" t="s">
        <v>169</v>
      </c>
      <c r="E507" s="227" t="s">
        <v>19</v>
      </c>
      <c r="F507" s="228" t="s">
        <v>755</v>
      </c>
      <c r="G507" s="225"/>
      <c r="H507" s="227" t="s">
        <v>19</v>
      </c>
      <c r="I507" s="229"/>
      <c r="J507" s="225"/>
      <c r="K507" s="225"/>
      <c r="L507" s="230"/>
      <c r="M507" s="231"/>
      <c r="N507" s="232"/>
      <c r="O507" s="232"/>
      <c r="P507" s="232"/>
      <c r="Q507" s="232"/>
      <c r="R507" s="232"/>
      <c r="S507" s="232"/>
      <c r="T507" s="23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34" t="s">
        <v>169</v>
      </c>
      <c r="AU507" s="234" t="s">
        <v>80</v>
      </c>
      <c r="AV507" s="13" t="s">
        <v>78</v>
      </c>
      <c r="AW507" s="13" t="s">
        <v>171</v>
      </c>
      <c r="AX507" s="13" t="s">
        <v>70</v>
      </c>
      <c r="AY507" s="234" t="s">
        <v>158</v>
      </c>
    </row>
    <row r="508" s="14" customFormat="1">
      <c r="A508" s="14"/>
      <c r="B508" s="235"/>
      <c r="C508" s="236"/>
      <c r="D508" s="226" t="s">
        <v>169</v>
      </c>
      <c r="E508" s="237" t="s">
        <v>19</v>
      </c>
      <c r="F508" s="238" t="s">
        <v>231</v>
      </c>
      <c r="G508" s="236"/>
      <c r="H508" s="239">
        <v>10</v>
      </c>
      <c r="I508" s="240"/>
      <c r="J508" s="236"/>
      <c r="K508" s="236"/>
      <c r="L508" s="241"/>
      <c r="M508" s="242"/>
      <c r="N508" s="243"/>
      <c r="O508" s="243"/>
      <c r="P508" s="243"/>
      <c r="Q508" s="243"/>
      <c r="R508" s="243"/>
      <c r="S508" s="243"/>
      <c r="T508" s="24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45" t="s">
        <v>169</v>
      </c>
      <c r="AU508" s="245" t="s">
        <v>80</v>
      </c>
      <c r="AV508" s="14" t="s">
        <v>80</v>
      </c>
      <c r="AW508" s="14" t="s">
        <v>171</v>
      </c>
      <c r="AX508" s="14" t="s">
        <v>70</v>
      </c>
      <c r="AY508" s="245" t="s">
        <v>158</v>
      </c>
    </row>
    <row r="509" s="15" customFormat="1">
      <c r="A509" s="15"/>
      <c r="B509" s="256"/>
      <c r="C509" s="257"/>
      <c r="D509" s="226" t="s">
        <v>169</v>
      </c>
      <c r="E509" s="258" t="s">
        <v>19</v>
      </c>
      <c r="F509" s="259" t="s">
        <v>470</v>
      </c>
      <c r="G509" s="257"/>
      <c r="H509" s="260">
        <v>10</v>
      </c>
      <c r="I509" s="261"/>
      <c r="J509" s="257"/>
      <c r="K509" s="257"/>
      <c r="L509" s="262"/>
      <c r="M509" s="263"/>
      <c r="N509" s="264"/>
      <c r="O509" s="264"/>
      <c r="P509" s="264"/>
      <c r="Q509" s="264"/>
      <c r="R509" s="264"/>
      <c r="S509" s="264"/>
      <c r="T509" s="265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66" t="s">
        <v>169</v>
      </c>
      <c r="AU509" s="266" t="s">
        <v>80</v>
      </c>
      <c r="AV509" s="15" t="s">
        <v>165</v>
      </c>
      <c r="AW509" s="15" t="s">
        <v>171</v>
      </c>
      <c r="AX509" s="15" t="s">
        <v>78</v>
      </c>
      <c r="AY509" s="266" t="s">
        <v>158</v>
      </c>
    </row>
    <row r="510" s="2" customFormat="1" ht="14.4" customHeight="1">
      <c r="A510" s="40"/>
      <c r="B510" s="41"/>
      <c r="C510" s="246" t="s">
        <v>492</v>
      </c>
      <c r="D510" s="246" t="s">
        <v>400</v>
      </c>
      <c r="E510" s="247" t="s">
        <v>853</v>
      </c>
      <c r="F510" s="248" t="s">
        <v>854</v>
      </c>
      <c r="G510" s="249" t="s">
        <v>505</v>
      </c>
      <c r="H510" s="250">
        <v>10</v>
      </c>
      <c r="I510" s="251"/>
      <c r="J510" s="252">
        <f>ROUND(I510*H510,2)</f>
        <v>0</v>
      </c>
      <c r="K510" s="248" t="s">
        <v>164</v>
      </c>
      <c r="L510" s="253"/>
      <c r="M510" s="254" t="s">
        <v>19</v>
      </c>
      <c r="N510" s="255" t="s">
        <v>41</v>
      </c>
      <c r="O510" s="86"/>
      <c r="P510" s="215">
        <f>O510*H510</f>
        <v>0</v>
      </c>
      <c r="Q510" s="215">
        <v>0.0050000000000000001</v>
      </c>
      <c r="R510" s="215">
        <f>Q510*H510</f>
        <v>0.050000000000000003</v>
      </c>
      <c r="S510" s="215">
        <v>0</v>
      </c>
      <c r="T510" s="216">
        <f>S510*H510</f>
        <v>0</v>
      </c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R510" s="217" t="s">
        <v>215</v>
      </c>
      <c r="AT510" s="217" t="s">
        <v>400</v>
      </c>
      <c r="AU510" s="217" t="s">
        <v>80</v>
      </c>
      <c r="AY510" s="19" t="s">
        <v>158</v>
      </c>
      <c r="BE510" s="218">
        <f>IF(N510="základní",J510,0)</f>
        <v>0</v>
      </c>
      <c r="BF510" s="218">
        <f>IF(N510="snížená",J510,0)</f>
        <v>0</v>
      </c>
      <c r="BG510" s="218">
        <f>IF(N510="zákl. přenesená",J510,0)</f>
        <v>0</v>
      </c>
      <c r="BH510" s="218">
        <f>IF(N510="sníž. přenesená",J510,0)</f>
        <v>0</v>
      </c>
      <c r="BI510" s="218">
        <f>IF(N510="nulová",J510,0)</f>
        <v>0</v>
      </c>
      <c r="BJ510" s="19" t="s">
        <v>78</v>
      </c>
      <c r="BK510" s="218">
        <f>ROUND(I510*H510,2)</f>
        <v>0</v>
      </c>
      <c r="BL510" s="19" t="s">
        <v>165</v>
      </c>
      <c r="BM510" s="217" t="s">
        <v>855</v>
      </c>
    </row>
    <row r="511" s="13" customFormat="1">
      <c r="A511" s="13"/>
      <c r="B511" s="224"/>
      <c r="C511" s="225"/>
      <c r="D511" s="226" t="s">
        <v>169</v>
      </c>
      <c r="E511" s="227" t="s">
        <v>19</v>
      </c>
      <c r="F511" s="228" t="s">
        <v>755</v>
      </c>
      <c r="G511" s="225"/>
      <c r="H511" s="227" t="s">
        <v>19</v>
      </c>
      <c r="I511" s="229"/>
      <c r="J511" s="225"/>
      <c r="K511" s="225"/>
      <c r="L511" s="230"/>
      <c r="M511" s="231"/>
      <c r="N511" s="232"/>
      <c r="O511" s="232"/>
      <c r="P511" s="232"/>
      <c r="Q511" s="232"/>
      <c r="R511" s="232"/>
      <c r="S511" s="232"/>
      <c r="T511" s="23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34" t="s">
        <v>169</v>
      </c>
      <c r="AU511" s="234" t="s">
        <v>80</v>
      </c>
      <c r="AV511" s="13" t="s">
        <v>78</v>
      </c>
      <c r="AW511" s="13" t="s">
        <v>171</v>
      </c>
      <c r="AX511" s="13" t="s">
        <v>70</v>
      </c>
      <c r="AY511" s="234" t="s">
        <v>158</v>
      </c>
    </row>
    <row r="512" s="14" customFormat="1">
      <c r="A512" s="14"/>
      <c r="B512" s="235"/>
      <c r="C512" s="236"/>
      <c r="D512" s="226" t="s">
        <v>169</v>
      </c>
      <c r="E512" s="237" t="s">
        <v>19</v>
      </c>
      <c r="F512" s="238" t="s">
        <v>231</v>
      </c>
      <c r="G512" s="236"/>
      <c r="H512" s="239">
        <v>10</v>
      </c>
      <c r="I512" s="240"/>
      <c r="J512" s="236"/>
      <c r="K512" s="236"/>
      <c r="L512" s="241"/>
      <c r="M512" s="242"/>
      <c r="N512" s="243"/>
      <c r="O512" s="243"/>
      <c r="P512" s="243"/>
      <c r="Q512" s="243"/>
      <c r="R512" s="243"/>
      <c r="S512" s="243"/>
      <c r="T512" s="24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45" t="s">
        <v>169</v>
      </c>
      <c r="AU512" s="245" t="s">
        <v>80</v>
      </c>
      <c r="AV512" s="14" t="s">
        <v>80</v>
      </c>
      <c r="AW512" s="14" t="s">
        <v>171</v>
      </c>
      <c r="AX512" s="14" t="s">
        <v>70</v>
      </c>
      <c r="AY512" s="245" t="s">
        <v>158</v>
      </c>
    </row>
    <row r="513" s="15" customFormat="1">
      <c r="A513" s="15"/>
      <c r="B513" s="256"/>
      <c r="C513" s="257"/>
      <c r="D513" s="226" t="s">
        <v>169</v>
      </c>
      <c r="E513" s="258" t="s">
        <v>19</v>
      </c>
      <c r="F513" s="259" t="s">
        <v>470</v>
      </c>
      <c r="G513" s="257"/>
      <c r="H513" s="260">
        <v>10</v>
      </c>
      <c r="I513" s="261"/>
      <c r="J513" s="257"/>
      <c r="K513" s="257"/>
      <c r="L513" s="262"/>
      <c r="M513" s="263"/>
      <c r="N513" s="264"/>
      <c r="O513" s="264"/>
      <c r="P513" s="264"/>
      <c r="Q513" s="264"/>
      <c r="R513" s="264"/>
      <c r="S513" s="264"/>
      <c r="T513" s="265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66" t="s">
        <v>169</v>
      </c>
      <c r="AU513" s="266" t="s">
        <v>80</v>
      </c>
      <c r="AV513" s="15" t="s">
        <v>165</v>
      </c>
      <c r="AW513" s="15" t="s">
        <v>171</v>
      </c>
      <c r="AX513" s="15" t="s">
        <v>78</v>
      </c>
      <c r="AY513" s="266" t="s">
        <v>158</v>
      </c>
    </row>
    <row r="514" s="2" customFormat="1" ht="14.4" customHeight="1">
      <c r="A514" s="40"/>
      <c r="B514" s="41"/>
      <c r="C514" s="206" t="s">
        <v>497</v>
      </c>
      <c r="D514" s="206" t="s">
        <v>160</v>
      </c>
      <c r="E514" s="207" t="s">
        <v>856</v>
      </c>
      <c r="F514" s="208" t="s">
        <v>857</v>
      </c>
      <c r="G514" s="209" t="s">
        <v>181</v>
      </c>
      <c r="H514" s="210">
        <v>312</v>
      </c>
      <c r="I514" s="211"/>
      <c r="J514" s="212">
        <f>ROUND(I514*H514,2)</f>
        <v>0</v>
      </c>
      <c r="K514" s="208" t="s">
        <v>164</v>
      </c>
      <c r="L514" s="46"/>
      <c r="M514" s="213" t="s">
        <v>19</v>
      </c>
      <c r="N514" s="214" t="s">
        <v>41</v>
      </c>
      <c r="O514" s="86"/>
      <c r="P514" s="215">
        <f>O514*H514</f>
        <v>0</v>
      </c>
      <c r="Q514" s="215">
        <v>0</v>
      </c>
      <c r="R514" s="215">
        <f>Q514*H514</f>
        <v>0</v>
      </c>
      <c r="S514" s="215">
        <v>0</v>
      </c>
      <c r="T514" s="216">
        <f>S514*H514</f>
        <v>0</v>
      </c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R514" s="217" t="s">
        <v>165</v>
      </c>
      <c r="AT514" s="217" t="s">
        <v>160</v>
      </c>
      <c r="AU514" s="217" t="s">
        <v>80</v>
      </c>
      <c r="AY514" s="19" t="s">
        <v>158</v>
      </c>
      <c r="BE514" s="218">
        <f>IF(N514="základní",J514,0)</f>
        <v>0</v>
      </c>
      <c r="BF514" s="218">
        <f>IF(N514="snížená",J514,0)</f>
        <v>0</v>
      </c>
      <c r="BG514" s="218">
        <f>IF(N514="zákl. přenesená",J514,0)</f>
        <v>0</v>
      </c>
      <c r="BH514" s="218">
        <f>IF(N514="sníž. přenesená",J514,0)</f>
        <v>0</v>
      </c>
      <c r="BI514" s="218">
        <f>IF(N514="nulová",J514,0)</f>
        <v>0</v>
      </c>
      <c r="BJ514" s="19" t="s">
        <v>78</v>
      </c>
      <c r="BK514" s="218">
        <f>ROUND(I514*H514,2)</f>
        <v>0</v>
      </c>
      <c r="BL514" s="19" t="s">
        <v>165</v>
      </c>
      <c r="BM514" s="217" t="s">
        <v>858</v>
      </c>
    </row>
    <row r="515" s="2" customFormat="1">
      <c r="A515" s="40"/>
      <c r="B515" s="41"/>
      <c r="C515" s="42"/>
      <c r="D515" s="219" t="s">
        <v>167</v>
      </c>
      <c r="E515" s="42"/>
      <c r="F515" s="220" t="s">
        <v>859</v>
      </c>
      <c r="G515" s="42"/>
      <c r="H515" s="42"/>
      <c r="I515" s="221"/>
      <c r="J515" s="42"/>
      <c r="K515" s="42"/>
      <c r="L515" s="46"/>
      <c r="M515" s="222"/>
      <c r="N515" s="223"/>
      <c r="O515" s="86"/>
      <c r="P515" s="86"/>
      <c r="Q515" s="86"/>
      <c r="R515" s="86"/>
      <c r="S515" s="86"/>
      <c r="T515" s="87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T515" s="19" t="s">
        <v>167</v>
      </c>
      <c r="AU515" s="19" t="s">
        <v>80</v>
      </c>
    </row>
    <row r="516" s="13" customFormat="1">
      <c r="A516" s="13"/>
      <c r="B516" s="224"/>
      <c r="C516" s="225"/>
      <c r="D516" s="226" t="s">
        <v>169</v>
      </c>
      <c r="E516" s="227" t="s">
        <v>19</v>
      </c>
      <c r="F516" s="228" t="s">
        <v>755</v>
      </c>
      <c r="G516" s="225"/>
      <c r="H516" s="227" t="s">
        <v>19</v>
      </c>
      <c r="I516" s="229"/>
      <c r="J516" s="225"/>
      <c r="K516" s="225"/>
      <c r="L516" s="230"/>
      <c r="M516" s="231"/>
      <c r="N516" s="232"/>
      <c r="O516" s="232"/>
      <c r="P516" s="232"/>
      <c r="Q516" s="232"/>
      <c r="R516" s="232"/>
      <c r="S516" s="232"/>
      <c r="T516" s="23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34" t="s">
        <v>169</v>
      </c>
      <c r="AU516" s="234" t="s">
        <v>80</v>
      </c>
      <c r="AV516" s="13" t="s">
        <v>78</v>
      </c>
      <c r="AW516" s="13" t="s">
        <v>171</v>
      </c>
      <c r="AX516" s="13" t="s">
        <v>70</v>
      </c>
      <c r="AY516" s="234" t="s">
        <v>158</v>
      </c>
    </row>
    <row r="517" s="14" customFormat="1">
      <c r="A517" s="14"/>
      <c r="B517" s="235"/>
      <c r="C517" s="236"/>
      <c r="D517" s="226" t="s">
        <v>169</v>
      </c>
      <c r="E517" s="237" t="s">
        <v>19</v>
      </c>
      <c r="F517" s="238" t="s">
        <v>756</v>
      </c>
      <c r="G517" s="236"/>
      <c r="H517" s="239">
        <v>312</v>
      </c>
      <c r="I517" s="240"/>
      <c r="J517" s="236"/>
      <c r="K517" s="236"/>
      <c r="L517" s="241"/>
      <c r="M517" s="242"/>
      <c r="N517" s="243"/>
      <c r="O517" s="243"/>
      <c r="P517" s="243"/>
      <c r="Q517" s="243"/>
      <c r="R517" s="243"/>
      <c r="S517" s="243"/>
      <c r="T517" s="24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45" t="s">
        <v>169</v>
      </c>
      <c r="AU517" s="245" t="s">
        <v>80</v>
      </c>
      <c r="AV517" s="14" t="s">
        <v>80</v>
      </c>
      <c r="AW517" s="14" t="s">
        <v>171</v>
      </c>
      <c r="AX517" s="14" t="s">
        <v>70</v>
      </c>
      <c r="AY517" s="245" t="s">
        <v>158</v>
      </c>
    </row>
    <row r="518" s="15" customFormat="1">
      <c r="A518" s="15"/>
      <c r="B518" s="256"/>
      <c r="C518" s="257"/>
      <c r="D518" s="226" t="s">
        <v>169</v>
      </c>
      <c r="E518" s="258" t="s">
        <v>19</v>
      </c>
      <c r="F518" s="259" t="s">
        <v>470</v>
      </c>
      <c r="G518" s="257"/>
      <c r="H518" s="260">
        <v>312</v>
      </c>
      <c r="I518" s="261"/>
      <c r="J518" s="257"/>
      <c r="K518" s="257"/>
      <c r="L518" s="262"/>
      <c r="M518" s="263"/>
      <c r="N518" s="264"/>
      <c r="O518" s="264"/>
      <c r="P518" s="264"/>
      <c r="Q518" s="264"/>
      <c r="R518" s="264"/>
      <c r="S518" s="264"/>
      <c r="T518" s="265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66" t="s">
        <v>169</v>
      </c>
      <c r="AU518" s="266" t="s">
        <v>80</v>
      </c>
      <c r="AV518" s="15" t="s">
        <v>165</v>
      </c>
      <c r="AW518" s="15" t="s">
        <v>171</v>
      </c>
      <c r="AX518" s="15" t="s">
        <v>78</v>
      </c>
      <c r="AY518" s="266" t="s">
        <v>158</v>
      </c>
    </row>
    <row r="519" s="2" customFormat="1" ht="14.4" customHeight="1">
      <c r="A519" s="40"/>
      <c r="B519" s="41"/>
      <c r="C519" s="206" t="s">
        <v>502</v>
      </c>
      <c r="D519" s="206" t="s">
        <v>160</v>
      </c>
      <c r="E519" s="207" t="s">
        <v>503</v>
      </c>
      <c r="F519" s="208" t="s">
        <v>504</v>
      </c>
      <c r="G519" s="209" t="s">
        <v>505</v>
      </c>
      <c r="H519" s="210">
        <v>4</v>
      </c>
      <c r="I519" s="211"/>
      <c r="J519" s="212">
        <f>ROUND(I519*H519,2)</f>
        <v>0</v>
      </c>
      <c r="K519" s="208" t="s">
        <v>164</v>
      </c>
      <c r="L519" s="46"/>
      <c r="M519" s="213" t="s">
        <v>19</v>
      </c>
      <c r="N519" s="214" t="s">
        <v>41</v>
      </c>
      <c r="O519" s="86"/>
      <c r="P519" s="215">
        <f>O519*H519</f>
        <v>0</v>
      </c>
      <c r="Q519" s="215">
        <v>0.45937</v>
      </c>
      <c r="R519" s="215">
        <f>Q519*H519</f>
        <v>1.83748</v>
      </c>
      <c r="S519" s="215">
        <v>0</v>
      </c>
      <c r="T519" s="216">
        <f>S519*H519</f>
        <v>0</v>
      </c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R519" s="217" t="s">
        <v>165</v>
      </c>
      <c r="AT519" s="217" t="s">
        <v>160</v>
      </c>
      <c r="AU519" s="217" t="s">
        <v>80</v>
      </c>
      <c r="AY519" s="19" t="s">
        <v>158</v>
      </c>
      <c r="BE519" s="218">
        <f>IF(N519="základní",J519,0)</f>
        <v>0</v>
      </c>
      <c r="BF519" s="218">
        <f>IF(N519="snížená",J519,0)</f>
        <v>0</v>
      </c>
      <c r="BG519" s="218">
        <f>IF(N519="zákl. přenesená",J519,0)</f>
        <v>0</v>
      </c>
      <c r="BH519" s="218">
        <f>IF(N519="sníž. přenesená",J519,0)</f>
        <v>0</v>
      </c>
      <c r="BI519" s="218">
        <f>IF(N519="nulová",J519,0)</f>
        <v>0</v>
      </c>
      <c r="BJ519" s="19" t="s">
        <v>78</v>
      </c>
      <c r="BK519" s="218">
        <f>ROUND(I519*H519,2)</f>
        <v>0</v>
      </c>
      <c r="BL519" s="19" t="s">
        <v>165</v>
      </c>
      <c r="BM519" s="217" t="s">
        <v>860</v>
      </c>
    </row>
    <row r="520" s="2" customFormat="1">
      <c r="A520" s="40"/>
      <c r="B520" s="41"/>
      <c r="C520" s="42"/>
      <c r="D520" s="219" t="s">
        <v>167</v>
      </c>
      <c r="E520" s="42"/>
      <c r="F520" s="220" t="s">
        <v>507</v>
      </c>
      <c r="G520" s="42"/>
      <c r="H520" s="42"/>
      <c r="I520" s="221"/>
      <c r="J520" s="42"/>
      <c r="K520" s="42"/>
      <c r="L520" s="46"/>
      <c r="M520" s="222"/>
      <c r="N520" s="223"/>
      <c r="O520" s="86"/>
      <c r="P520" s="86"/>
      <c r="Q520" s="86"/>
      <c r="R520" s="86"/>
      <c r="S520" s="86"/>
      <c r="T520" s="87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T520" s="19" t="s">
        <v>167</v>
      </c>
      <c r="AU520" s="19" t="s">
        <v>80</v>
      </c>
    </row>
    <row r="521" s="13" customFormat="1">
      <c r="A521" s="13"/>
      <c r="B521" s="224"/>
      <c r="C521" s="225"/>
      <c r="D521" s="226" t="s">
        <v>169</v>
      </c>
      <c r="E521" s="227" t="s">
        <v>19</v>
      </c>
      <c r="F521" s="228" t="s">
        <v>755</v>
      </c>
      <c r="G521" s="225"/>
      <c r="H521" s="227" t="s">
        <v>19</v>
      </c>
      <c r="I521" s="229"/>
      <c r="J521" s="225"/>
      <c r="K521" s="225"/>
      <c r="L521" s="230"/>
      <c r="M521" s="231"/>
      <c r="N521" s="232"/>
      <c r="O521" s="232"/>
      <c r="P521" s="232"/>
      <c r="Q521" s="232"/>
      <c r="R521" s="232"/>
      <c r="S521" s="232"/>
      <c r="T521" s="23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34" t="s">
        <v>169</v>
      </c>
      <c r="AU521" s="234" t="s">
        <v>80</v>
      </c>
      <c r="AV521" s="13" t="s">
        <v>78</v>
      </c>
      <c r="AW521" s="13" t="s">
        <v>171</v>
      </c>
      <c r="AX521" s="13" t="s">
        <v>70</v>
      </c>
      <c r="AY521" s="234" t="s">
        <v>158</v>
      </c>
    </row>
    <row r="522" s="14" customFormat="1">
      <c r="A522" s="14"/>
      <c r="B522" s="235"/>
      <c r="C522" s="236"/>
      <c r="D522" s="226" t="s">
        <v>169</v>
      </c>
      <c r="E522" s="237" t="s">
        <v>19</v>
      </c>
      <c r="F522" s="238" t="s">
        <v>861</v>
      </c>
      <c r="G522" s="236"/>
      <c r="H522" s="239">
        <v>4</v>
      </c>
      <c r="I522" s="240"/>
      <c r="J522" s="236"/>
      <c r="K522" s="236"/>
      <c r="L522" s="241"/>
      <c r="M522" s="242"/>
      <c r="N522" s="243"/>
      <c r="O522" s="243"/>
      <c r="P522" s="243"/>
      <c r="Q522" s="243"/>
      <c r="R522" s="243"/>
      <c r="S522" s="243"/>
      <c r="T522" s="24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45" t="s">
        <v>169</v>
      </c>
      <c r="AU522" s="245" t="s">
        <v>80</v>
      </c>
      <c r="AV522" s="14" t="s">
        <v>80</v>
      </c>
      <c r="AW522" s="14" t="s">
        <v>171</v>
      </c>
      <c r="AX522" s="14" t="s">
        <v>70</v>
      </c>
      <c r="AY522" s="245" t="s">
        <v>158</v>
      </c>
    </row>
    <row r="523" s="15" customFormat="1">
      <c r="A523" s="15"/>
      <c r="B523" s="256"/>
      <c r="C523" s="257"/>
      <c r="D523" s="226" t="s">
        <v>169</v>
      </c>
      <c r="E523" s="258" t="s">
        <v>19</v>
      </c>
      <c r="F523" s="259" t="s">
        <v>470</v>
      </c>
      <c r="G523" s="257"/>
      <c r="H523" s="260">
        <v>4</v>
      </c>
      <c r="I523" s="261"/>
      <c r="J523" s="257"/>
      <c r="K523" s="257"/>
      <c r="L523" s="262"/>
      <c r="M523" s="263"/>
      <c r="N523" s="264"/>
      <c r="O523" s="264"/>
      <c r="P523" s="264"/>
      <c r="Q523" s="264"/>
      <c r="R523" s="264"/>
      <c r="S523" s="264"/>
      <c r="T523" s="265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T523" s="266" t="s">
        <v>169</v>
      </c>
      <c r="AU523" s="266" t="s">
        <v>80</v>
      </c>
      <c r="AV523" s="15" t="s">
        <v>165</v>
      </c>
      <c r="AW523" s="15" t="s">
        <v>171</v>
      </c>
      <c r="AX523" s="15" t="s">
        <v>78</v>
      </c>
      <c r="AY523" s="266" t="s">
        <v>158</v>
      </c>
    </row>
    <row r="524" s="2" customFormat="1" ht="14.4" customHeight="1">
      <c r="A524" s="40"/>
      <c r="B524" s="41"/>
      <c r="C524" s="206" t="s">
        <v>467</v>
      </c>
      <c r="D524" s="206" t="s">
        <v>160</v>
      </c>
      <c r="E524" s="207" t="s">
        <v>862</v>
      </c>
      <c r="F524" s="208" t="s">
        <v>863</v>
      </c>
      <c r="G524" s="209" t="s">
        <v>505</v>
      </c>
      <c r="H524" s="210">
        <v>7</v>
      </c>
      <c r="I524" s="211"/>
      <c r="J524" s="212">
        <f>ROUND(I524*H524,2)</f>
        <v>0</v>
      </c>
      <c r="K524" s="208" t="s">
        <v>164</v>
      </c>
      <c r="L524" s="46"/>
      <c r="M524" s="213" t="s">
        <v>19</v>
      </c>
      <c r="N524" s="214" t="s">
        <v>41</v>
      </c>
      <c r="O524" s="86"/>
      <c r="P524" s="215">
        <f>O524*H524</f>
        <v>0</v>
      </c>
      <c r="Q524" s="215">
        <v>0.058029999999999998</v>
      </c>
      <c r="R524" s="215">
        <f>Q524*H524</f>
        <v>0.40620999999999996</v>
      </c>
      <c r="S524" s="215">
        <v>0</v>
      </c>
      <c r="T524" s="216">
        <f>S524*H524</f>
        <v>0</v>
      </c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R524" s="217" t="s">
        <v>165</v>
      </c>
      <c r="AT524" s="217" t="s">
        <v>160</v>
      </c>
      <c r="AU524" s="217" t="s">
        <v>80</v>
      </c>
      <c r="AY524" s="19" t="s">
        <v>158</v>
      </c>
      <c r="BE524" s="218">
        <f>IF(N524="základní",J524,0)</f>
        <v>0</v>
      </c>
      <c r="BF524" s="218">
        <f>IF(N524="snížená",J524,0)</f>
        <v>0</v>
      </c>
      <c r="BG524" s="218">
        <f>IF(N524="zákl. přenesená",J524,0)</f>
        <v>0</v>
      </c>
      <c r="BH524" s="218">
        <f>IF(N524="sníž. přenesená",J524,0)</f>
        <v>0</v>
      </c>
      <c r="BI524" s="218">
        <f>IF(N524="nulová",J524,0)</f>
        <v>0</v>
      </c>
      <c r="BJ524" s="19" t="s">
        <v>78</v>
      </c>
      <c r="BK524" s="218">
        <f>ROUND(I524*H524,2)</f>
        <v>0</v>
      </c>
      <c r="BL524" s="19" t="s">
        <v>165</v>
      </c>
      <c r="BM524" s="217" t="s">
        <v>864</v>
      </c>
    </row>
    <row r="525" s="2" customFormat="1">
      <c r="A525" s="40"/>
      <c r="B525" s="41"/>
      <c r="C525" s="42"/>
      <c r="D525" s="219" t="s">
        <v>167</v>
      </c>
      <c r="E525" s="42"/>
      <c r="F525" s="220" t="s">
        <v>865</v>
      </c>
      <c r="G525" s="42"/>
      <c r="H525" s="42"/>
      <c r="I525" s="221"/>
      <c r="J525" s="42"/>
      <c r="K525" s="42"/>
      <c r="L525" s="46"/>
      <c r="M525" s="222"/>
      <c r="N525" s="223"/>
      <c r="O525" s="86"/>
      <c r="P525" s="86"/>
      <c r="Q525" s="86"/>
      <c r="R525" s="86"/>
      <c r="S525" s="86"/>
      <c r="T525" s="87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T525" s="19" t="s">
        <v>167</v>
      </c>
      <c r="AU525" s="19" t="s">
        <v>80</v>
      </c>
    </row>
    <row r="526" s="13" customFormat="1">
      <c r="A526" s="13"/>
      <c r="B526" s="224"/>
      <c r="C526" s="225"/>
      <c r="D526" s="226" t="s">
        <v>169</v>
      </c>
      <c r="E526" s="227" t="s">
        <v>19</v>
      </c>
      <c r="F526" s="228" t="s">
        <v>755</v>
      </c>
      <c r="G526" s="225"/>
      <c r="H526" s="227" t="s">
        <v>19</v>
      </c>
      <c r="I526" s="229"/>
      <c r="J526" s="225"/>
      <c r="K526" s="225"/>
      <c r="L526" s="230"/>
      <c r="M526" s="231"/>
      <c r="N526" s="232"/>
      <c r="O526" s="232"/>
      <c r="P526" s="232"/>
      <c r="Q526" s="232"/>
      <c r="R526" s="232"/>
      <c r="S526" s="232"/>
      <c r="T526" s="23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34" t="s">
        <v>169</v>
      </c>
      <c r="AU526" s="234" t="s">
        <v>80</v>
      </c>
      <c r="AV526" s="13" t="s">
        <v>78</v>
      </c>
      <c r="AW526" s="13" t="s">
        <v>171</v>
      </c>
      <c r="AX526" s="13" t="s">
        <v>70</v>
      </c>
      <c r="AY526" s="234" t="s">
        <v>158</v>
      </c>
    </row>
    <row r="527" s="14" customFormat="1">
      <c r="A527" s="14"/>
      <c r="B527" s="235"/>
      <c r="C527" s="236"/>
      <c r="D527" s="226" t="s">
        <v>169</v>
      </c>
      <c r="E527" s="237" t="s">
        <v>19</v>
      </c>
      <c r="F527" s="238" t="s">
        <v>209</v>
      </c>
      <c r="G527" s="236"/>
      <c r="H527" s="239">
        <v>7</v>
      </c>
      <c r="I527" s="240"/>
      <c r="J527" s="236"/>
      <c r="K527" s="236"/>
      <c r="L527" s="241"/>
      <c r="M527" s="242"/>
      <c r="N527" s="243"/>
      <c r="O527" s="243"/>
      <c r="P527" s="243"/>
      <c r="Q527" s="243"/>
      <c r="R527" s="243"/>
      <c r="S527" s="243"/>
      <c r="T527" s="24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45" t="s">
        <v>169</v>
      </c>
      <c r="AU527" s="245" t="s">
        <v>80</v>
      </c>
      <c r="AV527" s="14" t="s">
        <v>80</v>
      </c>
      <c r="AW527" s="14" t="s">
        <v>171</v>
      </c>
      <c r="AX527" s="14" t="s">
        <v>70</v>
      </c>
      <c r="AY527" s="245" t="s">
        <v>158</v>
      </c>
    </row>
    <row r="528" s="15" customFormat="1">
      <c r="A528" s="15"/>
      <c r="B528" s="256"/>
      <c r="C528" s="257"/>
      <c r="D528" s="226" t="s">
        <v>169</v>
      </c>
      <c r="E528" s="258" t="s">
        <v>19</v>
      </c>
      <c r="F528" s="259" t="s">
        <v>470</v>
      </c>
      <c r="G528" s="257"/>
      <c r="H528" s="260">
        <v>7</v>
      </c>
      <c r="I528" s="261"/>
      <c r="J528" s="257"/>
      <c r="K528" s="257"/>
      <c r="L528" s="262"/>
      <c r="M528" s="263"/>
      <c r="N528" s="264"/>
      <c r="O528" s="264"/>
      <c r="P528" s="264"/>
      <c r="Q528" s="264"/>
      <c r="R528" s="264"/>
      <c r="S528" s="264"/>
      <c r="T528" s="26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66" t="s">
        <v>169</v>
      </c>
      <c r="AU528" s="266" t="s">
        <v>80</v>
      </c>
      <c r="AV528" s="15" t="s">
        <v>165</v>
      </c>
      <c r="AW528" s="15" t="s">
        <v>171</v>
      </c>
      <c r="AX528" s="15" t="s">
        <v>78</v>
      </c>
      <c r="AY528" s="266" t="s">
        <v>158</v>
      </c>
    </row>
    <row r="529" s="2" customFormat="1" ht="14.4" customHeight="1">
      <c r="A529" s="40"/>
      <c r="B529" s="41"/>
      <c r="C529" s="206" t="s">
        <v>513</v>
      </c>
      <c r="D529" s="206" t="s">
        <v>160</v>
      </c>
      <c r="E529" s="207" t="s">
        <v>866</v>
      </c>
      <c r="F529" s="208" t="s">
        <v>867</v>
      </c>
      <c r="G529" s="209" t="s">
        <v>505</v>
      </c>
      <c r="H529" s="210">
        <v>9</v>
      </c>
      <c r="I529" s="211"/>
      <c r="J529" s="212">
        <f>ROUND(I529*H529,2)</f>
        <v>0</v>
      </c>
      <c r="K529" s="208" t="s">
        <v>164</v>
      </c>
      <c r="L529" s="46"/>
      <c r="M529" s="213" t="s">
        <v>19</v>
      </c>
      <c r="N529" s="214" t="s">
        <v>41</v>
      </c>
      <c r="O529" s="86"/>
      <c r="P529" s="215">
        <f>O529*H529</f>
        <v>0</v>
      </c>
      <c r="Q529" s="215">
        <v>0.068959999999999994</v>
      </c>
      <c r="R529" s="215">
        <f>Q529*H529</f>
        <v>0.62063999999999997</v>
      </c>
      <c r="S529" s="215">
        <v>0</v>
      </c>
      <c r="T529" s="216">
        <f>S529*H529</f>
        <v>0</v>
      </c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R529" s="217" t="s">
        <v>165</v>
      </c>
      <c r="AT529" s="217" t="s">
        <v>160</v>
      </c>
      <c r="AU529" s="217" t="s">
        <v>80</v>
      </c>
      <c r="AY529" s="19" t="s">
        <v>158</v>
      </c>
      <c r="BE529" s="218">
        <f>IF(N529="základní",J529,0)</f>
        <v>0</v>
      </c>
      <c r="BF529" s="218">
        <f>IF(N529="snížená",J529,0)</f>
        <v>0</v>
      </c>
      <c r="BG529" s="218">
        <f>IF(N529="zákl. přenesená",J529,0)</f>
        <v>0</v>
      </c>
      <c r="BH529" s="218">
        <f>IF(N529="sníž. přenesená",J529,0)</f>
        <v>0</v>
      </c>
      <c r="BI529" s="218">
        <f>IF(N529="nulová",J529,0)</f>
        <v>0</v>
      </c>
      <c r="BJ529" s="19" t="s">
        <v>78</v>
      </c>
      <c r="BK529" s="218">
        <f>ROUND(I529*H529,2)</f>
        <v>0</v>
      </c>
      <c r="BL529" s="19" t="s">
        <v>165</v>
      </c>
      <c r="BM529" s="217" t="s">
        <v>868</v>
      </c>
    </row>
    <row r="530" s="2" customFormat="1">
      <c r="A530" s="40"/>
      <c r="B530" s="41"/>
      <c r="C530" s="42"/>
      <c r="D530" s="219" t="s">
        <v>167</v>
      </c>
      <c r="E530" s="42"/>
      <c r="F530" s="220" t="s">
        <v>869</v>
      </c>
      <c r="G530" s="42"/>
      <c r="H530" s="42"/>
      <c r="I530" s="221"/>
      <c r="J530" s="42"/>
      <c r="K530" s="42"/>
      <c r="L530" s="46"/>
      <c r="M530" s="222"/>
      <c r="N530" s="223"/>
      <c r="O530" s="86"/>
      <c r="P530" s="86"/>
      <c r="Q530" s="86"/>
      <c r="R530" s="86"/>
      <c r="S530" s="86"/>
      <c r="T530" s="87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T530" s="19" t="s">
        <v>167</v>
      </c>
      <c r="AU530" s="19" t="s">
        <v>80</v>
      </c>
    </row>
    <row r="531" s="13" customFormat="1">
      <c r="A531" s="13"/>
      <c r="B531" s="224"/>
      <c r="C531" s="225"/>
      <c r="D531" s="226" t="s">
        <v>169</v>
      </c>
      <c r="E531" s="227" t="s">
        <v>19</v>
      </c>
      <c r="F531" s="228" t="s">
        <v>755</v>
      </c>
      <c r="G531" s="225"/>
      <c r="H531" s="227" t="s">
        <v>19</v>
      </c>
      <c r="I531" s="229"/>
      <c r="J531" s="225"/>
      <c r="K531" s="225"/>
      <c r="L531" s="230"/>
      <c r="M531" s="231"/>
      <c r="N531" s="232"/>
      <c r="O531" s="232"/>
      <c r="P531" s="232"/>
      <c r="Q531" s="232"/>
      <c r="R531" s="232"/>
      <c r="S531" s="232"/>
      <c r="T531" s="23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34" t="s">
        <v>169</v>
      </c>
      <c r="AU531" s="234" t="s">
        <v>80</v>
      </c>
      <c r="AV531" s="13" t="s">
        <v>78</v>
      </c>
      <c r="AW531" s="13" t="s">
        <v>171</v>
      </c>
      <c r="AX531" s="13" t="s">
        <v>70</v>
      </c>
      <c r="AY531" s="234" t="s">
        <v>158</v>
      </c>
    </row>
    <row r="532" s="14" customFormat="1">
      <c r="A532" s="14"/>
      <c r="B532" s="235"/>
      <c r="C532" s="236"/>
      <c r="D532" s="226" t="s">
        <v>169</v>
      </c>
      <c r="E532" s="237" t="s">
        <v>19</v>
      </c>
      <c r="F532" s="238" t="s">
        <v>220</v>
      </c>
      <c r="G532" s="236"/>
      <c r="H532" s="239">
        <v>9</v>
      </c>
      <c r="I532" s="240"/>
      <c r="J532" s="236"/>
      <c r="K532" s="236"/>
      <c r="L532" s="241"/>
      <c r="M532" s="242"/>
      <c r="N532" s="243"/>
      <c r="O532" s="243"/>
      <c r="P532" s="243"/>
      <c r="Q532" s="243"/>
      <c r="R532" s="243"/>
      <c r="S532" s="243"/>
      <c r="T532" s="24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45" t="s">
        <v>169</v>
      </c>
      <c r="AU532" s="245" t="s">
        <v>80</v>
      </c>
      <c r="AV532" s="14" t="s">
        <v>80</v>
      </c>
      <c r="AW532" s="14" t="s">
        <v>171</v>
      </c>
      <c r="AX532" s="14" t="s">
        <v>70</v>
      </c>
      <c r="AY532" s="245" t="s">
        <v>158</v>
      </c>
    </row>
    <row r="533" s="15" customFormat="1">
      <c r="A533" s="15"/>
      <c r="B533" s="256"/>
      <c r="C533" s="257"/>
      <c r="D533" s="226" t="s">
        <v>169</v>
      </c>
      <c r="E533" s="258" t="s">
        <v>19</v>
      </c>
      <c r="F533" s="259" t="s">
        <v>470</v>
      </c>
      <c r="G533" s="257"/>
      <c r="H533" s="260">
        <v>9</v>
      </c>
      <c r="I533" s="261"/>
      <c r="J533" s="257"/>
      <c r="K533" s="257"/>
      <c r="L533" s="262"/>
      <c r="M533" s="263"/>
      <c r="N533" s="264"/>
      <c r="O533" s="264"/>
      <c r="P533" s="264"/>
      <c r="Q533" s="264"/>
      <c r="R533" s="264"/>
      <c r="S533" s="264"/>
      <c r="T533" s="265"/>
      <c r="U533" s="15"/>
      <c r="V533" s="15"/>
      <c r="W533" s="15"/>
      <c r="X533" s="15"/>
      <c r="Y533" s="15"/>
      <c r="Z533" s="15"/>
      <c r="AA533" s="15"/>
      <c r="AB533" s="15"/>
      <c r="AC533" s="15"/>
      <c r="AD533" s="15"/>
      <c r="AE533" s="15"/>
      <c r="AT533" s="266" t="s">
        <v>169</v>
      </c>
      <c r="AU533" s="266" t="s">
        <v>80</v>
      </c>
      <c r="AV533" s="15" t="s">
        <v>165</v>
      </c>
      <c r="AW533" s="15" t="s">
        <v>171</v>
      </c>
      <c r="AX533" s="15" t="s">
        <v>78</v>
      </c>
      <c r="AY533" s="266" t="s">
        <v>158</v>
      </c>
    </row>
    <row r="534" s="2" customFormat="1" ht="19.8" customHeight="1">
      <c r="A534" s="40"/>
      <c r="B534" s="41"/>
      <c r="C534" s="206" t="s">
        <v>520</v>
      </c>
      <c r="D534" s="206" t="s">
        <v>160</v>
      </c>
      <c r="E534" s="207" t="s">
        <v>870</v>
      </c>
      <c r="F534" s="208" t="s">
        <v>871</v>
      </c>
      <c r="G534" s="209" t="s">
        <v>505</v>
      </c>
      <c r="H534" s="210">
        <v>9</v>
      </c>
      <c r="I534" s="211"/>
      <c r="J534" s="212">
        <f>ROUND(I534*H534,2)</f>
        <v>0</v>
      </c>
      <c r="K534" s="208" t="s">
        <v>164</v>
      </c>
      <c r="L534" s="46"/>
      <c r="M534" s="213" t="s">
        <v>19</v>
      </c>
      <c r="N534" s="214" t="s">
        <v>41</v>
      </c>
      <c r="O534" s="86"/>
      <c r="P534" s="215">
        <f>O534*H534</f>
        <v>0</v>
      </c>
      <c r="Q534" s="215">
        <v>0.01515</v>
      </c>
      <c r="R534" s="215">
        <f>Q534*H534</f>
        <v>0.13635</v>
      </c>
      <c r="S534" s="215">
        <v>0</v>
      </c>
      <c r="T534" s="216">
        <f>S534*H534</f>
        <v>0</v>
      </c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R534" s="217" t="s">
        <v>165</v>
      </c>
      <c r="AT534" s="217" t="s">
        <v>160</v>
      </c>
      <c r="AU534" s="217" t="s">
        <v>80</v>
      </c>
      <c r="AY534" s="19" t="s">
        <v>158</v>
      </c>
      <c r="BE534" s="218">
        <f>IF(N534="základní",J534,0)</f>
        <v>0</v>
      </c>
      <c r="BF534" s="218">
        <f>IF(N534="snížená",J534,0)</f>
        <v>0</v>
      </c>
      <c r="BG534" s="218">
        <f>IF(N534="zákl. přenesená",J534,0)</f>
        <v>0</v>
      </c>
      <c r="BH534" s="218">
        <f>IF(N534="sníž. přenesená",J534,0)</f>
        <v>0</v>
      </c>
      <c r="BI534" s="218">
        <f>IF(N534="nulová",J534,0)</f>
        <v>0</v>
      </c>
      <c r="BJ534" s="19" t="s">
        <v>78</v>
      </c>
      <c r="BK534" s="218">
        <f>ROUND(I534*H534,2)</f>
        <v>0</v>
      </c>
      <c r="BL534" s="19" t="s">
        <v>165</v>
      </c>
      <c r="BM534" s="217" t="s">
        <v>872</v>
      </c>
    </row>
    <row r="535" s="2" customFormat="1">
      <c r="A535" s="40"/>
      <c r="B535" s="41"/>
      <c r="C535" s="42"/>
      <c r="D535" s="219" t="s">
        <v>167</v>
      </c>
      <c r="E535" s="42"/>
      <c r="F535" s="220" t="s">
        <v>873</v>
      </c>
      <c r="G535" s="42"/>
      <c r="H535" s="42"/>
      <c r="I535" s="221"/>
      <c r="J535" s="42"/>
      <c r="K535" s="42"/>
      <c r="L535" s="46"/>
      <c r="M535" s="222"/>
      <c r="N535" s="223"/>
      <c r="O535" s="86"/>
      <c r="P535" s="86"/>
      <c r="Q535" s="86"/>
      <c r="R535" s="86"/>
      <c r="S535" s="86"/>
      <c r="T535" s="87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T535" s="19" t="s">
        <v>167</v>
      </c>
      <c r="AU535" s="19" t="s">
        <v>80</v>
      </c>
    </row>
    <row r="536" s="13" customFormat="1">
      <c r="A536" s="13"/>
      <c r="B536" s="224"/>
      <c r="C536" s="225"/>
      <c r="D536" s="226" t="s">
        <v>169</v>
      </c>
      <c r="E536" s="227" t="s">
        <v>19</v>
      </c>
      <c r="F536" s="228" t="s">
        <v>755</v>
      </c>
      <c r="G536" s="225"/>
      <c r="H536" s="227" t="s">
        <v>19</v>
      </c>
      <c r="I536" s="229"/>
      <c r="J536" s="225"/>
      <c r="K536" s="225"/>
      <c r="L536" s="230"/>
      <c r="M536" s="231"/>
      <c r="N536" s="232"/>
      <c r="O536" s="232"/>
      <c r="P536" s="232"/>
      <c r="Q536" s="232"/>
      <c r="R536" s="232"/>
      <c r="S536" s="232"/>
      <c r="T536" s="23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34" t="s">
        <v>169</v>
      </c>
      <c r="AU536" s="234" t="s">
        <v>80</v>
      </c>
      <c r="AV536" s="13" t="s">
        <v>78</v>
      </c>
      <c r="AW536" s="13" t="s">
        <v>171</v>
      </c>
      <c r="AX536" s="13" t="s">
        <v>70</v>
      </c>
      <c r="AY536" s="234" t="s">
        <v>158</v>
      </c>
    </row>
    <row r="537" s="14" customFormat="1">
      <c r="A537" s="14"/>
      <c r="B537" s="235"/>
      <c r="C537" s="236"/>
      <c r="D537" s="226" t="s">
        <v>169</v>
      </c>
      <c r="E537" s="237" t="s">
        <v>19</v>
      </c>
      <c r="F537" s="238" t="s">
        <v>220</v>
      </c>
      <c r="G537" s="236"/>
      <c r="H537" s="239">
        <v>9</v>
      </c>
      <c r="I537" s="240"/>
      <c r="J537" s="236"/>
      <c r="K537" s="236"/>
      <c r="L537" s="241"/>
      <c r="M537" s="242"/>
      <c r="N537" s="243"/>
      <c r="O537" s="243"/>
      <c r="P537" s="243"/>
      <c r="Q537" s="243"/>
      <c r="R537" s="243"/>
      <c r="S537" s="243"/>
      <c r="T537" s="24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45" t="s">
        <v>169</v>
      </c>
      <c r="AU537" s="245" t="s">
        <v>80</v>
      </c>
      <c r="AV537" s="14" t="s">
        <v>80</v>
      </c>
      <c r="AW537" s="14" t="s">
        <v>171</v>
      </c>
      <c r="AX537" s="14" t="s">
        <v>70</v>
      </c>
      <c r="AY537" s="245" t="s">
        <v>158</v>
      </c>
    </row>
    <row r="538" s="15" customFormat="1">
      <c r="A538" s="15"/>
      <c r="B538" s="256"/>
      <c r="C538" s="257"/>
      <c r="D538" s="226" t="s">
        <v>169</v>
      </c>
      <c r="E538" s="258" t="s">
        <v>19</v>
      </c>
      <c r="F538" s="259" t="s">
        <v>470</v>
      </c>
      <c r="G538" s="257"/>
      <c r="H538" s="260">
        <v>9</v>
      </c>
      <c r="I538" s="261"/>
      <c r="J538" s="257"/>
      <c r="K538" s="257"/>
      <c r="L538" s="262"/>
      <c r="M538" s="263"/>
      <c r="N538" s="264"/>
      <c r="O538" s="264"/>
      <c r="P538" s="264"/>
      <c r="Q538" s="264"/>
      <c r="R538" s="264"/>
      <c r="S538" s="264"/>
      <c r="T538" s="265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T538" s="266" t="s">
        <v>169</v>
      </c>
      <c r="AU538" s="266" t="s">
        <v>80</v>
      </c>
      <c r="AV538" s="15" t="s">
        <v>165</v>
      </c>
      <c r="AW538" s="15" t="s">
        <v>171</v>
      </c>
      <c r="AX538" s="15" t="s">
        <v>78</v>
      </c>
      <c r="AY538" s="266" t="s">
        <v>158</v>
      </c>
    </row>
    <row r="539" s="2" customFormat="1" ht="19.8" customHeight="1">
      <c r="A539" s="40"/>
      <c r="B539" s="41"/>
      <c r="C539" s="206" t="s">
        <v>524</v>
      </c>
      <c r="D539" s="206" t="s">
        <v>160</v>
      </c>
      <c r="E539" s="207" t="s">
        <v>874</v>
      </c>
      <c r="F539" s="208" t="s">
        <v>875</v>
      </c>
      <c r="G539" s="209" t="s">
        <v>505</v>
      </c>
      <c r="H539" s="210">
        <v>6</v>
      </c>
      <c r="I539" s="211"/>
      <c r="J539" s="212">
        <f>ROUND(I539*H539,2)</f>
        <v>0</v>
      </c>
      <c r="K539" s="208" t="s">
        <v>164</v>
      </c>
      <c r="L539" s="46"/>
      <c r="M539" s="213" t="s">
        <v>19</v>
      </c>
      <c r="N539" s="214" t="s">
        <v>41</v>
      </c>
      <c r="O539" s="86"/>
      <c r="P539" s="215">
        <f>O539*H539</f>
        <v>0</v>
      </c>
      <c r="Q539" s="215">
        <v>0.022749999999999999</v>
      </c>
      <c r="R539" s="215">
        <f>Q539*H539</f>
        <v>0.13650000000000001</v>
      </c>
      <c r="S539" s="215">
        <v>0</v>
      </c>
      <c r="T539" s="216">
        <f>S539*H539</f>
        <v>0</v>
      </c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R539" s="217" t="s">
        <v>165</v>
      </c>
      <c r="AT539" s="217" t="s">
        <v>160</v>
      </c>
      <c r="AU539" s="217" t="s">
        <v>80</v>
      </c>
      <c r="AY539" s="19" t="s">
        <v>158</v>
      </c>
      <c r="BE539" s="218">
        <f>IF(N539="základní",J539,0)</f>
        <v>0</v>
      </c>
      <c r="BF539" s="218">
        <f>IF(N539="snížená",J539,0)</f>
        <v>0</v>
      </c>
      <c r="BG539" s="218">
        <f>IF(N539="zákl. přenesená",J539,0)</f>
        <v>0</v>
      </c>
      <c r="BH539" s="218">
        <f>IF(N539="sníž. přenesená",J539,0)</f>
        <v>0</v>
      </c>
      <c r="BI539" s="218">
        <f>IF(N539="nulová",J539,0)</f>
        <v>0</v>
      </c>
      <c r="BJ539" s="19" t="s">
        <v>78</v>
      </c>
      <c r="BK539" s="218">
        <f>ROUND(I539*H539,2)</f>
        <v>0</v>
      </c>
      <c r="BL539" s="19" t="s">
        <v>165</v>
      </c>
      <c r="BM539" s="217" t="s">
        <v>876</v>
      </c>
    </row>
    <row r="540" s="2" customFormat="1">
      <c r="A540" s="40"/>
      <c r="B540" s="41"/>
      <c r="C540" s="42"/>
      <c r="D540" s="219" t="s">
        <v>167</v>
      </c>
      <c r="E540" s="42"/>
      <c r="F540" s="220" t="s">
        <v>877</v>
      </c>
      <c r="G540" s="42"/>
      <c r="H540" s="42"/>
      <c r="I540" s="221"/>
      <c r="J540" s="42"/>
      <c r="K540" s="42"/>
      <c r="L540" s="46"/>
      <c r="M540" s="222"/>
      <c r="N540" s="223"/>
      <c r="O540" s="86"/>
      <c r="P540" s="86"/>
      <c r="Q540" s="86"/>
      <c r="R540" s="86"/>
      <c r="S540" s="86"/>
      <c r="T540" s="87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T540" s="19" t="s">
        <v>167</v>
      </c>
      <c r="AU540" s="19" t="s">
        <v>80</v>
      </c>
    </row>
    <row r="541" s="13" customFormat="1">
      <c r="A541" s="13"/>
      <c r="B541" s="224"/>
      <c r="C541" s="225"/>
      <c r="D541" s="226" t="s">
        <v>169</v>
      </c>
      <c r="E541" s="227" t="s">
        <v>19</v>
      </c>
      <c r="F541" s="228" t="s">
        <v>755</v>
      </c>
      <c r="G541" s="225"/>
      <c r="H541" s="227" t="s">
        <v>19</v>
      </c>
      <c r="I541" s="229"/>
      <c r="J541" s="225"/>
      <c r="K541" s="225"/>
      <c r="L541" s="230"/>
      <c r="M541" s="231"/>
      <c r="N541" s="232"/>
      <c r="O541" s="232"/>
      <c r="P541" s="232"/>
      <c r="Q541" s="232"/>
      <c r="R541" s="232"/>
      <c r="S541" s="232"/>
      <c r="T541" s="23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34" t="s">
        <v>169</v>
      </c>
      <c r="AU541" s="234" t="s">
        <v>80</v>
      </c>
      <c r="AV541" s="13" t="s">
        <v>78</v>
      </c>
      <c r="AW541" s="13" t="s">
        <v>171</v>
      </c>
      <c r="AX541" s="13" t="s">
        <v>70</v>
      </c>
      <c r="AY541" s="234" t="s">
        <v>158</v>
      </c>
    </row>
    <row r="542" s="14" customFormat="1">
      <c r="A542" s="14"/>
      <c r="B542" s="235"/>
      <c r="C542" s="236"/>
      <c r="D542" s="226" t="s">
        <v>169</v>
      </c>
      <c r="E542" s="237" t="s">
        <v>19</v>
      </c>
      <c r="F542" s="238" t="s">
        <v>204</v>
      </c>
      <c r="G542" s="236"/>
      <c r="H542" s="239">
        <v>6</v>
      </c>
      <c r="I542" s="240"/>
      <c r="J542" s="236"/>
      <c r="K542" s="236"/>
      <c r="L542" s="241"/>
      <c r="M542" s="242"/>
      <c r="N542" s="243"/>
      <c r="O542" s="243"/>
      <c r="P542" s="243"/>
      <c r="Q542" s="243"/>
      <c r="R542" s="243"/>
      <c r="S542" s="243"/>
      <c r="T542" s="24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45" t="s">
        <v>169</v>
      </c>
      <c r="AU542" s="245" t="s">
        <v>80</v>
      </c>
      <c r="AV542" s="14" t="s">
        <v>80</v>
      </c>
      <c r="AW542" s="14" t="s">
        <v>171</v>
      </c>
      <c r="AX542" s="14" t="s">
        <v>70</v>
      </c>
      <c r="AY542" s="245" t="s">
        <v>158</v>
      </c>
    </row>
    <row r="543" s="15" customFormat="1">
      <c r="A543" s="15"/>
      <c r="B543" s="256"/>
      <c r="C543" s="257"/>
      <c r="D543" s="226" t="s">
        <v>169</v>
      </c>
      <c r="E543" s="258" t="s">
        <v>19</v>
      </c>
      <c r="F543" s="259" t="s">
        <v>470</v>
      </c>
      <c r="G543" s="257"/>
      <c r="H543" s="260">
        <v>6</v>
      </c>
      <c r="I543" s="261"/>
      <c r="J543" s="257"/>
      <c r="K543" s="257"/>
      <c r="L543" s="262"/>
      <c r="M543" s="263"/>
      <c r="N543" s="264"/>
      <c r="O543" s="264"/>
      <c r="P543" s="264"/>
      <c r="Q543" s="264"/>
      <c r="R543" s="264"/>
      <c r="S543" s="264"/>
      <c r="T543" s="265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66" t="s">
        <v>169</v>
      </c>
      <c r="AU543" s="266" t="s">
        <v>80</v>
      </c>
      <c r="AV543" s="15" t="s">
        <v>165</v>
      </c>
      <c r="AW543" s="15" t="s">
        <v>171</v>
      </c>
      <c r="AX543" s="15" t="s">
        <v>78</v>
      </c>
      <c r="AY543" s="266" t="s">
        <v>158</v>
      </c>
    </row>
    <row r="544" s="2" customFormat="1" ht="19.8" customHeight="1">
      <c r="A544" s="40"/>
      <c r="B544" s="41"/>
      <c r="C544" s="206" t="s">
        <v>528</v>
      </c>
      <c r="D544" s="206" t="s">
        <v>160</v>
      </c>
      <c r="E544" s="207" t="s">
        <v>878</v>
      </c>
      <c r="F544" s="208" t="s">
        <v>879</v>
      </c>
      <c r="G544" s="209" t="s">
        <v>505</v>
      </c>
      <c r="H544" s="210">
        <v>1</v>
      </c>
      <c r="I544" s="211"/>
      <c r="J544" s="212">
        <f>ROUND(I544*H544,2)</f>
        <v>0</v>
      </c>
      <c r="K544" s="208" t="s">
        <v>164</v>
      </c>
      <c r="L544" s="46"/>
      <c r="M544" s="213" t="s">
        <v>19</v>
      </c>
      <c r="N544" s="214" t="s">
        <v>41</v>
      </c>
      <c r="O544" s="86"/>
      <c r="P544" s="215">
        <f>O544*H544</f>
        <v>0</v>
      </c>
      <c r="Q544" s="215">
        <v>0.045249999999999999</v>
      </c>
      <c r="R544" s="215">
        <f>Q544*H544</f>
        <v>0.045249999999999999</v>
      </c>
      <c r="S544" s="215">
        <v>0</v>
      </c>
      <c r="T544" s="216">
        <f>S544*H544</f>
        <v>0</v>
      </c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R544" s="217" t="s">
        <v>165</v>
      </c>
      <c r="AT544" s="217" t="s">
        <v>160</v>
      </c>
      <c r="AU544" s="217" t="s">
        <v>80</v>
      </c>
      <c r="AY544" s="19" t="s">
        <v>158</v>
      </c>
      <c r="BE544" s="218">
        <f>IF(N544="základní",J544,0)</f>
        <v>0</v>
      </c>
      <c r="BF544" s="218">
        <f>IF(N544="snížená",J544,0)</f>
        <v>0</v>
      </c>
      <c r="BG544" s="218">
        <f>IF(N544="zákl. přenesená",J544,0)</f>
        <v>0</v>
      </c>
      <c r="BH544" s="218">
        <f>IF(N544="sníž. přenesená",J544,0)</f>
        <v>0</v>
      </c>
      <c r="BI544" s="218">
        <f>IF(N544="nulová",J544,0)</f>
        <v>0</v>
      </c>
      <c r="BJ544" s="19" t="s">
        <v>78</v>
      </c>
      <c r="BK544" s="218">
        <f>ROUND(I544*H544,2)</f>
        <v>0</v>
      </c>
      <c r="BL544" s="19" t="s">
        <v>165</v>
      </c>
      <c r="BM544" s="217" t="s">
        <v>880</v>
      </c>
    </row>
    <row r="545" s="2" customFormat="1">
      <c r="A545" s="40"/>
      <c r="B545" s="41"/>
      <c r="C545" s="42"/>
      <c r="D545" s="219" t="s">
        <v>167</v>
      </c>
      <c r="E545" s="42"/>
      <c r="F545" s="220" t="s">
        <v>881</v>
      </c>
      <c r="G545" s="42"/>
      <c r="H545" s="42"/>
      <c r="I545" s="221"/>
      <c r="J545" s="42"/>
      <c r="K545" s="42"/>
      <c r="L545" s="46"/>
      <c r="M545" s="222"/>
      <c r="N545" s="223"/>
      <c r="O545" s="86"/>
      <c r="P545" s="86"/>
      <c r="Q545" s="86"/>
      <c r="R545" s="86"/>
      <c r="S545" s="86"/>
      <c r="T545" s="87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T545" s="19" t="s">
        <v>167</v>
      </c>
      <c r="AU545" s="19" t="s">
        <v>80</v>
      </c>
    </row>
    <row r="546" s="13" customFormat="1">
      <c r="A546" s="13"/>
      <c r="B546" s="224"/>
      <c r="C546" s="225"/>
      <c r="D546" s="226" t="s">
        <v>169</v>
      </c>
      <c r="E546" s="227" t="s">
        <v>19</v>
      </c>
      <c r="F546" s="228" t="s">
        <v>755</v>
      </c>
      <c r="G546" s="225"/>
      <c r="H546" s="227" t="s">
        <v>19</v>
      </c>
      <c r="I546" s="229"/>
      <c r="J546" s="225"/>
      <c r="K546" s="225"/>
      <c r="L546" s="230"/>
      <c r="M546" s="231"/>
      <c r="N546" s="232"/>
      <c r="O546" s="232"/>
      <c r="P546" s="232"/>
      <c r="Q546" s="232"/>
      <c r="R546" s="232"/>
      <c r="S546" s="232"/>
      <c r="T546" s="23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34" t="s">
        <v>169</v>
      </c>
      <c r="AU546" s="234" t="s">
        <v>80</v>
      </c>
      <c r="AV546" s="13" t="s">
        <v>78</v>
      </c>
      <c r="AW546" s="13" t="s">
        <v>171</v>
      </c>
      <c r="AX546" s="13" t="s">
        <v>70</v>
      </c>
      <c r="AY546" s="234" t="s">
        <v>158</v>
      </c>
    </row>
    <row r="547" s="14" customFormat="1">
      <c r="A547" s="14"/>
      <c r="B547" s="235"/>
      <c r="C547" s="236"/>
      <c r="D547" s="226" t="s">
        <v>169</v>
      </c>
      <c r="E547" s="237" t="s">
        <v>19</v>
      </c>
      <c r="F547" s="238" t="s">
        <v>78</v>
      </c>
      <c r="G547" s="236"/>
      <c r="H547" s="239">
        <v>1</v>
      </c>
      <c r="I547" s="240"/>
      <c r="J547" s="236"/>
      <c r="K547" s="236"/>
      <c r="L547" s="241"/>
      <c r="M547" s="242"/>
      <c r="N547" s="243"/>
      <c r="O547" s="243"/>
      <c r="P547" s="243"/>
      <c r="Q547" s="243"/>
      <c r="R547" s="243"/>
      <c r="S547" s="243"/>
      <c r="T547" s="24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45" t="s">
        <v>169</v>
      </c>
      <c r="AU547" s="245" t="s">
        <v>80</v>
      </c>
      <c r="AV547" s="14" t="s">
        <v>80</v>
      </c>
      <c r="AW547" s="14" t="s">
        <v>171</v>
      </c>
      <c r="AX547" s="14" t="s">
        <v>70</v>
      </c>
      <c r="AY547" s="245" t="s">
        <v>158</v>
      </c>
    </row>
    <row r="548" s="15" customFormat="1">
      <c r="A548" s="15"/>
      <c r="B548" s="256"/>
      <c r="C548" s="257"/>
      <c r="D548" s="226" t="s">
        <v>169</v>
      </c>
      <c r="E548" s="258" t="s">
        <v>19</v>
      </c>
      <c r="F548" s="259" t="s">
        <v>470</v>
      </c>
      <c r="G548" s="257"/>
      <c r="H548" s="260">
        <v>1</v>
      </c>
      <c r="I548" s="261"/>
      <c r="J548" s="257"/>
      <c r="K548" s="257"/>
      <c r="L548" s="262"/>
      <c r="M548" s="263"/>
      <c r="N548" s="264"/>
      <c r="O548" s="264"/>
      <c r="P548" s="264"/>
      <c r="Q548" s="264"/>
      <c r="R548" s="264"/>
      <c r="S548" s="264"/>
      <c r="T548" s="265"/>
      <c r="U548" s="15"/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T548" s="266" t="s">
        <v>169</v>
      </c>
      <c r="AU548" s="266" t="s">
        <v>80</v>
      </c>
      <c r="AV548" s="15" t="s">
        <v>165</v>
      </c>
      <c r="AW548" s="15" t="s">
        <v>171</v>
      </c>
      <c r="AX548" s="15" t="s">
        <v>78</v>
      </c>
      <c r="AY548" s="266" t="s">
        <v>158</v>
      </c>
    </row>
    <row r="549" s="2" customFormat="1" ht="14.4" customHeight="1">
      <c r="A549" s="40"/>
      <c r="B549" s="41"/>
      <c r="C549" s="206" t="s">
        <v>532</v>
      </c>
      <c r="D549" s="206" t="s">
        <v>160</v>
      </c>
      <c r="E549" s="207" t="s">
        <v>882</v>
      </c>
      <c r="F549" s="208" t="s">
        <v>883</v>
      </c>
      <c r="G549" s="209" t="s">
        <v>505</v>
      </c>
      <c r="H549" s="210">
        <v>16</v>
      </c>
      <c r="I549" s="211"/>
      <c r="J549" s="212">
        <f>ROUND(I549*H549,2)</f>
        <v>0</v>
      </c>
      <c r="K549" s="208" t="s">
        <v>164</v>
      </c>
      <c r="L549" s="46"/>
      <c r="M549" s="213" t="s">
        <v>19</v>
      </c>
      <c r="N549" s="214" t="s">
        <v>41</v>
      </c>
      <c r="O549" s="86"/>
      <c r="P549" s="215">
        <f>O549*H549</f>
        <v>0</v>
      </c>
      <c r="Q549" s="215">
        <v>0</v>
      </c>
      <c r="R549" s="215">
        <f>Q549*H549</f>
        <v>0</v>
      </c>
      <c r="S549" s="215">
        <v>0</v>
      </c>
      <c r="T549" s="216">
        <f>S549*H549</f>
        <v>0</v>
      </c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R549" s="217" t="s">
        <v>165</v>
      </c>
      <c r="AT549" s="217" t="s">
        <v>160</v>
      </c>
      <c r="AU549" s="217" t="s">
        <v>80</v>
      </c>
      <c r="AY549" s="19" t="s">
        <v>158</v>
      </c>
      <c r="BE549" s="218">
        <f>IF(N549="základní",J549,0)</f>
        <v>0</v>
      </c>
      <c r="BF549" s="218">
        <f>IF(N549="snížená",J549,0)</f>
        <v>0</v>
      </c>
      <c r="BG549" s="218">
        <f>IF(N549="zákl. přenesená",J549,0)</f>
        <v>0</v>
      </c>
      <c r="BH549" s="218">
        <f>IF(N549="sníž. přenesená",J549,0)</f>
        <v>0</v>
      </c>
      <c r="BI549" s="218">
        <f>IF(N549="nulová",J549,0)</f>
        <v>0</v>
      </c>
      <c r="BJ549" s="19" t="s">
        <v>78</v>
      </c>
      <c r="BK549" s="218">
        <f>ROUND(I549*H549,2)</f>
        <v>0</v>
      </c>
      <c r="BL549" s="19" t="s">
        <v>165</v>
      </c>
      <c r="BM549" s="217" t="s">
        <v>884</v>
      </c>
    </row>
    <row r="550" s="2" customFormat="1">
      <c r="A550" s="40"/>
      <c r="B550" s="41"/>
      <c r="C550" s="42"/>
      <c r="D550" s="219" t="s">
        <v>167</v>
      </c>
      <c r="E550" s="42"/>
      <c r="F550" s="220" t="s">
        <v>885</v>
      </c>
      <c r="G550" s="42"/>
      <c r="H550" s="42"/>
      <c r="I550" s="221"/>
      <c r="J550" s="42"/>
      <c r="K550" s="42"/>
      <c r="L550" s="46"/>
      <c r="M550" s="222"/>
      <c r="N550" s="223"/>
      <c r="O550" s="86"/>
      <c r="P550" s="86"/>
      <c r="Q550" s="86"/>
      <c r="R550" s="86"/>
      <c r="S550" s="86"/>
      <c r="T550" s="87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T550" s="19" t="s">
        <v>167</v>
      </c>
      <c r="AU550" s="19" t="s">
        <v>80</v>
      </c>
    </row>
    <row r="551" s="13" customFormat="1">
      <c r="A551" s="13"/>
      <c r="B551" s="224"/>
      <c r="C551" s="225"/>
      <c r="D551" s="226" t="s">
        <v>169</v>
      </c>
      <c r="E551" s="227" t="s">
        <v>19</v>
      </c>
      <c r="F551" s="228" t="s">
        <v>755</v>
      </c>
      <c r="G551" s="225"/>
      <c r="H551" s="227" t="s">
        <v>19</v>
      </c>
      <c r="I551" s="229"/>
      <c r="J551" s="225"/>
      <c r="K551" s="225"/>
      <c r="L551" s="230"/>
      <c r="M551" s="231"/>
      <c r="N551" s="232"/>
      <c r="O551" s="232"/>
      <c r="P551" s="232"/>
      <c r="Q551" s="232"/>
      <c r="R551" s="232"/>
      <c r="S551" s="232"/>
      <c r="T551" s="23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34" t="s">
        <v>169</v>
      </c>
      <c r="AU551" s="234" t="s">
        <v>80</v>
      </c>
      <c r="AV551" s="13" t="s">
        <v>78</v>
      </c>
      <c r="AW551" s="13" t="s">
        <v>171</v>
      </c>
      <c r="AX551" s="13" t="s">
        <v>70</v>
      </c>
      <c r="AY551" s="234" t="s">
        <v>158</v>
      </c>
    </row>
    <row r="552" s="14" customFormat="1">
      <c r="A552" s="14"/>
      <c r="B552" s="235"/>
      <c r="C552" s="236"/>
      <c r="D552" s="226" t="s">
        <v>169</v>
      </c>
      <c r="E552" s="237" t="s">
        <v>19</v>
      </c>
      <c r="F552" s="238" t="s">
        <v>285</v>
      </c>
      <c r="G552" s="236"/>
      <c r="H552" s="239">
        <v>16</v>
      </c>
      <c r="I552" s="240"/>
      <c r="J552" s="236"/>
      <c r="K552" s="236"/>
      <c r="L552" s="241"/>
      <c r="M552" s="242"/>
      <c r="N552" s="243"/>
      <c r="O552" s="243"/>
      <c r="P552" s="243"/>
      <c r="Q552" s="243"/>
      <c r="R552" s="243"/>
      <c r="S552" s="243"/>
      <c r="T552" s="24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45" t="s">
        <v>169</v>
      </c>
      <c r="AU552" s="245" t="s">
        <v>80</v>
      </c>
      <c r="AV552" s="14" t="s">
        <v>80</v>
      </c>
      <c r="AW552" s="14" t="s">
        <v>171</v>
      </c>
      <c r="AX552" s="14" t="s">
        <v>70</v>
      </c>
      <c r="AY552" s="245" t="s">
        <v>158</v>
      </c>
    </row>
    <row r="553" s="15" customFormat="1">
      <c r="A553" s="15"/>
      <c r="B553" s="256"/>
      <c r="C553" s="257"/>
      <c r="D553" s="226" t="s">
        <v>169</v>
      </c>
      <c r="E553" s="258" t="s">
        <v>19</v>
      </c>
      <c r="F553" s="259" t="s">
        <v>470</v>
      </c>
      <c r="G553" s="257"/>
      <c r="H553" s="260">
        <v>16</v>
      </c>
      <c r="I553" s="261"/>
      <c r="J553" s="257"/>
      <c r="K553" s="257"/>
      <c r="L553" s="262"/>
      <c r="M553" s="263"/>
      <c r="N553" s="264"/>
      <c r="O553" s="264"/>
      <c r="P553" s="264"/>
      <c r="Q553" s="264"/>
      <c r="R553" s="264"/>
      <c r="S553" s="264"/>
      <c r="T553" s="265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T553" s="266" t="s">
        <v>169</v>
      </c>
      <c r="AU553" s="266" t="s">
        <v>80</v>
      </c>
      <c r="AV553" s="15" t="s">
        <v>165</v>
      </c>
      <c r="AW553" s="15" t="s">
        <v>171</v>
      </c>
      <c r="AX553" s="15" t="s">
        <v>78</v>
      </c>
      <c r="AY553" s="266" t="s">
        <v>158</v>
      </c>
    </row>
    <row r="554" s="2" customFormat="1" ht="19.8" customHeight="1">
      <c r="A554" s="40"/>
      <c r="B554" s="41"/>
      <c r="C554" s="206" t="s">
        <v>536</v>
      </c>
      <c r="D554" s="206" t="s">
        <v>160</v>
      </c>
      <c r="E554" s="207" t="s">
        <v>886</v>
      </c>
      <c r="F554" s="208" t="s">
        <v>887</v>
      </c>
      <c r="G554" s="209" t="s">
        <v>505</v>
      </c>
      <c r="H554" s="210">
        <v>16</v>
      </c>
      <c r="I554" s="211"/>
      <c r="J554" s="212">
        <f>ROUND(I554*H554,2)</f>
        <v>0</v>
      </c>
      <c r="K554" s="208" t="s">
        <v>164</v>
      </c>
      <c r="L554" s="46"/>
      <c r="M554" s="213" t="s">
        <v>19</v>
      </c>
      <c r="N554" s="214" t="s">
        <v>41</v>
      </c>
      <c r="O554" s="86"/>
      <c r="P554" s="215">
        <f>O554*H554</f>
        <v>0</v>
      </c>
      <c r="Q554" s="215">
        <v>0.054539999999999998</v>
      </c>
      <c r="R554" s="215">
        <f>Q554*H554</f>
        <v>0.87263999999999997</v>
      </c>
      <c r="S554" s="215">
        <v>0</v>
      </c>
      <c r="T554" s="216">
        <f>S554*H554</f>
        <v>0</v>
      </c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R554" s="217" t="s">
        <v>165</v>
      </c>
      <c r="AT554" s="217" t="s">
        <v>160</v>
      </c>
      <c r="AU554" s="217" t="s">
        <v>80</v>
      </c>
      <c r="AY554" s="19" t="s">
        <v>158</v>
      </c>
      <c r="BE554" s="218">
        <f>IF(N554="základní",J554,0)</f>
        <v>0</v>
      </c>
      <c r="BF554" s="218">
        <f>IF(N554="snížená",J554,0)</f>
        <v>0</v>
      </c>
      <c r="BG554" s="218">
        <f>IF(N554="zákl. přenesená",J554,0)</f>
        <v>0</v>
      </c>
      <c r="BH554" s="218">
        <f>IF(N554="sníž. přenesená",J554,0)</f>
        <v>0</v>
      </c>
      <c r="BI554" s="218">
        <f>IF(N554="nulová",J554,0)</f>
        <v>0</v>
      </c>
      <c r="BJ554" s="19" t="s">
        <v>78</v>
      </c>
      <c r="BK554" s="218">
        <f>ROUND(I554*H554,2)</f>
        <v>0</v>
      </c>
      <c r="BL554" s="19" t="s">
        <v>165</v>
      </c>
      <c r="BM554" s="217" t="s">
        <v>888</v>
      </c>
    </row>
    <row r="555" s="2" customFormat="1">
      <c r="A555" s="40"/>
      <c r="B555" s="41"/>
      <c r="C555" s="42"/>
      <c r="D555" s="219" t="s">
        <v>167</v>
      </c>
      <c r="E555" s="42"/>
      <c r="F555" s="220" t="s">
        <v>889</v>
      </c>
      <c r="G555" s="42"/>
      <c r="H555" s="42"/>
      <c r="I555" s="221"/>
      <c r="J555" s="42"/>
      <c r="K555" s="42"/>
      <c r="L555" s="46"/>
      <c r="M555" s="222"/>
      <c r="N555" s="223"/>
      <c r="O555" s="86"/>
      <c r="P555" s="86"/>
      <c r="Q555" s="86"/>
      <c r="R555" s="86"/>
      <c r="S555" s="86"/>
      <c r="T555" s="87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T555" s="19" t="s">
        <v>167</v>
      </c>
      <c r="AU555" s="19" t="s">
        <v>80</v>
      </c>
    </row>
    <row r="556" s="13" customFormat="1">
      <c r="A556" s="13"/>
      <c r="B556" s="224"/>
      <c r="C556" s="225"/>
      <c r="D556" s="226" t="s">
        <v>169</v>
      </c>
      <c r="E556" s="227" t="s">
        <v>19</v>
      </c>
      <c r="F556" s="228" t="s">
        <v>755</v>
      </c>
      <c r="G556" s="225"/>
      <c r="H556" s="227" t="s">
        <v>19</v>
      </c>
      <c r="I556" s="229"/>
      <c r="J556" s="225"/>
      <c r="K556" s="225"/>
      <c r="L556" s="230"/>
      <c r="M556" s="231"/>
      <c r="N556" s="232"/>
      <c r="O556" s="232"/>
      <c r="P556" s="232"/>
      <c r="Q556" s="232"/>
      <c r="R556" s="232"/>
      <c r="S556" s="232"/>
      <c r="T556" s="23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34" t="s">
        <v>169</v>
      </c>
      <c r="AU556" s="234" t="s">
        <v>80</v>
      </c>
      <c r="AV556" s="13" t="s">
        <v>78</v>
      </c>
      <c r="AW556" s="13" t="s">
        <v>171</v>
      </c>
      <c r="AX556" s="13" t="s">
        <v>70</v>
      </c>
      <c r="AY556" s="234" t="s">
        <v>158</v>
      </c>
    </row>
    <row r="557" s="14" customFormat="1">
      <c r="A557" s="14"/>
      <c r="B557" s="235"/>
      <c r="C557" s="236"/>
      <c r="D557" s="226" t="s">
        <v>169</v>
      </c>
      <c r="E557" s="237" t="s">
        <v>19</v>
      </c>
      <c r="F557" s="238" t="s">
        <v>285</v>
      </c>
      <c r="G557" s="236"/>
      <c r="H557" s="239">
        <v>16</v>
      </c>
      <c r="I557" s="240"/>
      <c r="J557" s="236"/>
      <c r="K557" s="236"/>
      <c r="L557" s="241"/>
      <c r="M557" s="242"/>
      <c r="N557" s="243"/>
      <c r="O557" s="243"/>
      <c r="P557" s="243"/>
      <c r="Q557" s="243"/>
      <c r="R557" s="243"/>
      <c r="S557" s="243"/>
      <c r="T557" s="24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45" t="s">
        <v>169</v>
      </c>
      <c r="AU557" s="245" t="s">
        <v>80</v>
      </c>
      <c r="AV557" s="14" t="s">
        <v>80</v>
      </c>
      <c r="AW557" s="14" t="s">
        <v>171</v>
      </c>
      <c r="AX557" s="14" t="s">
        <v>70</v>
      </c>
      <c r="AY557" s="245" t="s">
        <v>158</v>
      </c>
    </row>
    <row r="558" s="15" customFormat="1">
      <c r="A558" s="15"/>
      <c r="B558" s="256"/>
      <c r="C558" s="257"/>
      <c r="D558" s="226" t="s">
        <v>169</v>
      </c>
      <c r="E558" s="258" t="s">
        <v>19</v>
      </c>
      <c r="F558" s="259" t="s">
        <v>470</v>
      </c>
      <c r="G558" s="257"/>
      <c r="H558" s="260">
        <v>16</v>
      </c>
      <c r="I558" s="261"/>
      <c r="J558" s="257"/>
      <c r="K558" s="257"/>
      <c r="L558" s="262"/>
      <c r="M558" s="263"/>
      <c r="N558" s="264"/>
      <c r="O558" s="264"/>
      <c r="P558" s="264"/>
      <c r="Q558" s="264"/>
      <c r="R558" s="264"/>
      <c r="S558" s="264"/>
      <c r="T558" s="265"/>
      <c r="U558" s="15"/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T558" s="266" t="s">
        <v>169</v>
      </c>
      <c r="AU558" s="266" t="s">
        <v>80</v>
      </c>
      <c r="AV558" s="15" t="s">
        <v>165</v>
      </c>
      <c r="AW558" s="15" t="s">
        <v>171</v>
      </c>
      <c r="AX558" s="15" t="s">
        <v>78</v>
      </c>
      <c r="AY558" s="266" t="s">
        <v>158</v>
      </c>
    </row>
    <row r="559" s="2" customFormat="1" ht="14.4" customHeight="1">
      <c r="A559" s="40"/>
      <c r="B559" s="41"/>
      <c r="C559" s="206" t="s">
        <v>540</v>
      </c>
      <c r="D559" s="206" t="s">
        <v>160</v>
      </c>
      <c r="E559" s="207" t="s">
        <v>890</v>
      </c>
      <c r="F559" s="208" t="s">
        <v>891</v>
      </c>
      <c r="G559" s="209" t="s">
        <v>181</v>
      </c>
      <c r="H559" s="210">
        <v>312</v>
      </c>
      <c r="I559" s="211"/>
      <c r="J559" s="212">
        <f>ROUND(I559*H559,2)</f>
        <v>0</v>
      </c>
      <c r="K559" s="208" t="s">
        <v>164</v>
      </c>
      <c r="L559" s="46"/>
      <c r="M559" s="213" t="s">
        <v>19</v>
      </c>
      <c r="N559" s="214" t="s">
        <v>41</v>
      </c>
      <c r="O559" s="86"/>
      <c r="P559" s="215">
        <f>O559*H559</f>
        <v>0</v>
      </c>
      <c r="Q559" s="215">
        <v>0.00019000000000000001</v>
      </c>
      <c r="R559" s="215">
        <f>Q559*H559</f>
        <v>0.059280000000000006</v>
      </c>
      <c r="S559" s="215">
        <v>0</v>
      </c>
      <c r="T559" s="216">
        <f>S559*H559</f>
        <v>0</v>
      </c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R559" s="217" t="s">
        <v>165</v>
      </c>
      <c r="AT559" s="217" t="s">
        <v>160</v>
      </c>
      <c r="AU559" s="217" t="s">
        <v>80</v>
      </c>
      <c r="AY559" s="19" t="s">
        <v>158</v>
      </c>
      <c r="BE559" s="218">
        <f>IF(N559="základní",J559,0)</f>
        <v>0</v>
      </c>
      <c r="BF559" s="218">
        <f>IF(N559="snížená",J559,0)</f>
        <v>0</v>
      </c>
      <c r="BG559" s="218">
        <f>IF(N559="zákl. přenesená",J559,0)</f>
        <v>0</v>
      </c>
      <c r="BH559" s="218">
        <f>IF(N559="sníž. přenesená",J559,0)</f>
        <v>0</v>
      </c>
      <c r="BI559" s="218">
        <f>IF(N559="nulová",J559,0)</f>
        <v>0</v>
      </c>
      <c r="BJ559" s="19" t="s">
        <v>78</v>
      </c>
      <c r="BK559" s="218">
        <f>ROUND(I559*H559,2)</f>
        <v>0</v>
      </c>
      <c r="BL559" s="19" t="s">
        <v>165</v>
      </c>
      <c r="BM559" s="217" t="s">
        <v>892</v>
      </c>
    </row>
    <row r="560" s="2" customFormat="1">
      <c r="A560" s="40"/>
      <c r="B560" s="41"/>
      <c r="C560" s="42"/>
      <c r="D560" s="219" t="s">
        <v>167</v>
      </c>
      <c r="E560" s="42"/>
      <c r="F560" s="220" t="s">
        <v>893</v>
      </c>
      <c r="G560" s="42"/>
      <c r="H560" s="42"/>
      <c r="I560" s="221"/>
      <c r="J560" s="42"/>
      <c r="K560" s="42"/>
      <c r="L560" s="46"/>
      <c r="M560" s="222"/>
      <c r="N560" s="223"/>
      <c r="O560" s="86"/>
      <c r="P560" s="86"/>
      <c r="Q560" s="86"/>
      <c r="R560" s="86"/>
      <c r="S560" s="86"/>
      <c r="T560" s="87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T560" s="19" t="s">
        <v>167</v>
      </c>
      <c r="AU560" s="19" t="s">
        <v>80</v>
      </c>
    </row>
    <row r="561" s="2" customFormat="1" ht="14.4" customHeight="1">
      <c r="A561" s="40"/>
      <c r="B561" s="41"/>
      <c r="C561" s="206" t="s">
        <v>544</v>
      </c>
      <c r="D561" s="206" t="s">
        <v>160</v>
      </c>
      <c r="E561" s="207" t="s">
        <v>592</v>
      </c>
      <c r="F561" s="208" t="s">
        <v>593</v>
      </c>
      <c r="G561" s="209" t="s">
        <v>181</v>
      </c>
      <c r="H561" s="210">
        <v>312</v>
      </c>
      <c r="I561" s="211"/>
      <c r="J561" s="212">
        <f>ROUND(I561*H561,2)</f>
        <v>0</v>
      </c>
      <c r="K561" s="208" t="s">
        <v>164</v>
      </c>
      <c r="L561" s="46"/>
      <c r="M561" s="213" t="s">
        <v>19</v>
      </c>
      <c r="N561" s="214" t="s">
        <v>41</v>
      </c>
      <c r="O561" s="86"/>
      <c r="P561" s="215">
        <f>O561*H561</f>
        <v>0</v>
      </c>
      <c r="Q561" s="215">
        <v>0.00012999999999999999</v>
      </c>
      <c r="R561" s="215">
        <f>Q561*H561</f>
        <v>0.040559999999999999</v>
      </c>
      <c r="S561" s="215">
        <v>0</v>
      </c>
      <c r="T561" s="216">
        <f>S561*H561</f>
        <v>0</v>
      </c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R561" s="217" t="s">
        <v>165</v>
      </c>
      <c r="AT561" s="217" t="s">
        <v>160</v>
      </c>
      <c r="AU561" s="217" t="s">
        <v>80</v>
      </c>
      <c r="AY561" s="19" t="s">
        <v>158</v>
      </c>
      <c r="BE561" s="218">
        <f>IF(N561="základní",J561,0)</f>
        <v>0</v>
      </c>
      <c r="BF561" s="218">
        <f>IF(N561="snížená",J561,0)</f>
        <v>0</v>
      </c>
      <c r="BG561" s="218">
        <f>IF(N561="zákl. přenesená",J561,0)</f>
        <v>0</v>
      </c>
      <c r="BH561" s="218">
        <f>IF(N561="sníž. přenesená",J561,0)</f>
        <v>0</v>
      </c>
      <c r="BI561" s="218">
        <f>IF(N561="nulová",J561,0)</f>
        <v>0</v>
      </c>
      <c r="BJ561" s="19" t="s">
        <v>78</v>
      </c>
      <c r="BK561" s="218">
        <f>ROUND(I561*H561,2)</f>
        <v>0</v>
      </c>
      <c r="BL561" s="19" t="s">
        <v>165</v>
      </c>
      <c r="BM561" s="217" t="s">
        <v>894</v>
      </c>
    </row>
    <row r="562" s="2" customFormat="1">
      <c r="A562" s="40"/>
      <c r="B562" s="41"/>
      <c r="C562" s="42"/>
      <c r="D562" s="219" t="s">
        <v>167</v>
      </c>
      <c r="E562" s="42"/>
      <c r="F562" s="220" t="s">
        <v>595</v>
      </c>
      <c r="G562" s="42"/>
      <c r="H562" s="42"/>
      <c r="I562" s="221"/>
      <c r="J562" s="42"/>
      <c r="K562" s="42"/>
      <c r="L562" s="46"/>
      <c r="M562" s="222"/>
      <c r="N562" s="223"/>
      <c r="O562" s="86"/>
      <c r="P562" s="86"/>
      <c r="Q562" s="86"/>
      <c r="R562" s="86"/>
      <c r="S562" s="86"/>
      <c r="T562" s="87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T562" s="19" t="s">
        <v>167</v>
      </c>
      <c r="AU562" s="19" t="s">
        <v>80</v>
      </c>
    </row>
    <row r="563" s="13" customFormat="1">
      <c r="A563" s="13"/>
      <c r="B563" s="224"/>
      <c r="C563" s="225"/>
      <c r="D563" s="226" t="s">
        <v>169</v>
      </c>
      <c r="E563" s="227" t="s">
        <v>19</v>
      </c>
      <c r="F563" s="228" t="s">
        <v>755</v>
      </c>
      <c r="G563" s="225"/>
      <c r="H563" s="227" t="s">
        <v>19</v>
      </c>
      <c r="I563" s="229"/>
      <c r="J563" s="225"/>
      <c r="K563" s="225"/>
      <c r="L563" s="230"/>
      <c r="M563" s="231"/>
      <c r="N563" s="232"/>
      <c r="O563" s="232"/>
      <c r="P563" s="232"/>
      <c r="Q563" s="232"/>
      <c r="R563" s="232"/>
      <c r="S563" s="232"/>
      <c r="T563" s="23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34" t="s">
        <v>169</v>
      </c>
      <c r="AU563" s="234" t="s">
        <v>80</v>
      </c>
      <c r="AV563" s="13" t="s">
        <v>78</v>
      </c>
      <c r="AW563" s="13" t="s">
        <v>171</v>
      </c>
      <c r="AX563" s="13" t="s">
        <v>70</v>
      </c>
      <c r="AY563" s="234" t="s">
        <v>158</v>
      </c>
    </row>
    <row r="564" s="14" customFormat="1">
      <c r="A564" s="14"/>
      <c r="B564" s="235"/>
      <c r="C564" s="236"/>
      <c r="D564" s="226" t="s">
        <v>169</v>
      </c>
      <c r="E564" s="237" t="s">
        <v>19</v>
      </c>
      <c r="F564" s="238" t="s">
        <v>756</v>
      </c>
      <c r="G564" s="236"/>
      <c r="H564" s="239">
        <v>312</v>
      </c>
      <c r="I564" s="240"/>
      <c r="J564" s="236"/>
      <c r="K564" s="236"/>
      <c r="L564" s="241"/>
      <c r="M564" s="242"/>
      <c r="N564" s="243"/>
      <c r="O564" s="243"/>
      <c r="P564" s="243"/>
      <c r="Q564" s="243"/>
      <c r="R564" s="243"/>
      <c r="S564" s="243"/>
      <c r="T564" s="24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45" t="s">
        <v>169</v>
      </c>
      <c r="AU564" s="245" t="s">
        <v>80</v>
      </c>
      <c r="AV564" s="14" t="s">
        <v>80</v>
      </c>
      <c r="AW564" s="14" t="s">
        <v>171</v>
      </c>
      <c r="AX564" s="14" t="s">
        <v>70</v>
      </c>
      <c r="AY564" s="245" t="s">
        <v>158</v>
      </c>
    </row>
    <row r="565" s="15" customFormat="1">
      <c r="A565" s="15"/>
      <c r="B565" s="256"/>
      <c r="C565" s="257"/>
      <c r="D565" s="226" t="s">
        <v>169</v>
      </c>
      <c r="E565" s="258" t="s">
        <v>19</v>
      </c>
      <c r="F565" s="259" t="s">
        <v>470</v>
      </c>
      <c r="G565" s="257"/>
      <c r="H565" s="260">
        <v>312</v>
      </c>
      <c r="I565" s="261"/>
      <c r="J565" s="257"/>
      <c r="K565" s="257"/>
      <c r="L565" s="262"/>
      <c r="M565" s="263"/>
      <c r="N565" s="264"/>
      <c r="O565" s="264"/>
      <c r="P565" s="264"/>
      <c r="Q565" s="264"/>
      <c r="R565" s="264"/>
      <c r="S565" s="264"/>
      <c r="T565" s="26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66" t="s">
        <v>169</v>
      </c>
      <c r="AU565" s="266" t="s">
        <v>80</v>
      </c>
      <c r="AV565" s="15" t="s">
        <v>165</v>
      </c>
      <c r="AW565" s="15" t="s">
        <v>171</v>
      </c>
      <c r="AX565" s="15" t="s">
        <v>78</v>
      </c>
      <c r="AY565" s="266" t="s">
        <v>158</v>
      </c>
    </row>
    <row r="566" s="12" customFormat="1" ht="22.8" customHeight="1">
      <c r="A566" s="12"/>
      <c r="B566" s="190"/>
      <c r="C566" s="191"/>
      <c r="D566" s="192" t="s">
        <v>69</v>
      </c>
      <c r="E566" s="204" t="s">
        <v>220</v>
      </c>
      <c r="F566" s="204" t="s">
        <v>596</v>
      </c>
      <c r="G566" s="191"/>
      <c r="H566" s="191"/>
      <c r="I566" s="194"/>
      <c r="J566" s="205">
        <f>BK566</f>
        <v>0</v>
      </c>
      <c r="K566" s="191"/>
      <c r="L566" s="196"/>
      <c r="M566" s="197"/>
      <c r="N566" s="198"/>
      <c r="O566" s="198"/>
      <c r="P566" s="199">
        <f>P567+P604</f>
        <v>0</v>
      </c>
      <c r="Q566" s="198"/>
      <c r="R566" s="199">
        <f>R567+R604</f>
        <v>6.0313982400000006</v>
      </c>
      <c r="S566" s="198"/>
      <c r="T566" s="200">
        <f>T567+T604</f>
        <v>26.019200000000001</v>
      </c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R566" s="201" t="s">
        <v>78</v>
      </c>
      <c r="AT566" s="202" t="s">
        <v>69</v>
      </c>
      <c r="AU566" s="202" t="s">
        <v>78</v>
      </c>
      <c r="AY566" s="201" t="s">
        <v>158</v>
      </c>
      <c r="BK566" s="203">
        <f>BK567+BK604</f>
        <v>0</v>
      </c>
    </row>
    <row r="567" s="12" customFormat="1" ht="20.88" customHeight="1">
      <c r="A567" s="12"/>
      <c r="B567" s="190"/>
      <c r="C567" s="191"/>
      <c r="D567" s="192" t="s">
        <v>69</v>
      </c>
      <c r="E567" s="204" t="s">
        <v>895</v>
      </c>
      <c r="F567" s="204" t="s">
        <v>896</v>
      </c>
      <c r="G567" s="191"/>
      <c r="H567" s="191"/>
      <c r="I567" s="194"/>
      <c r="J567" s="205">
        <f>BK567</f>
        <v>0</v>
      </c>
      <c r="K567" s="191"/>
      <c r="L567" s="196"/>
      <c r="M567" s="197"/>
      <c r="N567" s="198"/>
      <c r="O567" s="198"/>
      <c r="P567" s="199">
        <f>SUM(P568:P603)</f>
        <v>0</v>
      </c>
      <c r="Q567" s="198"/>
      <c r="R567" s="199">
        <f>SUM(R568:R603)</f>
        <v>6.0313982400000006</v>
      </c>
      <c r="S567" s="198"/>
      <c r="T567" s="200">
        <f>SUM(T568:T603)</f>
        <v>0</v>
      </c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R567" s="201" t="s">
        <v>78</v>
      </c>
      <c r="AT567" s="202" t="s">
        <v>69</v>
      </c>
      <c r="AU567" s="202" t="s">
        <v>80</v>
      </c>
      <c r="AY567" s="201" t="s">
        <v>158</v>
      </c>
      <c r="BK567" s="203">
        <f>SUM(BK568:BK603)</f>
        <v>0</v>
      </c>
    </row>
    <row r="568" s="2" customFormat="1" ht="22.2" customHeight="1">
      <c r="A568" s="40"/>
      <c r="B568" s="41"/>
      <c r="C568" s="206" t="s">
        <v>548</v>
      </c>
      <c r="D568" s="206" t="s">
        <v>160</v>
      </c>
      <c r="E568" s="207" t="s">
        <v>897</v>
      </c>
      <c r="F568" s="208" t="s">
        <v>898</v>
      </c>
      <c r="G568" s="209" t="s">
        <v>181</v>
      </c>
      <c r="H568" s="210">
        <v>21.600000000000001</v>
      </c>
      <c r="I568" s="211"/>
      <c r="J568" s="212">
        <f>ROUND(I568*H568,2)</f>
        <v>0</v>
      </c>
      <c r="K568" s="208" t="s">
        <v>164</v>
      </c>
      <c r="L568" s="46"/>
      <c r="M568" s="213" t="s">
        <v>19</v>
      </c>
      <c r="N568" s="214" t="s">
        <v>41</v>
      </c>
      <c r="O568" s="86"/>
      <c r="P568" s="215">
        <f>O568*H568</f>
        <v>0</v>
      </c>
      <c r="Q568" s="215">
        <v>0.18292</v>
      </c>
      <c r="R568" s="215">
        <f>Q568*H568</f>
        <v>3.9510720000000004</v>
      </c>
      <c r="S568" s="215">
        <v>0</v>
      </c>
      <c r="T568" s="216">
        <f>S568*H568</f>
        <v>0</v>
      </c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R568" s="217" t="s">
        <v>165</v>
      </c>
      <c r="AT568" s="217" t="s">
        <v>160</v>
      </c>
      <c r="AU568" s="217" t="s">
        <v>178</v>
      </c>
      <c r="AY568" s="19" t="s">
        <v>158</v>
      </c>
      <c r="BE568" s="218">
        <f>IF(N568="základní",J568,0)</f>
        <v>0</v>
      </c>
      <c r="BF568" s="218">
        <f>IF(N568="snížená",J568,0)</f>
        <v>0</v>
      </c>
      <c r="BG568" s="218">
        <f>IF(N568="zákl. přenesená",J568,0)</f>
        <v>0</v>
      </c>
      <c r="BH568" s="218">
        <f>IF(N568="sníž. přenesená",J568,0)</f>
        <v>0</v>
      </c>
      <c r="BI568" s="218">
        <f>IF(N568="nulová",J568,0)</f>
        <v>0</v>
      </c>
      <c r="BJ568" s="19" t="s">
        <v>78</v>
      </c>
      <c r="BK568" s="218">
        <f>ROUND(I568*H568,2)</f>
        <v>0</v>
      </c>
      <c r="BL568" s="19" t="s">
        <v>165</v>
      </c>
      <c r="BM568" s="217" t="s">
        <v>899</v>
      </c>
    </row>
    <row r="569" s="2" customFormat="1">
      <c r="A569" s="40"/>
      <c r="B569" s="41"/>
      <c r="C569" s="42"/>
      <c r="D569" s="219" t="s">
        <v>167</v>
      </c>
      <c r="E569" s="42"/>
      <c r="F569" s="220" t="s">
        <v>900</v>
      </c>
      <c r="G569" s="42"/>
      <c r="H569" s="42"/>
      <c r="I569" s="221"/>
      <c r="J569" s="42"/>
      <c r="K569" s="42"/>
      <c r="L569" s="46"/>
      <c r="M569" s="222"/>
      <c r="N569" s="223"/>
      <c r="O569" s="86"/>
      <c r="P569" s="86"/>
      <c r="Q569" s="86"/>
      <c r="R569" s="86"/>
      <c r="S569" s="86"/>
      <c r="T569" s="87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T569" s="19" t="s">
        <v>167</v>
      </c>
      <c r="AU569" s="19" t="s">
        <v>178</v>
      </c>
    </row>
    <row r="570" s="13" customFormat="1">
      <c r="A570" s="13"/>
      <c r="B570" s="224"/>
      <c r="C570" s="225"/>
      <c r="D570" s="226" t="s">
        <v>169</v>
      </c>
      <c r="E570" s="227" t="s">
        <v>19</v>
      </c>
      <c r="F570" s="228" t="s">
        <v>901</v>
      </c>
      <c r="G570" s="225"/>
      <c r="H570" s="227" t="s">
        <v>19</v>
      </c>
      <c r="I570" s="229"/>
      <c r="J570" s="225"/>
      <c r="K570" s="225"/>
      <c r="L570" s="230"/>
      <c r="M570" s="231"/>
      <c r="N570" s="232"/>
      <c r="O570" s="232"/>
      <c r="P570" s="232"/>
      <c r="Q570" s="232"/>
      <c r="R570" s="232"/>
      <c r="S570" s="232"/>
      <c r="T570" s="23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34" t="s">
        <v>169</v>
      </c>
      <c r="AU570" s="234" t="s">
        <v>178</v>
      </c>
      <c r="AV570" s="13" t="s">
        <v>78</v>
      </c>
      <c r="AW570" s="13" t="s">
        <v>171</v>
      </c>
      <c r="AX570" s="13" t="s">
        <v>70</v>
      </c>
      <c r="AY570" s="234" t="s">
        <v>158</v>
      </c>
    </row>
    <row r="571" s="14" customFormat="1">
      <c r="A571" s="14"/>
      <c r="B571" s="235"/>
      <c r="C571" s="236"/>
      <c r="D571" s="226" t="s">
        <v>169</v>
      </c>
      <c r="E571" s="237" t="s">
        <v>19</v>
      </c>
      <c r="F571" s="238" t="s">
        <v>902</v>
      </c>
      <c r="G571" s="236"/>
      <c r="H571" s="239">
        <v>2.3999999999999999</v>
      </c>
      <c r="I571" s="240"/>
      <c r="J571" s="236"/>
      <c r="K571" s="236"/>
      <c r="L571" s="241"/>
      <c r="M571" s="242"/>
      <c r="N571" s="243"/>
      <c r="O571" s="243"/>
      <c r="P571" s="243"/>
      <c r="Q571" s="243"/>
      <c r="R571" s="243"/>
      <c r="S571" s="243"/>
      <c r="T571" s="24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45" t="s">
        <v>169</v>
      </c>
      <c r="AU571" s="245" t="s">
        <v>178</v>
      </c>
      <c r="AV571" s="14" t="s">
        <v>80</v>
      </c>
      <c r="AW571" s="14" t="s">
        <v>171</v>
      </c>
      <c r="AX571" s="14" t="s">
        <v>70</v>
      </c>
      <c r="AY571" s="245" t="s">
        <v>158</v>
      </c>
    </row>
    <row r="572" s="14" customFormat="1">
      <c r="A572" s="14"/>
      <c r="B572" s="235"/>
      <c r="C572" s="236"/>
      <c r="D572" s="226" t="s">
        <v>169</v>
      </c>
      <c r="E572" s="237" t="s">
        <v>19</v>
      </c>
      <c r="F572" s="238" t="s">
        <v>903</v>
      </c>
      <c r="G572" s="236"/>
      <c r="H572" s="239">
        <v>2.3999999999999999</v>
      </c>
      <c r="I572" s="240"/>
      <c r="J572" s="236"/>
      <c r="K572" s="236"/>
      <c r="L572" s="241"/>
      <c r="M572" s="242"/>
      <c r="N572" s="243"/>
      <c r="O572" s="243"/>
      <c r="P572" s="243"/>
      <c r="Q572" s="243"/>
      <c r="R572" s="243"/>
      <c r="S572" s="243"/>
      <c r="T572" s="24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45" t="s">
        <v>169</v>
      </c>
      <c r="AU572" s="245" t="s">
        <v>178</v>
      </c>
      <c r="AV572" s="14" t="s">
        <v>80</v>
      </c>
      <c r="AW572" s="14" t="s">
        <v>171</v>
      </c>
      <c r="AX572" s="14" t="s">
        <v>70</v>
      </c>
      <c r="AY572" s="245" t="s">
        <v>158</v>
      </c>
    </row>
    <row r="573" s="14" customFormat="1">
      <c r="A573" s="14"/>
      <c r="B573" s="235"/>
      <c r="C573" s="236"/>
      <c r="D573" s="226" t="s">
        <v>169</v>
      </c>
      <c r="E573" s="237" t="s">
        <v>19</v>
      </c>
      <c r="F573" s="238" t="s">
        <v>904</v>
      </c>
      <c r="G573" s="236"/>
      <c r="H573" s="239">
        <v>2.3999999999999999</v>
      </c>
      <c r="I573" s="240"/>
      <c r="J573" s="236"/>
      <c r="K573" s="236"/>
      <c r="L573" s="241"/>
      <c r="M573" s="242"/>
      <c r="N573" s="243"/>
      <c r="O573" s="243"/>
      <c r="P573" s="243"/>
      <c r="Q573" s="243"/>
      <c r="R573" s="243"/>
      <c r="S573" s="243"/>
      <c r="T573" s="24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45" t="s">
        <v>169</v>
      </c>
      <c r="AU573" s="245" t="s">
        <v>178</v>
      </c>
      <c r="AV573" s="14" t="s">
        <v>80</v>
      </c>
      <c r="AW573" s="14" t="s">
        <v>171</v>
      </c>
      <c r="AX573" s="14" t="s">
        <v>70</v>
      </c>
      <c r="AY573" s="245" t="s">
        <v>158</v>
      </c>
    </row>
    <row r="574" s="14" customFormat="1">
      <c r="A574" s="14"/>
      <c r="B574" s="235"/>
      <c r="C574" s="236"/>
      <c r="D574" s="226" t="s">
        <v>169</v>
      </c>
      <c r="E574" s="237" t="s">
        <v>19</v>
      </c>
      <c r="F574" s="238" t="s">
        <v>905</v>
      </c>
      <c r="G574" s="236"/>
      <c r="H574" s="239">
        <v>2.3999999999999999</v>
      </c>
      <c r="I574" s="240"/>
      <c r="J574" s="236"/>
      <c r="K574" s="236"/>
      <c r="L574" s="241"/>
      <c r="M574" s="242"/>
      <c r="N574" s="243"/>
      <c r="O574" s="243"/>
      <c r="P574" s="243"/>
      <c r="Q574" s="243"/>
      <c r="R574" s="243"/>
      <c r="S574" s="243"/>
      <c r="T574" s="24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45" t="s">
        <v>169</v>
      </c>
      <c r="AU574" s="245" t="s">
        <v>178</v>
      </c>
      <c r="AV574" s="14" t="s">
        <v>80</v>
      </c>
      <c r="AW574" s="14" t="s">
        <v>171</v>
      </c>
      <c r="AX574" s="14" t="s">
        <v>70</v>
      </c>
      <c r="AY574" s="245" t="s">
        <v>158</v>
      </c>
    </row>
    <row r="575" s="14" customFormat="1">
      <c r="A575" s="14"/>
      <c r="B575" s="235"/>
      <c r="C575" s="236"/>
      <c r="D575" s="226" t="s">
        <v>169</v>
      </c>
      <c r="E575" s="237" t="s">
        <v>19</v>
      </c>
      <c r="F575" s="238" t="s">
        <v>906</v>
      </c>
      <c r="G575" s="236"/>
      <c r="H575" s="239">
        <v>2.3999999999999999</v>
      </c>
      <c r="I575" s="240"/>
      <c r="J575" s="236"/>
      <c r="K575" s="236"/>
      <c r="L575" s="241"/>
      <c r="M575" s="242"/>
      <c r="N575" s="243"/>
      <c r="O575" s="243"/>
      <c r="P575" s="243"/>
      <c r="Q575" s="243"/>
      <c r="R575" s="243"/>
      <c r="S575" s="243"/>
      <c r="T575" s="24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45" t="s">
        <v>169</v>
      </c>
      <c r="AU575" s="245" t="s">
        <v>178</v>
      </c>
      <c r="AV575" s="14" t="s">
        <v>80</v>
      </c>
      <c r="AW575" s="14" t="s">
        <v>171</v>
      </c>
      <c r="AX575" s="14" t="s">
        <v>70</v>
      </c>
      <c r="AY575" s="245" t="s">
        <v>158</v>
      </c>
    </row>
    <row r="576" s="14" customFormat="1">
      <c r="A576" s="14"/>
      <c r="B576" s="235"/>
      <c r="C576" s="236"/>
      <c r="D576" s="226" t="s">
        <v>169</v>
      </c>
      <c r="E576" s="237" t="s">
        <v>19</v>
      </c>
      <c r="F576" s="238" t="s">
        <v>907</v>
      </c>
      <c r="G576" s="236"/>
      <c r="H576" s="239">
        <v>2.3999999999999999</v>
      </c>
      <c r="I576" s="240"/>
      <c r="J576" s="236"/>
      <c r="K576" s="236"/>
      <c r="L576" s="241"/>
      <c r="M576" s="242"/>
      <c r="N576" s="243"/>
      <c r="O576" s="243"/>
      <c r="P576" s="243"/>
      <c r="Q576" s="243"/>
      <c r="R576" s="243"/>
      <c r="S576" s="243"/>
      <c r="T576" s="24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45" t="s">
        <v>169</v>
      </c>
      <c r="AU576" s="245" t="s">
        <v>178</v>
      </c>
      <c r="AV576" s="14" t="s">
        <v>80</v>
      </c>
      <c r="AW576" s="14" t="s">
        <v>171</v>
      </c>
      <c r="AX576" s="14" t="s">
        <v>70</v>
      </c>
      <c r="AY576" s="245" t="s">
        <v>158</v>
      </c>
    </row>
    <row r="577" s="14" customFormat="1">
      <c r="A577" s="14"/>
      <c r="B577" s="235"/>
      <c r="C577" s="236"/>
      <c r="D577" s="226" t="s">
        <v>169</v>
      </c>
      <c r="E577" s="237" t="s">
        <v>19</v>
      </c>
      <c r="F577" s="238" t="s">
        <v>908</v>
      </c>
      <c r="G577" s="236"/>
      <c r="H577" s="239">
        <v>2.3999999999999999</v>
      </c>
      <c r="I577" s="240"/>
      <c r="J577" s="236"/>
      <c r="K577" s="236"/>
      <c r="L577" s="241"/>
      <c r="M577" s="242"/>
      <c r="N577" s="243"/>
      <c r="O577" s="243"/>
      <c r="P577" s="243"/>
      <c r="Q577" s="243"/>
      <c r="R577" s="243"/>
      <c r="S577" s="243"/>
      <c r="T577" s="24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45" t="s">
        <v>169</v>
      </c>
      <c r="AU577" s="245" t="s">
        <v>178</v>
      </c>
      <c r="AV577" s="14" t="s">
        <v>80</v>
      </c>
      <c r="AW577" s="14" t="s">
        <v>171</v>
      </c>
      <c r="AX577" s="14" t="s">
        <v>70</v>
      </c>
      <c r="AY577" s="245" t="s">
        <v>158</v>
      </c>
    </row>
    <row r="578" s="14" customFormat="1">
      <c r="A578" s="14"/>
      <c r="B578" s="235"/>
      <c r="C578" s="236"/>
      <c r="D578" s="226" t="s">
        <v>169</v>
      </c>
      <c r="E578" s="237" t="s">
        <v>19</v>
      </c>
      <c r="F578" s="238" t="s">
        <v>909</v>
      </c>
      <c r="G578" s="236"/>
      <c r="H578" s="239">
        <v>2.3999999999999999</v>
      </c>
      <c r="I578" s="240"/>
      <c r="J578" s="236"/>
      <c r="K578" s="236"/>
      <c r="L578" s="241"/>
      <c r="M578" s="242"/>
      <c r="N578" s="243"/>
      <c r="O578" s="243"/>
      <c r="P578" s="243"/>
      <c r="Q578" s="243"/>
      <c r="R578" s="243"/>
      <c r="S578" s="243"/>
      <c r="T578" s="24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45" t="s">
        <v>169</v>
      </c>
      <c r="AU578" s="245" t="s">
        <v>178</v>
      </c>
      <c r="AV578" s="14" t="s">
        <v>80</v>
      </c>
      <c r="AW578" s="14" t="s">
        <v>171</v>
      </c>
      <c r="AX578" s="14" t="s">
        <v>70</v>
      </c>
      <c r="AY578" s="245" t="s">
        <v>158</v>
      </c>
    </row>
    <row r="579" s="14" customFormat="1">
      <c r="A579" s="14"/>
      <c r="B579" s="235"/>
      <c r="C579" s="236"/>
      <c r="D579" s="226" t="s">
        <v>169</v>
      </c>
      <c r="E579" s="237" t="s">
        <v>19</v>
      </c>
      <c r="F579" s="238" t="s">
        <v>910</v>
      </c>
      <c r="G579" s="236"/>
      <c r="H579" s="239">
        <v>2.3999999999999999</v>
      </c>
      <c r="I579" s="240"/>
      <c r="J579" s="236"/>
      <c r="K579" s="236"/>
      <c r="L579" s="241"/>
      <c r="M579" s="242"/>
      <c r="N579" s="243"/>
      <c r="O579" s="243"/>
      <c r="P579" s="243"/>
      <c r="Q579" s="243"/>
      <c r="R579" s="243"/>
      <c r="S579" s="243"/>
      <c r="T579" s="24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45" t="s">
        <v>169</v>
      </c>
      <c r="AU579" s="245" t="s">
        <v>178</v>
      </c>
      <c r="AV579" s="14" t="s">
        <v>80</v>
      </c>
      <c r="AW579" s="14" t="s">
        <v>171</v>
      </c>
      <c r="AX579" s="14" t="s">
        <v>70</v>
      </c>
      <c r="AY579" s="245" t="s">
        <v>158</v>
      </c>
    </row>
    <row r="580" s="2" customFormat="1" ht="14.4" customHeight="1">
      <c r="A580" s="40"/>
      <c r="B580" s="41"/>
      <c r="C580" s="246" t="s">
        <v>552</v>
      </c>
      <c r="D580" s="246" t="s">
        <v>400</v>
      </c>
      <c r="E580" s="247" t="s">
        <v>911</v>
      </c>
      <c r="F580" s="248" t="s">
        <v>912</v>
      </c>
      <c r="G580" s="249" t="s">
        <v>181</v>
      </c>
      <c r="H580" s="250">
        <v>11.016</v>
      </c>
      <c r="I580" s="251"/>
      <c r="J580" s="252">
        <f>ROUND(I580*H580,2)</f>
        <v>0</v>
      </c>
      <c r="K580" s="248" t="s">
        <v>164</v>
      </c>
      <c r="L580" s="253"/>
      <c r="M580" s="254" t="s">
        <v>19</v>
      </c>
      <c r="N580" s="255" t="s">
        <v>41</v>
      </c>
      <c r="O580" s="86"/>
      <c r="P580" s="215">
        <f>O580*H580</f>
        <v>0</v>
      </c>
      <c r="Q580" s="215">
        <v>0.056120000000000003</v>
      </c>
      <c r="R580" s="215">
        <f>Q580*H580</f>
        <v>0.61821792000000009</v>
      </c>
      <c r="S580" s="215">
        <v>0</v>
      </c>
      <c r="T580" s="216">
        <f>S580*H580</f>
        <v>0</v>
      </c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R580" s="217" t="s">
        <v>215</v>
      </c>
      <c r="AT580" s="217" t="s">
        <v>400</v>
      </c>
      <c r="AU580" s="217" t="s">
        <v>178</v>
      </c>
      <c r="AY580" s="19" t="s">
        <v>158</v>
      </c>
      <c r="BE580" s="218">
        <f>IF(N580="základní",J580,0)</f>
        <v>0</v>
      </c>
      <c r="BF580" s="218">
        <f>IF(N580="snížená",J580,0)</f>
        <v>0</v>
      </c>
      <c r="BG580" s="218">
        <f>IF(N580="zákl. přenesená",J580,0)</f>
        <v>0</v>
      </c>
      <c r="BH580" s="218">
        <f>IF(N580="sníž. přenesená",J580,0)</f>
        <v>0</v>
      </c>
      <c r="BI580" s="218">
        <f>IF(N580="nulová",J580,0)</f>
        <v>0</v>
      </c>
      <c r="BJ580" s="19" t="s">
        <v>78</v>
      </c>
      <c r="BK580" s="218">
        <f>ROUND(I580*H580,2)</f>
        <v>0</v>
      </c>
      <c r="BL580" s="19" t="s">
        <v>165</v>
      </c>
      <c r="BM580" s="217" t="s">
        <v>913</v>
      </c>
    </row>
    <row r="581" s="13" customFormat="1">
      <c r="A581" s="13"/>
      <c r="B581" s="224"/>
      <c r="C581" s="225"/>
      <c r="D581" s="226" t="s">
        <v>169</v>
      </c>
      <c r="E581" s="227" t="s">
        <v>19</v>
      </c>
      <c r="F581" s="228" t="s">
        <v>914</v>
      </c>
      <c r="G581" s="225"/>
      <c r="H581" s="227" t="s">
        <v>19</v>
      </c>
      <c r="I581" s="229"/>
      <c r="J581" s="225"/>
      <c r="K581" s="225"/>
      <c r="L581" s="230"/>
      <c r="M581" s="231"/>
      <c r="N581" s="232"/>
      <c r="O581" s="232"/>
      <c r="P581" s="232"/>
      <c r="Q581" s="232"/>
      <c r="R581" s="232"/>
      <c r="S581" s="232"/>
      <c r="T581" s="23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34" t="s">
        <v>169</v>
      </c>
      <c r="AU581" s="234" t="s">
        <v>178</v>
      </c>
      <c r="AV581" s="13" t="s">
        <v>78</v>
      </c>
      <c r="AW581" s="13" t="s">
        <v>171</v>
      </c>
      <c r="AX581" s="13" t="s">
        <v>70</v>
      </c>
      <c r="AY581" s="234" t="s">
        <v>158</v>
      </c>
    </row>
    <row r="582" s="14" customFormat="1">
      <c r="A582" s="14"/>
      <c r="B582" s="235"/>
      <c r="C582" s="236"/>
      <c r="D582" s="226" t="s">
        <v>169</v>
      </c>
      <c r="E582" s="237" t="s">
        <v>19</v>
      </c>
      <c r="F582" s="238" t="s">
        <v>902</v>
      </c>
      <c r="G582" s="236"/>
      <c r="H582" s="239">
        <v>2.3999999999999999</v>
      </c>
      <c r="I582" s="240"/>
      <c r="J582" s="236"/>
      <c r="K582" s="236"/>
      <c r="L582" s="241"/>
      <c r="M582" s="242"/>
      <c r="N582" s="243"/>
      <c r="O582" s="243"/>
      <c r="P582" s="243"/>
      <c r="Q582" s="243"/>
      <c r="R582" s="243"/>
      <c r="S582" s="243"/>
      <c r="T582" s="24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45" t="s">
        <v>169</v>
      </c>
      <c r="AU582" s="245" t="s">
        <v>178</v>
      </c>
      <c r="AV582" s="14" t="s">
        <v>80</v>
      </c>
      <c r="AW582" s="14" t="s">
        <v>171</v>
      </c>
      <c r="AX582" s="14" t="s">
        <v>70</v>
      </c>
      <c r="AY582" s="245" t="s">
        <v>158</v>
      </c>
    </row>
    <row r="583" s="14" customFormat="1">
      <c r="A583" s="14"/>
      <c r="B583" s="235"/>
      <c r="C583" s="236"/>
      <c r="D583" s="226" t="s">
        <v>169</v>
      </c>
      <c r="E583" s="237" t="s">
        <v>19</v>
      </c>
      <c r="F583" s="238" t="s">
        <v>903</v>
      </c>
      <c r="G583" s="236"/>
      <c r="H583" s="239">
        <v>2.3999999999999999</v>
      </c>
      <c r="I583" s="240"/>
      <c r="J583" s="236"/>
      <c r="K583" s="236"/>
      <c r="L583" s="241"/>
      <c r="M583" s="242"/>
      <c r="N583" s="243"/>
      <c r="O583" s="243"/>
      <c r="P583" s="243"/>
      <c r="Q583" s="243"/>
      <c r="R583" s="243"/>
      <c r="S583" s="243"/>
      <c r="T583" s="24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45" t="s">
        <v>169</v>
      </c>
      <c r="AU583" s="245" t="s">
        <v>178</v>
      </c>
      <c r="AV583" s="14" t="s">
        <v>80</v>
      </c>
      <c r="AW583" s="14" t="s">
        <v>171</v>
      </c>
      <c r="AX583" s="14" t="s">
        <v>70</v>
      </c>
      <c r="AY583" s="245" t="s">
        <v>158</v>
      </c>
    </row>
    <row r="584" s="14" customFormat="1">
      <c r="A584" s="14"/>
      <c r="B584" s="235"/>
      <c r="C584" s="236"/>
      <c r="D584" s="226" t="s">
        <v>169</v>
      </c>
      <c r="E584" s="237" t="s">
        <v>19</v>
      </c>
      <c r="F584" s="238" t="s">
        <v>904</v>
      </c>
      <c r="G584" s="236"/>
      <c r="H584" s="239">
        <v>2.3999999999999999</v>
      </c>
      <c r="I584" s="240"/>
      <c r="J584" s="236"/>
      <c r="K584" s="236"/>
      <c r="L584" s="241"/>
      <c r="M584" s="242"/>
      <c r="N584" s="243"/>
      <c r="O584" s="243"/>
      <c r="P584" s="243"/>
      <c r="Q584" s="243"/>
      <c r="R584" s="243"/>
      <c r="S584" s="243"/>
      <c r="T584" s="24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45" t="s">
        <v>169</v>
      </c>
      <c r="AU584" s="245" t="s">
        <v>178</v>
      </c>
      <c r="AV584" s="14" t="s">
        <v>80</v>
      </c>
      <c r="AW584" s="14" t="s">
        <v>171</v>
      </c>
      <c r="AX584" s="14" t="s">
        <v>70</v>
      </c>
      <c r="AY584" s="245" t="s">
        <v>158</v>
      </c>
    </row>
    <row r="585" s="14" customFormat="1">
      <c r="A585" s="14"/>
      <c r="B585" s="235"/>
      <c r="C585" s="236"/>
      <c r="D585" s="226" t="s">
        <v>169</v>
      </c>
      <c r="E585" s="237" t="s">
        <v>19</v>
      </c>
      <c r="F585" s="238" t="s">
        <v>905</v>
      </c>
      <c r="G585" s="236"/>
      <c r="H585" s="239">
        <v>2.3999999999999999</v>
      </c>
      <c r="I585" s="240"/>
      <c r="J585" s="236"/>
      <c r="K585" s="236"/>
      <c r="L585" s="241"/>
      <c r="M585" s="242"/>
      <c r="N585" s="243"/>
      <c r="O585" s="243"/>
      <c r="P585" s="243"/>
      <c r="Q585" s="243"/>
      <c r="R585" s="243"/>
      <c r="S585" s="243"/>
      <c r="T585" s="24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45" t="s">
        <v>169</v>
      </c>
      <c r="AU585" s="245" t="s">
        <v>178</v>
      </c>
      <c r="AV585" s="14" t="s">
        <v>80</v>
      </c>
      <c r="AW585" s="14" t="s">
        <v>171</v>
      </c>
      <c r="AX585" s="14" t="s">
        <v>70</v>
      </c>
      <c r="AY585" s="245" t="s">
        <v>158</v>
      </c>
    </row>
    <row r="586" s="14" customFormat="1">
      <c r="A586" s="14"/>
      <c r="B586" s="235"/>
      <c r="C586" s="236"/>
      <c r="D586" s="226" t="s">
        <v>169</v>
      </c>
      <c r="E586" s="237" t="s">
        <v>19</v>
      </c>
      <c r="F586" s="238" t="s">
        <v>906</v>
      </c>
      <c r="G586" s="236"/>
      <c r="H586" s="239">
        <v>2.3999999999999999</v>
      </c>
      <c r="I586" s="240"/>
      <c r="J586" s="236"/>
      <c r="K586" s="236"/>
      <c r="L586" s="241"/>
      <c r="M586" s="242"/>
      <c r="N586" s="243"/>
      <c r="O586" s="243"/>
      <c r="P586" s="243"/>
      <c r="Q586" s="243"/>
      <c r="R586" s="243"/>
      <c r="S586" s="243"/>
      <c r="T586" s="24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45" t="s">
        <v>169</v>
      </c>
      <c r="AU586" s="245" t="s">
        <v>178</v>
      </c>
      <c r="AV586" s="14" t="s">
        <v>80</v>
      </c>
      <c r="AW586" s="14" t="s">
        <v>171</v>
      </c>
      <c r="AX586" s="14" t="s">
        <v>70</v>
      </c>
      <c r="AY586" s="245" t="s">
        <v>158</v>
      </c>
    </row>
    <row r="587" s="14" customFormat="1">
      <c r="A587" s="14"/>
      <c r="B587" s="235"/>
      <c r="C587" s="236"/>
      <c r="D587" s="226" t="s">
        <v>169</v>
      </c>
      <c r="E587" s="237" t="s">
        <v>19</v>
      </c>
      <c r="F587" s="238" t="s">
        <v>907</v>
      </c>
      <c r="G587" s="236"/>
      <c r="H587" s="239">
        <v>2.3999999999999999</v>
      </c>
      <c r="I587" s="240"/>
      <c r="J587" s="236"/>
      <c r="K587" s="236"/>
      <c r="L587" s="241"/>
      <c r="M587" s="242"/>
      <c r="N587" s="243"/>
      <c r="O587" s="243"/>
      <c r="P587" s="243"/>
      <c r="Q587" s="243"/>
      <c r="R587" s="243"/>
      <c r="S587" s="243"/>
      <c r="T587" s="24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45" t="s">
        <v>169</v>
      </c>
      <c r="AU587" s="245" t="s">
        <v>178</v>
      </c>
      <c r="AV587" s="14" t="s">
        <v>80</v>
      </c>
      <c r="AW587" s="14" t="s">
        <v>171</v>
      </c>
      <c r="AX587" s="14" t="s">
        <v>70</v>
      </c>
      <c r="AY587" s="245" t="s">
        <v>158</v>
      </c>
    </row>
    <row r="588" s="14" customFormat="1">
      <c r="A588" s="14"/>
      <c r="B588" s="235"/>
      <c r="C588" s="236"/>
      <c r="D588" s="226" t="s">
        <v>169</v>
      </c>
      <c r="E588" s="237" t="s">
        <v>19</v>
      </c>
      <c r="F588" s="238" t="s">
        <v>908</v>
      </c>
      <c r="G588" s="236"/>
      <c r="H588" s="239">
        <v>2.3999999999999999</v>
      </c>
      <c r="I588" s="240"/>
      <c r="J588" s="236"/>
      <c r="K588" s="236"/>
      <c r="L588" s="241"/>
      <c r="M588" s="242"/>
      <c r="N588" s="243"/>
      <c r="O588" s="243"/>
      <c r="P588" s="243"/>
      <c r="Q588" s="243"/>
      <c r="R588" s="243"/>
      <c r="S588" s="243"/>
      <c r="T588" s="24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45" t="s">
        <v>169</v>
      </c>
      <c r="AU588" s="245" t="s">
        <v>178</v>
      </c>
      <c r="AV588" s="14" t="s">
        <v>80</v>
      </c>
      <c r="AW588" s="14" t="s">
        <v>171</v>
      </c>
      <c r="AX588" s="14" t="s">
        <v>70</v>
      </c>
      <c r="AY588" s="245" t="s">
        <v>158</v>
      </c>
    </row>
    <row r="589" s="14" customFormat="1">
      <c r="A589" s="14"/>
      <c r="B589" s="235"/>
      <c r="C589" s="236"/>
      <c r="D589" s="226" t="s">
        <v>169</v>
      </c>
      <c r="E589" s="237" t="s">
        <v>19</v>
      </c>
      <c r="F589" s="238" t="s">
        <v>909</v>
      </c>
      <c r="G589" s="236"/>
      <c r="H589" s="239">
        <v>2.3999999999999999</v>
      </c>
      <c r="I589" s="240"/>
      <c r="J589" s="236"/>
      <c r="K589" s="236"/>
      <c r="L589" s="241"/>
      <c r="M589" s="242"/>
      <c r="N589" s="243"/>
      <c r="O589" s="243"/>
      <c r="P589" s="243"/>
      <c r="Q589" s="243"/>
      <c r="R589" s="243"/>
      <c r="S589" s="243"/>
      <c r="T589" s="24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45" t="s">
        <v>169</v>
      </c>
      <c r="AU589" s="245" t="s">
        <v>178</v>
      </c>
      <c r="AV589" s="14" t="s">
        <v>80</v>
      </c>
      <c r="AW589" s="14" t="s">
        <v>171</v>
      </c>
      <c r="AX589" s="14" t="s">
        <v>70</v>
      </c>
      <c r="AY589" s="245" t="s">
        <v>158</v>
      </c>
    </row>
    <row r="590" s="14" customFormat="1">
      <c r="A590" s="14"/>
      <c r="B590" s="235"/>
      <c r="C590" s="236"/>
      <c r="D590" s="226" t="s">
        <v>169</v>
      </c>
      <c r="E590" s="237" t="s">
        <v>19</v>
      </c>
      <c r="F590" s="238" t="s">
        <v>910</v>
      </c>
      <c r="G590" s="236"/>
      <c r="H590" s="239">
        <v>2.3999999999999999</v>
      </c>
      <c r="I590" s="240"/>
      <c r="J590" s="236"/>
      <c r="K590" s="236"/>
      <c r="L590" s="241"/>
      <c r="M590" s="242"/>
      <c r="N590" s="243"/>
      <c r="O590" s="243"/>
      <c r="P590" s="243"/>
      <c r="Q590" s="243"/>
      <c r="R590" s="243"/>
      <c r="S590" s="243"/>
      <c r="T590" s="24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45" t="s">
        <v>169</v>
      </c>
      <c r="AU590" s="245" t="s">
        <v>178</v>
      </c>
      <c r="AV590" s="14" t="s">
        <v>80</v>
      </c>
      <c r="AW590" s="14" t="s">
        <v>171</v>
      </c>
      <c r="AX590" s="14" t="s">
        <v>70</v>
      </c>
      <c r="AY590" s="245" t="s">
        <v>158</v>
      </c>
    </row>
    <row r="591" s="14" customFormat="1">
      <c r="A591" s="14"/>
      <c r="B591" s="235"/>
      <c r="C591" s="236"/>
      <c r="D591" s="226" t="s">
        <v>169</v>
      </c>
      <c r="E591" s="236"/>
      <c r="F591" s="238" t="s">
        <v>915</v>
      </c>
      <c r="G591" s="236"/>
      <c r="H591" s="239">
        <v>11.016</v>
      </c>
      <c r="I591" s="240"/>
      <c r="J591" s="236"/>
      <c r="K591" s="236"/>
      <c r="L591" s="241"/>
      <c r="M591" s="242"/>
      <c r="N591" s="243"/>
      <c r="O591" s="243"/>
      <c r="P591" s="243"/>
      <c r="Q591" s="243"/>
      <c r="R591" s="243"/>
      <c r="S591" s="243"/>
      <c r="T591" s="24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45" t="s">
        <v>169</v>
      </c>
      <c r="AU591" s="245" t="s">
        <v>178</v>
      </c>
      <c r="AV591" s="14" t="s">
        <v>80</v>
      </c>
      <c r="AW591" s="14" t="s">
        <v>4</v>
      </c>
      <c r="AX591" s="14" t="s">
        <v>78</v>
      </c>
      <c r="AY591" s="245" t="s">
        <v>158</v>
      </c>
    </row>
    <row r="592" s="2" customFormat="1" ht="14.4" customHeight="1">
      <c r="A592" s="40"/>
      <c r="B592" s="41"/>
      <c r="C592" s="206" t="s">
        <v>556</v>
      </c>
      <c r="D592" s="206" t="s">
        <v>160</v>
      </c>
      <c r="E592" s="207" t="s">
        <v>916</v>
      </c>
      <c r="F592" s="208" t="s">
        <v>917</v>
      </c>
      <c r="G592" s="209" t="s">
        <v>234</v>
      </c>
      <c r="H592" s="210">
        <v>0.64800000000000002</v>
      </c>
      <c r="I592" s="211"/>
      <c r="J592" s="212">
        <f>ROUND(I592*H592,2)</f>
        <v>0</v>
      </c>
      <c r="K592" s="208" t="s">
        <v>164</v>
      </c>
      <c r="L592" s="46"/>
      <c r="M592" s="213" t="s">
        <v>19</v>
      </c>
      <c r="N592" s="214" t="s">
        <v>41</v>
      </c>
      <c r="O592" s="86"/>
      <c r="P592" s="215">
        <f>O592*H592</f>
        <v>0</v>
      </c>
      <c r="Q592" s="215">
        <v>2.2563399999999998</v>
      </c>
      <c r="R592" s="215">
        <f>Q592*H592</f>
        <v>1.46210832</v>
      </c>
      <c r="S592" s="215">
        <v>0</v>
      </c>
      <c r="T592" s="216">
        <f>S592*H592</f>
        <v>0</v>
      </c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R592" s="217" t="s">
        <v>165</v>
      </c>
      <c r="AT592" s="217" t="s">
        <v>160</v>
      </c>
      <c r="AU592" s="217" t="s">
        <v>178</v>
      </c>
      <c r="AY592" s="19" t="s">
        <v>158</v>
      </c>
      <c r="BE592" s="218">
        <f>IF(N592="základní",J592,0)</f>
        <v>0</v>
      </c>
      <c r="BF592" s="218">
        <f>IF(N592="snížená",J592,0)</f>
        <v>0</v>
      </c>
      <c r="BG592" s="218">
        <f>IF(N592="zákl. přenesená",J592,0)</f>
        <v>0</v>
      </c>
      <c r="BH592" s="218">
        <f>IF(N592="sníž. přenesená",J592,0)</f>
        <v>0</v>
      </c>
      <c r="BI592" s="218">
        <f>IF(N592="nulová",J592,0)</f>
        <v>0</v>
      </c>
      <c r="BJ592" s="19" t="s">
        <v>78</v>
      </c>
      <c r="BK592" s="218">
        <f>ROUND(I592*H592,2)</f>
        <v>0</v>
      </c>
      <c r="BL592" s="19" t="s">
        <v>165</v>
      </c>
      <c r="BM592" s="217" t="s">
        <v>918</v>
      </c>
    </row>
    <row r="593" s="2" customFormat="1">
      <c r="A593" s="40"/>
      <c r="B593" s="41"/>
      <c r="C593" s="42"/>
      <c r="D593" s="219" t="s">
        <v>167</v>
      </c>
      <c r="E593" s="42"/>
      <c r="F593" s="220" t="s">
        <v>919</v>
      </c>
      <c r="G593" s="42"/>
      <c r="H593" s="42"/>
      <c r="I593" s="221"/>
      <c r="J593" s="42"/>
      <c r="K593" s="42"/>
      <c r="L593" s="46"/>
      <c r="M593" s="222"/>
      <c r="N593" s="223"/>
      <c r="O593" s="86"/>
      <c r="P593" s="86"/>
      <c r="Q593" s="86"/>
      <c r="R593" s="86"/>
      <c r="S593" s="86"/>
      <c r="T593" s="87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T593" s="19" t="s">
        <v>167</v>
      </c>
      <c r="AU593" s="19" t="s">
        <v>178</v>
      </c>
    </row>
    <row r="594" s="13" customFormat="1">
      <c r="A594" s="13"/>
      <c r="B594" s="224"/>
      <c r="C594" s="225"/>
      <c r="D594" s="226" t="s">
        <v>169</v>
      </c>
      <c r="E594" s="227" t="s">
        <v>19</v>
      </c>
      <c r="F594" s="228" t="s">
        <v>920</v>
      </c>
      <c r="G594" s="225"/>
      <c r="H594" s="227" t="s">
        <v>19</v>
      </c>
      <c r="I594" s="229"/>
      <c r="J594" s="225"/>
      <c r="K594" s="225"/>
      <c r="L594" s="230"/>
      <c r="M594" s="231"/>
      <c r="N594" s="232"/>
      <c r="O594" s="232"/>
      <c r="P594" s="232"/>
      <c r="Q594" s="232"/>
      <c r="R594" s="232"/>
      <c r="S594" s="232"/>
      <c r="T594" s="23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34" t="s">
        <v>169</v>
      </c>
      <c r="AU594" s="234" t="s">
        <v>178</v>
      </c>
      <c r="AV594" s="13" t="s">
        <v>78</v>
      </c>
      <c r="AW594" s="13" t="s">
        <v>171</v>
      </c>
      <c r="AX594" s="13" t="s">
        <v>70</v>
      </c>
      <c r="AY594" s="234" t="s">
        <v>158</v>
      </c>
    </row>
    <row r="595" s="14" customFormat="1">
      <c r="A595" s="14"/>
      <c r="B595" s="235"/>
      <c r="C595" s="236"/>
      <c r="D595" s="226" t="s">
        <v>169</v>
      </c>
      <c r="E595" s="237" t="s">
        <v>19</v>
      </c>
      <c r="F595" s="238" t="s">
        <v>921</v>
      </c>
      <c r="G595" s="236"/>
      <c r="H595" s="239">
        <v>0.071999999999999995</v>
      </c>
      <c r="I595" s="240"/>
      <c r="J595" s="236"/>
      <c r="K595" s="236"/>
      <c r="L595" s="241"/>
      <c r="M595" s="242"/>
      <c r="N595" s="243"/>
      <c r="O595" s="243"/>
      <c r="P595" s="243"/>
      <c r="Q595" s="243"/>
      <c r="R595" s="243"/>
      <c r="S595" s="243"/>
      <c r="T595" s="24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45" t="s">
        <v>169</v>
      </c>
      <c r="AU595" s="245" t="s">
        <v>178</v>
      </c>
      <c r="AV595" s="14" t="s">
        <v>80</v>
      </c>
      <c r="AW595" s="14" t="s">
        <v>171</v>
      </c>
      <c r="AX595" s="14" t="s">
        <v>70</v>
      </c>
      <c r="AY595" s="245" t="s">
        <v>158</v>
      </c>
    </row>
    <row r="596" s="14" customFormat="1">
      <c r="A596" s="14"/>
      <c r="B596" s="235"/>
      <c r="C596" s="236"/>
      <c r="D596" s="226" t="s">
        <v>169</v>
      </c>
      <c r="E596" s="237" t="s">
        <v>19</v>
      </c>
      <c r="F596" s="238" t="s">
        <v>922</v>
      </c>
      <c r="G596" s="236"/>
      <c r="H596" s="239">
        <v>0.071999999999999995</v>
      </c>
      <c r="I596" s="240"/>
      <c r="J596" s="236"/>
      <c r="K596" s="236"/>
      <c r="L596" s="241"/>
      <c r="M596" s="242"/>
      <c r="N596" s="243"/>
      <c r="O596" s="243"/>
      <c r="P596" s="243"/>
      <c r="Q596" s="243"/>
      <c r="R596" s="243"/>
      <c r="S596" s="243"/>
      <c r="T596" s="24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45" t="s">
        <v>169</v>
      </c>
      <c r="AU596" s="245" t="s">
        <v>178</v>
      </c>
      <c r="AV596" s="14" t="s">
        <v>80</v>
      </c>
      <c r="AW596" s="14" t="s">
        <v>171</v>
      </c>
      <c r="AX596" s="14" t="s">
        <v>70</v>
      </c>
      <c r="AY596" s="245" t="s">
        <v>158</v>
      </c>
    </row>
    <row r="597" s="14" customFormat="1">
      <c r="A597" s="14"/>
      <c r="B597" s="235"/>
      <c r="C597" s="236"/>
      <c r="D597" s="226" t="s">
        <v>169</v>
      </c>
      <c r="E597" s="237" t="s">
        <v>19</v>
      </c>
      <c r="F597" s="238" t="s">
        <v>923</v>
      </c>
      <c r="G597" s="236"/>
      <c r="H597" s="239">
        <v>0.071999999999999995</v>
      </c>
      <c r="I597" s="240"/>
      <c r="J597" s="236"/>
      <c r="K597" s="236"/>
      <c r="L597" s="241"/>
      <c r="M597" s="242"/>
      <c r="N597" s="243"/>
      <c r="O597" s="243"/>
      <c r="P597" s="243"/>
      <c r="Q597" s="243"/>
      <c r="R597" s="243"/>
      <c r="S597" s="243"/>
      <c r="T597" s="24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45" t="s">
        <v>169</v>
      </c>
      <c r="AU597" s="245" t="s">
        <v>178</v>
      </c>
      <c r="AV597" s="14" t="s">
        <v>80</v>
      </c>
      <c r="AW597" s="14" t="s">
        <v>171</v>
      </c>
      <c r="AX597" s="14" t="s">
        <v>70</v>
      </c>
      <c r="AY597" s="245" t="s">
        <v>158</v>
      </c>
    </row>
    <row r="598" s="14" customFormat="1">
      <c r="A598" s="14"/>
      <c r="B598" s="235"/>
      <c r="C598" s="236"/>
      <c r="D598" s="226" t="s">
        <v>169</v>
      </c>
      <c r="E598" s="237" t="s">
        <v>19</v>
      </c>
      <c r="F598" s="238" t="s">
        <v>924</v>
      </c>
      <c r="G598" s="236"/>
      <c r="H598" s="239">
        <v>0.071999999999999995</v>
      </c>
      <c r="I598" s="240"/>
      <c r="J598" s="236"/>
      <c r="K598" s="236"/>
      <c r="L598" s="241"/>
      <c r="M598" s="242"/>
      <c r="N598" s="243"/>
      <c r="O598" s="243"/>
      <c r="P598" s="243"/>
      <c r="Q598" s="243"/>
      <c r="R598" s="243"/>
      <c r="S598" s="243"/>
      <c r="T598" s="24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45" t="s">
        <v>169</v>
      </c>
      <c r="AU598" s="245" t="s">
        <v>178</v>
      </c>
      <c r="AV598" s="14" t="s">
        <v>80</v>
      </c>
      <c r="AW598" s="14" t="s">
        <v>171</v>
      </c>
      <c r="AX598" s="14" t="s">
        <v>70</v>
      </c>
      <c r="AY598" s="245" t="s">
        <v>158</v>
      </c>
    </row>
    <row r="599" s="14" customFormat="1">
      <c r="A599" s="14"/>
      <c r="B599" s="235"/>
      <c r="C599" s="236"/>
      <c r="D599" s="226" t="s">
        <v>169</v>
      </c>
      <c r="E599" s="237" t="s">
        <v>19</v>
      </c>
      <c r="F599" s="238" t="s">
        <v>925</v>
      </c>
      <c r="G599" s="236"/>
      <c r="H599" s="239">
        <v>0.071999999999999995</v>
      </c>
      <c r="I599" s="240"/>
      <c r="J599" s="236"/>
      <c r="K599" s="236"/>
      <c r="L599" s="241"/>
      <c r="M599" s="242"/>
      <c r="N599" s="243"/>
      <c r="O599" s="243"/>
      <c r="P599" s="243"/>
      <c r="Q599" s="243"/>
      <c r="R599" s="243"/>
      <c r="S599" s="243"/>
      <c r="T599" s="24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45" t="s">
        <v>169</v>
      </c>
      <c r="AU599" s="245" t="s">
        <v>178</v>
      </c>
      <c r="AV599" s="14" t="s">
        <v>80</v>
      </c>
      <c r="AW599" s="14" t="s">
        <v>171</v>
      </c>
      <c r="AX599" s="14" t="s">
        <v>70</v>
      </c>
      <c r="AY599" s="245" t="s">
        <v>158</v>
      </c>
    </row>
    <row r="600" s="14" customFormat="1">
      <c r="A600" s="14"/>
      <c r="B600" s="235"/>
      <c r="C600" s="236"/>
      <c r="D600" s="226" t="s">
        <v>169</v>
      </c>
      <c r="E600" s="237" t="s">
        <v>19</v>
      </c>
      <c r="F600" s="238" t="s">
        <v>926</v>
      </c>
      <c r="G600" s="236"/>
      <c r="H600" s="239">
        <v>0.071999999999999995</v>
      </c>
      <c r="I600" s="240"/>
      <c r="J600" s="236"/>
      <c r="K600" s="236"/>
      <c r="L600" s="241"/>
      <c r="M600" s="242"/>
      <c r="N600" s="243"/>
      <c r="O600" s="243"/>
      <c r="P600" s="243"/>
      <c r="Q600" s="243"/>
      <c r="R600" s="243"/>
      <c r="S600" s="243"/>
      <c r="T600" s="24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45" t="s">
        <v>169</v>
      </c>
      <c r="AU600" s="245" t="s">
        <v>178</v>
      </c>
      <c r="AV600" s="14" t="s">
        <v>80</v>
      </c>
      <c r="AW600" s="14" t="s">
        <v>171</v>
      </c>
      <c r="AX600" s="14" t="s">
        <v>70</v>
      </c>
      <c r="AY600" s="245" t="s">
        <v>158</v>
      </c>
    </row>
    <row r="601" s="14" customFormat="1">
      <c r="A601" s="14"/>
      <c r="B601" s="235"/>
      <c r="C601" s="236"/>
      <c r="D601" s="226" t="s">
        <v>169</v>
      </c>
      <c r="E601" s="237" t="s">
        <v>19</v>
      </c>
      <c r="F601" s="238" t="s">
        <v>927</v>
      </c>
      <c r="G601" s="236"/>
      <c r="H601" s="239">
        <v>0.071999999999999995</v>
      </c>
      <c r="I601" s="240"/>
      <c r="J601" s="236"/>
      <c r="K601" s="236"/>
      <c r="L601" s="241"/>
      <c r="M601" s="242"/>
      <c r="N601" s="243"/>
      <c r="O601" s="243"/>
      <c r="P601" s="243"/>
      <c r="Q601" s="243"/>
      <c r="R601" s="243"/>
      <c r="S601" s="243"/>
      <c r="T601" s="24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45" t="s">
        <v>169</v>
      </c>
      <c r="AU601" s="245" t="s">
        <v>178</v>
      </c>
      <c r="AV601" s="14" t="s">
        <v>80</v>
      </c>
      <c r="AW601" s="14" t="s">
        <v>171</v>
      </c>
      <c r="AX601" s="14" t="s">
        <v>70</v>
      </c>
      <c r="AY601" s="245" t="s">
        <v>158</v>
      </c>
    </row>
    <row r="602" s="14" customFormat="1">
      <c r="A602" s="14"/>
      <c r="B602" s="235"/>
      <c r="C602" s="236"/>
      <c r="D602" s="226" t="s">
        <v>169</v>
      </c>
      <c r="E602" s="237" t="s">
        <v>19</v>
      </c>
      <c r="F602" s="238" t="s">
        <v>928</v>
      </c>
      <c r="G602" s="236"/>
      <c r="H602" s="239">
        <v>0.071999999999999995</v>
      </c>
      <c r="I602" s="240"/>
      <c r="J602" s="236"/>
      <c r="K602" s="236"/>
      <c r="L602" s="241"/>
      <c r="M602" s="242"/>
      <c r="N602" s="243"/>
      <c r="O602" s="243"/>
      <c r="P602" s="243"/>
      <c r="Q602" s="243"/>
      <c r="R602" s="243"/>
      <c r="S602" s="243"/>
      <c r="T602" s="24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45" t="s">
        <v>169</v>
      </c>
      <c r="AU602" s="245" t="s">
        <v>178</v>
      </c>
      <c r="AV602" s="14" t="s">
        <v>80</v>
      </c>
      <c r="AW602" s="14" t="s">
        <v>171</v>
      </c>
      <c r="AX602" s="14" t="s">
        <v>70</v>
      </c>
      <c r="AY602" s="245" t="s">
        <v>158</v>
      </c>
    </row>
    <row r="603" s="14" customFormat="1">
      <c r="A603" s="14"/>
      <c r="B603" s="235"/>
      <c r="C603" s="236"/>
      <c r="D603" s="226" t="s">
        <v>169</v>
      </c>
      <c r="E603" s="237" t="s">
        <v>19</v>
      </c>
      <c r="F603" s="238" t="s">
        <v>929</v>
      </c>
      <c r="G603" s="236"/>
      <c r="H603" s="239">
        <v>0.071999999999999995</v>
      </c>
      <c r="I603" s="240"/>
      <c r="J603" s="236"/>
      <c r="K603" s="236"/>
      <c r="L603" s="241"/>
      <c r="M603" s="242"/>
      <c r="N603" s="243"/>
      <c r="O603" s="243"/>
      <c r="P603" s="243"/>
      <c r="Q603" s="243"/>
      <c r="R603" s="243"/>
      <c r="S603" s="243"/>
      <c r="T603" s="24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45" t="s">
        <v>169</v>
      </c>
      <c r="AU603" s="245" t="s">
        <v>178</v>
      </c>
      <c r="AV603" s="14" t="s">
        <v>80</v>
      </c>
      <c r="AW603" s="14" t="s">
        <v>171</v>
      </c>
      <c r="AX603" s="14" t="s">
        <v>70</v>
      </c>
      <c r="AY603" s="245" t="s">
        <v>158</v>
      </c>
    </row>
    <row r="604" s="12" customFormat="1" ht="20.88" customHeight="1">
      <c r="A604" s="12"/>
      <c r="B604" s="190"/>
      <c r="C604" s="191"/>
      <c r="D604" s="192" t="s">
        <v>69</v>
      </c>
      <c r="E604" s="204" t="s">
        <v>930</v>
      </c>
      <c r="F604" s="204" t="s">
        <v>931</v>
      </c>
      <c r="G604" s="191"/>
      <c r="H604" s="191"/>
      <c r="I604" s="194"/>
      <c r="J604" s="205">
        <f>BK604</f>
        <v>0</v>
      </c>
      <c r="K604" s="191"/>
      <c r="L604" s="196"/>
      <c r="M604" s="197"/>
      <c r="N604" s="198"/>
      <c r="O604" s="198"/>
      <c r="P604" s="199">
        <f>SUM(P605:P666)</f>
        <v>0</v>
      </c>
      <c r="Q604" s="198"/>
      <c r="R604" s="199">
        <f>SUM(R605:R666)</f>
        <v>0</v>
      </c>
      <c r="S604" s="198"/>
      <c r="T604" s="200">
        <f>SUM(T605:T666)</f>
        <v>26.019200000000001</v>
      </c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R604" s="201" t="s">
        <v>78</v>
      </c>
      <c r="AT604" s="202" t="s">
        <v>69</v>
      </c>
      <c r="AU604" s="202" t="s">
        <v>80</v>
      </c>
      <c r="AY604" s="201" t="s">
        <v>158</v>
      </c>
      <c r="BK604" s="203">
        <f>SUM(BK605:BK666)</f>
        <v>0</v>
      </c>
    </row>
    <row r="605" s="2" customFormat="1" ht="22.2" customHeight="1">
      <c r="A605" s="40"/>
      <c r="B605" s="41"/>
      <c r="C605" s="206" t="s">
        <v>560</v>
      </c>
      <c r="D605" s="206" t="s">
        <v>160</v>
      </c>
      <c r="E605" s="207" t="s">
        <v>932</v>
      </c>
      <c r="F605" s="208" t="s">
        <v>933</v>
      </c>
      <c r="G605" s="209" t="s">
        <v>181</v>
      </c>
      <c r="H605" s="210">
        <v>21.600000000000001</v>
      </c>
      <c r="I605" s="211"/>
      <c r="J605" s="212">
        <f>ROUND(I605*H605,2)</f>
        <v>0</v>
      </c>
      <c r="K605" s="208" t="s">
        <v>164</v>
      </c>
      <c r="L605" s="46"/>
      <c r="M605" s="213" t="s">
        <v>19</v>
      </c>
      <c r="N605" s="214" t="s">
        <v>41</v>
      </c>
      <c r="O605" s="86"/>
      <c r="P605" s="215">
        <f>O605*H605</f>
        <v>0</v>
      </c>
      <c r="Q605" s="215">
        <v>0</v>
      </c>
      <c r="R605" s="215">
        <f>Q605*H605</f>
        <v>0</v>
      </c>
      <c r="S605" s="215">
        <v>0.20499999999999999</v>
      </c>
      <c r="T605" s="216">
        <f>S605*H605</f>
        <v>4.4279999999999999</v>
      </c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R605" s="217" t="s">
        <v>165</v>
      </c>
      <c r="AT605" s="217" t="s">
        <v>160</v>
      </c>
      <c r="AU605" s="217" t="s">
        <v>178</v>
      </c>
      <c r="AY605" s="19" t="s">
        <v>158</v>
      </c>
      <c r="BE605" s="218">
        <f>IF(N605="základní",J605,0)</f>
        <v>0</v>
      </c>
      <c r="BF605" s="218">
        <f>IF(N605="snížená",J605,0)</f>
        <v>0</v>
      </c>
      <c r="BG605" s="218">
        <f>IF(N605="zákl. přenesená",J605,0)</f>
        <v>0</v>
      </c>
      <c r="BH605" s="218">
        <f>IF(N605="sníž. přenesená",J605,0)</f>
        <v>0</v>
      </c>
      <c r="BI605" s="218">
        <f>IF(N605="nulová",J605,0)</f>
        <v>0</v>
      </c>
      <c r="BJ605" s="19" t="s">
        <v>78</v>
      </c>
      <c r="BK605" s="218">
        <f>ROUND(I605*H605,2)</f>
        <v>0</v>
      </c>
      <c r="BL605" s="19" t="s">
        <v>165</v>
      </c>
      <c r="BM605" s="217" t="s">
        <v>934</v>
      </c>
    </row>
    <row r="606" s="2" customFormat="1">
      <c r="A606" s="40"/>
      <c r="B606" s="41"/>
      <c r="C606" s="42"/>
      <c r="D606" s="219" t="s">
        <v>167</v>
      </c>
      <c r="E606" s="42"/>
      <c r="F606" s="220" t="s">
        <v>935</v>
      </c>
      <c r="G606" s="42"/>
      <c r="H606" s="42"/>
      <c r="I606" s="221"/>
      <c r="J606" s="42"/>
      <c r="K606" s="42"/>
      <c r="L606" s="46"/>
      <c r="M606" s="222"/>
      <c r="N606" s="223"/>
      <c r="O606" s="86"/>
      <c r="P606" s="86"/>
      <c r="Q606" s="86"/>
      <c r="R606" s="86"/>
      <c r="S606" s="86"/>
      <c r="T606" s="87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T606" s="19" t="s">
        <v>167</v>
      </c>
      <c r="AU606" s="19" t="s">
        <v>178</v>
      </c>
    </row>
    <row r="607" s="13" customFormat="1">
      <c r="A607" s="13"/>
      <c r="B607" s="224"/>
      <c r="C607" s="225"/>
      <c r="D607" s="226" t="s">
        <v>169</v>
      </c>
      <c r="E607" s="227" t="s">
        <v>19</v>
      </c>
      <c r="F607" s="228" t="s">
        <v>936</v>
      </c>
      <c r="G607" s="225"/>
      <c r="H607" s="227" t="s">
        <v>19</v>
      </c>
      <c r="I607" s="229"/>
      <c r="J607" s="225"/>
      <c r="K607" s="225"/>
      <c r="L607" s="230"/>
      <c r="M607" s="231"/>
      <c r="N607" s="232"/>
      <c r="O607" s="232"/>
      <c r="P607" s="232"/>
      <c r="Q607" s="232"/>
      <c r="R607" s="232"/>
      <c r="S607" s="232"/>
      <c r="T607" s="23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34" t="s">
        <v>169</v>
      </c>
      <c r="AU607" s="234" t="s">
        <v>178</v>
      </c>
      <c r="AV607" s="13" t="s">
        <v>78</v>
      </c>
      <c r="AW607" s="13" t="s">
        <v>171</v>
      </c>
      <c r="AX607" s="13" t="s">
        <v>70</v>
      </c>
      <c r="AY607" s="234" t="s">
        <v>158</v>
      </c>
    </row>
    <row r="608" s="14" customFormat="1">
      <c r="A608" s="14"/>
      <c r="B608" s="235"/>
      <c r="C608" s="236"/>
      <c r="D608" s="226" t="s">
        <v>169</v>
      </c>
      <c r="E608" s="237" t="s">
        <v>19</v>
      </c>
      <c r="F608" s="238" t="s">
        <v>902</v>
      </c>
      <c r="G608" s="236"/>
      <c r="H608" s="239">
        <v>2.3999999999999999</v>
      </c>
      <c r="I608" s="240"/>
      <c r="J608" s="236"/>
      <c r="K608" s="236"/>
      <c r="L608" s="241"/>
      <c r="M608" s="242"/>
      <c r="N608" s="243"/>
      <c r="O608" s="243"/>
      <c r="P608" s="243"/>
      <c r="Q608" s="243"/>
      <c r="R608" s="243"/>
      <c r="S608" s="243"/>
      <c r="T608" s="24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45" t="s">
        <v>169</v>
      </c>
      <c r="AU608" s="245" t="s">
        <v>178</v>
      </c>
      <c r="AV608" s="14" t="s">
        <v>80</v>
      </c>
      <c r="AW608" s="14" t="s">
        <v>171</v>
      </c>
      <c r="AX608" s="14" t="s">
        <v>70</v>
      </c>
      <c r="AY608" s="245" t="s">
        <v>158</v>
      </c>
    </row>
    <row r="609" s="14" customFormat="1">
      <c r="A609" s="14"/>
      <c r="B609" s="235"/>
      <c r="C609" s="236"/>
      <c r="D609" s="226" t="s">
        <v>169</v>
      </c>
      <c r="E609" s="237" t="s">
        <v>19</v>
      </c>
      <c r="F609" s="238" t="s">
        <v>903</v>
      </c>
      <c r="G609" s="236"/>
      <c r="H609" s="239">
        <v>2.3999999999999999</v>
      </c>
      <c r="I609" s="240"/>
      <c r="J609" s="236"/>
      <c r="K609" s="236"/>
      <c r="L609" s="241"/>
      <c r="M609" s="242"/>
      <c r="N609" s="243"/>
      <c r="O609" s="243"/>
      <c r="P609" s="243"/>
      <c r="Q609" s="243"/>
      <c r="R609" s="243"/>
      <c r="S609" s="243"/>
      <c r="T609" s="24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45" t="s">
        <v>169</v>
      </c>
      <c r="AU609" s="245" t="s">
        <v>178</v>
      </c>
      <c r="AV609" s="14" t="s">
        <v>80</v>
      </c>
      <c r="AW609" s="14" t="s">
        <v>171</v>
      </c>
      <c r="AX609" s="14" t="s">
        <v>70</v>
      </c>
      <c r="AY609" s="245" t="s">
        <v>158</v>
      </c>
    </row>
    <row r="610" s="14" customFormat="1">
      <c r="A610" s="14"/>
      <c r="B610" s="235"/>
      <c r="C610" s="236"/>
      <c r="D610" s="226" t="s">
        <v>169</v>
      </c>
      <c r="E610" s="237" t="s">
        <v>19</v>
      </c>
      <c r="F610" s="238" t="s">
        <v>904</v>
      </c>
      <c r="G610" s="236"/>
      <c r="H610" s="239">
        <v>2.3999999999999999</v>
      </c>
      <c r="I610" s="240"/>
      <c r="J610" s="236"/>
      <c r="K610" s="236"/>
      <c r="L610" s="241"/>
      <c r="M610" s="242"/>
      <c r="N610" s="243"/>
      <c r="O610" s="243"/>
      <c r="P610" s="243"/>
      <c r="Q610" s="243"/>
      <c r="R610" s="243"/>
      <c r="S610" s="243"/>
      <c r="T610" s="24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45" t="s">
        <v>169</v>
      </c>
      <c r="AU610" s="245" t="s">
        <v>178</v>
      </c>
      <c r="AV610" s="14" t="s">
        <v>80</v>
      </c>
      <c r="AW610" s="14" t="s">
        <v>171</v>
      </c>
      <c r="AX610" s="14" t="s">
        <v>70</v>
      </c>
      <c r="AY610" s="245" t="s">
        <v>158</v>
      </c>
    </row>
    <row r="611" s="14" customFormat="1">
      <c r="A611" s="14"/>
      <c r="B611" s="235"/>
      <c r="C611" s="236"/>
      <c r="D611" s="226" t="s">
        <v>169</v>
      </c>
      <c r="E611" s="237" t="s">
        <v>19</v>
      </c>
      <c r="F611" s="238" t="s">
        <v>905</v>
      </c>
      <c r="G611" s="236"/>
      <c r="H611" s="239">
        <v>2.3999999999999999</v>
      </c>
      <c r="I611" s="240"/>
      <c r="J611" s="236"/>
      <c r="K611" s="236"/>
      <c r="L611" s="241"/>
      <c r="M611" s="242"/>
      <c r="N611" s="243"/>
      <c r="O611" s="243"/>
      <c r="P611" s="243"/>
      <c r="Q611" s="243"/>
      <c r="R611" s="243"/>
      <c r="S611" s="243"/>
      <c r="T611" s="24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45" t="s">
        <v>169</v>
      </c>
      <c r="AU611" s="245" t="s">
        <v>178</v>
      </c>
      <c r="AV611" s="14" t="s">
        <v>80</v>
      </c>
      <c r="AW611" s="14" t="s">
        <v>171</v>
      </c>
      <c r="AX611" s="14" t="s">
        <v>70</v>
      </c>
      <c r="AY611" s="245" t="s">
        <v>158</v>
      </c>
    </row>
    <row r="612" s="14" customFormat="1">
      <c r="A612" s="14"/>
      <c r="B612" s="235"/>
      <c r="C612" s="236"/>
      <c r="D612" s="226" t="s">
        <v>169</v>
      </c>
      <c r="E612" s="237" t="s">
        <v>19</v>
      </c>
      <c r="F612" s="238" t="s">
        <v>906</v>
      </c>
      <c r="G612" s="236"/>
      <c r="H612" s="239">
        <v>2.3999999999999999</v>
      </c>
      <c r="I612" s="240"/>
      <c r="J612" s="236"/>
      <c r="K612" s="236"/>
      <c r="L612" s="241"/>
      <c r="M612" s="242"/>
      <c r="N612" s="243"/>
      <c r="O612" s="243"/>
      <c r="P612" s="243"/>
      <c r="Q612" s="243"/>
      <c r="R612" s="243"/>
      <c r="S612" s="243"/>
      <c r="T612" s="24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45" t="s">
        <v>169</v>
      </c>
      <c r="AU612" s="245" t="s">
        <v>178</v>
      </c>
      <c r="AV612" s="14" t="s">
        <v>80</v>
      </c>
      <c r="AW612" s="14" t="s">
        <v>171</v>
      </c>
      <c r="AX612" s="14" t="s">
        <v>70</v>
      </c>
      <c r="AY612" s="245" t="s">
        <v>158</v>
      </c>
    </row>
    <row r="613" s="14" customFormat="1">
      <c r="A613" s="14"/>
      <c r="B613" s="235"/>
      <c r="C613" s="236"/>
      <c r="D613" s="226" t="s">
        <v>169</v>
      </c>
      <c r="E613" s="237" t="s">
        <v>19</v>
      </c>
      <c r="F613" s="238" t="s">
        <v>907</v>
      </c>
      <c r="G613" s="236"/>
      <c r="H613" s="239">
        <v>2.3999999999999999</v>
      </c>
      <c r="I613" s="240"/>
      <c r="J613" s="236"/>
      <c r="K613" s="236"/>
      <c r="L613" s="241"/>
      <c r="M613" s="242"/>
      <c r="N613" s="243"/>
      <c r="O613" s="243"/>
      <c r="P613" s="243"/>
      <c r="Q613" s="243"/>
      <c r="R613" s="243"/>
      <c r="S613" s="243"/>
      <c r="T613" s="24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45" t="s">
        <v>169</v>
      </c>
      <c r="AU613" s="245" t="s">
        <v>178</v>
      </c>
      <c r="AV613" s="14" t="s">
        <v>80</v>
      </c>
      <c r="AW613" s="14" t="s">
        <v>171</v>
      </c>
      <c r="AX613" s="14" t="s">
        <v>70</v>
      </c>
      <c r="AY613" s="245" t="s">
        <v>158</v>
      </c>
    </row>
    <row r="614" s="14" customFormat="1">
      <c r="A614" s="14"/>
      <c r="B614" s="235"/>
      <c r="C614" s="236"/>
      <c r="D614" s="226" t="s">
        <v>169</v>
      </c>
      <c r="E614" s="237" t="s">
        <v>19</v>
      </c>
      <c r="F614" s="238" t="s">
        <v>908</v>
      </c>
      <c r="G614" s="236"/>
      <c r="H614" s="239">
        <v>2.3999999999999999</v>
      </c>
      <c r="I614" s="240"/>
      <c r="J614" s="236"/>
      <c r="K614" s="236"/>
      <c r="L614" s="241"/>
      <c r="M614" s="242"/>
      <c r="N614" s="243"/>
      <c r="O614" s="243"/>
      <c r="P614" s="243"/>
      <c r="Q614" s="243"/>
      <c r="R614" s="243"/>
      <c r="S614" s="243"/>
      <c r="T614" s="24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45" t="s">
        <v>169</v>
      </c>
      <c r="AU614" s="245" t="s">
        <v>178</v>
      </c>
      <c r="AV614" s="14" t="s">
        <v>80</v>
      </c>
      <c r="AW614" s="14" t="s">
        <v>171</v>
      </c>
      <c r="AX614" s="14" t="s">
        <v>70</v>
      </c>
      <c r="AY614" s="245" t="s">
        <v>158</v>
      </c>
    </row>
    <row r="615" s="14" customFormat="1">
      <c r="A615" s="14"/>
      <c r="B615" s="235"/>
      <c r="C615" s="236"/>
      <c r="D615" s="226" t="s">
        <v>169</v>
      </c>
      <c r="E615" s="237" t="s">
        <v>19</v>
      </c>
      <c r="F615" s="238" t="s">
        <v>909</v>
      </c>
      <c r="G615" s="236"/>
      <c r="H615" s="239">
        <v>2.3999999999999999</v>
      </c>
      <c r="I615" s="240"/>
      <c r="J615" s="236"/>
      <c r="K615" s="236"/>
      <c r="L615" s="241"/>
      <c r="M615" s="242"/>
      <c r="N615" s="243"/>
      <c r="O615" s="243"/>
      <c r="P615" s="243"/>
      <c r="Q615" s="243"/>
      <c r="R615" s="243"/>
      <c r="S615" s="243"/>
      <c r="T615" s="24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45" t="s">
        <v>169</v>
      </c>
      <c r="AU615" s="245" t="s">
        <v>178</v>
      </c>
      <c r="AV615" s="14" t="s">
        <v>80</v>
      </c>
      <c r="AW615" s="14" t="s">
        <v>171</v>
      </c>
      <c r="AX615" s="14" t="s">
        <v>70</v>
      </c>
      <c r="AY615" s="245" t="s">
        <v>158</v>
      </c>
    </row>
    <row r="616" s="14" customFormat="1">
      <c r="A616" s="14"/>
      <c r="B616" s="235"/>
      <c r="C616" s="236"/>
      <c r="D616" s="226" t="s">
        <v>169</v>
      </c>
      <c r="E616" s="237" t="s">
        <v>19</v>
      </c>
      <c r="F616" s="238" t="s">
        <v>910</v>
      </c>
      <c r="G616" s="236"/>
      <c r="H616" s="239">
        <v>2.3999999999999999</v>
      </c>
      <c r="I616" s="240"/>
      <c r="J616" s="236"/>
      <c r="K616" s="236"/>
      <c r="L616" s="241"/>
      <c r="M616" s="242"/>
      <c r="N616" s="243"/>
      <c r="O616" s="243"/>
      <c r="P616" s="243"/>
      <c r="Q616" s="243"/>
      <c r="R616" s="243"/>
      <c r="S616" s="243"/>
      <c r="T616" s="24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45" t="s">
        <v>169</v>
      </c>
      <c r="AU616" s="245" t="s">
        <v>178</v>
      </c>
      <c r="AV616" s="14" t="s">
        <v>80</v>
      </c>
      <c r="AW616" s="14" t="s">
        <v>171</v>
      </c>
      <c r="AX616" s="14" t="s">
        <v>70</v>
      </c>
      <c r="AY616" s="245" t="s">
        <v>158</v>
      </c>
    </row>
    <row r="617" s="2" customFormat="1" ht="40.2" customHeight="1">
      <c r="A617" s="40"/>
      <c r="B617" s="41"/>
      <c r="C617" s="206" t="s">
        <v>564</v>
      </c>
      <c r="D617" s="206" t="s">
        <v>160</v>
      </c>
      <c r="E617" s="207" t="s">
        <v>937</v>
      </c>
      <c r="F617" s="208" t="s">
        <v>938</v>
      </c>
      <c r="G617" s="209" t="s">
        <v>181</v>
      </c>
      <c r="H617" s="210">
        <v>10.800000000000001</v>
      </c>
      <c r="I617" s="211"/>
      <c r="J617" s="212">
        <f>ROUND(I617*H617,2)</f>
        <v>0</v>
      </c>
      <c r="K617" s="208" t="s">
        <v>164</v>
      </c>
      <c r="L617" s="46"/>
      <c r="M617" s="213" t="s">
        <v>19</v>
      </c>
      <c r="N617" s="214" t="s">
        <v>41</v>
      </c>
      <c r="O617" s="86"/>
      <c r="P617" s="215">
        <f>O617*H617</f>
        <v>0</v>
      </c>
      <c r="Q617" s="215">
        <v>0</v>
      </c>
      <c r="R617" s="215">
        <f>Q617*H617</f>
        <v>0</v>
      </c>
      <c r="S617" s="215">
        <v>0</v>
      </c>
      <c r="T617" s="216">
        <f>S617*H617</f>
        <v>0</v>
      </c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R617" s="217" t="s">
        <v>165</v>
      </c>
      <c r="AT617" s="217" t="s">
        <v>160</v>
      </c>
      <c r="AU617" s="217" t="s">
        <v>178</v>
      </c>
      <c r="AY617" s="19" t="s">
        <v>158</v>
      </c>
      <c r="BE617" s="218">
        <f>IF(N617="základní",J617,0)</f>
        <v>0</v>
      </c>
      <c r="BF617" s="218">
        <f>IF(N617="snížená",J617,0)</f>
        <v>0</v>
      </c>
      <c r="BG617" s="218">
        <f>IF(N617="zákl. přenesená",J617,0)</f>
        <v>0</v>
      </c>
      <c r="BH617" s="218">
        <f>IF(N617="sníž. přenesená",J617,0)</f>
        <v>0</v>
      </c>
      <c r="BI617" s="218">
        <f>IF(N617="nulová",J617,0)</f>
        <v>0</v>
      </c>
      <c r="BJ617" s="19" t="s">
        <v>78</v>
      </c>
      <c r="BK617" s="218">
        <f>ROUND(I617*H617,2)</f>
        <v>0</v>
      </c>
      <c r="BL617" s="19" t="s">
        <v>165</v>
      </c>
      <c r="BM617" s="217" t="s">
        <v>939</v>
      </c>
    </row>
    <row r="618" s="2" customFormat="1">
      <c r="A618" s="40"/>
      <c r="B618" s="41"/>
      <c r="C618" s="42"/>
      <c r="D618" s="219" t="s">
        <v>167</v>
      </c>
      <c r="E618" s="42"/>
      <c r="F618" s="220" t="s">
        <v>940</v>
      </c>
      <c r="G618" s="42"/>
      <c r="H618" s="42"/>
      <c r="I618" s="221"/>
      <c r="J618" s="42"/>
      <c r="K618" s="42"/>
      <c r="L618" s="46"/>
      <c r="M618" s="222"/>
      <c r="N618" s="223"/>
      <c r="O618" s="86"/>
      <c r="P618" s="86"/>
      <c r="Q618" s="86"/>
      <c r="R618" s="86"/>
      <c r="S618" s="86"/>
      <c r="T618" s="87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T618" s="19" t="s">
        <v>167</v>
      </c>
      <c r="AU618" s="19" t="s">
        <v>178</v>
      </c>
    </row>
    <row r="619" s="13" customFormat="1">
      <c r="A619" s="13"/>
      <c r="B619" s="224"/>
      <c r="C619" s="225"/>
      <c r="D619" s="226" t="s">
        <v>169</v>
      </c>
      <c r="E619" s="227" t="s">
        <v>19</v>
      </c>
      <c r="F619" s="228" t="s">
        <v>941</v>
      </c>
      <c r="G619" s="225"/>
      <c r="H619" s="227" t="s">
        <v>19</v>
      </c>
      <c r="I619" s="229"/>
      <c r="J619" s="225"/>
      <c r="K619" s="225"/>
      <c r="L619" s="230"/>
      <c r="M619" s="231"/>
      <c r="N619" s="232"/>
      <c r="O619" s="232"/>
      <c r="P619" s="232"/>
      <c r="Q619" s="232"/>
      <c r="R619" s="232"/>
      <c r="S619" s="232"/>
      <c r="T619" s="23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34" t="s">
        <v>169</v>
      </c>
      <c r="AU619" s="234" t="s">
        <v>178</v>
      </c>
      <c r="AV619" s="13" t="s">
        <v>78</v>
      </c>
      <c r="AW619" s="13" t="s">
        <v>171</v>
      </c>
      <c r="AX619" s="13" t="s">
        <v>70</v>
      </c>
      <c r="AY619" s="234" t="s">
        <v>158</v>
      </c>
    </row>
    <row r="620" s="14" customFormat="1">
      <c r="A620" s="14"/>
      <c r="B620" s="235"/>
      <c r="C620" s="236"/>
      <c r="D620" s="226" t="s">
        <v>169</v>
      </c>
      <c r="E620" s="237" t="s">
        <v>19</v>
      </c>
      <c r="F620" s="238" t="s">
        <v>902</v>
      </c>
      <c r="G620" s="236"/>
      <c r="H620" s="239">
        <v>2.3999999999999999</v>
      </c>
      <c r="I620" s="240"/>
      <c r="J620" s="236"/>
      <c r="K620" s="236"/>
      <c r="L620" s="241"/>
      <c r="M620" s="242"/>
      <c r="N620" s="243"/>
      <c r="O620" s="243"/>
      <c r="P620" s="243"/>
      <c r="Q620" s="243"/>
      <c r="R620" s="243"/>
      <c r="S620" s="243"/>
      <c r="T620" s="24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45" t="s">
        <v>169</v>
      </c>
      <c r="AU620" s="245" t="s">
        <v>178</v>
      </c>
      <c r="AV620" s="14" t="s">
        <v>80</v>
      </c>
      <c r="AW620" s="14" t="s">
        <v>171</v>
      </c>
      <c r="AX620" s="14" t="s">
        <v>70</v>
      </c>
      <c r="AY620" s="245" t="s">
        <v>158</v>
      </c>
    </row>
    <row r="621" s="14" customFormat="1">
      <c r="A621" s="14"/>
      <c r="B621" s="235"/>
      <c r="C621" s="236"/>
      <c r="D621" s="226" t="s">
        <v>169</v>
      </c>
      <c r="E621" s="237" t="s">
        <v>19</v>
      </c>
      <c r="F621" s="238" t="s">
        <v>903</v>
      </c>
      <c r="G621" s="236"/>
      <c r="H621" s="239">
        <v>2.3999999999999999</v>
      </c>
      <c r="I621" s="240"/>
      <c r="J621" s="236"/>
      <c r="K621" s="236"/>
      <c r="L621" s="241"/>
      <c r="M621" s="242"/>
      <c r="N621" s="243"/>
      <c r="O621" s="243"/>
      <c r="P621" s="243"/>
      <c r="Q621" s="243"/>
      <c r="R621" s="243"/>
      <c r="S621" s="243"/>
      <c r="T621" s="24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45" t="s">
        <v>169</v>
      </c>
      <c r="AU621" s="245" t="s">
        <v>178</v>
      </c>
      <c r="AV621" s="14" t="s">
        <v>80</v>
      </c>
      <c r="AW621" s="14" t="s">
        <v>171</v>
      </c>
      <c r="AX621" s="14" t="s">
        <v>70</v>
      </c>
      <c r="AY621" s="245" t="s">
        <v>158</v>
      </c>
    </row>
    <row r="622" s="14" customFormat="1">
      <c r="A622" s="14"/>
      <c r="B622" s="235"/>
      <c r="C622" s="236"/>
      <c r="D622" s="226" t="s">
        <v>169</v>
      </c>
      <c r="E622" s="237" t="s">
        <v>19</v>
      </c>
      <c r="F622" s="238" t="s">
        <v>904</v>
      </c>
      <c r="G622" s="236"/>
      <c r="H622" s="239">
        <v>2.3999999999999999</v>
      </c>
      <c r="I622" s="240"/>
      <c r="J622" s="236"/>
      <c r="K622" s="236"/>
      <c r="L622" s="241"/>
      <c r="M622" s="242"/>
      <c r="N622" s="243"/>
      <c r="O622" s="243"/>
      <c r="P622" s="243"/>
      <c r="Q622" s="243"/>
      <c r="R622" s="243"/>
      <c r="S622" s="243"/>
      <c r="T622" s="24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45" t="s">
        <v>169</v>
      </c>
      <c r="AU622" s="245" t="s">
        <v>178</v>
      </c>
      <c r="AV622" s="14" t="s">
        <v>80</v>
      </c>
      <c r="AW622" s="14" t="s">
        <v>171</v>
      </c>
      <c r="AX622" s="14" t="s">
        <v>70</v>
      </c>
      <c r="AY622" s="245" t="s">
        <v>158</v>
      </c>
    </row>
    <row r="623" s="14" customFormat="1">
      <c r="A623" s="14"/>
      <c r="B623" s="235"/>
      <c r="C623" s="236"/>
      <c r="D623" s="226" t="s">
        <v>169</v>
      </c>
      <c r="E623" s="237" t="s">
        <v>19</v>
      </c>
      <c r="F623" s="238" t="s">
        <v>905</v>
      </c>
      <c r="G623" s="236"/>
      <c r="H623" s="239">
        <v>2.3999999999999999</v>
      </c>
      <c r="I623" s="240"/>
      <c r="J623" s="236"/>
      <c r="K623" s="236"/>
      <c r="L623" s="241"/>
      <c r="M623" s="242"/>
      <c r="N623" s="243"/>
      <c r="O623" s="243"/>
      <c r="P623" s="243"/>
      <c r="Q623" s="243"/>
      <c r="R623" s="243"/>
      <c r="S623" s="243"/>
      <c r="T623" s="24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45" t="s">
        <v>169</v>
      </c>
      <c r="AU623" s="245" t="s">
        <v>178</v>
      </c>
      <c r="AV623" s="14" t="s">
        <v>80</v>
      </c>
      <c r="AW623" s="14" t="s">
        <v>171</v>
      </c>
      <c r="AX623" s="14" t="s">
        <v>70</v>
      </c>
      <c r="AY623" s="245" t="s">
        <v>158</v>
      </c>
    </row>
    <row r="624" s="14" customFormat="1">
      <c r="A624" s="14"/>
      <c r="B624" s="235"/>
      <c r="C624" s="236"/>
      <c r="D624" s="226" t="s">
        <v>169</v>
      </c>
      <c r="E624" s="237" t="s">
        <v>19</v>
      </c>
      <c r="F624" s="238" t="s">
        <v>906</v>
      </c>
      <c r="G624" s="236"/>
      <c r="H624" s="239">
        <v>2.3999999999999999</v>
      </c>
      <c r="I624" s="240"/>
      <c r="J624" s="236"/>
      <c r="K624" s="236"/>
      <c r="L624" s="241"/>
      <c r="M624" s="242"/>
      <c r="N624" s="243"/>
      <c r="O624" s="243"/>
      <c r="P624" s="243"/>
      <c r="Q624" s="243"/>
      <c r="R624" s="243"/>
      <c r="S624" s="243"/>
      <c r="T624" s="24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45" t="s">
        <v>169</v>
      </c>
      <c r="AU624" s="245" t="s">
        <v>178</v>
      </c>
      <c r="AV624" s="14" t="s">
        <v>80</v>
      </c>
      <c r="AW624" s="14" t="s">
        <v>171</v>
      </c>
      <c r="AX624" s="14" t="s">
        <v>70</v>
      </c>
      <c r="AY624" s="245" t="s">
        <v>158</v>
      </c>
    </row>
    <row r="625" s="14" customFormat="1">
      <c r="A625" s="14"/>
      <c r="B625" s="235"/>
      <c r="C625" s="236"/>
      <c r="D625" s="226" t="s">
        <v>169</v>
      </c>
      <c r="E625" s="237" t="s">
        <v>19</v>
      </c>
      <c r="F625" s="238" t="s">
        <v>907</v>
      </c>
      <c r="G625" s="236"/>
      <c r="H625" s="239">
        <v>2.3999999999999999</v>
      </c>
      <c r="I625" s="240"/>
      <c r="J625" s="236"/>
      <c r="K625" s="236"/>
      <c r="L625" s="241"/>
      <c r="M625" s="242"/>
      <c r="N625" s="243"/>
      <c r="O625" s="243"/>
      <c r="P625" s="243"/>
      <c r="Q625" s="243"/>
      <c r="R625" s="243"/>
      <c r="S625" s="243"/>
      <c r="T625" s="24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45" t="s">
        <v>169</v>
      </c>
      <c r="AU625" s="245" t="s">
        <v>178</v>
      </c>
      <c r="AV625" s="14" t="s">
        <v>80</v>
      </c>
      <c r="AW625" s="14" t="s">
        <v>171</v>
      </c>
      <c r="AX625" s="14" t="s">
        <v>70</v>
      </c>
      <c r="AY625" s="245" t="s">
        <v>158</v>
      </c>
    </row>
    <row r="626" s="14" customFormat="1">
      <c r="A626" s="14"/>
      <c r="B626" s="235"/>
      <c r="C626" s="236"/>
      <c r="D626" s="226" t="s">
        <v>169</v>
      </c>
      <c r="E626" s="237" t="s">
        <v>19</v>
      </c>
      <c r="F626" s="238" t="s">
        <v>908</v>
      </c>
      <c r="G626" s="236"/>
      <c r="H626" s="239">
        <v>2.3999999999999999</v>
      </c>
      <c r="I626" s="240"/>
      <c r="J626" s="236"/>
      <c r="K626" s="236"/>
      <c r="L626" s="241"/>
      <c r="M626" s="242"/>
      <c r="N626" s="243"/>
      <c r="O626" s="243"/>
      <c r="P626" s="243"/>
      <c r="Q626" s="243"/>
      <c r="R626" s="243"/>
      <c r="S626" s="243"/>
      <c r="T626" s="24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45" t="s">
        <v>169</v>
      </c>
      <c r="AU626" s="245" t="s">
        <v>178</v>
      </c>
      <c r="AV626" s="14" t="s">
        <v>80</v>
      </c>
      <c r="AW626" s="14" t="s">
        <v>171</v>
      </c>
      <c r="AX626" s="14" t="s">
        <v>70</v>
      </c>
      <c r="AY626" s="245" t="s">
        <v>158</v>
      </c>
    </row>
    <row r="627" s="14" customFormat="1">
      <c r="A627" s="14"/>
      <c r="B627" s="235"/>
      <c r="C627" s="236"/>
      <c r="D627" s="226" t="s">
        <v>169</v>
      </c>
      <c r="E627" s="237" t="s">
        <v>19</v>
      </c>
      <c r="F627" s="238" t="s">
        <v>909</v>
      </c>
      <c r="G627" s="236"/>
      <c r="H627" s="239">
        <v>2.3999999999999999</v>
      </c>
      <c r="I627" s="240"/>
      <c r="J627" s="236"/>
      <c r="K627" s="236"/>
      <c r="L627" s="241"/>
      <c r="M627" s="242"/>
      <c r="N627" s="243"/>
      <c r="O627" s="243"/>
      <c r="P627" s="243"/>
      <c r="Q627" s="243"/>
      <c r="R627" s="243"/>
      <c r="S627" s="243"/>
      <c r="T627" s="24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45" t="s">
        <v>169</v>
      </c>
      <c r="AU627" s="245" t="s">
        <v>178</v>
      </c>
      <c r="AV627" s="14" t="s">
        <v>80</v>
      </c>
      <c r="AW627" s="14" t="s">
        <v>171</v>
      </c>
      <c r="AX627" s="14" t="s">
        <v>70</v>
      </c>
      <c r="AY627" s="245" t="s">
        <v>158</v>
      </c>
    </row>
    <row r="628" s="14" customFormat="1">
      <c r="A628" s="14"/>
      <c r="B628" s="235"/>
      <c r="C628" s="236"/>
      <c r="D628" s="226" t="s">
        <v>169</v>
      </c>
      <c r="E628" s="237" t="s">
        <v>19</v>
      </c>
      <c r="F628" s="238" t="s">
        <v>910</v>
      </c>
      <c r="G628" s="236"/>
      <c r="H628" s="239">
        <v>2.3999999999999999</v>
      </c>
      <c r="I628" s="240"/>
      <c r="J628" s="236"/>
      <c r="K628" s="236"/>
      <c r="L628" s="241"/>
      <c r="M628" s="242"/>
      <c r="N628" s="243"/>
      <c r="O628" s="243"/>
      <c r="P628" s="243"/>
      <c r="Q628" s="243"/>
      <c r="R628" s="243"/>
      <c r="S628" s="243"/>
      <c r="T628" s="24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45" t="s">
        <v>169</v>
      </c>
      <c r="AU628" s="245" t="s">
        <v>178</v>
      </c>
      <c r="AV628" s="14" t="s">
        <v>80</v>
      </c>
      <c r="AW628" s="14" t="s">
        <v>171</v>
      </c>
      <c r="AX628" s="14" t="s">
        <v>70</v>
      </c>
      <c r="AY628" s="245" t="s">
        <v>158</v>
      </c>
    </row>
    <row r="629" s="14" customFormat="1">
      <c r="A629" s="14"/>
      <c r="B629" s="235"/>
      <c r="C629" s="236"/>
      <c r="D629" s="226" t="s">
        <v>169</v>
      </c>
      <c r="E629" s="236"/>
      <c r="F629" s="238" t="s">
        <v>942</v>
      </c>
      <c r="G629" s="236"/>
      <c r="H629" s="239">
        <v>10.800000000000001</v>
      </c>
      <c r="I629" s="240"/>
      <c r="J629" s="236"/>
      <c r="K629" s="236"/>
      <c r="L629" s="241"/>
      <c r="M629" s="242"/>
      <c r="N629" s="243"/>
      <c r="O629" s="243"/>
      <c r="P629" s="243"/>
      <c r="Q629" s="243"/>
      <c r="R629" s="243"/>
      <c r="S629" s="243"/>
      <c r="T629" s="24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45" t="s">
        <v>169</v>
      </c>
      <c r="AU629" s="245" t="s">
        <v>178</v>
      </c>
      <c r="AV629" s="14" t="s">
        <v>80</v>
      </c>
      <c r="AW629" s="14" t="s">
        <v>4</v>
      </c>
      <c r="AX629" s="14" t="s">
        <v>78</v>
      </c>
      <c r="AY629" s="245" t="s">
        <v>158</v>
      </c>
    </row>
    <row r="630" s="2" customFormat="1" ht="14.4" customHeight="1">
      <c r="A630" s="40"/>
      <c r="B630" s="41"/>
      <c r="C630" s="206" t="s">
        <v>569</v>
      </c>
      <c r="D630" s="206" t="s">
        <v>160</v>
      </c>
      <c r="E630" s="207" t="s">
        <v>943</v>
      </c>
      <c r="F630" s="208" t="s">
        <v>944</v>
      </c>
      <c r="G630" s="209" t="s">
        <v>181</v>
      </c>
      <c r="H630" s="210">
        <v>48.200000000000003</v>
      </c>
      <c r="I630" s="211"/>
      <c r="J630" s="212">
        <f>ROUND(I630*H630,2)</f>
        <v>0</v>
      </c>
      <c r="K630" s="208" t="s">
        <v>164</v>
      </c>
      <c r="L630" s="46"/>
      <c r="M630" s="213" t="s">
        <v>19</v>
      </c>
      <c r="N630" s="214" t="s">
        <v>41</v>
      </c>
      <c r="O630" s="86"/>
      <c r="P630" s="215">
        <f>O630*H630</f>
        <v>0</v>
      </c>
      <c r="Q630" s="215">
        <v>0</v>
      </c>
      <c r="R630" s="215">
        <f>Q630*H630</f>
        <v>0</v>
      </c>
      <c r="S630" s="215">
        <v>0</v>
      </c>
      <c r="T630" s="216">
        <f>S630*H630</f>
        <v>0</v>
      </c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R630" s="217" t="s">
        <v>165</v>
      </c>
      <c r="AT630" s="217" t="s">
        <v>160</v>
      </c>
      <c r="AU630" s="217" t="s">
        <v>178</v>
      </c>
      <c r="AY630" s="19" t="s">
        <v>158</v>
      </c>
      <c r="BE630" s="218">
        <f>IF(N630="základní",J630,0)</f>
        <v>0</v>
      </c>
      <c r="BF630" s="218">
        <f>IF(N630="snížená",J630,0)</f>
        <v>0</v>
      </c>
      <c r="BG630" s="218">
        <f>IF(N630="zákl. přenesená",J630,0)</f>
        <v>0</v>
      </c>
      <c r="BH630" s="218">
        <f>IF(N630="sníž. přenesená",J630,0)</f>
        <v>0</v>
      </c>
      <c r="BI630" s="218">
        <f>IF(N630="nulová",J630,0)</f>
        <v>0</v>
      </c>
      <c r="BJ630" s="19" t="s">
        <v>78</v>
      </c>
      <c r="BK630" s="218">
        <f>ROUND(I630*H630,2)</f>
        <v>0</v>
      </c>
      <c r="BL630" s="19" t="s">
        <v>165</v>
      </c>
      <c r="BM630" s="217" t="s">
        <v>945</v>
      </c>
    </row>
    <row r="631" s="2" customFormat="1">
      <c r="A631" s="40"/>
      <c r="B631" s="41"/>
      <c r="C631" s="42"/>
      <c r="D631" s="219" t="s">
        <v>167</v>
      </c>
      <c r="E631" s="42"/>
      <c r="F631" s="220" t="s">
        <v>946</v>
      </c>
      <c r="G631" s="42"/>
      <c r="H631" s="42"/>
      <c r="I631" s="221"/>
      <c r="J631" s="42"/>
      <c r="K631" s="42"/>
      <c r="L631" s="46"/>
      <c r="M631" s="222"/>
      <c r="N631" s="223"/>
      <c r="O631" s="86"/>
      <c r="P631" s="86"/>
      <c r="Q631" s="86"/>
      <c r="R631" s="86"/>
      <c r="S631" s="86"/>
      <c r="T631" s="87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T631" s="19" t="s">
        <v>167</v>
      </c>
      <c r="AU631" s="19" t="s">
        <v>178</v>
      </c>
    </row>
    <row r="632" s="13" customFormat="1">
      <c r="A632" s="13"/>
      <c r="B632" s="224"/>
      <c r="C632" s="225"/>
      <c r="D632" s="226" t="s">
        <v>169</v>
      </c>
      <c r="E632" s="227" t="s">
        <v>19</v>
      </c>
      <c r="F632" s="228" t="s">
        <v>947</v>
      </c>
      <c r="G632" s="225"/>
      <c r="H632" s="227" t="s">
        <v>19</v>
      </c>
      <c r="I632" s="229"/>
      <c r="J632" s="225"/>
      <c r="K632" s="225"/>
      <c r="L632" s="230"/>
      <c r="M632" s="231"/>
      <c r="N632" s="232"/>
      <c r="O632" s="232"/>
      <c r="P632" s="232"/>
      <c r="Q632" s="232"/>
      <c r="R632" s="232"/>
      <c r="S632" s="232"/>
      <c r="T632" s="23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34" t="s">
        <v>169</v>
      </c>
      <c r="AU632" s="234" t="s">
        <v>178</v>
      </c>
      <c r="AV632" s="13" t="s">
        <v>78</v>
      </c>
      <c r="AW632" s="13" t="s">
        <v>171</v>
      </c>
      <c r="AX632" s="13" t="s">
        <v>70</v>
      </c>
      <c r="AY632" s="234" t="s">
        <v>158</v>
      </c>
    </row>
    <row r="633" s="14" customFormat="1">
      <c r="A633" s="14"/>
      <c r="B633" s="235"/>
      <c r="C633" s="236"/>
      <c r="D633" s="226" t="s">
        <v>169</v>
      </c>
      <c r="E633" s="237" t="s">
        <v>19</v>
      </c>
      <c r="F633" s="238" t="s">
        <v>948</v>
      </c>
      <c r="G633" s="236"/>
      <c r="H633" s="239">
        <v>7.2000000000000002</v>
      </c>
      <c r="I633" s="240"/>
      <c r="J633" s="236"/>
      <c r="K633" s="236"/>
      <c r="L633" s="241"/>
      <c r="M633" s="242"/>
      <c r="N633" s="243"/>
      <c r="O633" s="243"/>
      <c r="P633" s="243"/>
      <c r="Q633" s="243"/>
      <c r="R633" s="243"/>
      <c r="S633" s="243"/>
      <c r="T633" s="24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45" t="s">
        <v>169</v>
      </c>
      <c r="AU633" s="245" t="s">
        <v>178</v>
      </c>
      <c r="AV633" s="14" t="s">
        <v>80</v>
      </c>
      <c r="AW633" s="14" t="s">
        <v>171</v>
      </c>
      <c r="AX633" s="14" t="s">
        <v>70</v>
      </c>
      <c r="AY633" s="245" t="s">
        <v>158</v>
      </c>
    </row>
    <row r="634" s="14" customFormat="1">
      <c r="A634" s="14"/>
      <c r="B634" s="235"/>
      <c r="C634" s="236"/>
      <c r="D634" s="226" t="s">
        <v>169</v>
      </c>
      <c r="E634" s="237" t="s">
        <v>19</v>
      </c>
      <c r="F634" s="238" t="s">
        <v>949</v>
      </c>
      <c r="G634" s="236"/>
      <c r="H634" s="239">
        <v>7.2000000000000002</v>
      </c>
      <c r="I634" s="240"/>
      <c r="J634" s="236"/>
      <c r="K634" s="236"/>
      <c r="L634" s="241"/>
      <c r="M634" s="242"/>
      <c r="N634" s="243"/>
      <c r="O634" s="243"/>
      <c r="P634" s="243"/>
      <c r="Q634" s="243"/>
      <c r="R634" s="243"/>
      <c r="S634" s="243"/>
      <c r="T634" s="24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45" t="s">
        <v>169</v>
      </c>
      <c r="AU634" s="245" t="s">
        <v>178</v>
      </c>
      <c r="AV634" s="14" t="s">
        <v>80</v>
      </c>
      <c r="AW634" s="14" t="s">
        <v>171</v>
      </c>
      <c r="AX634" s="14" t="s">
        <v>70</v>
      </c>
      <c r="AY634" s="245" t="s">
        <v>158</v>
      </c>
    </row>
    <row r="635" s="14" customFormat="1">
      <c r="A635" s="14"/>
      <c r="B635" s="235"/>
      <c r="C635" s="236"/>
      <c r="D635" s="226" t="s">
        <v>169</v>
      </c>
      <c r="E635" s="237" t="s">
        <v>19</v>
      </c>
      <c r="F635" s="238" t="s">
        <v>950</v>
      </c>
      <c r="G635" s="236"/>
      <c r="H635" s="239">
        <v>6.4000000000000004</v>
      </c>
      <c r="I635" s="240"/>
      <c r="J635" s="236"/>
      <c r="K635" s="236"/>
      <c r="L635" s="241"/>
      <c r="M635" s="242"/>
      <c r="N635" s="243"/>
      <c r="O635" s="243"/>
      <c r="P635" s="243"/>
      <c r="Q635" s="243"/>
      <c r="R635" s="243"/>
      <c r="S635" s="243"/>
      <c r="T635" s="24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45" t="s">
        <v>169</v>
      </c>
      <c r="AU635" s="245" t="s">
        <v>178</v>
      </c>
      <c r="AV635" s="14" t="s">
        <v>80</v>
      </c>
      <c r="AW635" s="14" t="s">
        <v>171</v>
      </c>
      <c r="AX635" s="14" t="s">
        <v>70</v>
      </c>
      <c r="AY635" s="245" t="s">
        <v>158</v>
      </c>
    </row>
    <row r="636" s="14" customFormat="1">
      <c r="A636" s="14"/>
      <c r="B636" s="235"/>
      <c r="C636" s="236"/>
      <c r="D636" s="226" t="s">
        <v>169</v>
      </c>
      <c r="E636" s="237" t="s">
        <v>19</v>
      </c>
      <c r="F636" s="238" t="s">
        <v>951</v>
      </c>
      <c r="G636" s="236"/>
      <c r="H636" s="239">
        <v>6.4000000000000004</v>
      </c>
      <c r="I636" s="240"/>
      <c r="J636" s="236"/>
      <c r="K636" s="236"/>
      <c r="L636" s="241"/>
      <c r="M636" s="242"/>
      <c r="N636" s="243"/>
      <c r="O636" s="243"/>
      <c r="P636" s="243"/>
      <c r="Q636" s="243"/>
      <c r="R636" s="243"/>
      <c r="S636" s="243"/>
      <c r="T636" s="24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45" t="s">
        <v>169</v>
      </c>
      <c r="AU636" s="245" t="s">
        <v>178</v>
      </c>
      <c r="AV636" s="14" t="s">
        <v>80</v>
      </c>
      <c r="AW636" s="14" t="s">
        <v>171</v>
      </c>
      <c r="AX636" s="14" t="s">
        <v>70</v>
      </c>
      <c r="AY636" s="245" t="s">
        <v>158</v>
      </c>
    </row>
    <row r="637" s="14" customFormat="1">
      <c r="A637" s="14"/>
      <c r="B637" s="235"/>
      <c r="C637" s="236"/>
      <c r="D637" s="226" t="s">
        <v>169</v>
      </c>
      <c r="E637" s="237" t="s">
        <v>19</v>
      </c>
      <c r="F637" s="238" t="s">
        <v>952</v>
      </c>
      <c r="G637" s="236"/>
      <c r="H637" s="239">
        <v>2.2000000000000002</v>
      </c>
      <c r="I637" s="240"/>
      <c r="J637" s="236"/>
      <c r="K637" s="236"/>
      <c r="L637" s="241"/>
      <c r="M637" s="242"/>
      <c r="N637" s="243"/>
      <c r="O637" s="243"/>
      <c r="P637" s="243"/>
      <c r="Q637" s="243"/>
      <c r="R637" s="243"/>
      <c r="S637" s="243"/>
      <c r="T637" s="24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45" t="s">
        <v>169</v>
      </c>
      <c r="AU637" s="245" t="s">
        <v>178</v>
      </c>
      <c r="AV637" s="14" t="s">
        <v>80</v>
      </c>
      <c r="AW637" s="14" t="s">
        <v>171</v>
      </c>
      <c r="AX637" s="14" t="s">
        <v>70</v>
      </c>
      <c r="AY637" s="245" t="s">
        <v>158</v>
      </c>
    </row>
    <row r="638" s="14" customFormat="1">
      <c r="A638" s="14"/>
      <c r="B638" s="235"/>
      <c r="C638" s="236"/>
      <c r="D638" s="226" t="s">
        <v>169</v>
      </c>
      <c r="E638" s="237" t="s">
        <v>19</v>
      </c>
      <c r="F638" s="238" t="s">
        <v>953</v>
      </c>
      <c r="G638" s="236"/>
      <c r="H638" s="239">
        <v>2.3999999999999999</v>
      </c>
      <c r="I638" s="240"/>
      <c r="J638" s="236"/>
      <c r="K638" s="236"/>
      <c r="L638" s="241"/>
      <c r="M638" s="242"/>
      <c r="N638" s="243"/>
      <c r="O638" s="243"/>
      <c r="P638" s="243"/>
      <c r="Q638" s="243"/>
      <c r="R638" s="243"/>
      <c r="S638" s="243"/>
      <c r="T638" s="24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45" t="s">
        <v>169</v>
      </c>
      <c r="AU638" s="245" t="s">
        <v>178</v>
      </c>
      <c r="AV638" s="14" t="s">
        <v>80</v>
      </c>
      <c r="AW638" s="14" t="s">
        <v>171</v>
      </c>
      <c r="AX638" s="14" t="s">
        <v>70</v>
      </c>
      <c r="AY638" s="245" t="s">
        <v>158</v>
      </c>
    </row>
    <row r="639" s="14" customFormat="1">
      <c r="A639" s="14"/>
      <c r="B639" s="235"/>
      <c r="C639" s="236"/>
      <c r="D639" s="226" t="s">
        <v>169</v>
      </c>
      <c r="E639" s="237" t="s">
        <v>19</v>
      </c>
      <c r="F639" s="238" t="s">
        <v>954</v>
      </c>
      <c r="G639" s="236"/>
      <c r="H639" s="239">
        <v>4.4000000000000004</v>
      </c>
      <c r="I639" s="240"/>
      <c r="J639" s="236"/>
      <c r="K639" s="236"/>
      <c r="L639" s="241"/>
      <c r="M639" s="242"/>
      <c r="N639" s="243"/>
      <c r="O639" s="243"/>
      <c r="P639" s="243"/>
      <c r="Q639" s="243"/>
      <c r="R639" s="243"/>
      <c r="S639" s="243"/>
      <c r="T639" s="24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45" t="s">
        <v>169</v>
      </c>
      <c r="AU639" s="245" t="s">
        <v>178</v>
      </c>
      <c r="AV639" s="14" t="s">
        <v>80</v>
      </c>
      <c r="AW639" s="14" t="s">
        <v>171</v>
      </c>
      <c r="AX639" s="14" t="s">
        <v>70</v>
      </c>
      <c r="AY639" s="245" t="s">
        <v>158</v>
      </c>
    </row>
    <row r="640" s="14" customFormat="1">
      <c r="A640" s="14"/>
      <c r="B640" s="235"/>
      <c r="C640" s="236"/>
      <c r="D640" s="226" t="s">
        <v>169</v>
      </c>
      <c r="E640" s="237" t="s">
        <v>19</v>
      </c>
      <c r="F640" s="238" t="s">
        <v>955</v>
      </c>
      <c r="G640" s="236"/>
      <c r="H640" s="239">
        <v>12</v>
      </c>
      <c r="I640" s="240"/>
      <c r="J640" s="236"/>
      <c r="K640" s="236"/>
      <c r="L640" s="241"/>
      <c r="M640" s="242"/>
      <c r="N640" s="243"/>
      <c r="O640" s="243"/>
      <c r="P640" s="243"/>
      <c r="Q640" s="243"/>
      <c r="R640" s="243"/>
      <c r="S640" s="243"/>
      <c r="T640" s="24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45" t="s">
        <v>169</v>
      </c>
      <c r="AU640" s="245" t="s">
        <v>178</v>
      </c>
      <c r="AV640" s="14" t="s">
        <v>80</v>
      </c>
      <c r="AW640" s="14" t="s">
        <v>171</v>
      </c>
      <c r="AX640" s="14" t="s">
        <v>70</v>
      </c>
      <c r="AY640" s="245" t="s">
        <v>158</v>
      </c>
    </row>
    <row r="641" s="2" customFormat="1" ht="34.8" customHeight="1">
      <c r="A641" s="40"/>
      <c r="B641" s="41"/>
      <c r="C641" s="206" t="s">
        <v>573</v>
      </c>
      <c r="D641" s="206" t="s">
        <v>160</v>
      </c>
      <c r="E641" s="207" t="s">
        <v>956</v>
      </c>
      <c r="F641" s="208" t="s">
        <v>957</v>
      </c>
      <c r="G641" s="209" t="s">
        <v>223</v>
      </c>
      <c r="H641" s="210">
        <v>30.640000000000001</v>
      </c>
      <c r="I641" s="211"/>
      <c r="J641" s="212">
        <f>ROUND(I641*H641,2)</f>
        <v>0</v>
      </c>
      <c r="K641" s="208" t="s">
        <v>164</v>
      </c>
      <c r="L641" s="46"/>
      <c r="M641" s="213" t="s">
        <v>19</v>
      </c>
      <c r="N641" s="214" t="s">
        <v>41</v>
      </c>
      <c r="O641" s="86"/>
      <c r="P641" s="215">
        <f>O641*H641</f>
        <v>0</v>
      </c>
      <c r="Q641" s="215">
        <v>0</v>
      </c>
      <c r="R641" s="215">
        <f>Q641*H641</f>
        <v>0</v>
      </c>
      <c r="S641" s="215">
        <v>0.44</v>
      </c>
      <c r="T641" s="216">
        <f>S641*H641</f>
        <v>13.4816</v>
      </c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R641" s="217" t="s">
        <v>165</v>
      </c>
      <c r="AT641" s="217" t="s">
        <v>160</v>
      </c>
      <c r="AU641" s="217" t="s">
        <v>178</v>
      </c>
      <c r="AY641" s="19" t="s">
        <v>158</v>
      </c>
      <c r="BE641" s="218">
        <f>IF(N641="základní",J641,0)</f>
        <v>0</v>
      </c>
      <c r="BF641" s="218">
        <f>IF(N641="snížená",J641,0)</f>
        <v>0</v>
      </c>
      <c r="BG641" s="218">
        <f>IF(N641="zákl. přenesená",J641,0)</f>
        <v>0</v>
      </c>
      <c r="BH641" s="218">
        <f>IF(N641="sníž. přenesená",J641,0)</f>
        <v>0</v>
      </c>
      <c r="BI641" s="218">
        <f>IF(N641="nulová",J641,0)</f>
        <v>0</v>
      </c>
      <c r="BJ641" s="19" t="s">
        <v>78</v>
      </c>
      <c r="BK641" s="218">
        <f>ROUND(I641*H641,2)</f>
        <v>0</v>
      </c>
      <c r="BL641" s="19" t="s">
        <v>165</v>
      </c>
      <c r="BM641" s="217" t="s">
        <v>958</v>
      </c>
    </row>
    <row r="642" s="2" customFormat="1">
      <c r="A642" s="40"/>
      <c r="B642" s="41"/>
      <c r="C642" s="42"/>
      <c r="D642" s="219" t="s">
        <v>167</v>
      </c>
      <c r="E642" s="42"/>
      <c r="F642" s="220" t="s">
        <v>959</v>
      </c>
      <c r="G642" s="42"/>
      <c r="H642" s="42"/>
      <c r="I642" s="221"/>
      <c r="J642" s="42"/>
      <c r="K642" s="42"/>
      <c r="L642" s="46"/>
      <c r="M642" s="222"/>
      <c r="N642" s="223"/>
      <c r="O642" s="86"/>
      <c r="P642" s="86"/>
      <c r="Q642" s="86"/>
      <c r="R642" s="86"/>
      <c r="S642" s="86"/>
      <c r="T642" s="87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T642" s="19" t="s">
        <v>167</v>
      </c>
      <c r="AU642" s="19" t="s">
        <v>178</v>
      </c>
    </row>
    <row r="643" s="13" customFormat="1">
      <c r="A643" s="13"/>
      <c r="B643" s="224"/>
      <c r="C643" s="225"/>
      <c r="D643" s="226" t="s">
        <v>169</v>
      </c>
      <c r="E643" s="227" t="s">
        <v>19</v>
      </c>
      <c r="F643" s="228" t="s">
        <v>960</v>
      </c>
      <c r="G643" s="225"/>
      <c r="H643" s="227" t="s">
        <v>19</v>
      </c>
      <c r="I643" s="229"/>
      <c r="J643" s="225"/>
      <c r="K643" s="225"/>
      <c r="L643" s="230"/>
      <c r="M643" s="231"/>
      <c r="N643" s="232"/>
      <c r="O643" s="232"/>
      <c r="P643" s="232"/>
      <c r="Q643" s="232"/>
      <c r="R643" s="232"/>
      <c r="S643" s="232"/>
      <c r="T643" s="23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34" t="s">
        <v>169</v>
      </c>
      <c r="AU643" s="234" t="s">
        <v>178</v>
      </c>
      <c r="AV643" s="13" t="s">
        <v>78</v>
      </c>
      <c r="AW643" s="13" t="s">
        <v>171</v>
      </c>
      <c r="AX643" s="13" t="s">
        <v>70</v>
      </c>
      <c r="AY643" s="234" t="s">
        <v>158</v>
      </c>
    </row>
    <row r="644" s="14" customFormat="1">
      <c r="A644" s="14"/>
      <c r="B644" s="235"/>
      <c r="C644" s="236"/>
      <c r="D644" s="226" t="s">
        <v>169</v>
      </c>
      <c r="E644" s="237" t="s">
        <v>19</v>
      </c>
      <c r="F644" s="238" t="s">
        <v>783</v>
      </c>
      <c r="G644" s="236"/>
      <c r="H644" s="239">
        <v>14.640000000000001</v>
      </c>
      <c r="I644" s="240"/>
      <c r="J644" s="236"/>
      <c r="K644" s="236"/>
      <c r="L644" s="241"/>
      <c r="M644" s="242"/>
      <c r="N644" s="243"/>
      <c r="O644" s="243"/>
      <c r="P644" s="243"/>
      <c r="Q644" s="243"/>
      <c r="R644" s="243"/>
      <c r="S644" s="243"/>
      <c r="T644" s="24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45" t="s">
        <v>169</v>
      </c>
      <c r="AU644" s="245" t="s">
        <v>178</v>
      </c>
      <c r="AV644" s="14" t="s">
        <v>80</v>
      </c>
      <c r="AW644" s="14" t="s">
        <v>171</v>
      </c>
      <c r="AX644" s="14" t="s">
        <v>70</v>
      </c>
      <c r="AY644" s="245" t="s">
        <v>158</v>
      </c>
    </row>
    <row r="645" s="14" customFormat="1">
      <c r="A645" s="14"/>
      <c r="B645" s="235"/>
      <c r="C645" s="236"/>
      <c r="D645" s="226" t="s">
        <v>169</v>
      </c>
      <c r="E645" s="237" t="s">
        <v>19</v>
      </c>
      <c r="F645" s="238" t="s">
        <v>784</v>
      </c>
      <c r="G645" s="236"/>
      <c r="H645" s="239">
        <v>8</v>
      </c>
      <c r="I645" s="240"/>
      <c r="J645" s="236"/>
      <c r="K645" s="236"/>
      <c r="L645" s="241"/>
      <c r="M645" s="242"/>
      <c r="N645" s="243"/>
      <c r="O645" s="243"/>
      <c r="P645" s="243"/>
      <c r="Q645" s="243"/>
      <c r="R645" s="243"/>
      <c r="S645" s="243"/>
      <c r="T645" s="24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45" t="s">
        <v>169</v>
      </c>
      <c r="AU645" s="245" t="s">
        <v>178</v>
      </c>
      <c r="AV645" s="14" t="s">
        <v>80</v>
      </c>
      <c r="AW645" s="14" t="s">
        <v>171</v>
      </c>
      <c r="AX645" s="14" t="s">
        <v>70</v>
      </c>
      <c r="AY645" s="245" t="s">
        <v>158</v>
      </c>
    </row>
    <row r="646" s="14" customFormat="1">
      <c r="A646" s="14"/>
      <c r="B646" s="235"/>
      <c r="C646" s="236"/>
      <c r="D646" s="226" t="s">
        <v>169</v>
      </c>
      <c r="E646" s="237" t="s">
        <v>19</v>
      </c>
      <c r="F646" s="238" t="s">
        <v>785</v>
      </c>
      <c r="G646" s="236"/>
      <c r="H646" s="239">
        <v>8</v>
      </c>
      <c r="I646" s="240"/>
      <c r="J646" s="236"/>
      <c r="K646" s="236"/>
      <c r="L646" s="241"/>
      <c r="M646" s="242"/>
      <c r="N646" s="243"/>
      <c r="O646" s="243"/>
      <c r="P646" s="243"/>
      <c r="Q646" s="243"/>
      <c r="R646" s="243"/>
      <c r="S646" s="243"/>
      <c r="T646" s="24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45" t="s">
        <v>169</v>
      </c>
      <c r="AU646" s="245" t="s">
        <v>178</v>
      </c>
      <c r="AV646" s="14" t="s">
        <v>80</v>
      </c>
      <c r="AW646" s="14" t="s">
        <v>171</v>
      </c>
      <c r="AX646" s="14" t="s">
        <v>70</v>
      </c>
      <c r="AY646" s="245" t="s">
        <v>158</v>
      </c>
    </row>
    <row r="647" s="2" customFormat="1" ht="34.8" customHeight="1">
      <c r="A647" s="40"/>
      <c r="B647" s="41"/>
      <c r="C647" s="206" t="s">
        <v>578</v>
      </c>
      <c r="D647" s="206" t="s">
        <v>160</v>
      </c>
      <c r="E647" s="207" t="s">
        <v>961</v>
      </c>
      <c r="F647" s="208" t="s">
        <v>962</v>
      </c>
      <c r="G647" s="209" t="s">
        <v>223</v>
      </c>
      <c r="H647" s="210">
        <v>28.920000000000002</v>
      </c>
      <c r="I647" s="211"/>
      <c r="J647" s="212">
        <f>ROUND(I647*H647,2)</f>
        <v>0</v>
      </c>
      <c r="K647" s="208" t="s">
        <v>164</v>
      </c>
      <c r="L647" s="46"/>
      <c r="M647" s="213" t="s">
        <v>19</v>
      </c>
      <c r="N647" s="214" t="s">
        <v>41</v>
      </c>
      <c r="O647" s="86"/>
      <c r="P647" s="215">
        <f>O647*H647</f>
        <v>0</v>
      </c>
      <c r="Q647" s="215">
        <v>0</v>
      </c>
      <c r="R647" s="215">
        <f>Q647*H647</f>
        <v>0</v>
      </c>
      <c r="S647" s="215">
        <v>0.22</v>
      </c>
      <c r="T647" s="216">
        <f>S647*H647</f>
        <v>6.3624000000000001</v>
      </c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R647" s="217" t="s">
        <v>165</v>
      </c>
      <c r="AT647" s="217" t="s">
        <v>160</v>
      </c>
      <c r="AU647" s="217" t="s">
        <v>178</v>
      </c>
      <c r="AY647" s="19" t="s">
        <v>158</v>
      </c>
      <c r="BE647" s="218">
        <f>IF(N647="základní",J647,0)</f>
        <v>0</v>
      </c>
      <c r="BF647" s="218">
        <f>IF(N647="snížená",J647,0)</f>
        <v>0</v>
      </c>
      <c r="BG647" s="218">
        <f>IF(N647="zákl. přenesená",J647,0)</f>
        <v>0</v>
      </c>
      <c r="BH647" s="218">
        <f>IF(N647="sníž. přenesená",J647,0)</f>
        <v>0</v>
      </c>
      <c r="BI647" s="218">
        <f>IF(N647="nulová",J647,0)</f>
        <v>0</v>
      </c>
      <c r="BJ647" s="19" t="s">
        <v>78</v>
      </c>
      <c r="BK647" s="218">
        <f>ROUND(I647*H647,2)</f>
        <v>0</v>
      </c>
      <c r="BL647" s="19" t="s">
        <v>165</v>
      </c>
      <c r="BM647" s="217" t="s">
        <v>963</v>
      </c>
    </row>
    <row r="648" s="2" customFormat="1">
      <c r="A648" s="40"/>
      <c r="B648" s="41"/>
      <c r="C648" s="42"/>
      <c r="D648" s="219" t="s">
        <v>167</v>
      </c>
      <c r="E648" s="42"/>
      <c r="F648" s="220" t="s">
        <v>964</v>
      </c>
      <c r="G648" s="42"/>
      <c r="H648" s="42"/>
      <c r="I648" s="221"/>
      <c r="J648" s="42"/>
      <c r="K648" s="42"/>
      <c r="L648" s="46"/>
      <c r="M648" s="222"/>
      <c r="N648" s="223"/>
      <c r="O648" s="86"/>
      <c r="P648" s="86"/>
      <c r="Q648" s="86"/>
      <c r="R648" s="86"/>
      <c r="S648" s="86"/>
      <c r="T648" s="87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T648" s="19" t="s">
        <v>167</v>
      </c>
      <c r="AU648" s="19" t="s">
        <v>178</v>
      </c>
    </row>
    <row r="649" s="13" customFormat="1">
      <c r="A649" s="13"/>
      <c r="B649" s="224"/>
      <c r="C649" s="225"/>
      <c r="D649" s="226" t="s">
        <v>169</v>
      </c>
      <c r="E649" s="227" t="s">
        <v>19</v>
      </c>
      <c r="F649" s="228" t="s">
        <v>965</v>
      </c>
      <c r="G649" s="225"/>
      <c r="H649" s="227" t="s">
        <v>19</v>
      </c>
      <c r="I649" s="229"/>
      <c r="J649" s="225"/>
      <c r="K649" s="225"/>
      <c r="L649" s="230"/>
      <c r="M649" s="231"/>
      <c r="N649" s="232"/>
      <c r="O649" s="232"/>
      <c r="P649" s="232"/>
      <c r="Q649" s="232"/>
      <c r="R649" s="232"/>
      <c r="S649" s="232"/>
      <c r="T649" s="23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34" t="s">
        <v>169</v>
      </c>
      <c r="AU649" s="234" t="s">
        <v>178</v>
      </c>
      <c r="AV649" s="13" t="s">
        <v>78</v>
      </c>
      <c r="AW649" s="13" t="s">
        <v>171</v>
      </c>
      <c r="AX649" s="13" t="s">
        <v>70</v>
      </c>
      <c r="AY649" s="234" t="s">
        <v>158</v>
      </c>
    </row>
    <row r="650" s="14" customFormat="1">
      <c r="A650" s="14"/>
      <c r="B650" s="235"/>
      <c r="C650" s="236"/>
      <c r="D650" s="226" t="s">
        <v>169</v>
      </c>
      <c r="E650" s="237" t="s">
        <v>19</v>
      </c>
      <c r="F650" s="238" t="s">
        <v>801</v>
      </c>
      <c r="G650" s="236"/>
      <c r="H650" s="239">
        <v>4.3200000000000003</v>
      </c>
      <c r="I650" s="240"/>
      <c r="J650" s="236"/>
      <c r="K650" s="236"/>
      <c r="L650" s="241"/>
      <c r="M650" s="242"/>
      <c r="N650" s="243"/>
      <c r="O650" s="243"/>
      <c r="P650" s="243"/>
      <c r="Q650" s="243"/>
      <c r="R650" s="243"/>
      <c r="S650" s="243"/>
      <c r="T650" s="24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45" t="s">
        <v>169</v>
      </c>
      <c r="AU650" s="245" t="s">
        <v>178</v>
      </c>
      <c r="AV650" s="14" t="s">
        <v>80</v>
      </c>
      <c r="AW650" s="14" t="s">
        <v>171</v>
      </c>
      <c r="AX650" s="14" t="s">
        <v>70</v>
      </c>
      <c r="AY650" s="245" t="s">
        <v>158</v>
      </c>
    </row>
    <row r="651" s="14" customFormat="1">
      <c r="A651" s="14"/>
      <c r="B651" s="235"/>
      <c r="C651" s="236"/>
      <c r="D651" s="226" t="s">
        <v>169</v>
      </c>
      <c r="E651" s="237" t="s">
        <v>19</v>
      </c>
      <c r="F651" s="238" t="s">
        <v>802</v>
      </c>
      <c r="G651" s="236"/>
      <c r="H651" s="239">
        <v>4.3200000000000003</v>
      </c>
      <c r="I651" s="240"/>
      <c r="J651" s="236"/>
      <c r="K651" s="236"/>
      <c r="L651" s="241"/>
      <c r="M651" s="242"/>
      <c r="N651" s="243"/>
      <c r="O651" s="243"/>
      <c r="P651" s="243"/>
      <c r="Q651" s="243"/>
      <c r="R651" s="243"/>
      <c r="S651" s="243"/>
      <c r="T651" s="24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45" t="s">
        <v>169</v>
      </c>
      <c r="AU651" s="245" t="s">
        <v>178</v>
      </c>
      <c r="AV651" s="14" t="s">
        <v>80</v>
      </c>
      <c r="AW651" s="14" t="s">
        <v>171</v>
      </c>
      <c r="AX651" s="14" t="s">
        <v>70</v>
      </c>
      <c r="AY651" s="245" t="s">
        <v>158</v>
      </c>
    </row>
    <row r="652" s="14" customFormat="1">
      <c r="A652" s="14"/>
      <c r="B652" s="235"/>
      <c r="C652" s="236"/>
      <c r="D652" s="226" t="s">
        <v>169</v>
      </c>
      <c r="E652" s="237" t="s">
        <v>19</v>
      </c>
      <c r="F652" s="238" t="s">
        <v>803</v>
      </c>
      <c r="G652" s="236"/>
      <c r="H652" s="239">
        <v>3.8399999999999999</v>
      </c>
      <c r="I652" s="240"/>
      <c r="J652" s="236"/>
      <c r="K652" s="236"/>
      <c r="L652" s="241"/>
      <c r="M652" s="242"/>
      <c r="N652" s="243"/>
      <c r="O652" s="243"/>
      <c r="P652" s="243"/>
      <c r="Q652" s="243"/>
      <c r="R652" s="243"/>
      <c r="S652" s="243"/>
      <c r="T652" s="24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45" t="s">
        <v>169</v>
      </c>
      <c r="AU652" s="245" t="s">
        <v>178</v>
      </c>
      <c r="AV652" s="14" t="s">
        <v>80</v>
      </c>
      <c r="AW652" s="14" t="s">
        <v>171</v>
      </c>
      <c r="AX652" s="14" t="s">
        <v>70</v>
      </c>
      <c r="AY652" s="245" t="s">
        <v>158</v>
      </c>
    </row>
    <row r="653" s="14" customFormat="1">
      <c r="A653" s="14"/>
      <c r="B653" s="235"/>
      <c r="C653" s="236"/>
      <c r="D653" s="226" t="s">
        <v>169</v>
      </c>
      <c r="E653" s="237" t="s">
        <v>19</v>
      </c>
      <c r="F653" s="238" t="s">
        <v>804</v>
      </c>
      <c r="G653" s="236"/>
      <c r="H653" s="239">
        <v>3.8399999999999999</v>
      </c>
      <c r="I653" s="240"/>
      <c r="J653" s="236"/>
      <c r="K653" s="236"/>
      <c r="L653" s="241"/>
      <c r="M653" s="242"/>
      <c r="N653" s="243"/>
      <c r="O653" s="243"/>
      <c r="P653" s="243"/>
      <c r="Q653" s="243"/>
      <c r="R653" s="243"/>
      <c r="S653" s="243"/>
      <c r="T653" s="24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45" t="s">
        <v>169</v>
      </c>
      <c r="AU653" s="245" t="s">
        <v>178</v>
      </c>
      <c r="AV653" s="14" t="s">
        <v>80</v>
      </c>
      <c r="AW653" s="14" t="s">
        <v>171</v>
      </c>
      <c r="AX653" s="14" t="s">
        <v>70</v>
      </c>
      <c r="AY653" s="245" t="s">
        <v>158</v>
      </c>
    </row>
    <row r="654" s="14" customFormat="1">
      <c r="A654" s="14"/>
      <c r="B654" s="235"/>
      <c r="C654" s="236"/>
      <c r="D654" s="226" t="s">
        <v>169</v>
      </c>
      <c r="E654" s="237" t="s">
        <v>19</v>
      </c>
      <c r="F654" s="238" t="s">
        <v>805</v>
      </c>
      <c r="G654" s="236"/>
      <c r="H654" s="239">
        <v>1.3200000000000001</v>
      </c>
      <c r="I654" s="240"/>
      <c r="J654" s="236"/>
      <c r="K654" s="236"/>
      <c r="L654" s="241"/>
      <c r="M654" s="242"/>
      <c r="N654" s="243"/>
      <c r="O654" s="243"/>
      <c r="P654" s="243"/>
      <c r="Q654" s="243"/>
      <c r="R654" s="243"/>
      <c r="S654" s="243"/>
      <c r="T654" s="24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45" t="s">
        <v>169</v>
      </c>
      <c r="AU654" s="245" t="s">
        <v>178</v>
      </c>
      <c r="AV654" s="14" t="s">
        <v>80</v>
      </c>
      <c r="AW654" s="14" t="s">
        <v>171</v>
      </c>
      <c r="AX654" s="14" t="s">
        <v>70</v>
      </c>
      <c r="AY654" s="245" t="s">
        <v>158</v>
      </c>
    </row>
    <row r="655" s="14" customFormat="1">
      <c r="A655" s="14"/>
      <c r="B655" s="235"/>
      <c r="C655" s="236"/>
      <c r="D655" s="226" t="s">
        <v>169</v>
      </c>
      <c r="E655" s="237" t="s">
        <v>19</v>
      </c>
      <c r="F655" s="238" t="s">
        <v>806</v>
      </c>
      <c r="G655" s="236"/>
      <c r="H655" s="239">
        <v>1.44</v>
      </c>
      <c r="I655" s="240"/>
      <c r="J655" s="236"/>
      <c r="K655" s="236"/>
      <c r="L655" s="241"/>
      <c r="M655" s="242"/>
      <c r="N655" s="243"/>
      <c r="O655" s="243"/>
      <c r="P655" s="243"/>
      <c r="Q655" s="243"/>
      <c r="R655" s="243"/>
      <c r="S655" s="243"/>
      <c r="T655" s="24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45" t="s">
        <v>169</v>
      </c>
      <c r="AU655" s="245" t="s">
        <v>178</v>
      </c>
      <c r="AV655" s="14" t="s">
        <v>80</v>
      </c>
      <c r="AW655" s="14" t="s">
        <v>171</v>
      </c>
      <c r="AX655" s="14" t="s">
        <v>70</v>
      </c>
      <c r="AY655" s="245" t="s">
        <v>158</v>
      </c>
    </row>
    <row r="656" s="14" customFormat="1">
      <c r="A656" s="14"/>
      <c r="B656" s="235"/>
      <c r="C656" s="236"/>
      <c r="D656" s="226" t="s">
        <v>169</v>
      </c>
      <c r="E656" s="237" t="s">
        <v>19</v>
      </c>
      <c r="F656" s="238" t="s">
        <v>807</v>
      </c>
      <c r="G656" s="236"/>
      <c r="H656" s="239">
        <v>2.6400000000000001</v>
      </c>
      <c r="I656" s="240"/>
      <c r="J656" s="236"/>
      <c r="K656" s="236"/>
      <c r="L656" s="241"/>
      <c r="M656" s="242"/>
      <c r="N656" s="243"/>
      <c r="O656" s="243"/>
      <c r="P656" s="243"/>
      <c r="Q656" s="243"/>
      <c r="R656" s="243"/>
      <c r="S656" s="243"/>
      <c r="T656" s="24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45" t="s">
        <v>169</v>
      </c>
      <c r="AU656" s="245" t="s">
        <v>178</v>
      </c>
      <c r="AV656" s="14" t="s">
        <v>80</v>
      </c>
      <c r="AW656" s="14" t="s">
        <v>171</v>
      </c>
      <c r="AX656" s="14" t="s">
        <v>70</v>
      </c>
      <c r="AY656" s="245" t="s">
        <v>158</v>
      </c>
    </row>
    <row r="657" s="14" customFormat="1">
      <c r="A657" s="14"/>
      <c r="B657" s="235"/>
      <c r="C657" s="236"/>
      <c r="D657" s="226" t="s">
        <v>169</v>
      </c>
      <c r="E657" s="237" t="s">
        <v>19</v>
      </c>
      <c r="F657" s="238" t="s">
        <v>808</v>
      </c>
      <c r="G657" s="236"/>
      <c r="H657" s="239">
        <v>7.1999999999999993</v>
      </c>
      <c r="I657" s="240"/>
      <c r="J657" s="236"/>
      <c r="K657" s="236"/>
      <c r="L657" s="241"/>
      <c r="M657" s="242"/>
      <c r="N657" s="243"/>
      <c r="O657" s="243"/>
      <c r="P657" s="243"/>
      <c r="Q657" s="243"/>
      <c r="R657" s="243"/>
      <c r="S657" s="243"/>
      <c r="T657" s="24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T657" s="245" t="s">
        <v>169</v>
      </c>
      <c r="AU657" s="245" t="s">
        <v>178</v>
      </c>
      <c r="AV657" s="14" t="s">
        <v>80</v>
      </c>
      <c r="AW657" s="14" t="s">
        <v>171</v>
      </c>
      <c r="AX657" s="14" t="s">
        <v>70</v>
      </c>
      <c r="AY657" s="245" t="s">
        <v>158</v>
      </c>
    </row>
    <row r="658" s="2" customFormat="1" ht="34.8" customHeight="1">
      <c r="A658" s="40"/>
      <c r="B658" s="41"/>
      <c r="C658" s="206" t="s">
        <v>582</v>
      </c>
      <c r="D658" s="206" t="s">
        <v>160</v>
      </c>
      <c r="E658" s="207" t="s">
        <v>966</v>
      </c>
      <c r="F658" s="208" t="s">
        <v>967</v>
      </c>
      <c r="G658" s="209" t="s">
        <v>223</v>
      </c>
      <c r="H658" s="210">
        <v>6.7199999999999998</v>
      </c>
      <c r="I658" s="211"/>
      <c r="J658" s="212">
        <f>ROUND(I658*H658,2)</f>
        <v>0</v>
      </c>
      <c r="K658" s="208" t="s">
        <v>164</v>
      </c>
      <c r="L658" s="46"/>
      <c r="M658" s="213" t="s">
        <v>19</v>
      </c>
      <c r="N658" s="214" t="s">
        <v>41</v>
      </c>
      <c r="O658" s="86"/>
      <c r="P658" s="215">
        <f>O658*H658</f>
        <v>0</v>
      </c>
      <c r="Q658" s="215">
        <v>0</v>
      </c>
      <c r="R658" s="215">
        <f>Q658*H658</f>
        <v>0</v>
      </c>
      <c r="S658" s="215">
        <v>0.26000000000000001</v>
      </c>
      <c r="T658" s="216">
        <f>S658*H658</f>
        <v>1.7472000000000001</v>
      </c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R658" s="217" t="s">
        <v>165</v>
      </c>
      <c r="AT658" s="217" t="s">
        <v>160</v>
      </c>
      <c r="AU658" s="217" t="s">
        <v>178</v>
      </c>
      <c r="AY658" s="19" t="s">
        <v>158</v>
      </c>
      <c r="BE658" s="218">
        <f>IF(N658="základní",J658,0)</f>
        <v>0</v>
      </c>
      <c r="BF658" s="218">
        <f>IF(N658="snížená",J658,0)</f>
        <v>0</v>
      </c>
      <c r="BG658" s="218">
        <f>IF(N658="zákl. přenesená",J658,0)</f>
        <v>0</v>
      </c>
      <c r="BH658" s="218">
        <f>IF(N658="sníž. přenesená",J658,0)</f>
        <v>0</v>
      </c>
      <c r="BI658" s="218">
        <f>IF(N658="nulová",J658,0)</f>
        <v>0</v>
      </c>
      <c r="BJ658" s="19" t="s">
        <v>78</v>
      </c>
      <c r="BK658" s="218">
        <f>ROUND(I658*H658,2)</f>
        <v>0</v>
      </c>
      <c r="BL658" s="19" t="s">
        <v>165</v>
      </c>
      <c r="BM658" s="217" t="s">
        <v>968</v>
      </c>
    </row>
    <row r="659" s="2" customFormat="1">
      <c r="A659" s="40"/>
      <c r="B659" s="41"/>
      <c r="C659" s="42"/>
      <c r="D659" s="219" t="s">
        <v>167</v>
      </c>
      <c r="E659" s="42"/>
      <c r="F659" s="220" t="s">
        <v>969</v>
      </c>
      <c r="G659" s="42"/>
      <c r="H659" s="42"/>
      <c r="I659" s="221"/>
      <c r="J659" s="42"/>
      <c r="K659" s="42"/>
      <c r="L659" s="46"/>
      <c r="M659" s="222"/>
      <c r="N659" s="223"/>
      <c r="O659" s="86"/>
      <c r="P659" s="86"/>
      <c r="Q659" s="86"/>
      <c r="R659" s="86"/>
      <c r="S659" s="86"/>
      <c r="T659" s="87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T659" s="19" t="s">
        <v>167</v>
      </c>
      <c r="AU659" s="19" t="s">
        <v>178</v>
      </c>
    </row>
    <row r="660" s="13" customFormat="1">
      <c r="A660" s="13"/>
      <c r="B660" s="224"/>
      <c r="C660" s="225"/>
      <c r="D660" s="226" t="s">
        <v>169</v>
      </c>
      <c r="E660" s="227" t="s">
        <v>19</v>
      </c>
      <c r="F660" s="228" t="s">
        <v>970</v>
      </c>
      <c r="G660" s="225"/>
      <c r="H660" s="227" t="s">
        <v>19</v>
      </c>
      <c r="I660" s="229"/>
      <c r="J660" s="225"/>
      <c r="K660" s="225"/>
      <c r="L660" s="230"/>
      <c r="M660" s="231"/>
      <c r="N660" s="232"/>
      <c r="O660" s="232"/>
      <c r="P660" s="232"/>
      <c r="Q660" s="232"/>
      <c r="R660" s="232"/>
      <c r="S660" s="232"/>
      <c r="T660" s="23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34" t="s">
        <v>169</v>
      </c>
      <c r="AU660" s="234" t="s">
        <v>178</v>
      </c>
      <c r="AV660" s="13" t="s">
        <v>78</v>
      </c>
      <c r="AW660" s="13" t="s">
        <v>171</v>
      </c>
      <c r="AX660" s="13" t="s">
        <v>70</v>
      </c>
      <c r="AY660" s="234" t="s">
        <v>158</v>
      </c>
    </row>
    <row r="661" s="14" customFormat="1">
      <c r="A661" s="14"/>
      <c r="B661" s="235"/>
      <c r="C661" s="236"/>
      <c r="D661" s="226" t="s">
        <v>169</v>
      </c>
      <c r="E661" s="237" t="s">
        <v>19</v>
      </c>
      <c r="F661" s="238" t="s">
        <v>827</v>
      </c>
      <c r="G661" s="236"/>
      <c r="H661" s="239">
        <v>6.7199999999999998</v>
      </c>
      <c r="I661" s="240"/>
      <c r="J661" s="236"/>
      <c r="K661" s="236"/>
      <c r="L661" s="241"/>
      <c r="M661" s="242"/>
      <c r="N661" s="243"/>
      <c r="O661" s="243"/>
      <c r="P661" s="243"/>
      <c r="Q661" s="243"/>
      <c r="R661" s="243"/>
      <c r="S661" s="243"/>
      <c r="T661" s="24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45" t="s">
        <v>169</v>
      </c>
      <c r="AU661" s="245" t="s">
        <v>178</v>
      </c>
      <c r="AV661" s="14" t="s">
        <v>80</v>
      </c>
      <c r="AW661" s="14" t="s">
        <v>171</v>
      </c>
      <c r="AX661" s="14" t="s">
        <v>70</v>
      </c>
      <c r="AY661" s="245" t="s">
        <v>158</v>
      </c>
    </row>
    <row r="662" s="2" customFormat="1" ht="34.8" customHeight="1">
      <c r="A662" s="40"/>
      <c r="B662" s="41"/>
      <c r="C662" s="206" t="s">
        <v>587</v>
      </c>
      <c r="D662" s="206" t="s">
        <v>160</v>
      </c>
      <c r="E662" s="207" t="s">
        <v>971</v>
      </c>
      <c r="F662" s="208" t="s">
        <v>972</v>
      </c>
      <c r="G662" s="209" t="s">
        <v>223</v>
      </c>
      <c r="H662" s="210">
        <v>5.04</v>
      </c>
      <c r="I662" s="211"/>
      <c r="J662" s="212">
        <f>ROUND(I662*H662,2)</f>
        <v>0</v>
      </c>
      <c r="K662" s="208" t="s">
        <v>164</v>
      </c>
      <c r="L662" s="46"/>
      <c r="M662" s="213" t="s">
        <v>19</v>
      </c>
      <c r="N662" s="214" t="s">
        <v>41</v>
      </c>
      <c r="O662" s="86"/>
      <c r="P662" s="215">
        <f>O662*H662</f>
        <v>0</v>
      </c>
      <c r="Q662" s="215">
        <v>0</v>
      </c>
      <c r="R662" s="215">
        <f>Q662*H662</f>
        <v>0</v>
      </c>
      <c r="S662" s="215">
        <v>0</v>
      </c>
      <c r="T662" s="216">
        <f>S662*H662</f>
        <v>0</v>
      </c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R662" s="217" t="s">
        <v>165</v>
      </c>
      <c r="AT662" s="217" t="s">
        <v>160</v>
      </c>
      <c r="AU662" s="217" t="s">
        <v>178</v>
      </c>
      <c r="AY662" s="19" t="s">
        <v>158</v>
      </c>
      <c r="BE662" s="218">
        <f>IF(N662="základní",J662,0)</f>
        <v>0</v>
      </c>
      <c r="BF662" s="218">
        <f>IF(N662="snížená",J662,0)</f>
        <v>0</v>
      </c>
      <c r="BG662" s="218">
        <f>IF(N662="zákl. přenesená",J662,0)</f>
        <v>0</v>
      </c>
      <c r="BH662" s="218">
        <f>IF(N662="sníž. přenesená",J662,0)</f>
        <v>0</v>
      </c>
      <c r="BI662" s="218">
        <f>IF(N662="nulová",J662,0)</f>
        <v>0</v>
      </c>
      <c r="BJ662" s="19" t="s">
        <v>78</v>
      </c>
      <c r="BK662" s="218">
        <f>ROUND(I662*H662,2)</f>
        <v>0</v>
      </c>
      <c r="BL662" s="19" t="s">
        <v>165</v>
      </c>
      <c r="BM662" s="217" t="s">
        <v>973</v>
      </c>
    </row>
    <row r="663" s="2" customFormat="1">
      <c r="A663" s="40"/>
      <c r="B663" s="41"/>
      <c r="C663" s="42"/>
      <c r="D663" s="219" t="s">
        <v>167</v>
      </c>
      <c r="E663" s="42"/>
      <c r="F663" s="220" t="s">
        <v>974</v>
      </c>
      <c r="G663" s="42"/>
      <c r="H663" s="42"/>
      <c r="I663" s="221"/>
      <c r="J663" s="42"/>
      <c r="K663" s="42"/>
      <c r="L663" s="46"/>
      <c r="M663" s="222"/>
      <c r="N663" s="223"/>
      <c r="O663" s="86"/>
      <c r="P663" s="86"/>
      <c r="Q663" s="86"/>
      <c r="R663" s="86"/>
      <c r="S663" s="86"/>
      <c r="T663" s="87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T663" s="19" t="s">
        <v>167</v>
      </c>
      <c r="AU663" s="19" t="s">
        <v>178</v>
      </c>
    </row>
    <row r="664" s="13" customFormat="1">
      <c r="A664" s="13"/>
      <c r="B664" s="224"/>
      <c r="C664" s="225"/>
      <c r="D664" s="226" t="s">
        <v>169</v>
      </c>
      <c r="E664" s="227" t="s">
        <v>19</v>
      </c>
      <c r="F664" s="228" t="s">
        <v>975</v>
      </c>
      <c r="G664" s="225"/>
      <c r="H664" s="227" t="s">
        <v>19</v>
      </c>
      <c r="I664" s="229"/>
      <c r="J664" s="225"/>
      <c r="K664" s="225"/>
      <c r="L664" s="230"/>
      <c r="M664" s="231"/>
      <c r="N664" s="232"/>
      <c r="O664" s="232"/>
      <c r="P664" s="232"/>
      <c r="Q664" s="232"/>
      <c r="R664" s="232"/>
      <c r="S664" s="232"/>
      <c r="T664" s="23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34" t="s">
        <v>169</v>
      </c>
      <c r="AU664" s="234" t="s">
        <v>178</v>
      </c>
      <c r="AV664" s="13" t="s">
        <v>78</v>
      </c>
      <c r="AW664" s="13" t="s">
        <v>171</v>
      </c>
      <c r="AX664" s="13" t="s">
        <v>70</v>
      </c>
      <c r="AY664" s="234" t="s">
        <v>158</v>
      </c>
    </row>
    <row r="665" s="14" customFormat="1">
      <c r="A665" s="14"/>
      <c r="B665" s="235"/>
      <c r="C665" s="236"/>
      <c r="D665" s="226" t="s">
        <v>169</v>
      </c>
      <c r="E665" s="237" t="s">
        <v>19</v>
      </c>
      <c r="F665" s="238" t="s">
        <v>827</v>
      </c>
      <c r="G665" s="236"/>
      <c r="H665" s="239">
        <v>6.7199999999999998</v>
      </c>
      <c r="I665" s="240"/>
      <c r="J665" s="236"/>
      <c r="K665" s="236"/>
      <c r="L665" s="241"/>
      <c r="M665" s="242"/>
      <c r="N665" s="243"/>
      <c r="O665" s="243"/>
      <c r="P665" s="243"/>
      <c r="Q665" s="243"/>
      <c r="R665" s="243"/>
      <c r="S665" s="243"/>
      <c r="T665" s="24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45" t="s">
        <v>169</v>
      </c>
      <c r="AU665" s="245" t="s">
        <v>178</v>
      </c>
      <c r="AV665" s="14" t="s">
        <v>80</v>
      </c>
      <c r="AW665" s="14" t="s">
        <v>171</v>
      </c>
      <c r="AX665" s="14" t="s">
        <v>70</v>
      </c>
      <c r="AY665" s="245" t="s">
        <v>158</v>
      </c>
    </row>
    <row r="666" s="14" customFormat="1">
      <c r="A666" s="14"/>
      <c r="B666" s="235"/>
      <c r="C666" s="236"/>
      <c r="D666" s="226" t="s">
        <v>169</v>
      </c>
      <c r="E666" s="236"/>
      <c r="F666" s="238" t="s">
        <v>976</v>
      </c>
      <c r="G666" s="236"/>
      <c r="H666" s="239">
        <v>5.04</v>
      </c>
      <c r="I666" s="240"/>
      <c r="J666" s="236"/>
      <c r="K666" s="236"/>
      <c r="L666" s="241"/>
      <c r="M666" s="242"/>
      <c r="N666" s="243"/>
      <c r="O666" s="243"/>
      <c r="P666" s="243"/>
      <c r="Q666" s="243"/>
      <c r="R666" s="243"/>
      <c r="S666" s="243"/>
      <c r="T666" s="24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45" t="s">
        <v>169</v>
      </c>
      <c r="AU666" s="245" t="s">
        <v>178</v>
      </c>
      <c r="AV666" s="14" t="s">
        <v>80</v>
      </c>
      <c r="AW666" s="14" t="s">
        <v>4</v>
      </c>
      <c r="AX666" s="14" t="s">
        <v>78</v>
      </c>
      <c r="AY666" s="245" t="s">
        <v>158</v>
      </c>
    </row>
    <row r="667" s="12" customFormat="1" ht="22.8" customHeight="1">
      <c r="A667" s="12"/>
      <c r="B667" s="190"/>
      <c r="C667" s="191"/>
      <c r="D667" s="192" t="s">
        <v>69</v>
      </c>
      <c r="E667" s="204" t="s">
        <v>597</v>
      </c>
      <c r="F667" s="204" t="s">
        <v>598</v>
      </c>
      <c r="G667" s="191"/>
      <c r="H667" s="191"/>
      <c r="I667" s="194"/>
      <c r="J667" s="205">
        <f>BK667</f>
        <v>0</v>
      </c>
      <c r="K667" s="191"/>
      <c r="L667" s="196"/>
      <c r="M667" s="197"/>
      <c r="N667" s="198"/>
      <c r="O667" s="198"/>
      <c r="P667" s="199">
        <f>SUM(P668:P708)</f>
        <v>0</v>
      </c>
      <c r="Q667" s="198"/>
      <c r="R667" s="199">
        <f>SUM(R668:R708)</f>
        <v>0</v>
      </c>
      <c r="S667" s="198"/>
      <c r="T667" s="200">
        <f>SUM(T668:T708)</f>
        <v>0</v>
      </c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R667" s="201" t="s">
        <v>78</v>
      </c>
      <c r="AT667" s="202" t="s">
        <v>69</v>
      </c>
      <c r="AU667" s="202" t="s">
        <v>78</v>
      </c>
      <c r="AY667" s="201" t="s">
        <v>158</v>
      </c>
      <c r="BK667" s="203">
        <f>SUM(BK668:BK708)</f>
        <v>0</v>
      </c>
    </row>
    <row r="668" s="2" customFormat="1" ht="14.4" customHeight="1">
      <c r="A668" s="40"/>
      <c r="B668" s="41"/>
      <c r="C668" s="206" t="s">
        <v>591</v>
      </c>
      <c r="D668" s="206" t="s">
        <v>160</v>
      </c>
      <c r="E668" s="207" t="s">
        <v>600</v>
      </c>
      <c r="F668" s="208" t="s">
        <v>601</v>
      </c>
      <c r="G668" s="209" t="s">
        <v>356</v>
      </c>
      <c r="H668" s="210">
        <v>281.065</v>
      </c>
      <c r="I668" s="211"/>
      <c r="J668" s="212">
        <f>ROUND(I668*H668,2)</f>
        <v>0</v>
      </c>
      <c r="K668" s="208" t="s">
        <v>164</v>
      </c>
      <c r="L668" s="46"/>
      <c r="M668" s="213" t="s">
        <v>19</v>
      </c>
      <c r="N668" s="214" t="s">
        <v>41</v>
      </c>
      <c r="O668" s="86"/>
      <c r="P668" s="215">
        <f>O668*H668</f>
        <v>0</v>
      </c>
      <c r="Q668" s="215">
        <v>0</v>
      </c>
      <c r="R668" s="215">
        <f>Q668*H668</f>
        <v>0</v>
      </c>
      <c r="S668" s="215">
        <v>0</v>
      </c>
      <c r="T668" s="216">
        <f>S668*H668</f>
        <v>0</v>
      </c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R668" s="217" t="s">
        <v>165</v>
      </c>
      <c r="AT668" s="217" t="s">
        <v>160</v>
      </c>
      <c r="AU668" s="217" t="s">
        <v>80</v>
      </c>
      <c r="AY668" s="19" t="s">
        <v>158</v>
      </c>
      <c r="BE668" s="218">
        <f>IF(N668="základní",J668,0)</f>
        <v>0</v>
      </c>
      <c r="BF668" s="218">
        <f>IF(N668="snížená",J668,0)</f>
        <v>0</v>
      </c>
      <c r="BG668" s="218">
        <f>IF(N668="zákl. přenesená",J668,0)</f>
        <v>0</v>
      </c>
      <c r="BH668" s="218">
        <f>IF(N668="sníž. přenesená",J668,0)</f>
        <v>0</v>
      </c>
      <c r="BI668" s="218">
        <f>IF(N668="nulová",J668,0)</f>
        <v>0</v>
      </c>
      <c r="BJ668" s="19" t="s">
        <v>78</v>
      </c>
      <c r="BK668" s="218">
        <f>ROUND(I668*H668,2)</f>
        <v>0</v>
      </c>
      <c r="BL668" s="19" t="s">
        <v>165</v>
      </c>
      <c r="BM668" s="217" t="s">
        <v>977</v>
      </c>
    </row>
    <row r="669" s="2" customFormat="1">
      <c r="A669" s="40"/>
      <c r="B669" s="41"/>
      <c r="C669" s="42"/>
      <c r="D669" s="219" t="s">
        <v>167</v>
      </c>
      <c r="E669" s="42"/>
      <c r="F669" s="220" t="s">
        <v>603</v>
      </c>
      <c r="G669" s="42"/>
      <c r="H669" s="42"/>
      <c r="I669" s="221"/>
      <c r="J669" s="42"/>
      <c r="K669" s="42"/>
      <c r="L669" s="46"/>
      <c r="M669" s="222"/>
      <c r="N669" s="223"/>
      <c r="O669" s="86"/>
      <c r="P669" s="86"/>
      <c r="Q669" s="86"/>
      <c r="R669" s="86"/>
      <c r="S669" s="86"/>
      <c r="T669" s="87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T669" s="19" t="s">
        <v>167</v>
      </c>
      <c r="AU669" s="19" t="s">
        <v>80</v>
      </c>
    </row>
    <row r="670" s="2" customFormat="1" ht="22.2" customHeight="1">
      <c r="A670" s="40"/>
      <c r="B670" s="41"/>
      <c r="C670" s="206" t="s">
        <v>599</v>
      </c>
      <c r="D670" s="206" t="s">
        <v>160</v>
      </c>
      <c r="E670" s="207" t="s">
        <v>605</v>
      </c>
      <c r="F670" s="208" t="s">
        <v>606</v>
      </c>
      <c r="G670" s="209" t="s">
        <v>356</v>
      </c>
      <c r="H670" s="210">
        <v>281.065</v>
      </c>
      <c r="I670" s="211"/>
      <c r="J670" s="212">
        <f>ROUND(I670*H670,2)</f>
        <v>0</v>
      </c>
      <c r="K670" s="208" t="s">
        <v>164</v>
      </c>
      <c r="L670" s="46"/>
      <c r="M670" s="213" t="s">
        <v>19</v>
      </c>
      <c r="N670" s="214" t="s">
        <v>41</v>
      </c>
      <c r="O670" s="86"/>
      <c r="P670" s="215">
        <f>O670*H670</f>
        <v>0</v>
      </c>
      <c r="Q670" s="215">
        <v>0</v>
      </c>
      <c r="R670" s="215">
        <f>Q670*H670</f>
        <v>0</v>
      </c>
      <c r="S670" s="215">
        <v>0</v>
      </c>
      <c r="T670" s="216">
        <f>S670*H670</f>
        <v>0</v>
      </c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R670" s="217" t="s">
        <v>165</v>
      </c>
      <c r="AT670" s="217" t="s">
        <v>160</v>
      </c>
      <c r="AU670" s="217" t="s">
        <v>80</v>
      </c>
      <c r="AY670" s="19" t="s">
        <v>158</v>
      </c>
      <c r="BE670" s="218">
        <f>IF(N670="základní",J670,0)</f>
        <v>0</v>
      </c>
      <c r="BF670" s="218">
        <f>IF(N670="snížená",J670,0)</f>
        <v>0</v>
      </c>
      <c r="BG670" s="218">
        <f>IF(N670="zákl. přenesená",J670,0)</f>
        <v>0</v>
      </c>
      <c r="BH670" s="218">
        <f>IF(N670="sníž. přenesená",J670,0)</f>
        <v>0</v>
      </c>
      <c r="BI670" s="218">
        <f>IF(N670="nulová",J670,0)</f>
        <v>0</v>
      </c>
      <c r="BJ670" s="19" t="s">
        <v>78</v>
      </c>
      <c r="BK670" s="218">
        <f>ROUND(I670*H670,2)</f>
        <v>0</v>
      </c>
      <c r="BL670" s="19" t="s">
        <v>165</v>
      </c>
      <c r="BM670" s="217" t="s">
        <v>978</v>
      </c>
    </row>
    <row r="671" s="2" customFormat="1">
      <c r="A671" s="40"/>
      <c r="B671" s="41"/>
      <c r="C671" s="42"/>
      <c r="D671" s="219" t="s">
        <v>167</v>
      </c>
      <c r="E671" s="42"/>
      <c r="F671" s="220" t="s">
        <v>608</v>
      </c>
      <c r="G671" s="42"/>
      <c r="H671" s="42"/>
      <c r="I671" s="221"/>
      <c r="J671" s="42"/>
      <c r="K671" s="42"/>
      <c r="L671" s="46"/>
      <c r="M671" s="222"/>
      <c r="N671" s="223"/>
      <c r="O671" s="86"/>
      <c r="P671" s="86"/>
      <c r="Q671" s="86"/>
      <c r="R671" s="86"/>
      <c r="S671" s="86"/>
      <c r="T671" s="87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T671" s="19" t="s">
        <v>167</v>
      </c>
      <c r="AU671" s="19" t="s">
        <v>80</v>
      </c>
    </row>
    <row r="672" s="13" customFormat="1">
      <c r="A672" s="13"/>
      <c r="B672" s="224"/>
      <c r="C672" s="225"/>
      <c r="D672" s="226" t="s">
        <v>169</v>
      </c>
      <c r="E672" s="227" t="s">
        <v>19</v>
      </c>
      <c r="F672" s="228" t="s">
        <v>609</v>
      </c>
      <c r="G672" s="225"/>
      <c r="H672" s="227" t="s">
        <v>19</v>
      </c>
      <c r="I672" s="229"/>
      <c r="J672" s="225"/>
      <c r="K672" s="225"/>
      <c r="L672" s="230"/>
      <c r="M672" s="231"/>
      <c r="N672" s="232"/>
      <c r="O672" s="232"/>
      <c r="P672" s="232"/>
      <c r="Q672" s="232"/>
      <c r="R672" s="232"/>
      <c r="S672" s="232"/>
      <c r="T672" s="23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34" t="s">
        <v>169</v>
      </c>
      <c r="AU672" s="234" t="s">
        <v>80</v>
      </c>
      <c r="AV672" s="13" t="s">
        <v>78</v>
      </c>
      <c r="AW672" s="13" t="s">
        <v>171</v>
      </c>
      <c r="AX672" s="13" t="s">
        <v>70</v>
      </c>
      <c r="AY672" s="234" t="s">
        <v>158</v>
      </c>
    </row>
    <row r="673" s="13" customFormat="1">
      <c r="A673" s="13"/>
      <c r="B673" s="224"/>
      <c r="C673" s="225"/>
      <c r="D673" s="226" t="s">
        <v>169</v>
      </c>
      <c r="E673" s="227" t="s">
        <v>19</v>
      </c>
      <c r="F673" s="228" t="s">
        <v>333</v>
      </c>
      <c r="G673" s="225"/>
      <c r="H673" s="227" t="s">
        <v>19</v>
      </c>
      <c r="I673" s="229"/>
      <c r="J673" s="225"/>
      <c r="K673" s="225"/>
      <c r="L673" s="230"/>
      <c r="M673" s="231"/>
      <c r="N673" s="232"/>
      <c r="O673" s="232"/>
      <c r="P673" s="232"/>
      <c r="Q673" s="232"/>
      <c r="R673" s="232"/>
      <c r="S673" s="232"/>
      <c r="T673" s="23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34" t="s">
        <v>169</v>
      </c>
      <c r="AU673" s="234" t="s">
        <v>80</v>
      </c>
      <c r="AV673" s="13" t="s">
        <v>78</v>
      </c>
      <c r="AW673" s="13" t="s">
        <v>171</v>
      </c>
      <c r="AX673" s="13" t="s">
        <v>70</v>
      </c>
      <c r="AY673" s="234" t="s">
        <v>158</v>
      </c>
    </row>
    <row r="674" s="14" customFormat="1">
      <c r="A674" s="14"/>
      <c r="B674" s="235"/>
      <c r="C674" s="236"/>
      <c r="D674" s="226" t="s">
        <v>169</v>
      </c>
      <c r="E674" s="237" t="s">
        <v>19</v>
      </c>
      <c r="F674" s="238" t="s">
        <v>979</v>
      </c>
      <c r="G674" s="236"/>
      <c r="H674" s="239">
        <v>27.828044999999999</v>
      </c>
      <c r="I674" s="240"/>
      <c r="J674" s="236"/>
      <c r="K674" s="236"/>
      <c r="L674" s="241"/>
      <c r="M674" s="242"/>
      <c r="N674" s="243"/>
      <c r="O674" s="243"/>
      <c r="P674" s="243"/>
      <c r="Q674" s="243"/>
      <c r="R674" s="243"/>
      <c r="S674" s="243"/>
      <c r="T674" s="24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45" t="s">
        <v>169</v>
      </c>
      <c r="AU674" s="245" t="s">
        <v>80</v>
      </c>
      <c r="AV674" s="14" t="s">
        <v>80</v>
      </c>
      <c r="AW674" s="14" t="s">
        <v>171</v>
      </c>
      <c r="AX674" s="14" t="s">
        <v>70</v>
      </c>
      <c r="AY674" s="245" t="s">
        <v>158</v>
      </c>
    </row>
    <row r="675" s="14" customFormat="1">
      <c r="A675" s="14"/>
      <c r="B675" s="235"/>
      <c r="C675" s="236"/>
      <c r="D675" s="226" t="s">
        <v>169</v>
      </c>
      <c r="E675" s="237" t="s">
        <v>19</v>
      </c>
      <c r="F675" s="238" t="s">
        <v>980</v>
      </c>
      <c r="G675" s="236"/>
      <c r="H675" s="239">
        <v>25.605308399999991</v>
      </c>
      <c r="I675" s="240"/>
      <c r="J675" s="236"/>
      <c r="K675" s="236"/>
      <c r="L675" s="241"/>
      <c r="M675" s="242"/>
      <c r="N675" s="243"/>
      <c r="O675" s="243"/>
      <c r="P675" s="243"/>
      <c r="Q675" s="243"/>
      <c r="R675" s="243"/>
      <c r="S675" s="243"/>
      <c r="T675" s="24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45" t="s">
        <v>169</v>
      </c>
      <c r="AU675" s="245" t="s">
        <v>80</v>
      </c>
      <c r="AV675" s="14" t="s">
        <v>80</v>
      </c>
      <c r="AW675" s="14" t="s">
        <v>171</v>
      </c>
      <c r="AX675" s="14" t="s">
        <v>70</v>
      </c>
      <c r="AY675" s="245" t="s">
        <v>158</v>
      </c>
    </row>
    <row r="676" s="14" customFormat="1">
      <c r="A676" s="14"/>
      <c r="B676" s="235"/>
      <c r="C676" s="236"/>
      <c r="D676" s="226" t="s">
        <v>169</v>
      </c>
      <c r="E676" s="237" t="s">
        <v>19</v>
      </c>
      <c r="F676" s="238" t="s">
        <v>981</v>
      </c>
      <c r="G676" s="236"/>
      <c r="H676" s="239">
        <v>9.0807920000000006</v>
      </c>
      <c r="I676" s="240"/>
      <c r="J676" s="236"/>
      <c r="K676" s="236"/>
      <c r="L676" s="241"/>
      <c r="M676" s="242"/>
      <c r="N676" s="243"/>
      <c r="O676" s="243"/>
      <c r="P676" s="243"/>
      <c r="Q676" s="243"/>
      <c r="R676" s="243"/>
      <c r="S676" s="243"/>
      <c r="T676" s="24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45" t="s">
        <v>169</v>
      </c>
      <c r="AU676" s="245" t="s">
        <v>80</v>
      </c>
      <c r="AV676" s="14" t="s">
        <v>80</v>
      </c>
      <c r="AW676" s="14" t="s">
        <v>171</v>
      </c>
      <c r="AX676" s="14" t="s">
        <v>70</v>
      </c>
      <c r="AY676" s="245" t="s">
        <v>158</v>
      </c>
    </row>
    <row r="677" s="14" customFormat="1">
      <c r="A677" s="14"/>
      <c r="B677" s="235"/>
      <c r="C677" s="236"/>
      <c r="D677" s="226" t="s">
        <v>169</v>
      </c>
      <c r="E677" s="237" t="s">
        <v>19</v>
      </c>
      <c r="F677" s="238" t="s">
        <v>982</v>
      </c>
      <c r="G677" s="236"/>
      <c r="H677" s="239">
        <v>7.8556799999999996</v>
      </c>
      <c r="I677" s="240"/>
      <c r="J677" s="236"/>
      <c r="K677" s="236"/>
      <c r="L677" s="241"/>
      <c r="M677" s="242"/>
      <c r="N677" s="243"/>
      <c r="O677" s="243"/>
      <c r="P677" s="243"/>
      <c r="Q677" s="243"/>
      <c r="R677" s="243"/>
      <c r="S677" s="243"/>
      <c r="T677" s="24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45" t="s">
        <v>169</v>
      </c>
      <c r="AU677" s="245" t="s">
        <v>80</v>
      </c>
      <c r="AV677" s="14" t="s">
        <v>80</v>
      </c>
      <c r="AW677" s="14" t="s">
        <v>171</v>
      </c>
      <c r="AX677" s="14" t="s">
        <v>70</v>
      </c>
      <c r="AY677" s="245" t="s">
        <v>158</v>
      </c>
    </row>
    <row r="678" s="14" customFormat="1">
      <c r="A678" s="14"/>
      <c r="B678" s="235"/>
      <c r="C678" s="236"/>
      <c r="D678" s="226" t="s">
        <v>169</v>
      </c>
      <c r="E678" s="237" t="s">
        <v>19</v>
      </c>
      <c r="F678" s="238" t="s">
        <v>983</v>
      </c>
      <c r="G678" s="236"/>
      <c r="H678" s="239">
        <v>8.4616895999999997</v>
      </c>
      <c r="I678" s="240"/>
      <c r="J678" s="236"/>
      <c r="K678" s="236"/>
      <c r="L678" s="241"/>
      <c r="M678" s="242"/>
      <c r="N678" s="243"/>
      <c r="O678" s="243"/>
      <c r="P678" s="243"/>
      <c r="Q678" s="243"/>
      <c r="R678" s="243"/>
      <c r="S678" s="243"/>
      <c r="T678" s="24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45" t="s">
        <v>169</v>
      </c>
      <c r="AU678" s="245" t="s">
        <v>80</v>
      </c>
      <c r="AV678" s="14" t="s">
        <v>80</v>
      </c>
      <c r="AW678" s="14" t="s">
        <v>171</v>
      </c>
      <c r="AX678" s="14" t="s">
        <v>70</v>
      </c>
      <c r="AY678" s="245" t="s">
        <v>158</v>
      </c>
    </row>
    <row r="679" s="14" customFormat="1">
      <c r="A679" s="14"/>
      <c r="B679" s="235"/>
      <c r="C679" s="236"/>
      <c r="D679" s="226" t="s">
        <v>169</v>
      </c>
      <c r="E679" s="237" t="s">
        <v>19</v>
      </c>
      <c r="F679" s="238" t="s">
        <v>984</v>
      </c>
      <c r="G679" s="236"/>
      <c r="H679" s="239">
        <v>14.515472999999998</v>
      </c>
      <c r="I679" s="240"/>
      <c r="J679" s="236"/>
      <c r="K679" s="236"/>
      <c r="L679" s="241"/>
      <c r="M679" s="242"/>
      <c r="N679" s="243"/>
      <c r="O679" s="243"/>
      <c r="P679" s="243"/>
      <c r="Q679" s="243"/>
      <c r="R679" s="243"/>
      <c r="S679" s="243"/>
      <c r="T679" s="24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45" t="s">
        <v>169</v>
      </c>
      <c r="AU679" s="245" t="s">
        <v>80</v>
      </c>
      <c r="AV679" s="14" t="s">
        <v>80</v>
      </c>
      <c r="AW679" s="14" t="s">
        <v>171</v>
      </c>
      <c r="AX679" s="14" t="s">
        <v>70</v>
      </c>
      <c r="AY679" s="245" t="s">
        <v>158</v>
      </c>
    </row>
    <row r="680" s="14" customFormat="1">
      <c r="A680" s="14"/>
      <c r="B680" s="235"/>
      <c r="C680" s="236"/>
      <c r="D680" s="226" t="s">
        <v>169</v>
      </c>
      <c r="E680" s="237" t="s">
        <v>19</v>
      </c>
      <c r="F680" s="238" t="s">
        <v>985</v>
      </c>
      <c r="G680" s="236"/>
      <c r="H680" s="239">
        <v>17.702166999999999</v>
      </c>
      <c r="I680" s="240"/>
      <c r="J680" s="236"/>
      <c r="K680" s="236"/>
      <c r="L680" s="241"/>
      <c r="M680" s="242"/>
      <c r="N680" s="243"/>
      <c r="O680" s="243"/>
      <c r="P680" s="243"/>
      <c r="Q680" s="243"/>
      <c r="R680" s="243"/>
      <c r="S680" s="243"/>
      <c r="T680" s="24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45" t="s">
        <v>169</v>
      </c>
      <c r="AU680" s="245" t="s">
        <v>80</v>
      </c>
      <c r="AV680" s="14" t="s">
        <v>80</v>
      </c>
      <c r="AW680" s="14" t="s">
        <v>171</v>
      </c>
      <c r="AX680" s="14" t="s">
        <v>70</v>
      </c>
      <c r="AY680" s="245" t="s">
        <v>158</v>
      </c>
    </row>
    <row r="681" s="14" customFormat="1">
      <c r="A681" s="14"/>
      <c r="B681" s="235"/>
      <c r="C681" s="236"/>
      <c r="D681" s="226" t="s">
        <v>169</v>
      </c>
      <c r="E681" s="237" t="s">
        <v>19</v>
      </c>
      <c r="F681" s="238" t="s">
        <v>986</v>
      </c>
      <c r="G681" s="236"/>
      <c r="H681" s="239">
        <v>13.681040799999998</v>
      </c>
      <c r="I681" s="240"/>
      <c r="J681" s="236"/>
      <c r="K681" s="236"/>
      <c r="L681" s="241"/>
      <c r="M681" s="242"/>
      <c r="N681" s="243"/>
      <c r="O681" s="243"/>
      <c r="P681" s="243"/>
      <c r="Q681" s="243"/>
      <c r="R681" s="243"/>
      <c r="S681" s="243"/>
      <c r="T681" s="24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45" t="s">
        <v>169</v>
      </c>
      <c r="AU681" s="245" t="s">
        <v>80</v>
      </c>
      <c r="AV681" s="14" t="s">
        <v>80</v>
      </c>
      <c r="AW681" s="14" t="s">
        <v>171</v>
      </c>
      <c r="AX681" s="14" t="s">
        <v>70</v>
      </c>
      <c r="AY681" s="245" t="s">
        <v>158</v>
      </c>
    </row>
    <row r="682" s="14" customFormat="1">
      <c r="A682" s="14"/>
      <c r="B682" s="235"/>
      <c r="C682" s="236"/>
      <c r="D682" s="226" t="s">
        <v>169</v>
      </c>
      <c r="E682" s="237" t="s">
        <v>19</v>
      </c>
      <c r="F682" s="238" t="s">
        <v>987</v>
      </c>
      <c r="G682" s="236"/>
      <c r="H682" s="239">
        <v>10.8010924</v>
      </c>
      <c r="I682" s="240"/>
      <c r="J682" s="236"/>
      <c r="K682" s="236"/>
      <c r="L682" s="241"/>
      <c r="M682" s="242"/>
      <c r="N682" s="243"/>
      <c r="O682" s="243"/>
      <c r="P682" s="243"/>
      <c r="Q682" s="243"/>
      <c r="R682" s="243"/>
      <c r="S682" s="243"/>
      <c r="T682" s="24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45" t="s">
        <v>169</v>
      </c>
      <c r="AU682" s="245" t="s">
        <v>80</v>
      </c>
      <c r="AV682" s="14" t="s">
        <v>80</v>
      </c>
      <c r="AW682" s="14" t="s">
        <v>171</v>
      </c>
      <c r="AX682" s="14" t="s">
        <v>70</v>
      </c>
      <c r="AY682" s="245" t="s">
        <v>158</v>
      </c>
    </row>
    <row r="683" s="14" customFormat="1">
      <c r="A683" s="14"/>
      <c r="B683" s="235"/>
      <c r="C683" s="236"/>
      <c r="D683" s="226" t="s">
        <v>169</v>
      </c>
      <c r="E683" s="237" t="s">
        <v>19</v>
      </c>
      <c r="F683" s="238" t="s">
        <v>988</v>
      </c>
      <c r="G683" s="236"/>
      <c r="H683" s="239">
        <v>9.7529669999999999</v>
      </c>
      <c r="I683" s="240"/>
      <c r="J683" s="236"/>
      <c r="K683" s="236"/>
      <c r="L683" s="241"/>
      <c r="M683" s="242"/>
      <c r="N683" s="243"/>
      <c r="O683" s="243"/>
      <c r="P683" s="243"/>
      <c r="Q683" s="243"/>
      <c r="R683" s="243"/>
      <c r="S683" s="243"/>
      <c r="T683" s="24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45" t="s">
        <v>169</v>
      </c>
      <c r="AU683" s="245" t="s">
        <v>80</v>
      </c>
      <c r="AV683" s="14" t="s">
        <v>80</v>
      </c>
      <c r="AW683" s="14" t="s">
        <v>171</v>
      </c>
      <c r="AX683" s="14" t="s">
        <v>70</v>
      </c>
      <c r="AY683" s="245" t="s">
        <v>158</v>
      </c>
    </row>
    <row r="684" s="14" customFormat="1">
      <c r="A684" s="14"/>
      <c r="B684" s="235"/>
      <c r="C684" s="236"/>
      <c r="D684" s="226" t="s">
        <v>169</v>
      </c>
      <c r="E684" s="237" t="s">
        <v>19</v>
      </c>
      <c r="F684" s="238" t="s">
        <v>989</v>
      </c>
      <c r="G684" s="236"/>
      <c r="H684" s="239">
        <v>31.217443599999992</v>
      </c>
      <c r="I684" s="240"/>
      <c r="J684" s="236"/>
      <c r="K684" s="236"/>
      <c r="L684" s="241"/>
      <c r="M684" s="242"/>
      <c r="N684" s="243"/>
      <c r="O684" s="243"/>
      <c r="P684" s="243"/>
      <c r="Q684" s="243"/>
      <c r="R684" s="243"/>
      <c r="S684" s="243"/>
      <c r="T684" s="24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45" t="s">
        <v>169</v>
      </c>
      <c r="AU684" s="245" t="s">
        <v>80</v>
      </c>
      <c r="AV684" s="14" t="s">
        <v>80</v>
      </c>
      <c r="AW684" s="14" t="s">
        <v>171</v>
      </c>
      <c r="AX684" s="14" t="s">
        <v>70</v>
      </c>
      <c r="AY684" s="245" t="s">
        <v>158</v>
      </c>
    </row>
    <row r="685" s="14" customFormat="1">
      <c r="A685" s="14"/>
      <c r="B685" s="235"/>
      <c r="C685" s="236"/>
      <c r="D685" s="226" t="s">
        <v>169</v>
      </c>
      <c r="E685" s="237" t="s">
        <v>19</v>
      </c>
      <c r="F685" s="238" t="s">
        <v>990</v>
      </c>
      <c r="G685" s="236"/>
      <c r="H685" s="239">
        <v>11.0175912</v>
      </c>
      <c r="I685" s="240"/>
      <c r="J685" s="236"/>
      <c r="K685" s="236"/>
      <c r="L685" s="241"/>
      <c r="M685" s="242"/>
      <c r="N685" s="243"/>
      <c r="O685" s="243"/>
      <c r="P685" s="243"/>
      <c r="Q685" s="243"/>
      <c r="R685" s="243"/>
      <c r="S685" s="243"/>
      <c r="T685" s="24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45" t="s">
        <v>169</v>
      </c>
      <c r="AU685" s="245" t="s">
        <v>80</v>
      </c>
      <c r="AV685" s="14" t="s">
        <v>80</v>
      </c>
      <c r="AW685" s="14" t="s">
        <v>171</v>
      </c>
      <c r="AX685" s="14" t="s">
        <v>70</v>
      </c>
      <c r="AY685" s="245" t="s">
        <v>158</v>
      </c>
    </row>
    <row r="686" s="14" customFormat="1">
      <c r="A686" s="14"/>
      <c r="B686" s="235"/>
      <c r="C686" s="236"/>
      <c r="D686" s="226" t="s">
        <v>169</v>
      </c>
      <c r="E686" s="237" t="s">
        <v>19</v>
      </c>
      <c r="F686" s="238" t="s">
        <v>991</v>
      </c>
      <c r="G686" s="236"/>
      <c r="H686" s="239">
        <v>32.688045599999995</v>
      </c>
      <c r="I686" s="240"/>
      <c r="J686" s="236"/>
      <c r="K686" s="236"/>
      <c r="L686" s="241"/>
      <c r="M686" s="242"/>
      <c r="N686" s="243"/>
      <c r="O686" s="243"/>
      <c r="P686" s="243"/>
      <c r="Q686" s="243"/>
      <c r="R686" s="243"/>
      <c r="S686" s="243"/>
      <c r="T686" s="24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45" t="s">
        <v>169</v>
      </c>
      <c r="AU686" s="245" t="s">
        <v>80</v>
      </c>
      <c r="AV686" s="14" t="s">
        <v>80</v>
      </c>
      <c r="AW686" s="14" t="s">
        <v>171</v>
      </c>
      <c r="AX686" s="14" t="s">
        <v>70</v>
      </c>
      <c r="AY686" s="245" t="s">
        <v>158</v>
      </c>
    </row>
    <row r="687" s="14" customFormat="1">
      <c r="A687" s="14"/>
      <c r="B687" s="235"/>
      <c r="C687" s="236"/>
      <c r="D687" s="226" t="s">
        <v>169</v>
      </c>
      <c r="E687" s="237" t="s">
        <v>19</v>
      </c>
      <c r="F687" s="238" t="s">
        <v>992</v>
      </c>
      <c r="G687" s="236"/>
      <c r="H687" s="239">
        <v>8.8881407999999968</v>
      </c>
      <c r="I687" s="240"/>
      <c r="J687" s="236"/>
      <c r="K687" s="236"/>
      <c r="L687" s="241"/>
      <c r="M687" s="242"/>
      <c r="N687" s="243"/>
      <c r="O687" s="243"/>
      <c r="P687" s="243"/>
      <c r="Q687" s="243"/>
      <c r="R687" s="243"/>
      <c r="S687" s="243"/>
      <c r="T687" s="24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45" t="s">
        <v>169</v>
      </c>
      <c r="AU687" s="245" t="s">
        <v>80</v>
      </c>
      <c r="AV687" s="14" t="s">
        <v>80</v>
      </c>
      <c r="AW687" s="14" t="s">
        <v>171</v>
      </c>
      <c r="AX687" s="14" t="s">
        <v>70</v>
      </c>
      <c r="AY687" s="245" t="s">
        <v>158</v>
      </c>
    </row>
    <row r="688" s="14" customFormat="1">
      <c r="A688" s="14"/>
      <c r="B688" s="235"/>
      <c r="C688" s="236"/>
      <c r="D688" s="226" t="s">
        <v>169</v>
      </c>
      <c r="E688" s="237" t="s">
        <v>19</v>
      </c>
      <c r="F688" s="238" t="s">
        <v>993</v>
      </c>
      <c r="G688" s="236"/>
      <c r="H688" s="239">
        <v>4.2878920000000003</v>
      </c>
      <c r="I688" s="240"/>
      <c r="J688" s="236"/>
      <c r="K688" s="236"/>
      <c r="L688" s="241"/>
      <c r="M688" s="242"/>
      <c r="N688" s="243"/>
      <c r="O688" s="243"/>
      <c r="P688" s="243"/>
      <c r="Q688" s="243"/>
      <c r="R688" s="243"/>
      <c r="S688" s="243"/>
      <c r="T688" s="24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45" t="s">
        <v>169</v>
      </c>
      <c r="AU688" s="245" t="s">
        <v>80</v>
      </c>
      <c r="AV688" s="14" t="s">
        <v>80</v>
      </c>
      <c r="AW688" s="14" t="s">
        <v>171</v>
      </c>
      <c r="AX688" s="14" t="s">
        <v>70</v>
      </c>
      <c r="AY688" s="245" t="s">
        <v>158</v>
      </c>
    </row>
    <row r="689" s="14" customFormat="1">
      <c r="A689" s="14"/>
      <c r="B689" s="235"/>
      <c r="C689" s="236"/>
      <c r="D689" s="226" t="s">
        <v>169</v>
      </c>
      <c r="E689" s="237" t="s">
        <v>19</v>
      </c>
      <c r="F689" s="238" t="s">
        <v>994</v>
      </c>
      <c r="G689" s="236"/>
      <c r="H689" s="239">
        <v>3.4240009999999996</v>
      </c>
      <c r="I689" s="240"/>
      <c r="J689" s="236"/>
      <c r="K689" s="236"/>
      <c r="L689" s="241"/>
      <c r="M689" s="242"/>
      <c r="N689" s="243"/>
      <c r="O689" s="243"/>
      <c r="P689" s="243"/>
      <c r="Q689" s="243"/>
      <c r="R689" s="243"/>
      <c r="S689" s="243"/>
      <c r="T689" s="24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45" t="s">
        <v>169</v>
      </c>
      <c r="AU689" s="245" t="s">
        <v>80</v>
      </c>
      <c r="AV689" s="14" t="s">
        <v>80</v>
      </c>
      <c r="AW689" s="14" t="s">
        <v>171</v>
      </c>
      <c r="AX689" s="14" t="s">
        <v>70</v>
      </c>
      <c r="AY689" s="245" t="s">
        <v>158</v>
      </c>
    </row>
    <row r="690" s="14" customFormat="1">
      <c r="A690" s="14"/>
      <c r="B690" s="235"/>
      <c r="C690" s="236"/>
      <c r="D690" s="226" t="s">
        <v>169</v>
      </c>
      <c r="E690" s="237" t="s">
        <v>19</v>
      </c>
      <c r="F690" s="238" t="s">
        <v>995</v>
      </c>
      <c r="G690" s="236"/>
      <c r="H690" s="239">
        <v>13.579103999999997</v>
      </c>
      <c r="I690" s="240"/>
      <c r="J690" s="236"/>
      <c r="K690" s="236"/>
      <c r="L690" s="241"/>
      <c r="M690" s="242"/>
      <c r="N690" s="243"/>
      <c r="O690" s="243"/>
      <c r="P690" s="243"/>
      <c r="Q690" s="243"/>
      <c r="R690" s="243"/>
      <c r="S690" s="243"/>
      <c r="T690" s="24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45" t="s">
        <v>169</v>
      </c>
      <c r="AU690" s="245" t="s">
        <v>80</v>
      </c>
      <c r="AV690" s="14" t="s">
        <v>80</v>
      </c>
      <c r="AW690" s="14" t="s">
        <v>171</v>
      </c>
      <c r="AX690" s="14" t="s">
        <v>70</v>
      </c>
      <c r="AY690" s="245" t="s">
        <v>158</v>
      </c>
    </row>
    <row r="691" s="14" customFormat="1">
      <c r="A691" s="14"/>
      <c r="B691" s="235"/>
      <c r="C691" s="236"/>
      <c r="D691" s="226" t="s">
        <v>169</v>
      </c>
      <c r="E691" s="237" t="s">
        <v>19</v>
      </c>
      <c r="F691" s="238" t="s">
        <v>996</v>
      </c>
      <c r="G691" s="236"/>
      <c r="H691" s="239">
        <v>2.8002225999999997</v>
      </c>
      <c r="I691" s="240"/>
      <c r="J691" s="236"/>
      <c r="K691" s="236"/>
      <c r="L691" s="241"/>
      <c r="M691" s="242"/>
      <c r="N691" s="243"/>
      <c r="O691" s="243"/>
      <c r="P691" s="243"/>
      <c r="Q691" s="243"/>
      <c r="R691" s="243"/>
      <c r="S691" s="243"/>
      <c r="T691" s="24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45" t="s">
        <v>169</v>
      </c>
      <c r="AU691" s="245" t="s">
        <v>80</v>
      </c>
      <c r="AV691" s="14" t="s">
        <v>80</v>
      </c>
      <c r="AW691" s="14" t="s">
        <v>171</v>
      </c>
      <c r="AX691" s="14" t="s">
        <v>70</v>
      </c>
      <c r="AY691" s="245" t="s">
        <v>158</v>
      </c>
    </row>
    <row r="692" s="14" customFormat="1">
      <c r="A692" s="14"/>
      <c r="B692" s="235"/>
      <c r="C692" s="236"/>
      <c r="D692" s="226" t="s">
        <v>169</v>
      </c>
      <c r="E692" s="237" t="s">
        <v>19</v>
      </c>
      <c r="F692" s="238" t="s">
        <v>997</v>
      </c>
      <c r="G692" s="236"/>
      <c r="H692" s="239">
        <v>4.2217265999999993</v>
      </c>
      <c r="I692" s="240"/>
      <c r="J692" s="236"/>
      <c r="K692" s="236"/>
      <c r="L692" s="241"/>
      <c r="M692" s="242"/>
      <c r="N692" s="243"/>
      <c r="O692" s="243"/>
      <c r="P692" s="243"/>
      <c r="Q692" s="243"/>
      <c r="R692" s="243"/>
      <c r="S692" s="243"/>
      <c r="T692" s="24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45" t="s">
        <v>169</v>
      </c>
      <c r="AU692" s="245" t="s">
        <v>80</v>
      </c>
      <c r="AV692" s="14" t="s">
        <v>80</v>
      </c>
      <c r="AW692" s="14" t="s">
        <v>171</v>
      </c>
      <c r="AX692" s="14" t="s">
        <v>70</v>
      </c>
      <c r="AY692" s="245" t="s">
        <v>158</v>
      </c>
    </row>
    <row r="693" s="14" customFormat="1">
      <c r="A693" s="14"/>
      <c r="B693" s="235"/>
      <c r="C693" s="236"/>
      <c r="D693" s="226" t="s">
        <v>169</v>
      </c>
      <c r="E693" s="237" t="s">
        <v>19</v>
      </c>
      <c r="F693" s="238" t="s">
        <v>998</v>
      </c>
      <c r="G693" s="236"/>
      <c r="H693" s="239">
        <v>23.656819200000001</v>
      </c>
      <c r="I693" s="240"/>
      <c r="J693" s="236"/>
      <c r="K693" s="236"/>
      <c r="L693" s="241"/>
      <c r="M693" s="242"/>
      <c r="N693" s="243"/>
      <c r="O693" s="243"/>
      <c r="P693" s="243"/>
      <c r="Q693" s="243"/>
      <c r="R693" s="243"/>
      <c r="S693" s="243"/>
      <c r="T693" s="24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45" t="s">
        <v>169</v>
      </c>
      <c r="AU693" s="245" t="s">
        <v>80</v>
      </c>
      <c r="AV693" s="14" t="s">
        <v>80</v>
      </c>
      <c r="AW693" s="14" t="s">
        <v>171</v>
      </c>
      <c r="AX693" s="14" t="s">
        <v>70</v>
      </c>
      <c r="AY693" s="245" t="s">
        <v>158</v>
      </c>
    </row>
    <row r="694" s="2" customFormat="1" ht="19.8" customHeight="1">
      <c r="A694" s="40"/>
      <c r="B694" s="41"/>
      <c r="C694" s="206" t="s">
        <v>604</v>
      </c>
      <c r="D694" s="206" t="s">
        <v>160</v>
      </c>
      <c r="E694" s="207" t="s">
        <v>999</v>
      </c>
      <c r="F694" s="208" t="s">
        <v>1000</v>
      </c>
      <c r="G694" s="209" t="s">
        <v>356</v>
      </c>
      <c r="H694" s="210">
        <v>9.0129999999999999</v>
      </c>
      <c r="I694" s="211"/>
      <c r="J694" s="212">
        <f>ROUND(I694*H694,2)</f>
        <v>0</v>
      </c>
      <c r="K694" s="208" t="s">
        <v>164</v>
      </c>
      <c r="L694" s="46"/>
      <c r="M694" s="213" t="s">
        <v>19</v>
      </c>
      <c r="N694" s="214" t="s">
        <v>41</v>
      </c>
      <c r="O694" s="86"/>
      <c r="P694" s="215">
        <f>O694*H694</f>
        <v>0</v>
      </c>
      <c r="Q694" s="215">
        <v>0</v>
      </c>
      <c r="R694" s="215">
        <f>Q694*H694</f>
        <v>0</v>
      </c>
      <c r="S694" s="215">
        <v>0</v>
      </c>
      <c r="T694" s="216">
        <f>S694*H694</f>
        <v>0</v>
      </c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R694" s="217" t="s">
        <v>165</v>
      </c>
      <c r="AT694" s="217" t="s">
        <v>160</v>
      </c>
      <c r="AU694" s="217" t="s">
        <v>80</v>
      </c>
      <c r="AY694" s="19" t="s">
        <v>158</v>
      </c>
      <c r="BE694" s="218">
        <f>IF(N694="základní",J694,0)</f>
        <v>0</v>
      </c>
      <c r="BF694" s="218">
        <f>IF(N694="snížená",J694,0)</f>
        <v>0</v>
      </c>
      <c r="BG694" s="218">
        <f>IF(N694="zákl. přenesená",J694,0)</f>
        <v>0</v>
      </c>
      <c r="BH694" s="218">
        <f>IF(N694="sníž. přenesená",J694,0)</f>
        <v>0</v>
      </c>
      <c r="BI694" s="218">
        <f>IF(N694="nulová",J694,0)</f>
        <v>0</v>
      </c>
      <c r="BJ694" s="19" t="s">
        <v>78</v>
      </c>
      <c r="BK694" s="218">
        <f>ROUND(I694*H694,2)</f>
        <v>0</v>
      </c>
      <c r="BL694" s="19" t="s">
        <v>165</v>
      </c>
      <c r="BM694" s="217" t="s">
        <v>1001</v>
      </c>
    </row>
    <row r="695" s="2" customFormat="1">
      <c r="A695" s="40"/>
      <c r="B695" s="41"/>
      <c r="C695" s="42"/>
      <c r="D695" s="219" t="s">
        <v>167</v>
      </c>
      <c r="E695" s="42"/>
      <c r="F695" s="220" t="s">
        <v>1002</v>
      </c>
      <c r="G695" s="42"/>
      <c r="H695" s="42"/>
      <c r="I695" s="221"/>
      <c r="J695" s="42"/>
      <c r="K695" s="42"/>
      <c r="L695" s="46"/>
      <c r="M695" s="222"/>
      <c r="N695" s="223"/>
      <c r="O695" s="86"/>
      <c r="P695" s="86"/>
      <c r="Q695" s="86"/>
      <c r="R695" s="86"/>
      <c r="S695" s="86"/>
      <c r="T695" s="87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T695" s="19" t="s">
        <v>167</v>
      </c>
      <c r="AU695" s="19" t="s">
        <v>80</v>
      </c>
    </row>
    <row r="696" s="14" customFormat="1">
      <c r="A696" s="14"/>
      <c r="B696" s="235"/>
      <c r="C696" s="236"/>
      <c r="D696" s="226" t="s">
        <v>169</v>
      </c>
      <c r="E696" s="237" t="s">
        <v>19</v>
      </c>
      <c r="F696" s="238" t="s">
        <v>1003</v>
      </c>
      <c r="G696" s="236"/>
      <c r="H696" s="239">
        <v>6.3620000000000001</v>
      </c>
      <c r="I696" s="240"/>
      <c r="J696" s="236"/>
      <c r="K696" s="236"/>
      <c r="L696" s="241"/>
      <c r="M696" s="242"/>
      <c r="N696" s="243"/>
      <c r="O696" s="243"/>
      <c r="P696" s="243"/>
      <c r="Q696" s="243"/>
      <c r="R696" s="243"/>
      <c r="S696" s="243"/>
      <c r="T696" s="24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45" t="s">
        <v>169</v>
      </c>
      <c r="AU696" s="245" t="s">
        <v>80</v>
      </c>
      <c r="AV696" s="14" t="s">
        <v>80</v>
      </c>
      <c r="AW696" s="14" t="s">
        <v>171</v>
      </c>
      <c r="AX696" s="14" t="s">
        <v>70</v>
      </c>
      <c r="AY696" s="245" t="s">
        <v>158</v>
      </c>
    </row>
    <row r="697" s="14" customFormat="1">
      <c r="A697" s="14"/>
      <c r="B697" s="235"/>
      <c r="C697" s="236"/>
      <c r="D697" s="226" t="s">
        <v>169</v>
      </c>
      <c r="E697" s="237" t="s">
        <v>19</v>
      </c>
      <c r="F697" s="238" t="s">
        <v>1004</v>
      </c>
      <c r="G697" s="236"/>
      <c r="H697" s="239">
        <v>2.214</v>
      </c>
      <c r="I697" s="240"/>
      <c r="J697" s="236"/>
      <c r="K697" s="236"/>
      <c r="L697" s="241"/>
      <c r="M697" s="242"/>
      <c r="N697" s="243"/>
      <c r="O697" s="243"/>
      <c r="P697" s="243"/>
      <c r="Q697" s="243"/>
      <c r="R697" s="243"/>
      <c r="S697" s="243"/>
      <c r="T697" s="24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45" t="s">
        <v>169</v>
      </c>
      <c r="AU697" s="245" t="s">
        <v>80</v>
      </c>
      <c r="AV697" s="14" t="s">
        <v>80</v>
      </c>
      <c r="AW697" s="14" t="s">
        <v>171</v>
      </c>
      <c r="AX697" s="14" t="s">
        <v>70</v>
      </c>
      <c r="AY697" s="245" t="s">
        <v>158</v>
      </c>
    </row>
    <row r="698" s="14" customFormat="1">
      <c r="A698" s="14"/>
      <c r="B698" s="235"/>
      <c r="C698" s="236"/>
      <c r="D698" s="226" t="s">
        <v>169</v>
      </c>
      <c r="E698" s="237" t="s">
        <v>19</v>
      </c>
      <c r="F698" s="238" t="s">
        <v>1005</v>
      </c>
      <c r="G698" s="236"/>
      <c r="H698" s="239">
        <v>0.43675000000000003</v>
      </c>
      <c r="I698" s="240"/>
      <c r="J698" s="236"/>
      <c r="K698" s="236"/>
      <c r="L698" s="241"/>
      <c r="M698" s="242"/>
      <c r="N698" s="243"/>
      <c r="O698" s="243"/>
      <c r="P698" s="243"/>
      <c r="Q698" s="243"/>
      <c r="R698" s="243"/>
      <c r="S698" s="243"/>
      <c r="T698" s="24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45" t="s">
        <v>169</v>
      </c>
      <c r="AU698" s="245" t="s">
        <v>80</v>
      </c>
      <c r="AV698" s="14" t="s">
        <v>80</v>
      </c>
      <c r="AW698" s="14" t="s">
        <v>171</v>
      </c>
      <c r="AX698" s="14" t="s">
        <v>70</v>
      </c>
      <c r="AY698" s="245" t="s">
        <v>158</v>
      </c>
    </row>
    <row r="699" s="2" customFormat="1" ht="22.2" customHeight="1">
      <c r="A699" s="40"/>
      <c r="B699" s="41"/>
      <c r="C699" s="206" t="s">
        <v>616</v>
      </c>
      <c r="D699" s="206" t="s">
        <v>160</v>
      </c>
      <c r="E699" s="207" t="s">
        <v>1006</v>
      </c>
      <c r="F699" s="208" t="s">
        <v>1007</v>
      </c>
      <c r="G699" s="209" t="s">
        <v>356</v>
      </c>
      <c r="H699" s="210">
        <v>126.182</v>
      </c>
      <c r="I699" s="211"/>
      <c r="J699" s="212">
        <f>ROUND(I699*H699,2)</f>
        <v>0</v>
      </c>
      <c r="K699" s="208" t="s">
        <v>164</v>
      </c>
      <c r="L699" s="46"/>
      <c r="M699" s="213" t="s">
        <v>19</v>
      </c>
      <c r="N699" s="214" t="s">
        <v>41</v>
      </c>
      <c r="O699" s="86"/>
      <c r="P699" s="215">
        <f>O699*H699</f>
        <v>0</v>
      </c>
      <c r="Q699" s="215">
        <v>0</v>
      </c>
      <c r="R699" s="215">
        <f>Q699*H699</f>
        <v>0</v>
      </c>
      <c r="S699" s="215">
        <v>0</v>
      </c>
      <c r="T699" s="216">
        <f>S699*H699</f>
        <v>0</v>
      </c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R699" s="217" t="s">
        <v>165</v>
      </c>
      <c r="AT699" s="217" t="s">
        <v>160</v>
      </c>
      <c r="AU699" s="217" t="s">
        <v>80</v>
      </c>
      <c r="AY699" s="19" t="s">
        <v>158</v>
      </c>
      <c r="BE699" s="218">
        <f>IF(N699="základní",J699,0)</f>
        <v>0</v>
      </c>
      <c r="BF699" s="218">
        <f>IF(N699="snížená",J699,0)</f>
        <v>0</v>
      </c>
      <c r="BG699" s="218">
        <f>IF(N699="zákl. přenesená",J699,0)</f>
        <v>0</v>
      </c>
      <c r="BH699" s="218">
        <f>IF(N699="sníž. přenesená",J699,0)</f>
        <v>0</v>
      </c>
      <c r="BI699" s="218">
        <f>IF(N699="nulová",J699,0)</f>
        <v>0</v>
      </c>
      <c r="BJ699" s="19" t="s">
        <v>78</v>
      </c>
      <c r="BK699" s="218">
        <f>ROUND(I699*H699,2)</f>
        <v>0</v>
      </c>
      <c r="BL699" s="19" t="s">
        <v>165</v>
      </c>
      <c r="BM699" s="217" t="s">
        <v>1008</v>
      </c>
    </row>
    <row r="700" s="2" customFormat="1">
      <c r="A700" s="40"/>
      <c r="B700" s="41"/>
      <c r="C700" s="42"/>
      <c r="D700" s="219" t="s">
        <v>167</v>
      </c>
      <c r="E700" s="42"/>
      <c r="F700" s="220" t="s">
        <v>1009</v>
      </c>
      <c r="G700" s="42"/>
      <c r="H700" s="42"/>
      <c r="I700" s="221"/>
      <c r="J700" s="42"/>
      <c r="K700" s="42"/>
      <c r="L700" s="46"/>
      <c r="M700" s="222"/>
      <c r="N700" s="223"/>
      <c r="O700" s="86"/>
      <c r="P700" s="86"/>
      <c r="Q700" s="86"/>
      <c r="R700" s="86"/>
      <c r="S700" s="86"/>
      <c r="T700" s="87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T700" s="19" t="s">
        <v>167</v>
      </c>
      <c r="AU700" s="19" t="s">
        <v>80</v>
      </c>
    </row>
    <row r="701" s="14" customFormat="1">
      <c r="A701" s="14"/>
      <c r="B701" s="235"/>
      <c r="C701" s="236"/>
      <c r="D701" s="226" t="s">
        <v>169</v>
      </c>
      <c r="E701" s="236"/>
      <c r="F701" s="238" t="s">
        <v>1010</v>
      </c>
      <c r="G701" s="236"/>
      <c r="H701" s="239">
        <v>126.182</v>
      </c>
      <c r="I701" s="240"/>
      <c r="J701" s="236"/>
      <c r="K701" s="236"/>
      <c r="L701" s="241"/>
      <c r="M701" s="242"/>
      <c r="N701" s="243"/>
      <c r="O701" s="243"/>
      <c r="P701" s="243"/>
      <c r="Q701" s="243"/>
      <c r="R701" s="243"/>
      <c r="S701" s="243"/>
      <c r="T701" s="24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45" t="s">
        <v>169</v>
      </c>
      <c r="AU701" s="245" t="s">
        <v>80</v>
      </c>
      <c r="AV701" s="14" t="s">
        <v>80</v>
      </c>
      <c r="AW701" s="14" t="s">
        <v>4</v>
      </c>
      <c r="AX701" s="14" t="s">
        <v>78</v>
      </c>
      <c r="AY701" s="245" t="s">
        <v>158</v>
      </c>
    </row>
    <row r="702" s="2" customFormat="1" ht="22.2" customHeight="1">
      <c r="A702" s="40"/>
      <c r="B702" s="41"/>
      <c r="C702" s="206" t="s">
        <v>1011</v>
      </c>
      <c r="D702" s="206" t="s">
        <v>160</v>
      </c>
      <c r="E702" s="207" t="s">
        <v>1012</v>
      </c>
      <c r="F702" s="208" t="s">
        <v>1013</v>
      </c>
      <c r="G702" s="209" t="s">
        <v>356</v>
      </c>
      <c r="H702" s="210">
        <v>2.6509999999999998</v>
      </c>
      <c r="I702" s="211"/>
      <c r="J702" s="212">
        <f>ROUND(I702*H702,2)</f>
        <v>0</v>
      </c>
      <c r="K702" s="208" t="s">
        <v>164</v>
      </c>
      <c r="L702" s="46"/>
      <c r="M702" s="213" t="s">
        <v>19</v>
      </c>
      <c r="N702" s="214" t="s">
        <v>41</v>
      </c>
      <c r="O702" s="86"/>
      <c r="P702" s="215">
        <f>O702*H702</f>
        <v>0</v>
      </c>
      <c r="Q702" s="215">
        <v>0</v>
      </c>
      <c r="R702" s="215">
        <f>Q702*H702</f>
        <v>0</v>
      </c>
      <c r="S702" s="215">
        <v>0</v>
      </c>
      <c r="T702" s="216">
        <f>S702*H702</f>
        <v>0</v>
      </c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R702" s="217" t="s">
        <v>165</v>
      </c>
      <c r="AT702" s="217" t="s">
        <v>160</v>
      </c>
      <c r="AU702" s="217" t="s">
        <v>80</v>
      </c>
      <c r="AY702" s="19" t="s">
        <v>158</v>
      </c>
      <c r="BE702" s="218">
        <f>IF(N702="základní",J702,0)</f>
        <v>0</v>
      </c>
      <c r="BF702" s="218">
        <f>IF(N702="snížená",J702,0)</f>
        <v>0</v>
      </c>
      <c r="BG702" s="218">
        <f>IF(N702="zákl. přenesená",J702,0)</f>
        <v>0</v>
      </c>
      <c r="BH702" s="218">
        <f>IF(N702="sníž. přenesená",J702,0)</f>
        <v>0</v>
      </c>
      <c r="BI702" s="218">
        <f>IF(N702="nulová",J702,0)</f>
        <v>0</v>
      </c>
      <c r="BJ702" s="19" t="s">
        <v>78</v>
      </c>
      <c r="BK702" s="218">
        <f>ROUND(I702*H702,2)</f>
        <v>0</v>
      </c>
      <c r="BL702" s="19" t="s">
        <v>165</v>
      </c>
      <c r="BM702" s="217" t="s">
        <v>1014</v>
      </c>
    </row>
    <row r="703" s="2" customFormat="1">
      <c r="A703" s="40"/>
      <c r="B703" s="41"/>
      <c r="C703" s="42"/>
      <c r="D703" s="219" t="s">
        <v>167</v>
      </c>
      <c r="E703" s="42"/>
      <c r="F703" s="220" t="s">
        <v>1015</v>
      </c>
      <c r="G703" s="42"/>
      <c r="H703" s="42"/>
      <c r="I703" s="221"/>
      <c r="J703" s="42"/>
      <c r="K703" s="42"/>
      <c r="L703" s="46"/>
      <c r="M703" s="222"/>
      <c r="N703" s="223"/>
      <c r="O703" s="86"/>
      <c r="P703" s="86"/>
      <c r="Q703" s="86"/>
      <c r="R703" s="86"/>
      <c r="S703" s="86"/>
      <c r="T703" s="87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T703" s="19" t="s">
        <v>167</v>
      </c>
      <c r="AU703" s="19" t="s">
        <v>80</v>
      </c>
    </row>
    <row r="704" s="14" customFormat="1">
      <c r="A704" s="14"/>
      <c r="B704" s="235"/>
      <c r="C704" s="236"/>
      <c r="D704" s="226" t="s">
        <v>169</v>
      </c>
      <c r="E704" s="237" t="s">
        <v>19</v>
      </c>
      <c r="F704" s="238" t="s">
        <v>1004</v>
      </c>
      <c r="G704" s="236"/>
      <c r="H704" s="239">
        <v>2.214</v>
      </c>
      <c r="I704" s="240"/>
      <c r="J704" s="236"/>
      <c r="K704" s="236"/>
      <c r="L704" s="241"/>
      <c r="M704" s="242"/>
      <c r="N704" s="243"/>
      <c r="O704" s="243"/>
      <c r="P704" s="243"/>
      <c r="Q704" s="243"/>
      <c r="R704" s="243"/>
      <c r="S704" s="243"/>
      <c r="T704" s="24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45" t="s">
        <v>169</v>
      </c>
      <c r="AU704" s="245" t="s">
        <v>80</v>
      </c>
      <c r="AV704" s="14" t="s">
        <v>80</v>
      </c>
      <c r="AW704" s="14" t="s">
        <v>171</v>
      </c>
      <c r="AX704" s="14" t="s">
        <v>70</v>
      </c>
      <c r="AY704" s="245" t="s">
        <v>158</v>
      </c>
    </row>
    <row r="705" s="14" customFormat="1">
      <c r="A705" s="14"/>
      <c r="B705" s="235"/>
      <c r="C705" s="236"/>
      <c r="D705" s="226" t="s">
        <v>169</v>
      </c>
      <c r="E705" s="237" t="s">
        <v>19</v>
      </c>
      <c r="F705" s="238" t="s">
        <v>1005</v>
      </c>
      <c r="G705" s="236"/>
      <c r="H705" s="239">
        <v>0.43675000000000003</v>
      </c>
      <c r="I705" s="240"/>
      <c r="J705" s="236"/>
      <c r="K705" s="236"/>
      <c r="L705" s="241"/>
      <c r="M705" s="242"/>
      <c r="N705" s="243"/>
      <c r="O705" s="243"/>
      <c r="P705" s="243"/>
      <c r="Q705" s="243"/>
      <c r="R705" s="243"/>
      <c r="S705" s="243"/>
      <c r="T705" s="24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45" t="s">
        <v>169</v>
      </c>
      <c r="AU705" s="245" t="s">
        <v>80</v>
      </c>
      <c r="AV705" s="14" t="s">
        <v>80</v>
      </c>
      <c r="AW705" s="14" t="s">
        <v>171</v>
      </c>
      <c r="AX705" s="14" t="s">
        <v>70</v>
      </c>
      <c r="AY705" s="245" t="s">
        <v>158</v>
      </c>
    </row>
    <row r="706" s="2" customFormat="1" ht="22.2" customHeight="1">
      <c r="A706" s="40"/>
      <c r="B706" s="41"/>
      <c r="C706" s="206" t="s">
        <v>1016</v>
      </c>
      <c r="D706" s="206" t="s">
        <v>160</v>
      </c>
      <c r="E706" s="207" t="s">
        <v>1017</v>
      </c>
      <c r="F706" s="208" t="s">
        <v>1018</v>
      </c>
      <c r="G706" s="209" t="s">
        <v>356</v>
      </c>
      <c r="H706" s="210">
        <v>6.3620000000000001</v>
      </c>
      <c r="I706" s="211"/>
      <c r="J706" s="212">
        <f>ROUND(I706*H706,2)</f>
        <v>0</v>
      </c>
      <c r="K706" s="208" t="s">
        <v>164</v>
      </c>
      <c r="L706" s="46"/>
      <c r="M706" s="213" t="s">
        <v>19</v>
      </c>
      <c r="N706" s="214" t="s">
        <v>41</v>
      </c>
      <c r="O706" s="86"/>
      <c r="P706" s="215">
        <f>O706*H706</f>
        <v>0</v>
      </c>
      <c r="Q706" s="215">
        <v>0</v>
      </c>
      <c r="R706" s="215">
        <f>Q706*H706</f>
        <v>0</v>
      </c>
      <c r="S706" s="215">
        <v>0</v>
      </c>
      <c r="T706" s="216">
        <f>S706*H706</f>
        <v>0</v>
      </c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R706" s="217" t="s">
        <v>165</v>
      </c>
      <c r="AT706" s="217" t="s">
        <v>160</v>
      </c>
      <c r="AU706" s="217" t="s">
        <v>80</v>
      </c>
      <c r="AY706" s="19" t="s">
        <v>158</v>
      </c>
      <c r="BE706" s="218">
        <f>IF(N706="základní",J706,0)</f>
        <v>0</v>
      </c>
      <c r="BF706" s="218">
        <f>IF(N706="snížená",J706,0)</f>
        <v>0</v>
      </c>
      <c r="BG706" s="218">
        <f>IF(N706="zákl. přenesená",J706,0)</f>
        <v>0</v>
      </c>
      <c r="BH706" s="218">
        <f>IF(N706="sníž. přenesená",J706,0)</f>
        <v>0</v>
      </c>
      <c r="BI706" s="218">
        <f>IF(N706="nulová",J706,0)</f>
        <v>0</v>
      </c>
      <c r="BJ706" s="19" t="s">
        <v>78</v>
      </c>
      <c r="BK706" s="218">
        <f>ROUND(I706*H706,2)</f>
        <v>0</v>
      </c>
      <c r="BL706" s="19" t="s">
        <v>165</v>
      </c>
      <c r="BM706" s="217" t="s">
        <v>1019</v>
      </c>
    </row>
    <row r="707" s="2" customFormat="1">
      <c r="A707" s="40"/>
      <c r="B707" s="41"/>
      <c r="C707" s="42"/>
      <c r="D707" s="219" t="s">
        <v>167</v>
      </c>
      <c r="E707" s="42"/>
      <c r="F707" s="220" t="s">
        <v>1020</v>
      </c>
      <c r="G707" s="42"/>
      <c r="H707" s="42"/>
      <c r="I707" s="221"/>
      <c r="J707" s="42"/>
      <c r="K707" s="42"/>
      <c r="L707" s="46"/>
      <c r="M707" s="222"/>
      <c r="N707" s="223"/>
      <c r="O707" s="86"/>
      <c r="P707" s="86"/>
      <c r="Q707" s="86"/>
      <c r="R707" s="86"/>
      <c r="S707" s="86"/>
      <c r="T707" s="87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T707" s="19" t="s">
        <v>167</v>
      </c>
      <c r="AU707" s="19" t="s">
        <v>80</v>
      </c>
    </row>
    <row r="708" s="14" customFormat="1">
      <c r="A708" s="14"/>
      <c r="B708" s="235"/>
      <c r="C708" s="236"/>
      <c r="D708" s="226" t="s">
        <v>169</v>
      </c>
      <c r="E708" s="237" t="s">
        <v>19</v>
      </c>
      <c r="F708" s="238" t="s">
        <v>1003</v>
      </c>
      <c r="G708" s="236"/>
      <c r="H708" s="239">
        <v>6.3620000000000001</v>
      </c>
      <c r="I708" s="240"/>
      <c r="J708" s="236"/>
      <c r="K708" s="236"/>
      <c r="L708" s="241"/>
      <c r="M708" s="242"/>
      <c r="N708" s="243"/>
      <c r="O708" s="243"/>
      <c r="P708" s="243"/>
      <c r="Q708" s="243"/>
      <c r="R708" s="243"/>
      <c r="S708" s="243"/>
      <c r="T708" s="24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45" t="s">
        <v>169</v>
      </c>
      <c r="AU708" s="245" t="s">
        <v>80</v>
      </c>
      <c r="AV708" s="14" t="s">
        <v>80</v>
      </c>
      <c r="AW708" s="14" t="s">
        <v>171</v>
      </c>
      <c r="AX708" s="14" t="s">
        <v>70</v>
      </c>
      <c r="AY708" s="245" t="s">
        <v>158</v>
      </c>
    </row>
    <row r="709" s="12" customFormat="1" ht="22.8" customHeight="1">
      <c r="A709" s="12"/>
      <c r="B709" s="190"/>
      <c r="C709" s="191"/>
      <c r="D709" s="192" t="s">
        <v>69</v>
      </c>
      <c r="E709" s="204" t="s">
        <v>614</v>
      </c>
      <c r="F709" s="204" t="s">
        <v>615</v>
      </c>
      <c r="G709" s="191"/>
      <c r="H709" s="191"/>
      <c r="I709" s="194"/>
      <c r="J709" s="205">
        <f>BK709</f>
        <v>0</v>
      </c>
      <c r="K709" s="191"/>
      <c r="L709" s="196"/>
      <c r="M709" s="197"/>
      <c r="N709" s="198"/>
      <c r="O709" s="198"/>
      <c r="P709" s="199">
        <f>SUM(P710:P711)</f>
        <v>0</v>
      </c>
      <c r="Q709" s="198"/>
      <c r="R709" s="199">
        <f>SUM(R710:R711)</f>
        <v>0</v>
      </c>
      <c r="S709" s="198"/>
      <c r="T709" s="200">
        <f>SUM(T710:T711)</f>
        <v>0</v>
      </c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R709" s="201" t="s">
        <v>78</v>
      </c>
      <c r="AT709" s="202" t="s">
        <v>69</v>
      </c>
      <c r="AU709" s="202" t="s">
        <v>78</v>
      </c>
      <c r="AY709" s="201" t="s">
        <v>158</v>
      </c>
      <c r="BK709" s="203">
        <f>SUM(BK710:BK711)</f>
        <v>0</v>
      </c>
    </row>
    <row r="710" s="2" customFormat="1" ht="14.4" customHeight="1">
      <c r="A710" s="40"/>
      <c r="B710" s="41"/>
      <c r="C710" s="206" t="s">
        <v>1021</v>
      </c>
      <c r="D710" s="206" t="s">
        <v>160</v>
      </c>
      <c r="E710" s="207" t="s">
        <v>617</v>
      </c>
      <c r="F710" s="208" t="s">
        <v>618</v>
      </c>
      <c r="G710" s="209" t="s">
        <v>356</v>
      </c>
      <c r="H710" s="210">
        <v>5.2969999999999997</v>
      </c>
      <c r="I710" s="211"/>
      <c r="J710" s="212">
        <f>ROUND(I710*H710,2)</f>
        <v>0</v>
      </c>
      <c r="K710" s="208" t="s">
        <v>164</v>
      </c>
      <c r="L710" s="46"/>
      <c r="M710" s="213" t="s">
        <v>19</v>
      </c>
      <c r="N710" s="214" t="s">
        <v>41</v>
      </c>
      <c r="O710" s="86"/>
      <c r="P710" s="215">
        <f>O710*H710</f>
        <v>0</v>
      </c>
      <c r="Q710" s="215">
        <v>0</v>
      </c>
      <c r="R710" s="215">
        <f>Q710*H710</f>
        <v>0</v>
      </c>
      <c r="S710" s="215">
        <v>0</v>
      </c>
      <c r="T710" s="216">
        <f>S710*H710</f>
        <v>0</v>
      </c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R710" s="217" t="s">
        <v>165</v>
      </c>
      <c r="AT710" s="217" t="s">
        <v>160</v>
      </c>
      <c r="AU710" s="217" t="s">
        <v>80</v>
      </c>
      <c r="AY710" s="19" t="s">
        <v>158</v>
      </c>
      <c r="BE710" s="218">
        <f>IF(N710="základní",J710,0)</f>
        <v>0</v>
      </c>
      <c r="BF710" s="218">
        <f>IF(N710="snížená",J710,0)</f>
        <v>0</v>
      </c>
      <c r="BG710" s="218">
        <f>IF(N710="zákl. přenesená",J710,0)</f>
        <v>0</v>
      </c>
      <c r="BH710" s="218">
        <f>IF(N710="sníž. přenesená",J710,0)</f>
        <v>0</v>
      </c>
      <c r="BI710" s="218">
        <f>IF(N710="nulová",J710,0)</f>
        <v>0</v>
      </c>
      <c r="BJ710" s="19" t="s">
        <v>78</v>
      </c>
      <c r="BK710" s="218">
        <f>ROUND(I710*H710,2)</f>
        <v>0</v>
      </c>
      <c r="BL710" s="19" t="s">
        <v>165</v>
      </c>
      <c r="BM710" s="217" t="s">
        <v>1022</v>
      </c>
    </row>
    <row r="711" s="2" customFormat="1">
      <c r="A711" s="40"/>
      <c r="B711" s="41"/>
      <c r="C711" s="42"/>
      <c r="D711" s="219" t="s">
        <v>167</v>
      </c>
      <c r="E711" s="42"/>
      <c r="F711" s="220" t="s">
        <v>620</v>
      </c>
      <c r="G711" s="42"/>
      <c r="H711" s="42"/>
      <c r="I711" s="221"/>
      <c r="J711" s="42"/>
      <c r="K711" s="42"/>
      <c r="L711" s="46"/>
      <c r="M711" s="267"/>
      <c r="N711" s="268"/>
      <c r="O711" s="269"/>
      <c r="P711" s="269"/>
      <c r="Q711" s="269"/>
      <c r="R711" s="269"/>
      <c r="S711" s="269"/>
      <c r="T711" s="27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T711" s="19" t="s">
        <v>167</v>
      </c>
      <c r="AU711" s="19" t="s">
        <v>80</v>
      </c>
    </row>
    <row r="712" s="2" customFormat="1" ht="6.96" customHeight="1">
      <c r="A712" s="40"/>
      <c r="B712" s="61"/>
      <c r="C712" s="62"/>
      <c r="D712" s="62"/>
      <c r="E712" s="62"/>
      <c r="F712" s="62"/>
      <c r="G712" s="62"/>
      <c r="H712" s="62"/>
      <c r="I712" s="62"/>
      <c r="J712" s="62"/>
      <c r="K712" s="62"/>
      <c r="L712" s="46"/>
      <c r="M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</row>
  </sheetData>
  <sheetProtection sheet="1" autoFilter="0" formatColumns="0" formatRows="0" objects="1" scenarios="1" spinCount="100000" saltValue="wzEJuIGDhOoltZFRqFLJZ9Nw54I8CNJ9uu9L0nDsJsy149RxErJdvnX05mES3YPvTUSUXn/98h45DuCkGTPm5Q==" hashValue="MW3SUet2kV/mfkziX+bzpMHQrGMAXH6ZTFgAL+Yo9ULVe+RNVvxgW/ec0Bd7IRy7ln7EWI6qSFsK2A9Mfwlq0Q==" algorithmName="SHA-512" password="CC35"/>
  <autoFilter ref="C89:K711"/>
  <mergeCells count="9">
    <mergeCell ref="E7:H7"/>
    <mergeCell ref="E9:H9"/>
    <mergeCell ref="E18:H18"/>
    <mergeCell ref="E27:H27"/>
    <mergeCell ref="E48:H48"/>
    <mergeCell ref="E50:H50"/>
    <mergeCell ref="E80:H80"/>
    <mergeCell ref="E82:H82"/>
    <mergeCell ref="L2:V2"/>
  </mergeCells>
  <hyperlinks>
    <hyperlink ref="F94" r:id="rId1" display="https://podminky.urs.cz/item/CS_URS_2025_01/119003131"/>
    <hyperlink ref="F97" r:id="rId2" display="https://podminky.urs.cz/item/CS_URS_2025_01/119003132"/>
    <hyperlink ref="F99" r:id="rId3" display="https://podminky.urs.cz/item/CS_URS_2025_01/119004111"/>
    <hyperlink ref="F102" r:id="rId4" display="https://podminky.urs.cz/item/CS_URS_2025_01/119004112"/>
    <hyperlink ref="F104" r:id="rId5" display="https://podminky.urs.cz/item/CS_URS_2025_01/121151103"/>
    <hyperlink ref="F127" r:id="rId6" display="https://podminky.urs.cz/item/CS_URS_2025_01/132154104"/>
    <hyperlink ref="F151" r:id="rId7" display="https://podminky.urs.cz/item/CS_URS_2025_01/132254104"/>
    <hyperlink ref="F175" r:id="rId8" display="https://podminky.urs.cz/item/CS_URS_2025_01/132354104"/>
    <hyperlink ref="F199" r:id="rId9" display="https://podminky.urs.cz/item/CS_URS_2025_01/132454104"/>
    <hyperlink ref="F223" r:id="rId10" display="https://podminky.urs.cz/item/CS_URS_2025_01/151101101"/>
    <hyperlink ref="F231" r:id="rId11" display="https://podminky.urs.cz/item/CS_URS_2025_01/151101111"/>
    <hyperlink ref="F233" r:id="rId12" display="https://podminky.urs.cz/item/CS_URS_2025_01/151101102"/>
    <hyperlink ref="F249" r:id="rId13" display="https://podminky.urs.cz/item/CS_URS_2025_01/151101112"/>
    <hyperlink ref="F251" r:id="rId14" display="https://podminky.urs.cz/item/CS_URS_2025_01/162551108"/>
    <hyperlink ref="F275" r:id="rId15" display="https://podminky.urs.cz/item/CS_URS_2025_01/162551128"/>
    <hyperlink ref="F299" r:id="rId16" display="https://podminky.urs.cz/item/CS_URS_2025_01/162751137"/>
    <hyperlink ref="F303" r:id="rId17" display="https://podminky.urs.cz/item/CS_URS_2025_01/162751139"/>
    <hyperlink ref="F306" r:id="rId18" display="https://podminky.urs.cz/item/CS_URS_2025_01/171201231"/>
    <hyperlink ref="F309" r:id="rId19" display="https://podminky.urs.cz/item/CS_URS_2025_01/167151111"/>
    <hyperlink ref="F319" r:id="rId20" display="https://podminky.urs.cz/item/CS_URS_2025_01/162551108"/>
    <hyperlink ref="F327" r:id="rId21" display="https://podminky.urs.cz/item/CS_URS_2025_01/171251201"/>
    <hyperlink ref="F331" r:id="rId22" display="https://podminky.urs.cz/item/CS_URS_2025_01/174151101"/>
    <hyperlink ref="F338" r:id="rId23" display="https://podminky.urs.cz/item/CS_URS_2025_01/175151101"/>
    <hyperlink ref="F342" r:id="rId24" display="https://podminky.urs.cz/item/CS_URS_2025_01/175151109"/>
    <hyperlink ref="F344" r:id="rId25" display="https://podminky.urs.cz/item/CS_URS_2025_01/181951112"/>
    <hyperlink ref="F367" r:id="rId26" display="https://podminky.urs.cz/item/CS_URS_2025_01/181351003"/>
    <hyperlink ref="F390" r:id="rId27" display="https://podminky.urs.cz/item/CS_URS_2025_01/181411131"/>
    <hyperlink ref="F394" r:id="rId28" display="https://podminky.urs.cz/item/CS_URS_2025_01/185803111"/>
    <hyperlink ref="F397" r:id="rId29" display="https://podminky.urs.cz/item/CS_URS_2025_01/359901211"/>
    <hyperlink ref="F403" r:id="rId30" display="https://podminky.urs.cz/item/CS_URS_2025_01/451595111"/>
    <hyperlink ref="F427" r:id="rId31" display="https://podminky.urs.cz/item/CS_URS_2025_01/566901132"/>
    <hyperlink ref="F443" r:id="rId32" display="https://podminky.urs.cz/item/CS_URS_2025_01/565155101"/>
    <hyperlink ref="F454" r:id="rId33" display="https://podminky.urs.cz/item/CS_URS_2025_01/573111112"/>
    <hyperlink ref="F465" r:id="rId34" display="https://podminky.urs.cz/item/CS_URS_2025_01/573231108"/>
    <hyperlink ref="F467" r:id="rId35" display="https://podminky.urs.cz/item/CS_URS_2025_01/577134111"/>
    <hyperlink ref="F478" r:id="rId36" display="https://podminky.urs.cz/item/CS_URS_2025_01/596211110"/>
    <hyperlink ref="F487" r:id="rId37" display="https://podminky.urs.cz/item/CS_URS_2025_01/871310320"/>
    <hyperlink ref="F497" r:id="rId38" display="https://podminky.urs.cz/item/CS_URS_2025_01/877310310"/>
    <hyperlink ref="F506" r:id="rId39" display="https://podminky.urs.cz/item/CS_URS_2025_01/877360320"/>
    <hyperlink ref="F515" r:id="rId40" display="https://podminky.urs.cz/item/CS_URS_2025_01/892351111"/>
    <hyperlink ref="F520" r:id="rId41" display="https://podminky.urs.cz/item/CS_URS_2025_01/892372111"/>
    <hyperlink ref="F525" r:id="rId42" display="https://podminky.urs.cz/item/CS_URS_2025_01/894812201"/>
    <hyperlink ref="F530" r:id="rId43" display="https://podminky.urs.cz/item/CS_URS_2025_01/894812202"/>
    <hyperlink ref="F535" r:id="rId44" display="https://podminky.urs.cz/item/CS_URS_2025_01/894812232"/>
    <hyperlink ref="F540" r:id="rId45" display="https://podminky.urs.cz/item/CS_URS_2025_01/894812233"/>
    <hyperlink ref="F545" r:id="rId46" display="https://podminky.urs.cz/item/CS_URS_2025_01/894812237"/>
    <hyperlink ref="F550" r:id="rId47" display="https://podminky.urs.cz/item/CS_URS_2025_01/894812249"/>
    <hyperlink ref="F555" r:id="rId48" display="https://podminky.urs.cz/item/CS_URS_2025_01/894812262"/>
    <hyperlink ref="F560" r:id="rId49" display="https://podminky.urs.cz/item/CS_URS_2025_01/899721111"/>
    <hyperlink ref="F562" r:id="rId50" display="https://podminky.urs.cz/item/CS_URS_2025_01/899722114"/>
    <hyperlink ref="F569" r:id="rId51" display="https://podminky.urs.cz/item/CS_URS_2025_01/916231113"/>
    <hyperlink ref="F593" r:id="rId52" display="https://podminky.urs.cz/item/CS_URS_2025_01/916991121"/>
    <hyperlink ref="F606" r:id="rId53" display="https://podminky.urs.cz/item/CS_URS_2025_01/113202111"/>
    <hyperlink ref="F618" r:id="rId54" display="https://podminky.urs.cz/item/CS_URS_2025_01/979021112"/>
    <hyperlink ref="F631" r:id="rId55" display="https://podminky.urs.cz/item/CS_URS_2025_01/919735112"/>
    <hyperlink ref="F642" r:id="rId56" display="https://podminky.urs.cz/item/CS_URS_2025_01/113107423"/>
    <hyperlink ref="F648" r:id="rId57" display="https://podminky.urs.cz/item/CS_URS_2025_01/113107442"/>
    <hyperlink ref="F659" r:id="rId58" display="https://podminky.urs.cz/item/CS_URS_2025_01/113106023"/>
    <hyperlink ref="F663" r:id="rId59" display="https://podminky.urs.cz/item/CS_URS_2025_01/979051121"/>
    <hyperlink ref="F669" r:id="rId60" display="https://podminky.urs.cz/item/CS_URS_2025_01/997006002"/>
    <hyperlink ref="F671" r:id="rId61" display="https://podminky.urs.cz/item/CS_URS_2025_01/997006005"/>
    <hyperlink ref="F695" r:id="rId62" display="https://podminky.urs.cz/item/CS_URS_2025_01/997221571"/>
    <hyperlink ref="F700" r:id="rId63" display="https://podminky.urs.cz/item/CS_URS_2025_01/997221579"/>
    <hyperlink ref="F703" r:id="rId64" display="https://podminky.urs.cz/item/CS_URS_2025_01/997221861"/>
    <hyperlink ref="F707" r:id="rId65" display="https://podminky.urs.cz/item/CS_URS_2025_01/997221875"/>
    <hyperlink ref="F711" r:id="rId66" display="https://podminky.urs.cz/item/CS_URS_2025_01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7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86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126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Projektové práce 1. etapy revitalizace volnočasového areálu Svatošské údolí II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127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1023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13. 3. 2025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33</v>
      </c>
      <c r="E23" s="40"/>
      <c r="F23" s="40"/>
      <c r="G23" s="40"/>
      <c r="H23" s="40"/>
      <c r="I23" s="134" t="s">
        <v>26</v>
      </c>
      <c r="J23" s="138" t="s">
        <v>19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32</v>
      </c>
      <c r="F24" s="40"/>
      <c r="G24" s="40"/>
      <c r="H24" s="40"/>
      <c r="I24" s="134" t="s">
        <v>28</v>
      </c>
      <c r="J24" s="138" t="s">
        <v>19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34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35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146">
        <f>ROUND(J89,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38</v>
      </c>
      <c r="G32" s="40"/>
      <c r="H32" s="40"/>
      <c r="I32" s="147" t="s">
        <v>37</v>
      </c>
      <c r="J32" s="147" t="s">
        <v>39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40</v>
      </c>
      <c r="E33" s="134" t="s">
        <v>41</v>
      </c>
      <c r="F33" s="149">
        <f>ROUND((SUM(BE89:BE401)),  2)</f>
        <v>0</v>
      </c>
      <c r="G33" s="40"/>
      <c r="H33" s="40"/>
      <c r="I33" s="150">
        <v>0.20999999999999999</v>
      </c>
      <c r="J33" s="149">
        <f>ROUND(((SUM(BE89:BE401))*I33),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42</v>
      </c>
      <c r="F34" s="149">
        <f>ROUND((SUM(BF89:BF401)),  2)</f>
        <v>0</v>
      </c>
      <c r="G34" s="40"/>
      <c r="H34" s="40"/>
      <c r="I34" s="150">
        <v>0.12</v>
      </c>
      <c r="J34" s="149">
        <f>ROUND(((SUM(BF89:BF401))*I34),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43</v>
      </c>
      <c r="F35" s="149">
        <f>ROUND((SUM(BG89:BG401)),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44</v>
      </c>
      <c r="F36" s="149">
        <f>ROUND((SUM(BH89:BH401)),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45</v>
      </c>
      <c r="F37" s="149">
        <f>ROUND((SUM(BI89:BI401)),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46</v>
      </c>
      <c r="E39" s="153"/>
      <c r="F39" s="153"/>
      <c r="G39" s="154" t="s">
        <v>47</v>
      </c>
      <c r="H39" s="155" t="s">
        <v>48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129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Projektové práce 1. etapy revitalizace volnočasového areálu Svatošské údolí II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127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SO 01-3 - Tlaková kanalizace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Karlovy Vary - Loket </v>
      </c>
      <c r="G52" s="42"/>
      <c r="H52" s="42"/>
      <c r="I52" s="34" t="s">
        <v>23</v>
      </c>
      <c r="J52" s="74" t="str">
        <f>IF(J12="","",J12)</f>
        <v>13. 3. 2025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 xml:space="preserve">Karlovarský kraj </v>
      </c>
      <c r="G54" s="42"/>
      <c r="H54" s="42"/>
      <c r="I54" s="34" t="s">
        <v>31</v>
      </c>
      <c r="J54" s="38" t="str">
        <f>E21</f>
        <v xml:space="preserve"> 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33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130</v>
      </c>
      <c r="D57" s="164"/>
      <c r="E57" s="164"/>
      <c r="F57" s="164"/>
      <c r="G57" s="164"/>
      <c r="H57" s="164"/>
      <c r="I57" s="164"/>
      <c r="J57" s="165" t="s">
        <v>131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68</v>
      </c>
      <c r="D59" s="42"/>
      <c r="E59" s="42"/>
      <c r="F59" s="42"/>
      <c r="G59" s="42"/>
      <c r="H59" s="42"/>
      <c r="I59" s="42"/>
      <c r="J59" s="104">
        <f>J89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132</v>
      </c>
    </row>
    <row r="60" s="9" customFormat="1" ht="24.96" customHeight="1">
      <c r="A60" s="9"/>
      <c r="B60" s="167"/>
      <c r="C60" s="168"/>
      <c r="D60" s="169" t="s">
        <v>133</v>
      </c>
      <c r="E60" s="170"/>
      <c r="F60" s="170"/>
      <c r="G60" s="170"/>
      <c r="H60" s="170"/>
      <c r="I60" s="170"/>
      <c r="J60" s="171">
        <f>J90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134</v>
      </c>
      <c r="E61" s="176"/>
      <c r="F61" s="176"/>
      <c r="G61" s="176"/>
      <c r="H61" s="176"/>
      <c r="I61" s="176"/>
      <c r="J61" s="177">
        <f>J91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136</v>
      </c>
      <c r="E62" s="176"/>
      <c r="F62" s="176"/>
      <c r="G62" s="176"/>
      <c r="H62" s="176"/>
      <c r="I62" s="176"/>
      <c r="J62" s="177">
        <f>J219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137</v>
      </c>
      <c r="E63" s="176"/>
      <c r="F63" s="176"/>
      <c r="G63" s="176"/>
      <c r="H63" s="176"/>
      <c r="I63" s="176"/>
      <c r="J63" s="177">
        <f>J227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138</v>
      </c>
      <c r="E64" s="176"/>
      <c r="F64" s="176"/>
      <c r="G64" s="176"/>
      <c r="H64" s="176"/>
      <c r="I64" s="176"/>
      <c r="J64" s="177">
        <f>J232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139</v>
      </c>
      <c r="E65" s="176"/>
      <c r="F65" s="176"/>
      <c r="G65" s="176"/>
      <c r="H65" s="176"/>
      <c r="I65" s="176"/>
      <c r="J65" s="177">
        <f>J250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140</v>
      </c>
      <c r="E66" s="176"/>
      <c r="F66" s="176"/>
      <c r="G66" s="176"/>
      <c r="H66" s="176"/>
      <c r="I66" s="176"/>
      <c r="J66" s="177">
        <f>J374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4.88" customHeight="1">
      <c r="A67" s="10"/>
      <c r="B67" s="173"/>
      <c r="C67" s="174"/>
      <c r="D67" s="175" t="s">
        <v>623</v>
      </c>
      <c r="E67" s="176"/>
      <c r="F67" s="176"/>
      <c r="G67" s="176"/>
      <c r="H67" s="176"/>
      <c r="I67" s="176"/>
      <c r="J67" s="177">
        <f>J375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73"/>
      <c r="C68" s="174"/>
      <c r="D68" s="175" t="s">
        <v>141</v>
      </c>
      <c r="E68" s="176"/>
      <c r="F68" s="176"/>
      <c r="G68" s="176"/>
      <c r="H68" s="176"/>
      <c r="I68" s="176"/>
      <c r="J68" s="177">
        <f>J384</f>
        <v>0</v>
      </c>
      <c r="K68" s="174"/>
      <c r="L68" s="1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73"/>
      <c r="C69" s="174"/>
      <c r="D69" s="175" t="s">
        <v>142</v>
      </c>
      <c r="E69" s="176"/>
      <c r="F69" s="176"/>
      <c r="G69" s="176"/>
      <c r="H69" s="176"/>
      <c r="I69" s="176"/>
      <c r="J69" s="177">
        <f>J399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2" customFormat="1" ht="21.84" customHeight="1">
      <c r="A70" s="40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13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6.96" customHeight="1">
      <c r="A71" s="40"/>
      <c r="B71" s="61"/>
      <c r="C71" s="62"/>
      <c r="D71" s="62"/>
      <c r="E71" s="62"/>
      <c r="F71" s="62"/>
      <c r="G71" s="62"/>
      <c r="H71" s="62"/>
      <c r="I71" s="62"/>
      <c r="J71" s="62"/>
      <c r="K71" s="62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5" s="2" customFormat="1" ht="6.96" customHeight="1">
      <c r="A75" s="40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24.96" customHeight="1">
      <c r="A76" s="40"/>
      <c r="B76" s="41"/>
      <c r="C76" s="25" t="s">
        <v>143</v>
      </c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16</v>
      </c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4.4" customHeight="1">
      <c r="A79" s="40"/>
      <c r="B79" s="41"/>
      <c r="C79" s="42"/>
      <c r="D79" s="42"/>
      <c r="E79" s="162" t="str">
        <f>E7</f>
        <v>Projektové práce 1. etapy revitalizace volnočasového areálu Svatošské údolí II</v>
      </c>
      <c r="F79" s="34"/>
      <c r="G79" s="34"/>
      <c r="H79" s="34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127</v>
      </c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5.6" customHeight="1">
      <c r="A81" s="40"/>
      <c r="B81" s="41"/>
      <c r="C81" s="42"/>
      <c r="D81" s="42"/>
      <c r="E81" s="71" t="str">
        <f>E9</f>
        <v>SO 01-3 - Tlaková kanalizace</v>
      </c>
      <c r="F81" s="42"/>
      <c r="G81" s="42"/>
      <c r="H81" s="42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2" customHeight="1">
      <c r="A83" s="40"/>
      <c r="B83" s="41"/>
      <c r="C83" s="34" t="s">
        <v>21</v>
      </c>
      <c r="D83" s="42"/>
      <c r="E83" s="42"/>
      <c r="F83" s="29" t="str">
        <f>F12</f>
        <v xml:space="preserve">Karlovy Vary - Loket </v>
      </c>
      <c r="G83" s="42"/>
      <c r="H83" s="42"/>
      <c r="I83" s="34" t="s">
        <v>23</v>
      </c>
      <c r="J83" s="74" t="str">
        <f>IF(J12="","",J12)</f>
        <v>13. 3. 2025</v>
      </c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5.6" customHeight="1">
      <c r="A85" s="40"/>
      <c r="B85" s="41"/>
      <c r="C85" s="34" t="s">
        <v>25</v>
      </c>
      <c r="D85" s="42"/>
      <c r="E85" s="42"/>
      <c r="F85" s="29" t="str">
        <f>E15</f>
        <v xml:space="preserve">Karlovarský kraj </v>
      </c>
      <c r="G85" s="42"/>
      <c r="H85" s="42"/>
      <c r="I85" s="34" t="s">
        <v>31</v>
      </c>
      <c r="J85" s="38" t="str">
        <f>E21</f>
        <v xml:space="preserve"> </v>
      </c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6" customHeight="1">
      <c r="A86" s="40"/>
      <c r="B86" s="41"/>
      <c r="C86" s="34" t="s">
        <v>29</v>
      </c>
      <c r="D86" s="42"/>
      <c r="E86" s="42"/>
      <c r="F86" s="29" t="str">
        <f>IF(E18="","",E18)</f>
        <v>Vyplň údaj</v>
      </c>
      <c r="G86" s="42"/>
      <c r="H86" s="42"/>
      <c r="I86" s="34" t="s">
        <v>33</v>
      </c>
      <c r="J86" s="38" t="str">
        <f>E24</f>
        <v xml:space="preserve"> </v>
      </c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0.32" customHeight="1">
      <c r="A87" s="40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11" customFormat="1" ht="29.28" customHeight="1">
      <c r="A88" s="179"/>
      <c r="B88" s="180"/>
      <c r="C88" s="181" t="s">
        <v>144</v>
      </c>
      <c r="D88" s="182" t="s">
        <v>55</v>
      </c>
      <c r="E88" s="182" t="s">
        <v>51</v>
      </c>
      <c r="F88" s="182" t="s">
        <v>52</v>
      </c>
      <c r="G88" s="182" t="s">
        <v>145</v>
      </c>
      <c r="H88" s="182" t="s">
        <v>146</v>
      </c>
      <c r="I88" s="182" t="s">
        <v>147</v>
      </c>
      <c r="J88" s="182" t="s">
        <v>131</v>
      </c>
      <c r="K88" s="183" t="s">
        <v>148</v>
      </c>
      <c r="L88" s="184"/>
      <c r="M88" s="94" t="s">
        <v>19</v>
      </c>
      <c r="N88" s="95" t="s">
        <v>40</v>
      </c>
      <c r="O88" s="95" t="s">
        <v>149</v>
      </c>
      <c r="P88" s="95" t="s">
        <v>150</v>
      </c>
      <c r="Q88" s="95" t="s">
        <v>151</v>
      </c>
      <c r="R88" s="95" t="s">
        <v>152</v>
      </c>
      <c r="S88" s="95" t="s">
        <v>153</v>
      </c>
      <c r="T88" s="96" t="s">
        <v>154</v>
      </c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</row>
    <row r="89" s="2" customFormat="1" ht="22.8" customHeight="1">
      <c r="A89" s="40"/>
      <c r="B89" s="41"/>
      <c r="C89" s="101" t="s">
        <v>155</v>
      </c>
      <c r="D89" s="42"/>
      <c r="E89" s="42"/>
      <c r="F89" s="42"/>
      <c r="G89" s="42"/>
      <c r="H89" s="42"/>
      <c r="I89" s="42"/>
      <c r="J89" s="185">
        <f>BK89</f>
        <v>0</v>
      </c>
      <c r="K89" s="42"/>
      <c r="L89" s="46"/>
      <c r="M89" s="97"/>
      <c r="N89" s="186"/>
      <c r="O89" s="98"/>
      <c r="P89" s="187">
        <f>P90</f>
        <v>0</v>
      </c>
      <c r="Q89" s="98"/>
      <c r="R89" s="187">
        <f>R90</f>
        <v>2.9530506999999999</v>
      </c>
      <c r="S89" s="98"/>
      <c r="T89" s="188">
        <f>T90</f>
        <v>2.6400000000000001</v>
      </c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T89" s="19" t="s">
        <v>69</v>
      </c>
      <c r="AU89" s="19" t="s">
        <v>132</v>
      </c>
      <c r="BK89" s="189">
        <f>BK90</f>
        <v>0</v>
      </c>
    </row>
    <row r="90" s="12" customFormat="1" ht="25.92" customHeight="1">
      <c r="A90" s="12"/>
      <c r="B90" s="190"/>
      <c r="C90" s="191"/>
      <c r="D90" s="192" t="s">
        <v>69</v>
      </c>
      <c r="E90" s="193" t="s">
        <v>156</v>
      </c>
      <c r="F90" s="193" t="s">
        <v>157</v>
      </c>
      <c r="G90" s="191"/>
      <c r="H90" s="191"/>
      <c r="I90" s="194"/>
      <c r="J90" s="195">
        <f>BK90</f>
        <v>0</v>
      </c>
      <c r="K90" s="191"/>
      <c r="L90" s="196"/>
      <c r="M90" s="197"/>
      <c r="N90" s="198"/>
      <c r="O90" s="198"/>
      <c r="P90" s="199">
        <f>P91+P219+P227+P232+P250+P374+P384+P399</f>
        <v>0</v>
      </c>
      <c r="Q90" s="198"/>
      <c r="R90" s="199">
        <f>R91+R219+R227+R232+R250+R374+R384+R399</f>
        <v>2.9530506999999999</v>
      </c>
      <c r="S90" s="198"/>
      <c r="T90" s="200">
        <f>T91+T219+T227+T232+T250+T374+T384+T399</f>
        <v>2.6400000000000001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1" t="s">
        <v>78</v>
      </c>
      <c r="AT90" s="202" t="s">
        <v>69</v>
      </c>
      <c r="AU90" s="202" t="s">
        <v>70</v>
      </c>
      <c r="AY90" s="201" t="s">
        <v>158</v>
      </c>
      <c r="BK90" s="203">
        <f>BK91+BK219+BK227+BK232+BK250+BK374+BK384+BK399</f>
        <v>0</v>
      </c>
    </row>
    <row r="91" s="12" customFormat="1" ht="22.8" customHeight="1">
      <c r="A91" s="12"/>
      <c r="B91" s="190"/>
      <c r="C91" s="191"/>
      <c r="D91" s="192" t="s">
        <v>69</v>
      </c>
      <c r="E91" s="204" t="s">
        <v>78</v>
      </c>
      <c r="F91" s="204" t="s">
        <v>159</v>
      </c>
      <c r="G91" s="191"/>
      <c r="H91" s="191"/>
      <c r="I91" s="194"/>
      <c r="J91" s="205">
        <f>BK91</f>
        <v>0</v>
      </c>
      <c r="K91" s="191"/>
      <c r="L91" s="196"/>
      <c r="M91" s="197"/>
      <c r="N91" s="198"/>
      <c r="O91" s="198"/>
      <c r="P91" s="199">
        <f>SUM(P92:P218)</f>
        <v>0</v>
      </c>
      <c r="Q91" s="198"/>
      <c r="R91" s="199">
        <f>SUM(R92:R218)</f>
        <v>0.83362259999999999</v>
      </c>
      <c r="S91" s="198"/>
      <c r="T91" s="200">
        <f>SUM(T92:T218)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1" t="s">
        <v>78</v>
      </c>
      <c r="AT91" s="202" t="s">
        <v>69</v>
      </c>
      <c r="AU91" s="202" t="s">
        <v>78</v>
      </c>
      <c r="AY91" s="201" t="s">
        <v>158</v>
      </c>
      <c r="BK91" s="203">
        <f>SUM(BK92:BK218)</f>
        <v>0</v>
      </c>
    </row>
    <row r="92" s="2" customFormat="1" ht="14.4" customHeight="1">
      <c r="A92" s="40"/>
      <c r="B92" s="41"/>
      <c r="C92" s="206" t="s">
        <v>78</v>
      </c>
      <c r="D92" s="206" t="s">
        <v>160</v>
      </c>
      <c r="E92" s="207" t="s">
        <v>179</v>
      </c>
      <c r="F92" s="208" t="s">
        <v>180</v>
      </c>
      <c r="G92" s="209" t="s">
        <v>181</v>
      </c>
      <c r="H92" s="210">
        <v>50</v>
      </c>
      <c r="I92" s="211"/>
      <c r="J92" s="212">
        <f>ROUND(I92*H92,2)</f>
        <v>0</v>
      </c>
      <c r="K92" s="208" t="s">
        <v>164</v>
      </c>
      <c r="L92" s="46"/>
      <c r="M92" s="213" t="s">
        <v>19</v>
      </c>
      <c r="N92" s="214" t="s">
        <v>41</v>
      </c>
      <c r="O92" s="86"/>
      <c r="P92" s="215">
        <f>O92*H92</f>
        <v>0</v>
      </c>
      <c r="Q92" s="215">
        <v>0.00055999999999999995</v>
      </c>
      <c r="R92" s="215">
        <f>Q92*H92</f>
        <v>0.027999999999999997</v>
      </c>
      <c r="S92" s="215">
        <v>0</v>
      </c>
      <c r="T92" s="216">
        <f>S92*H92</f>
        <v>0</v>
      </c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R92" s="217" t="s">
        <v>165</v>
      </c>
      <c r="AT92" s="217" t="s">
        <v>160</v>
      </c>
      <c r="AU92" s="217" t="s">
        <v>80</v>
      </c>
      <c r="AY92" s="19" t="s">
        <v>158</v>
      </c>
      <c r="BE92" s="218">
        <f>IF(N92="základní",J92,0)</f>
        <v>0</v>
      </c>
      <c r="BF92" s="218">
        <f>IF(N92="snížená",J92,0)</f>
        <v>0</v>
      </c>
      <c r="BG92" s="218">
        <f>IF(N92="zákl. přenesená",J92,0)</f>
        <v>0</v>
      </c>
      <c r="BH92" s="218">
        <f>IF(N92="sníž. přenesená",J92,0)</f>
        <v>0</v>
      </c>
      <c r="BI92" s="218">
        <f>IF(N92="nulová",J92,0)</f>
        <v>0</v>
      </c>
      <c r="BJ92" s="19" t="s">
        <v>78</v>
      </c>
      <c r="BK92" s="218">
        <f>ROUND(I92*H92,2)</f>
        <v>0</v>
      </c>
      <c r="BL92" s="19" t="s">
        <v>165</v>
      </c>
      <c r="BM92" s="217" t="s">
        <v>1024</v>
      </c>
    </row>
    <row r="93" s="2" customFormat="1">
      <c r="A93" s="40"/>
      <c r="B93" s="41"/>
      <c r="C93" s="42"/>
      <c r="D93" s="219" t="s">
        <v>167</v>
      </c>
      <c r="E93" s="42"/>
      <c r="F93" s="220" t="s">
        <v>183</v>
      </c>
      <c r="G93" s="42"/>
      <c r="H93" s="42"/>
      <c r="I93" s="221"/>
      <c r="J93" s="42"/>
      <c r="K93" s="42"/>
      <c r="L93" s="46"/>
      <c r="M93" s="222"/>
      <c r="N93" s="223"/>
      <c r="O93" s="86"/>
      <c r="P93" s="86"/>
      <c r="Q93" s="86"/>
      <c r="R93" s="86"/>
      <c r="S93" s="86"/>
      <c r="T93" s="87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T93" s="19" t="s">
        <v>167</v>
      </c>
      <c r="AU93" s="19" t="s">
        <v>80</v>
      </c>
    </row>
    <row r="94" s="14" customFormat="1">
      <c r="A94" s="14"/>
      <c r="B94" s="235"/>
      <c r="C94" s="236"/>
      <c r="D94" s="226" t="s">
        <v>169</v>
      </c>
      <c r="E94" s="237" t="s">
        <v>19</v>
      </c>
      <c r="F94" s="238" t="s">
        <v>1025</v>
      </c>
      <c r="G94" s="236"/>
      <c r="H94" s="239">
        <v>50</v>
      </c>
      <c r="I94" s="240"/>
      <c r="J94" s="236"/>
      <c r="K94" s="236"/>
      <c r="L94" s="241"/>
      <c r="M94" s="242"/>
      <c r="N94" s="243"/>
      <c r="O94" s="243"/>
      <c r="P94" s="243"/>
      <c r="Q94" s="243"/>
      <c r="R94" s="243"/>
      <c r="S94" s="243"/>
      <c r="T94" s="24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45" t="s">
        <v>169</v>
      </c>
      <c r="AU94" s="245" t="s">
        <v>80</v>
      </c>
      <c r="AV94" s="14" t="s">
        <v>80</v>
      </c>
      <c r="AW94" s="14" t="s">
        <v>171</v>
      </c>
      <c r="AX94" s="14" t="s">
        <v>70</v>
      </c>
      <c r="AY94" s="245" t="s">
        <v>158</v>
      </c>
    </row>
    <row r="95" s="2" customFormat="1" ht="14.4" customHeight="1">
      <c r="A95" s="40"/>
      <c r="B95" s="41"/>
      <c r="C95" s="206" t="s">
        <v>80</v>
      </c>
      <c r="D95" s="206" t="s">
        <v>160</v>
      </c>
      <c r="E95" s="207" t="s">
        <v>193</v>
      </c>
      <c r="F95" s="208" t="s">
        <v>194</v>
      </c>
      <c r="G95" s="209" t="s">
        <v>181</v>
      </c>
      <c r="H95" s="210">
        <v>50</v>
      </c>
      <c r="I95" s="211"/>
      <c r="J95" s="212">
        <f>ROUND(I95*H95,2)</f>
        <v>0</v>
      </c>
      <c r="K95" s="208" t="s">
        <v>164</v>
      </c>
      <c r="L95" s="46"/>
      <c r="M95" s="213" t="s">
        <v>19</v>
      </c>
      <c r="N95" s="214" t="s">
        <v>41</v>
      </c>
      <c r="O95" s="86"/>
      <c r="P95" s="215">
        <f>O95*H95</f>
        <v>0</v>
      </c>
      <c r="Q95" s="215">
        <v>0</v>
      </c>
      <c r="R95" s="215">
        <f>Q95*H95</f>
        <v>0</v>
      </c>
      <c r="S95" s="215">
        <v>0</v>
      </c>
      <c r="T95" s="21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17" t="s">
        <v>165</v>
      </c>
      <c r="AT95" s="217" t="s">
        <v>160</v>
      </c>
      <c r="AU95" s="217" t="s">
        <v>80</v>
      </c>
      <c r="AY95" s="19" t="s">
        <v>158</v>
      </c>
      <c r="BE95" s="218">
        <f>IF(N95="základní",J95,0)</f>
        <v>0</v>
      </c>
      <c r="BF95" s="218">
        <f>IF(N95="snížená",J95,0)</f>
        <v>0</v>
      </c>
      <c r="BG95" s="218">
        <f>IF(N95="zákl. přenesená",J95,0)</f>
        <v>0</v>
      </c>
      <c r="BH95" s="218">
        <f>IF(N95="sníž. přenesená",J95,0)</f>
        <v>0</v>
      </c>
      <c r="BI95" s="218">
        <f>IF(N95="nulová",J95,0)</f>
        <v>0</v>
      </c>
      <c r="BJ95" s="19" t="s">
        <v>78</v>
      </c>
      <c r="BK95" s="218">
        <f>ROUND(I95*H95,2)</f>
        <v>0</v>
      </c>
      <c r="BL95" s="19" t="s">
        <v>165</v>
      </c>
      <c r="BM95" s="217" t="s">
        <v>1026</v>
      </c>
    </row>
    <row r="96" s="2" customFormat="1">
      <c r="A96" s="40"/>
      <c r="B96" s="41"/>
      <c r="C96" s="42"/>
      <c r="D96" s="219" t="s">
        <v>167</v>
      </c>
      <c r="E96" s="42"/>
      <c r="F96" s="220" t="s">
        <v>196</v>
      </c>
      <c r="G96" s="42"/>
      <c r="H96" s="42"/>
      <c r="I96" s="221"/>
      <c r="J96" s="42"/>
      <c r="K96" s="42"/>
      <c r="L96" s="46"/>
      <c r="M96" s="222"/>
      <c r="N96" s="223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167</v>
      </c>
      <c r="AU96" s="19" t="s">
        <v>80</v>
      </c>
    </row>
    <row r="97" s="2" customFormat="1" ht="14.4" customHeight="1">
      <c r="A97" s="40"/>
      <c r="B97" s="41"/>
      <c r="C97" s="206" t="s">
        <v>178</v>
      </c>
      <c r="D97" s="206" t="s">
        <v>160</v>
      </c>
      <c r="E97" s="207" t="s">
        <v>198</v>
      </c>
      <c r="F97" s="208" t="s">
        <v>199</v>
      </c>
      <c r="G97" s="209" t="s">
        <v>181</v>
      </c>
      <c r="H97" s="210">
        <v>20</v>
      </c>
      <c r="I97" s="211"/>
      <c r="J97" s="212">
        <f>ROUND(I97*H97,2)</f>
        <v>0</v>
      </c>
      <c r="K97" s="208" t="s">
        <v>164</v>
      </c>
      <c r="L97" s="46"/>
      <c r="M97" s="213" t="s">
        <v>19</v>
      </c>
      <c r="N97" s="214" t="s">
        <v>41</v>
      </c>
      <c r="O97" s="86"/>
      <c r="P97" s="215">
        <f>O97*H97</f>
        <v>0</v>
      </c>
      <c r="Q97" s="215">
        <v>0.00025000000000000001</v>
      </c>
      <c r="R97" s="215">
        <f>Q97*H97</f>
        <v>0.0050000000000000001</v>
      </c>
      <c r="S97" s="215">
        <v>0</v>
      </c>
      <c r="T97" s="216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17" t="s">
        <v>165</v>
      </c>
      <c r="AT97" s="217" t="s">
        <v>160</v>
      </c>
      <c r="AU97" s="217" t="s">
        <v>80</v>
      </c>
      <c r="AY97" s="19" t="s">
        <v>158</v>
      </c>
      <c r="BE97" s="218">
        <f>IF(N97="základní",J97,0)</f>
        <v>0</v>
      </c>
      <c r="BF97" s="218">
        <f>IF(N97="snížená",J97,0)</f>
        <v>0</v>
      </c>
      <c r="BG97" s="218">
        <f>IF(N97="zákl. přenesená",J97,0)</f>
        <v>0</v>
      </c>
      <c r="BH97" s="218">
        <f>IF(N97="sníž. přenesená",J97,0)</f>
        <v>0</v>
      </c>
      <c r="BI97" s="218">
        <f>IF(N97="nulová",J97,0)</f>
        <v>0</v>
      </c>
      <c r="BJ97" s="19" t="s">
        <v>78</v>
      </c>
      <c r="BK97" s="218">
        <f>ROUND(I97*H97,2)</f>
        <v>0</v>
      </c>
      <c r="BL97" s="19" t="s">
        <v>165</v>
      </c>
      <c r="BM97" s="217" t="s">
        <v>1027</v>
      </c>
    </row>
    <row r="98" s="2" customFormat="1">
      <c r="A98" s="40"/>
      <c r="B98" s="41"/>
      <c r="C98" s="42"/>
      <c r="D98" s="219" t="s">
        <v>167</v>
      </c>
      <c r="E98" s="42"/>
      <c r="F98" s="220" t="s">
        <v>201</v>
      </c>
      <c r="G98" s="42"/>
      <c r="H98" s="42"/>
      <c r="I98" s="221"/>
      <c r="J98" s="42"/>
      <c r="K98" s="42"/>
      <c r="L98" s="46"/>
      <c r="M98" s="222"/>
      <c r="N98" s="223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167</v>
      </c>
      <c r="AU98" s="19" t="s">
        <v>80</v>
      </c>
    </row>
    <row r="99" s="14" customFormat="1">
      <c r="A99" s="14"/>
      <c r="B99" s="235"/>
      <c r="C99" s="236"/>
      <c r="D99" s="226" t="s">
        <v>169</v>
      </c>
      <c r="E99" s="237" t="s">
        <v>19</v>
      </c>
      <c r="F99" s="238" t="s">
        <v>1028</v>
      </c>
      <c r="G99" s="236"/>
      <c r="H99" s="239">
        <v>20</v>
      </c>
      <c r="I99" s="240"/>
      <c r="J99" s="236"/>
      <c r="K99" s="236"/>
      <c r="L99" s="241"/>
      <c r="M99" s="242"/>
      <c r="N99" s="243"/>
      <c r="O99" s="243"/>
      <c r="P99" s="243"/>
      <c r="Q99" s="243"/>
      <c r="R99" s="243"/>
      <c r="S99" s="243"/>
      <c r="T99" s="24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45" t="s">
        <v>169</v>
      </c>
      <c r="AU99" s="245" t="s">
        <v>80</v>
      </c>
      <c r="AV99" s="14" t="s">
        <v>80</v>
      </c>
      <c r="AW99" s="14" t="s">
        <v>171</v>
      </c>
      <c r="AX99" s="14" t="s">
        <v>70</v>
      </c>
      <c r="AY99" s="245" t="s">
        <v>158</v>
      </c>
    </row>
    <row r="100" s="2" customFormat="1" ht="14.4" customHeight="1">
      <c r="A100" s="40"/>
      <c r="B100" s="41"/>
      <c r="C100" s="206" t="s">
        <v>165</v>
      </c>
      <c r="D100" s="206" t="s">
        <v>160</v>
      </c>
      <c r="E100" s="207" t="s">
        <v>205</v>
      </c>
      <c r="F100" s="208" t="s">
        <v>206</v>
      </c>
      <c r="G100" s="209" t="s">
        <v>181</v>
      </c>
      <c r="H100" s="210">
        <v>20</v>
      </c>
      <c r="I100" s="211"/>
      <c r="J100" s="212">
        <f>ROUND(I100*H100,2)</f>
        <v>0</v>
      </c>
      <c r="K100" s="208" t="s">
        <v>164</v>
      </c>
      <c r="L100" s="46"/>
      <c r="M100" s="213" t="s">
        <v>19</v>
      </c>
      <c r="N100" s="214" t="s">
        <v>41</v>
      </c>
      <c r="O100" s="86"/>
      <c r="P100" s="215">
        <f>O100*H100</f>
        <v>0</v>
      </c>
      <c r="Q100" s="215">
        <v>0</v>
      </c>
      <c r="R100" s="215">
        <f>Q100*H100</f>
        <v>0</v>
      </c>
      <c r="S100" s="215">
        <v>0</v>
      </c>
      <c r="T100" s="21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17" t="s">
        <v>165</v>
      </c>
      <c r="AT100" s="217" t="s">
        <v>160</v>
      </c>
      <c r="AU100" s="217" t="s">
        <v>80</v>
      </c>
      <c r="AY100" s="19" t="s">
        <v>158</v>
      </c>
      <c r="BE100" s="218">
        <f>IF(N100="základní",J100,0)</f>
        <v>0</v>
      </c>
      <c r="BF100" s="218">
        <f>IF(N100="snížená",J100,0)</f>
        <v>0</v>
      </c>
      <c r="BG100" s="218">
        <f>IF(N100="zákl. přenesená",J100,0)</f>
        <v>0</v>
      </c>
      <c r="BH100" s="218">
        <f>IF(N100="sníž. přenesená",J100,0)</f>
        <v>0</v>
      </c>
      <c r="BI100" s="218">
        <f>IF(N100="nulová",J100,0)</f>
        <v>0</v>
      </c>
      <c r="BJ100" s="19" t="s">
        <v>78</v>
      </c>
      <c r="BK100" s="218">
        <f>ROUND(I100*H100,2)</f>
        <v>0</v>
      </c>
      <c r="BL100" s="19" t="s">
        <v>165</v>
      </c>
      <c r="BM100" s="217" t="s">
        <v>1029</v>
      </c>
    </row>
    <row r="101" s="2" customFormat="1">
      <c r="A101" s="40"/>
      <c r="B101" s="41"/>
      <c r="C101" s="42"/>
      <c r="D101" s="219" t="s">
        <v>167</v>
      </c>
      <c r="E101" s="42"/>
      <c r="F101" s="220" t="s">
        <v>208</v>
      </c>
      <c r="G101" s="42"/>
      <c r="H101" s="42"/>
      <c r="I101" s="221"/>
      <c r="J101" s="42"/>
      <c r="K101" s="42"/>
      <c r="L101" s="46"/>
      <c r="M101" s="222"/>
      <c r="N101" s="22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167</v>
      </c>
      <c r="AU101" s="19" t="s">
        <v>80</v>
      </c>
    </row>
    <row r="102" s="2" customFormat="1" ht="14.4" customHeight="1">
      <c r="A102" s="40"/>
      <c r="B102" s="41"/>
      <c r="C102" s="206" t="s">
        <v>197</v>
      </c>
      <c r="D102" s="206" t="s">
        <v>160</v>
      </c>
      <c r="E102" s="207" t="s">
        <v>210</v>
      </c>
      <c r="F102" s="208" t="s">
        <v>211</v>
      </c>
      <c r="G102" s="209" t="s">
        <v>181</v>
      </c>
      <c r="H102" s="210">
        <v>21</v>
      </c>
      <c r="I102" s="211"/>
      <c r="J102" s="212">
        <f>ROUND(I102*H102,2)</f>
        <v>0</v>
      </c>
      <c r="K102" s="208" t="s">
        <v>164</v>
      </c>
      <c r="L102" s="46"/>
      <c r="M102" s="213" t="s">
        <v>19</v>
      </c>
      <c r="N102" s="214" t="s">
        <v>41</v>
      </c>
      <c r="O102" s="86"/>
      <c r="P102" s="215">
        <f>O102*H102</f>
        <v>0</v>
      </c>
      <c r="Q102" s="215">
        <v>0.00046999999999999999</v>
      </c>
      <c r="R102" s="215">
        <f>Q102*H102</f>
        <v>0.0098700000000000003</v>
      </c>
      <c r="S102" s="215">
        <v>0</v>
      </c>
      <c r="T102" s="21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17" t="s">
        <v>165</v>
      </c>
      <c r="AT102" s="217" t="s">
        <v>160</v>
      </c>
      <c r="AU102" s="217" t="s">
        <v>80</v>
      </c>
      <c r="AY102" s="19" t="s">
        <v>158</v>
      </c>
      <c r="BE102" s="218">
        <f>IF(N102="základní",J102,0)</f>
        <v>0</v>
      </c>
      <c r="BF102" s="218">
        <f>IF(N102="snížená",J102,0)</f>
        <v>0</v>
      </c>
      <c r="BG102" s="218">
        <f>IF(N102="zákl. přenesená",J102,0)</f>
        <v>0</v>
      </c>
      <c r="BH102" s="218">
        <f>IF(N102="sníž. přenesená",J102,0)</f>
        <v>0</v>
      </c>
      <c r="BI102" s="218">
        <f>IF(N102="nulová",J102,0)</f>
        <v>0</v>
      </c>
      <c r="BJ102" s="19" t="s">
        <v>78</v>
      </c>
      <c r="BK102" s="218">
        <f>ROUND(I102*H102,2)</f>
        <v>0</v>
      </c>
      <c r="BL102" s="19" t="s">
        <v>165</v>
      </c>
      <c r="BM102" s="217" t="s">
        <v>1030</v>
      </c>
    </row>
    <row r="103" s="2" customFormat="1">
      <c r="A103" s="40"/>
      <c r="B103" s="41"/>
      <c r="C103" s="42"/>
      <c r="D103" s="219" t="s">
        <v>167</v>
      </c>
      <c r="E103" s="42"/>
      <c r="F103" s="220" t="s">
        <v>213</v>
      </c>
      <c r="G103" s="42"/>
      <c r="H103" s="42"/>
      <c r="I103" s="221"/>
      <c r="J103" s="42"/>
      <c r="K103" s="42"/>
      <c r="L103" s="46"/>
      <c r="M103" s="222"/>
      <c r="N103" s="22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167</v>
      </c>
      <c r="AU103" s="19" t="s">
        <v>80</v>
      </c>
    </row>
    <row r="104" s="14" customFormat="1">
      <c r="A104" s="14"/>
      <c r="B104" s="235"/>
      <c r="C104" s="236"/>
      <c r="D104" s="226" t="s">
        <v>169</v>
      </c>
      <c r="E104" s="237" t="s">
        <v>19</v>
      </c>
      <c r="F104" s="238" t="s">
        <v>1031</v>
      </c>
      <c r="G104" s="236"/>
      <c r="H104" s="239">
        <v>21</v>
      </c>
      <c r="I104" s="240"/>
      <c r="J104" s="236"/>
      <c r="K104" s="236"/>
      <c r="L104" s="241"/>
      <c r="M104" s="242"/>
      <c r="N104" s="243"/>
      <c r="O104" s="243"/>
      <c r="P104" s="243"/>
      <c r="Q104" s="243"/>
      <c r="R104" s="243"/>
      <c r="S104" s="243"/>
      <c r="T104" s="24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45" t="s">
        <v>169</v>
      </c>
      <c r="AU104" s="245" t="s">
        <v>80</v>
      </c>
      <c r="AV104" s="14" t="s">
        <v>80</v>
      </c>
      <c r="AW104" s="14" t="s">
        <v>171</v>
      </c>
      <c r="AX104" s="14" t="s">
        <v>70</v>
      </c>
      <c r="AY104" s="245" t="s">
        <v>158</v>
      </c>
    </row>
    <row r="105" s="2" customFormat="1" ht="14.4" customHeight="1">
      <c r="A105" s="40"/>
      <c r="B105" s="41"/>
      <c r="C105" s="206" t="s">
        <v>204</v>
      </c>
      <c r="D105" s="206" t="s">
        <v>160</v>
      </c>
      <c r="E105" s="207" t="s">
        <v>216</v>
      </c>
      <c r="F105" s="208" t="s">
        <v>217</v>
      </c>
      <c r="G105" s="209" t="s">
        <v>181</v>
      </c>
      <c r="H105" s="210">
        <v>21</v>
      </c>
      <c r="I105" s="211"/>
      <c r="J105" s="212">
        <f>ROUND(I105*H105,2)</f>
        <v>0</v>
      </c>
      <c r="K105" s="208" t="s">
        <v>164</v>
      </c>
      <c r="L105" s="46"/>
      <c r="M105" s="213" t="s">
        <v>19</v>
      </c>
      <c r="N105" s="214" t="s">
        <v>41</v>
      </c>
      <c r="O105" s="86"/>
      <c r="P105" s="215">
        <f>O105*H105</f>
        <v>0</v>
      </c>
      <c r="Q105" s="215">
        <v>0</v>
      </c>
      <c r="R105" s="215">
        <f>Q105*H105</f>
        <v>0</v>
      </c>
      <c r="S105" s="215">
        <v>0</v>
      </c>
      <c r="T105" s="216">
        <f>S105*H105</f>
        <v>0</v>
      </c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R105" s="217" t="s">
        <v>165</v>
      </c>
      <c r="AT105" s="217" t="s">
        <v>160</v>
      </c>
      <c r="AU105" s="217" t="s">
        <v>80</v>
      </c>
      <c r="AY105" s="19" t="s">
        <v>158</v>
      </c>
      <c r="BE105" s="218">
        <f>IF(N105="základní",J105,0)</f>
        <v>0</v>
      </c>
      <c r="BF105" s="218">
        <f>IF(N105="snížená",J105,0)</f>
        <v>0</v>
      </c>
      <c r="BG105" s="218">
        <f>IF(N105="zákl. přenesená",J105,0)</f>
        <v>0</v>
      </c>
      <c r="BH105" s="218">
        <f>IF(N105="sníž. přenesená",J105,0)</f>
        <v>0</v>
      </c>
      <c r="BI105" s="218">
        <f>IF(N105="nulová",J105,0)</f>
        <v>0</v>
      </c>
      <c r="BJ105" s="19" t="s">
        <v>78</v>
      </c>
      <c r="BK105" s="218">
        <f>ROUND(I105*H105,2)</f>
        <v>0</v>
      </c>
      <c r="BL105" s="19" t="s">
        <v>165</v>
      </c>
      <c r="BM105" s="217" t="s">
        <v>1032</v>
      </c>
    </row>
    <row r="106" s="2" customFormat="1">
      <c r="A106" s="40"/>
      <c r="B106" s="41"/>
      <c r="C106" s="42"/>
      <c r="D106" s="219" t="s">
        <v>167</v>
      </c>
      <c r="E106" s="42"/>
      <c r="F106" s="220" t="s">
        <v>219</v>
      </c>
      <c r="G106" s="42"/>
      <c r="H106" s="42"/>
      <c r="I106" s="221"/>
      <c r="J106" s="42"/>
      <c r="K106" s="42"/>
      <c r="L106" s="46"/>
      <c r="M106" s="222"/>
      <c r="N106" s="223"/>
      <c r="O106" s="86"/>
      <c r="P106" s="86"/>
      <c r="Q106" s="86"/>
      <c r="R106" s="86"/>
      <c r="S106" s="86"/>
      <c r="T106" s="87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T106" s="19" t="s">
        <v>167</v>
      </c>
      <c r="AU106" s="19" t="s">
        <v>80</v>
      </c>
    </row>
    <row r="107" s="2" customFormat="1" ht="14.4" customHeight="1">
      <c r="A107" s="40"/>
      <c r="B107" s="41"/>
      <c r="C107" s="206" t="s">
        <v>209</v>
      </c>
      <c r="D107" s="206" t="s">
        <v>160</v>
      </c>
      <c r="E107" s="207" t="s">
        <v>221</v>
      </c>
      <c r="F107" s="208" t="s">
        <v>222</v>
      </c>
      <c r="G107" s="209" t="s">
        <v>223</v>
      </c>
      <c r="H107" s="210">
        <v>30</v>
      </c>
      <c r="I107" s="211"/>
      <c r="J107" s="212">
        <f>ROUND(I107*H107,2)</f>
        <v>0</v>
      </c>
      <c r="K107" s="208" t="s">
        <v>164</v>
      </c>
      <c r="L107" s="46"/>
      <c r="M107" s="213" t="s">
        <v>19</v>
      </c>
      <c r="N107" s="214" t="s">
        <v>41</v>
      </c>
      <c r="O107" s="86"/>
      <c r="P107" s="215">
        <f>O107*H107</f>
        <v>0</v>
      </c>
      <c r="Q107" s="215">
        <v>0</v>
      </c>
      <c r="R107" s="215">
        <f>Q107*H107</f>
        <v>0</v>
      </c>
      <c r="S107" s="215">
        <v>0</v>
      </c>
      <c r="T107" s="216">
        <f>S107*H107</f>
        <v>0</v>
      </c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R107" s="217" t="s">
        <v>165</v>
      </c>
      <c r="AT107" s="217" t="s">
        <v>160</v>
      </c>
      <c r="AU107" s="217" t="s">
        <v>80</v>
      </c>
      <c r="AY107" s="19" t="s">
        <v>158</v>
      </c>
      <c r="BE107" s="218">
        <f>IF(N107="základní",J107,0)</f>
        <v>0</v>
      </c>
      <c r="BF107" s="218">
        <f>IF(N107="snížená",J107,0)</f>
        <v>0</v>
      </c>
      <c r="BG107" s="218">
        <f>IF(N107="zákl. přenesená",J107,0)</f>
        <v>0</v>
      </c>
      <c r="BH107" s="218">
        <f>IF(N107="sníž. přenesená",J107,0)</f>
        <v>0</v>
      </c>
      <c r="BI107" s="218">
        <f>IF(N107="nulová",J107,0)</f>
        <v>0</v>
      </c>
      <c r="BJ107" s="19" t="s">
        <v>78</v>
      </c>
      <c r="BK107" s="218">
        <f>ROUND(I107*H107,2)</f>
        <v>0</v>
      </c>
      <c r="BL107" s="19" t="s">
        <v>165</v>
      </c>
      <c r="BM107" s="217" t="s">
        <v>1033</v>
      </c>
    </row>
    <row r="108" s="2" customFormat="1">
      <c r="A108" s="40"/>
      <c r="B108" s="41"/>
      <c r="C108" s="42"/>
      <c r="D108" s="219" t="s">
        <v>167</v>
      </c>
      <c r="E108" s="42"/>
      <c r="F108" s="220" t="s">
        <v>225</v>
      </c>
      <c r="G108" s="42"/>
      <c r="H108" s="42"/>
      <c r="I108" s="221"/>
      <c r="J108" s="42"/>
      <c r="K108" s="42"/>
      <c r="L108" s="46"/>
      <c r="M108" s="222"/>
      <c r="N108" s="223"/>
      <c r="O108" s="86"/>
      <c r="P108" s="86"/>
      <c r="Q108" s="86"/>
      <c r="R108" s="86"/>
      <c r="S108" s="86"/>
      <c r="T108" s="87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T108" s="19" t="s">
        <v>167</v>
      </c>
      <c r="AU108" s="19" t="s">
        <v>80</v>
      </c>
    </row>
    <row r="109" s="14" customFormat="1">
      <c r="A109" s="14"/>
      <c r="B109" s="235"/>
      <c r="C109" s="236"/>
      <c r="D109" s="226" t="s">
        <v>169</v>
      </c>
      <c r="E109" s="237" t="s">
        <v>19</v>
      </c>
      <c r="F109" s="238" t="s">
        <v>1034</v>
      </c>
      <c r="G109" s="236"/>
      <c r="H109" s="239">
        <v>30</v>
      </c>
      <c r="I109" s="240"/>
      <c r="J109" s="236"/>
      <c r="K109" s="236"/>
      <c r="L109" s="241"/>
      <c r="M109" s="242"/>
      <c r="N109" s="243"/>
      <c r="O109" s="243"/>
      <c r="P109" s="243"/>
      <c r="Q109" s="243"/>
      <c r="R109" s="243"/>
      <c r="S109" s="243"/>
      <c r="T109" s="24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45" t="s">
        <v>169</v>
      </c>
      <c r="AU109" s="245" t="s">
        <v>80</v>
      </c>
      <c r="AV109" s="14" t="s">
        <v>80</v>
      </c>
      <c r="AW109" s="14" t="s">
        <v>171</v>
      </c>
      <c r="AX109" s="14" t="s">
        <v>70</v>
      </c>
      <c r="AY109" s="245" t="s">
        <v>158</v>
      </c>
    </row>
    <row r="110" s="2" customFormat="1" ht="14.4" customHeight="1">
      <c r="A110" s="40"/>
      <c r="B110" s="41"/>
      <c r="C110" s="206" t="s">
        <v>215</v>
      </c>
      <c r="D110" s="206" t="s">
        <v>160</v>
      </c>
      <c r="E110" s="207" t="s">
        <v>1035</v>
      </c>
      <c r="F110" s="208" t="s">
        <v>1036</v>
      </c>
      <c r="G110" s="209" t="s">
        <v>181</v>
      </c>
      <c r="H110" s="210">
        <v>2</v>
      </c>
      <c r="I110" s="211"/>
      <c r="J110" s="212">
        <f>ROUND(I110*H110,2)</f>
        <v>0</v>
      </c>
      <c r="K110" s="208" t="s">
        <v>164</v>
      </c>
      <c r="L110" s="46"/>
      <c r="M110" s="213" t="s">
        <v>19</v>
      </c>
      <c r="N110" s="214" t="s">
        <v>41</v>
      </c>
      <c r="O110" s="86"/>
      <c r="P110" s="215">
        <f>O110*H110</f>
        <v>0</v>
      </c>
      <c r="Q110" s="215">
        <v>0</v>
      </c>
      <c r="R110" s="215">
        <f>Q110*H110</f>
        <v>0</v>
      </c>
      <c r="S110" s="215">
        <v>0</v>
      </c>
      <c r="T110" s="216">
        <f>S110*H110</f>
        <v>0</v>
      </c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R110" s="217" t="s">
        <v>165</v>
      </c>
      <c r="AT110" s="217" t="s">
        <v>160</v>
      </c>
      <c r="AU110" s="217" t="s">
        <v>80</v>
      </c>
      <c r="AY110" s="19" t="s">
        <v>158</v>
      </c>
      <c r="BE110" s="218">
        <f>IF(N110="základní",J110,0)</f>
        <v>0</v>
      </c>
      <c r="BF110" s="218">
        <f>IF(N110="snížená",J110,0)</f>
        <v>0</v>
      </c>
      <c r="BG110" s="218">
        <f>IF(N110="zákl. přenesená",J110,0)</f>
        <v>0</v>
      </c>
      <c r="BH110" s="218">
        <f>IF(N110="sníž. přenesená",J110,0)</f>
        <v>0</v>
      </c>
      <c r="BI110" s="218">
        <f>IF(N110="nulová",J110,0)</f>
        <v>0</v>
      </c>
      <c r="BJ110" s="19" t="s">
        <v>78</v>
      </c>
      <c r="BK110" s="218">
        <f>ROUND(I110*H110,2)</f>
        <v>0</v>
      </c>
      <c r="BL110" s="19" t="s">
        <v>165</v>
      </c>
      <c r="BM110" s="217" t="s">
        <v>1037</v>
      </c>
    </row>
    <row r="111" s="2" customFormat="1">
      <c r="A111" s="40"/>
      <c r="B111" s="41"/>
      <c r="C111" s="42"/>
      <c r="D111" s="219" t="s">
        <v>167</v>
      </c>
      <c r="E111" s="42"/>
      <c r="F111" s="220" t="s">
        <v>1038</v>
      </c>
      <c r="G111" s="42"/>
      <c r="H111" s="42"/>
      <c r="I111" s="221"/>
      <c r="J111" s="42"/>
      <c r="K111" s="42"/>
      <c r="L111" s="46"/>
      <c r="M111" s="222"/>
      <c r="N111" s="223"/>
      <c r="O111" s="86"/>
      <c r="P111" s="86"/>
      <c r="Q111" s="86"/>
      <c r="R111" s="86"/>
      <c r="S111" s="86"/>
      <c r="T111" s="87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T111" s="19" t="s">
        <v>167</v>
      </c>
      <c r="AU111" s="19" t="s">
        <v>80</v>
      </c>
    </row>
    <row r="112" s="14" customFormat="1">
      <c r="A112" s="14"/>
      <c r="B112" s="235"/>
      <c r="C112" s="236"/>
      <c r="D112" s="226" t="s">
        <v>169</v>
      </c>
      <c r="E112" s="237" t="s">
        <v>19</v>
      </c>
      <c r="F112" s="238" t="s">
        <v>1039</v>
      </c>
      <c r="G112" s="236"/>
      <c r="H112" s="239">
        <v>2</v>
      </c>
      <c r="I112" s="240"/>
      <c r="J112" s="236"/>
      <c r="K112" s="236"/>
      <c r="L112" s="241"/>
      <c r="M112" s="242"/>
      <c r="N112" s="243"/>
      <c r="O112" s="243"/>
      <c r="P112" s="243"/>
      <c r="Q112" s="243"/>
      <c r="R112" s="243"/>
      <c r="S112" s="243"/>
      <c r="T112" s="24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45" t="s">
        <v>169</v>
      </c>
      <c r="AU112" s="245" t="s">
        <v>80</v>
      </c>
      <c r="AV112" s="14" t="s">
        <v>80</v>
      </c>
      <c r="AW112" s="14" t="s">
        <v>171</v>
      </c>
      <c r="AX112" s="14" t="s">
        <v>70</v>
      </c>
      <c r="AY112" s="245" t="s">
        <v>158</v>
      </c>
    </row>
    <row r="113" s="2" customFormat="1" ht="22.2" customHeight="1">
      <c r="A113" s="40"/>
      <c r="B113" s="41"/>
      <c r="C113" s="206" t="s">
        <v>220</v>
      </c>
      <c r="D113" s="206" t="s">
        <v>160</v>
      </c>
      <c r="E113" s="207" t="s">
        <v>1040</v>
      </c>
      <c r="F113" s="208" t="s">
        <v>1041</v>
      </c>
      <c r="G113" s="209" t="s">
        <v>234</v>
      </c>
      <c r="H113" s="210">
        <v>4.2869999999999999</v>
      </c>
      <c r="I113" s="211"/>
      <c r="J113" s="212">
        <f>ROUND(I113*H113,2)</f>
        <v>0</v>
      </c>
      <c r="K113" s="208" t="s">
        <v>164</v>
      </c>
      <c r="L113" s="46"/>
      <c r="M113" s="213" t="s">
        <v>19</v>
      </c>
      <c r="N113" s="214" t="s">
        <v>41</v>
      </c>
      <c r="O113" s="86"/>
      <c r="P113" s="215">
        <f>O113*H113</f>
        <v>0</v>
      </c>
      <c r="Q113" s="215">
        <v>0</v>
      </c>
      <c r="R113" s="215">
        <f>Q113*H113</f>
        <v>0</v>
      </c>
      <c r="S113" s="215">
        <v>0</v>
      </c>
      <c r="T113" s="216">
        <f>S113*H113</f>
        <v>0</v>
      </c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R113" s="217" t="s">
        <v>165</v>
      </c>
      <c r="AT113" s="217" t="s">
        <v>160</v>
      </c>
      <c r="AU113" s="217" t="s">
        <v>80</v>
      </c>
      <c r="AY113" s="19" t="s">
        <v>158</v>
      </c>
      <c r="BE113" s="218">
        <f>IF(N113="základní",J113,0)</f>
        <v>0</v>
      </c>
      <c r="BF113" s="218">
        <f>IF(N113="snížená",J113,0)</f>
        <v>0</v>
      </c>
      <c r="BG113" s="218">
        <f>IF(N113="zákl. přenesená",J113,0)</f>
        <v>0</v>
      </c>
      <c r="BH113" s="218">
        <f>IF(N113="sníž. přenesená",J113,0)</f>
        <v>0</v>
      </c>
      <c r="BI113" s="218">
        <f>IF(N113="nulová",J113,0)</f>
        <v>0</v>
      </c>
      <c r="BJ113" s="19" t="s">
        <v>78</v>
      </c>
      <c r="BK113" s="218">
        <f>ROUND(I113*H113,2)</f>
        <v>0</v>
      </c>
      <c r="BL113" s="19" t="s">
        <v>165</v>
      </c>
      <c r="BM113" s="217" t="s">
        <v>1042</v>
      </c>
    </row>
    <row r="114" s="2" customFormat="1">
      <c r="A114" s="40"/>
      <c r="B114" s="41"/>
      <c r="C114" s="42"/>
      <c r="D114" s="219" t="s">
        <v>167</v>
      </c>
      <c r="E114" s="42"/>
      <c r="F114" s="220" t="s">
        <v>1043</v>
      </c>
      <c r="G114" s="42"/>
      <c r="H114" s="42"/>
      <c r="I114" s="221"/>
      <c r="J114" s="42"/>
      <c r="K114" s="42"/>
      <c r="L114" s="46"/>
      <c r="M114" s="222"/>
      <c r="N114" s="223"/>
      <c r="O114" s="86"/>
      <c r="P114" s="86"/>
      <c r="Q114" s="86"/>
      <c r="R114" s="86"/>
      <c r="S114" s="86"/>
      <c r="T114" s="87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T114" s="19" t="s">
        <v>167</v>
      </c>
      <c r="AU114" s="19" t="s">
        <v>80</v>
      </c>
    </row>
    <row r="115" s="13" customFormat="1">
      <c r="A115" s="13"/>
      <c r="B115" s="224"/>
      <c r="C115" s="225"/>
      <c r="D115" s="226" t="s">
        <v>169</v>
      </c>
      <c r="E115" s="227" t="s">
        <v>19</v>
      </c>
      <c r="F115" s="228" t="s">
        <v>1044</v>
      </c>
      <c r="G115" s="225"/>
      <c r="H115" s="227" t="s">
        <v>19</v>
      </c>
      <c r="I115" s="229"/>
      <c r="J115" s="225"/>
      <c r="K115" s="225"/>
      <c r="L115" s="230"/>
      <c r="M115" s="231"/>
      <c r="N115" s="232"/>
      <c r="O115" s="232"/>
      <c r="P115" s="232"/>
      <c r="Q115" s="232"/>
      <c r="R115" s="232"/>
      <c r="S115" s="232"/>
      <c r="T115" s="23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34" t="s">
        <v>169</v>
      </c>
      <c r="AU115" s="234" t="s">
        <v>80</v>
      </c>
      <c r="AV115" s="13" t="s">
        <v>78</v>
      </c>
      <c r="AW115" s="13" t="s">
        <v>171</v>
      </c>
      <c r="AX115" s="13" t="s">
        <v>70</v>
      </c>
      <c r="AY115" s="234" t="s">
        <v>158</v>
      </c>
    </row>
    <row r="116" s="14" customFormat="1">
      <c r="A116" s="14"/>
      <c r="B116" s="235"/>
      <c r="C116" s="236"/>
      <c r="D116" s="226" t="s">
        <v>169</v>
      </c>
      <c r="E116" s="237" t="s">
        <v>19</v>
      </c>
      <c r="F116" s="238" t="s">
        <v>1045</v>
      </c>
      <c r="G116" s="236"/>
      <c r="H116" s="239">
        <v>28.579999999999998</v>
      </c>
      <c r="I116" s="240"/>
      <c r="J116" s="236"/>
      <c r="K116" s="236"/>
      <c r="L116" s="241"/>
      <c r="M116" s="242"/>
      <c r="N116" s="243"/>
      <c r="O116" s="243"/>
      <c r="P116" s="243"/>
      <c r="Q116" s="243"/>
      <c r="R116" s="243"/>
      <c r="S116" s="243"/>
      <c r="T116" s="24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45" t="s">
        <v>169</v>
      </c>
      <c r="AU116" s="245" t="s">
        <v>80</v>
      </c>
      <c r="AV116" s="14" t="s">
        <v>80</v>
      </c>
      <c r="AW116" s="14" t="s">
        <v>171</v>
      </c>
      <c r="AX116" s="14" t="s">
        <v>70</v>
      </c>
      <c r="AY116" s="245" t="s">
        <v>158</v>
      </c>
    </row>
    <row r="117" s="14" customFormat="1">
      <c r="A117" s="14"/>
      <c r="B117" s="235"/>
      <c r="C117" s="236"/>
      <c r="D117" s="226" t="s">
        <v>169</v>
      </c>
      <c r="E117" s="236"/>
      <c r="F117" s="238" t="s">
        <v>1046</v>
      </c>
      <c r="G117" s="236"/>
      <c r="H117" s="239">
        <v>4.2869999999999999</v>
      </c>
      <c r="I117" s="240"/>
      <c r="J117" s="236"/>
      <c r="K117" s="236"/>
      <c r="L117" s="241"/>
      <c r="M117" s="242"/>
      <c r="N117" s="243"/>
      <c r="O117" s="243"/>
      <c r="P117" s="243"/>
      <c r="Q117" s="243"/>
      <c r="R117" s="243"/>
      <c r="S117" s="243"/>
      <c r="T117" s="24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45" t="s">
        <v>169</v>
      </c>
      <c r="AU117" s="245" t="s">
        <v>80</v>
      </c>
      <c r="AV117" s="14" t="s">
        <v>80</v>
      </c>
      <c r="AW117" s="14" t="s">
        <v>4</v>
      </c>
      <c r="AX117" s="14" t="s">
        <v>78</v>
      </c>
      <c r="AY117" s="245" t="s">
        <v>158</v>
      </c>
    </row>
    <row r="118" s="2" customFormat="1" ht="22.2" customHeight="1">
      <c r="A118" s="40"/>
      <c r="B118" s="41"/>
      <c r="C118" s="206" t="s">
        <v>231</v>
      </c>
      <c r="D118" s="206" t="s">
        <v>160</v>
      </c>
      <c r="E118" s="207" t="s">
        <v>1047</v>
      </c>
      <c r="F118" s="208" t="s">
        <v>1048</v>
      </c>
      <c r="G118" s="209" t="s">
        <v>234</v>
      </c>
      <c r="H118" s="210">
        <v>4.2869999999999999</v>
      </c>
      <c r="I118" s="211"/>
      <c r="J118" s="212">
        <f>ROUND(I118*H118,2)</f>
        <v>0</v>
      </c>
      <c r="K118" s="208" t="s">
        <v>164</v>
      </c>
      <c r="L118" s="46"/>
      <c r="M118" s="213" t="s">
        <v>19</v>
      </c>
      <c r="N118" s="214" t="s">
        <v>41</v>
      </c>
      <c r="O118" s="86"/>
      <c r="P118" s="215">
        <f>O118*H118</f>
        <v>0</v>
      </c>
      <c r="Q118" s="215">
        <v>0</v>
      </c>
      <c r="R118" s="215">
        <f>Q118*H118</f>
        <v>0</v>
      </c>
      <c r="S118" s="215">
        <v>0</v>
      </c>
      <c r="T118" s="216">
        <f>S118*H118</f>
        <v>0</v>
      </c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R118" s="217" t="s">
        <v>165</v>
      </c>
      <c r="AT118" s="217" t="s">
        <v>160</v>
      </c>
      <c r="AU118" s="217" t="s">
        <v>80</v>
      </c>
      <c r="AY118" s="19" t="s">
        <v>158</v>
      </c>
      <c r="BE118" s="218">
        <f>IF(N118="základní",J118,0)</f>
        <v>0</v>
      </c>
      <c r="BF118" s="218">
        <f>IF(N118="snížená",J118,0)</f>
        <v>0</v>
      </c>
      <c r="BG118" s="218">
        <f>IF(N118="zákl. přenesená",J118,0)</f>
        <v>0</v>
      </c>
      <c r="BH118" s="218">
        <f>IF(N118="sníž. přenesená",J118,0)</f>
        <v>0</v>
      </c>
      <c r="BI118" s="218">
        <f>IF(N118="nulová",J118,0)</f>
        <v>0</v>
      </c>
      <c r="BJ118" s="19" t="s">
        <v>78</v>
      </c>
      <c r="BK118" s="218">
        <f>ROUND(I118*H118,2)</f>
        <v>0</v>
      </c>
      <c r="BL118" s="19" t="s">
        <v>165</v>
      </c>
      <c r="BM118" s="217" t="s">
        <v>1049</v>
      </c>
    </row>
    <row r="119" s="2" customFormat="1">
      <c r="A119" s="40"/>
      <c r="B119" s="41"/>
      <c r="C119" s="42"/>
      <c r="D119" s="219" t="s">
        <v>167</v>
      </c>
      <c r="E119" s="42"/>
      <c r="F119" s="220" t="s">
        <v>1050</v>
      </c>
      <c r="G119" s="42"/>
      <c r="H119" s="42"/>
      <c r="I119" s="221"/>
      <c r="J119" s="42"/>
      <c r="K119" s="42"/>
      <c r="L119" s="46"/>
      <c r="M119" s="222"/>
      <c r="N119" s="223"/>
      <c r="O119" s="86"/>
      <c r="P119" s="86"/>
      <c r="Q119" s="86"/>
      <c r="R119" s="86"/>
      <c r="S119" s="86"/>
      <c r="T119" s="87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T119" s="19" t="s">
        <v>167</v>
      </c>
      <c r="AU119" s="19" t="s">
        <v>80</v>
      </c>
    </row>
    <row r="120" s="13" customFormat="1">
      <c r="A120" s="13"/>
      <c r="B120" s="224"/>
      <c r="C120" s="225"/>
      <c r="D120" s="226" t="s">
        <v>169</v>
      </c>
      <c r="E120" s="227" t="s">
        <v>19</v>
      </c>
      <c r="F120" s="228" t="s">
        <v>1051</v>
      </c>
      <c r="G120" s="225"/>
      <c r="H120" s="227" t="s">
        <v>19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34" t="s">
        <v>169</v>
      </c>
      <c r="AU120" s="234" t="s">
        <v>80</v>
      </c>
      <c r="AV120" s="13" t="s">
        <v>78</v>
      </c>
      <c r="AW120" s="13" t="s">
        <v>171</v>
      </c>
      <c r="AX120" s="13" t="s">
        <v>70</v>
      </c>
      <c r="AY120" s="234" t="s">
        <v>158</v>
      </c>
    </row>
    <row r="121" s="14" customFormat="1">
      <c r="A121" s="14"/>
      <c r="B121" s="235"/>
      <c r="C121" s="236"/>
      <c r="D121" s="226" t="s">
        <v>169</v>
      </c>
      <c r="E121" s="237" t="s">
        <v>19</v>
      </c>
      <c r="F121" s="238" t="s">
        <v>1045</v>
      </c>
      <c r="G121" s="236"/>
      <c r="H121" s="239">
        <v>28.579999999999998</v>
      </c>
      <c r="I121" s="240"/>
      <c r="J121" s="236"/>
      <c r="K121" s="236"/>
      <c r="L121" s="241"/>
      <c r="M121" s="242"/>
      <c r="N121" s="243"/>
      <c r="O121" s="243"/>
      <c r="P121" s="243"/>
      <c r="Q121" s="243"/>
      <c r="R121" s="243"/>
      <c r="S121" s="243"/>
      <c r="T121" s="24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45" t="s">
        <v>169</v>
      </c>
      <c r="AU121" s="245" t="s">
        <v>80</v>
      </c>
      <c r="AV121" s="14" t="s">
        <v>80</v>
      </c>
      <c r="AW121" s="14" t="s">
        <v>171</v>
      </c>
      <c r="AX121" s="14" t="s">
        <v>70</v>
      </c>
      <c r="AY121" s="245" t="s">
        <v>158</v>
      </c>
    </row>
    <row r="122" s="14" customFormat="1">
      <c r="A122" s="14"/>
      <c r="B122" s="235"/>
      <c r="C122" s="236"/>
      <c r="D122" s="226" t="s">
        <v>169</v>
      </c>
      <c r="E122" s="236"/>
      <c r="F122" s="238" t="s">
        <v>1046</v>
      </c>
      <c r="G122" s="236"/>
      <c r="H122" s="239">
        <v>4.2869999999999999</v>
      </c>
      <c r="I122" s="240"/>
      <c r="J122" s="236"/>
      <c r="K122" s="236"/>
      <c r="L122" s="241"/>
      <c r="M122" s="242"/>
      <c r="N122" s="243"/>
      <c r="O122" s="243"/>
      <c r="P122" s="243"/>
      <c r="Q122" s="243"/>
      <c r="R122" s="243"/>
      <c r="S122" s="243"/>
      <c r="T122" s="24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45" t="s">
        <v>169</v>
      </c>
      <c r="AU122" s="245" t="s">
        <v>80</v>
      </c>
      <c r="AV122" s="14" t="s">
        <v>80</v>
      </c>
      <c r="AW122" s="14" t="s">
        <v>4</v>
      </c>
      <c r="AX122" s="14" t="s">
        <v>78</v>
      </c>
      <c r="AY122" s="245" t="s">
        <v>158</v>
      </c>
    </row>
    <row r="123" s="2" customFormat="1" ht="22.2" customHeight="1">
      <c r="A123" s="40"/>
      <c r="B123" s="41"/>
      <c r="C123" s="206" t="s">
        <v>244</v>
      </c>
      <c r="D123" s="206" t="s">
        <v>160</v>
      </c>
      <c r="E123" s="207" t="s">
        <v>1052</v>
      </c>
      <c r="F123" s="208" t="s">
        <v>1053</v>
      </c>
      <c r="G123" s="209" t="s">
        <v>234</v>
      </c>
      <c r="H123" s="210">
        <v>5.7160000000000002</v>
      </c>
      <c r="I123" s="211"/>
      <c r="J123" s="212">
        <f>ROUND(I123*H123,2)</f>
        <v>0</v>
      </c>
      <c r="K123" s="208" t="s">
        <v>164</v>
      </c>
      <c r="L123" s="46"/>
      <c r="M123" s="213" t="s">
        <v>19</v>
      </c>
      <c r="N123" s="214" t="s">
        <v>41</v>
      </c>
      <c r="O123" s="86"/>
      <c r="P123" s="215">
        <f>O123*H123</f>
        <v>0</v>
      </c>
      <c r="Q123" s="215">
        <v>0</v>
      </c>
      <c r="R123" s="215">
        <f>Q123*H123</f>
        <v>0</v>
      </c>
      <c r="S123" s="215">
        <v>0</v>
      </c>
      <c r="T123" s="216">
        <f>S123*H123</f>
        <v>0</v>
      </c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R123" s="217" t="s">
        <v>165</v>
      </c>
      <c r="AT123" s="217" t="s">
        <v>160</v>
      </c>
      <c r="AU123" s="217" t="s">
        <v>80</v>
      </c>
      <c r="AY123" s="19" t="s">
        <v>158</v>
      </c>
      <c r="BE123" s="218">
        <f>IF(N123="základní",J123,0)</f>
        <v>0</v>
      </c>
      <c r="BF123" s="218">
        <f>IF(N123="snížená",J123,0)</f>
        <v>0</v>
      </c>
      <c r="BG123" s="218">
        <f>IF(N123="zákl. přenesená",J123,0)</f>
        <v>0</v>
      </c>
      <c r="BH123" s="218">
        <f>IF(N123="sníž. přenesená",J123,0)</f>
        <v>0</v>
      </c>
      <c r="BI123" s="218">
        <f>IF(N123="nulová",J123,0)</f>
        <v>0</v>
      </c>
      <c r="BJ123" s="19" t="s">
        <v>78</v>
      </c>
      <c r="BK123" s="218">
        <f>ROUND(I123*H123,2)</f>
        <v>0</v>
      </c>
      <c r="BL123" s="19" t="s">
        <v>165</v>
      </c>
      <c r="BM123" s="217" t="s">
        <v>1054</v>
      </c>
    </row>
    <row r="124" s="2" customFormat="1">
      <c r="A124" s="40"/>
      <c r="B124" s="41"/>
      <c r="C124" s="42"/>
      <c r="D124" s="219" t="s">
        <v>167</v>
      </c>
      <c r="E124" s="42"/>
      <c r="F124" s="220" t="s">
        <v>1055</v>
      </c>
      <c r="G124" s="42"/>
      <c r="H124" s="42"/>
      <c r="I124" s="221"/>
      <c r="J124" s="42"/>
      <c r="K124" s="42"/>
      <c r="L124" s="46"/>
      <c r="M124" s="222"/>
      <c r="N124" s="223"/>
      <c r="O124" s="86"/>
      <c r="P124" s="86"/>
      <c r="Q124" s="86"/>
      <c r="R124" s="86"/>
      <c r="S124" s="86"/>
      <c r="T124" s="87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T124" s="19" t="s">
        <v>167</v>
      </c>
      <c r="AU124" s="19" t="s">
        <v>80</v>
      </c>
    </row>
    <row r="125" s="13" customFormat="1">
      <c r="A125" s="13"/>
      <c r="B125" s="224"/>
      <c r="C125" s="225"/>
      <c r="D125" s="226" t="s">
        <v>169</v>
      </c>
      <c r="E125" s="227" t="s">
        <v>19</v>
      </c>
      <c r="F125" s="228" t="s">
        <v>1056</v>
      </c>
      <c r="G125" s="225"/>
      <c r="H125" s="227" t="s">
        <v>19</v>
      </c>
      <c r="I125" s="229"/>
      <c r="J125" s="225"/>
      <c r="K125" s="225"/>
      <c r="L125" s="230"/>
      <c r="M125" s="231"/>
      <c r="N125" s="232"/>
      <c r="O125" s="232"/>
      <c r="P125" s="232"/>
      <c r="Q125" s="232"/>
      <c r="R125" s="232"/>
      <c r="S125" s="232"/>
      <c r="T125" s="23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34" t="s">
        <v>169</v>
      </c>
      <c r="AU125" s="234" t="s">
        <v>80</v>
      </c>
      <c r="AV125" s="13" t="s">
        <v>78</v>
      </c>
      <c r="AW125" s="13" t="s">
        <v>171</v>
      </c>
      <c r="AX125" s="13" t="s">
        <v>70</v>
      </c>
      <c r="AY125" s="234" t="s">
        <v>158</v>
      </c>
    </row>
    <row r="126" s="14" customFormat="1">
      <c r="A126" s="14"/>
      <c r="B126" s="235"/>
      <c r="C126" s="236"/>
      <c r="D126" s="226" t="s">
        <v>169</v>
      </c>
      <c r="E126" s="237" t="s">
        <v>19</v>
      </c>
      <c r="F126" s="238" t="s">
        <v>1045</v>
      </c>
      <c r="G126" s="236"/>
      <c r="H126" s="239">
        <v>28.579999999999998</v>
      </c>
      <c r="I126" s="240"/>
      <c r="J126" s="236"/>
      <c r="K126" s="236"/>
      <c r="L126" s="241"/>
      <c r="M126" s="242"/>
      <c r="N126" s="243"/>
      <c r="O126" s="243"/>
      <c r="P126" s="243"/>
      <c r="Q126" s="243"/>
      <c r="R126" s="243"/>
      <c r="S126" s="243"/>
      <c r="T126" s="24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45" t="s">
        <v>169</v>
      </c>
      <c r="AU126" s="245" t="s">
        <v>80</v>
      </c>
      <c r="AV126" s="14" t="s">
        <v>80</v>
      </c>
      <c r="AW126" s="14" t="s">
        <v>171</v>
      </c>
      <c r="AX126" s="14" t="s">
        <v>70</v>
      </c>
      <c r="AY126" s="245" t="s">
        <v>158</v>
      </c>
    </row>
    <row r="127" s="14" customFormat="1">
      <c r="A127" s="14"/>
      <c r="B127" s="235"/>
      <c r="C127" s="236"/>
      <c r="D127" s="226" t="s">
        <v>169</v>
      </c>
      <c r="E127" s="236"/>
      <c r="F127" s="238" t="s">
        <v>1057</v>
      </c>
      <c r="G127" s="236"/>
      <c r="H127" s="239">
        <v>5.7160000000000002</v>
      </c>
      <c r="I127" s="240"/>
      <c r="J127" s="236"/>
      <c r="K127" s="236"/>
      <c r="L127" s="241"/>
      <c r="M127" s="242"/>
      <c r="N127" s="243"/>
      <c r="O127" s="243"/>
      <c r="P127" s="243"/>
      <c r="Q127" s="243"/>
      <c r="R127" s="243"/>
      <c r="S127" s="243"/>
      <c r="T127" s="24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45" t="s">
        <v>169</v>
      </c>
      <c r="AU127" s="245" t="s">
        <v>80</v>
      </c>
      <c r="AV127" s="14" t="s">
        <v>80</v>
      </c>
      <c r="AW127" s="14" t="s">
        <v>4</v>
      </c>
      <c r="AX127" s="14" t="s">
        <v>78</v>
      </c>
      <c r="AY127" s="245" t="s">
        <v>158</v>
      </c>
    </row>
    <row r="128" s="2" customFormat="1" ht="22.2" customHeight="1">
      <c r="A128" s="40"/>
      <c r="B128" s="41"/>
      <c r="C128" s="206" t="s">
        <v>8</v>
      </c>
      <c r="D128" s="206" t="s">
        <v>160</v>
      </c>
      <c r="E128" s="207" t="s">
        <v>1058</v>
      </c>
      <c r="F128" s="208" t="s">
        <v>1059</v>
      </c>
      <c r="G128" s="209" t="s">
        <v>234</v>
      </c>
      <c r="H128" s="210">
        <v>14.289999999999999</v>
      </c>
      <c r="I128" s="211"/>
      <c r="J128" s="212">
        <f>ROUND(I128*H128,2)</f>
        <v>0</v>
      </c>
      <c r="K128" s="208" t="s">
        <v>164</v>
      </c>
      <c r="L128" s="46"/>
      <c r="M128" s="213" t="s">
        <v>19</v>
      </c>
      <c r="N128" s="214" t="s">
        <v>41</v>
      </c>
      <c r="O128" s="86"/>
      <c r="P128" s="215">
        <f>O128*H128</f>
        <v>0</v>
      </c>
      <c r="Q128" s="215">
        <v>0</v>
      </c>
      <c r="R128" s="215">
        <f>Q128*H128</f>
        <v>0</v>
      </c>
      <c r="S128" s="215">
        <v>0</v>
      </c>
      <c r="T128" s="21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17" t="s">
        <v>165</v>
      </c>
      <c r="AT128" s="217" t="s">
        <v>160</v>
      </c>
      <c r="AU128" s="217" t="s">
        <v>80</v>
      </c>
      <c r="AY128" s="19" t="s">
        <v>158</v>
      </c>
      <c r="BE128" s="218">
        <f>IF(N128="základní",J128,0)</f>
        <v>0</v>
      </c>
      <c r="BF128" s="218">
        <f>IF(N128="snížená",J128,0)</f>
        <v>0</v>
      </c>
      <c r="BG128" s="218">
        <f>IF(N128="zákl. přenesená",J128,0)</f>
        <v>0</v>
      </c>
      <c r="BH128" s="218">
        <f>IF(N128="sníž. přenesená",J128,0)</f>
        <v>0</v>
      </c>
      <c r="BI128" s="218">
        <f>IF(N128="nulová",J128,0)</f>
        <v>0</v>
      </c>
      <c r="BJ128" s="19" t="s">
        <v>78</v>
      </c>
      <c r="BK128" s="218">
        <f>ROUND(I128*H128,2)</f>
        <v>0</v>
      </c>
      <c r="BL128" s="19" t="s">
        <v>165</v>
      </c>
      <c r="BM128" s="217" t="s">
        <v>1060</v>
      </c>
    </row>
    <row r="129" s="2" customFormat="1">
      <c r="A129" s="40"/>
      <c r="B129" s="41"/>
      <c r="C129" s="42"/>
      <c r="D129" s="219" t="s">
        <v>167</v>
      </c>
      <c r="E129" s="42"/>
      <c r="F129" s="220" t="s">
        <v>1061</v>
      </c>
      <c r="G129" s="42"/>
      <c r="H129" s="42"/>
      <c r="I129" s="221"/>
      <c r="J129" s="42"/>
      <c r="K129" s="42"/>
      <c r="L129" s="46"/>
      <c r="M129" s="222"/>
      <c r="N129" s="223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167</v>
      </c>
      <c r="AU129" s="19" t="s">
        <v>80</v>
      </c>
    </row>
    <row r="130" s="13" customFormat="1">
      <c r="A130" s="13"/>
      <c r="B130" s="224"/>
      <c r="C130" s="225"/>
      <c r="D130" s="226" t="s">
        <v>169</v>
      </c>
      <c r="E130" s="227" t="s">
        <v>19</v>
      </c>
      <c r="F130" s="228" t="s">
        <v>1062</v>
      </c>
      <c r="G130" s="225"/>
      <c r="H130" s="227" t="s">
        <v>19</v>
      </c>
      <c r="I130" s="229"/>
      <c r="J130" s="225"/>
      <c r="K130" s="225"/>
      <c r="L130" s="230"/>
      <c r="M130" s="231"/>
      <c r="N130" s="232"/>
      <c r="O130" s="232"/>
      <c r="P130" s="232"/>
      <c r="Q130" s="232"/>
      <c r="R130" s="232"/>
      <c r="S130" s="232"/>
      <c r="T130" s="23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34" t="s">
        <v>169</v>
      </c>
      <c r="AU130" s="234" t="s">
        <v>80</v>
      </c>
      <c r="AV130" s="13" t="s">
        <v>78</v>
      </c>
      <c r="AW130" s="13" t="s">
        <v>171</v>
      </c>
      <c r="AX130" s="13" t="s">
        <v>70</v>
      </c>
      <c r="AY130" s="234" t="s">
        <v>158</v>
      </c>
    </row>
    <row r="131" s="14" customFormat="1">
      <c r="A131" s="14"/>
      <c r="B131" s="235"/>
      <c r="C131" s="236"/>
      <c r="D131" s="226" t="s">
        <v>169</v>
      </c>
      <c r="E131" s="237" t="s">
        <v>19</v>
      </c>
      <c r="F131" s="238" t="s">
        <v>1045</v>
      </c>
      <c r="G131" s="236"/>
      <c r="H131" s="239">
        <v>28.579999999999998</v>
      </c>
      <c r="I131" s="240"/>
      <c r="J131" s="236"/>
      <c r="K131" s="236"/>
      <c r="L131" s="241"/>
      <c r="M131" s="242"/>
      <c r="N131" s="243"/>
      <c r="O131" s="243"/>
      <c r="P131" s="243"/>
      <c r="Q131" s="243"/>
      <c r="R131" s="243"/>
      <c r="S131" s="243"/>
      <c r="T131" s="24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45" t="s">
        <v>169</v>
      </c>
      <c r="AU131" s="245" t="s">
        <v>80</v>
      </c>
      <c r="AV131" s="14" t="s">
        <v>80</v>
      </c>
      <c r="AW131" s="14" t="s">
        <v>171</v>
      </c>
      <c r="AX131" s="14" t="s">
        <v>70</v>
      </c>
      <c r="AY131" s="245" t="s">
        <v>158</v>
      </c>
    </row>
    <row r="132" s="14" customFormat="1">
      <c r="A132" s="14"/>
      <c r="B132" s="235"/>
      <c r="C132" s="236"/>
      <c r="D132" s="226" t="s">
        <v>169</v>
      </c>
      <c r="E132" s="236"/>
      <c r="F132" s="238" t="s">
        <v>1063</v>
      </c>
      <c r="G132" s="236"/>
      <c r="H132" s="239">
        <v>14.289999999999999</v>
      </c>
      <c r="I132" s="240"/>
      <c r="J132" s="236"/>
      <c r="K132" s="236"/>
      <c r="L132" s="241"/>
      <c r="M132" s="242"/>
      <c r="N132" s="243"/>
      <c r="O132" s="243"/>
      <c r="P132" s="243"/>
      <c r="Q132" s="243"/>
      <c r="R132" s="243"/>
      <c r="S132" s="243"/>
      <c r="T132" s="24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45" t="s">
        <v>169</v>
      </c>
      <c r="AU132" s="245" t="s">
        <v>80</v>
      </c>
      <c r="AV132" s="14" t="s">
        <v>80</v>
      </c>
      <c r="AW132" s="14" t="s">
        <v>4</v>
      </c>
      <c r="AX132" s="14" t="s">
        <v>78</v>
      </c>
      <c r="AY132" s="245" t="s">
        <v>158</v>
      </c>
    </row>
    <row r="133" s="2" customFormat="1" ht="22.2" customHeight="1">
      <c r="A133" s="40"/>
      <c r="B133" s="41"/>
      <c r="C133" s="206" t="s">
        <v>257</v>
      </c>
      <c r="D133" s="206" t="s">
        <v>160</v>
      </c>
      <c r="E133" s="207" t="s">
        <v>270</v>
      </c>
      <c r="F133" s="208" t="s">
        <v>271</v>
      </c>
      <c r="G133" s="209" t="s">
        <v>234</v>
      </c>
      <c r="H133" s="210">
        <v>6.5999999999999996</v>
      </c>
      <c r="I133" s="211"/>
      <c r="J133" s="212">
        <f>ROUND(I133*H133,2)</f>
        <v>0</v>
      </c>
      <c r="K133" s="208" t="s">
        <v>164</v>
      </c>
      <c r="L133" s="46"/>
      <c r="M133" s="213" t="s">
        <v>19</v>
      </c>
      <c r="N133" s="214" t="s">
        <v>41</v>
      </c>
      <c r="O133" s="86"/>
      <c r="P133" s="215">
        <f>O133*H133</f>
        <v>0</v>
      </c>
      <c r="Q133" s="215">
        <v>0</v>
      </c>
      <c r="R133" s="215">
        <f>Q133*H133</f>
        <v>0</v>
      </c>
      <c r="S133" s="215">
        <v>0</v>
      </c>
      <c r="T133" s="216">
        <f>S133*H133</f>
        <v>0</v>
      </c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R133" s="217" t="s">
        <v>165</v>
      </c>
      <c r="AT133" s="217" t="s">
        <v>160</v>
      </c>
      <c r="AU133" s="217" t="s">
        <v>80</v>
      </c>
      <c r="AY133" s="19" t="s">
        <v>158</v>
      </c>
      <c r="BE133" s="218">
        <f>IF(N133="základní",J133,0)</f>
        <v>0</v>
      </c>
      <c r="BF133" s="218">
        <f>IF(N133="snížená",J133,0)</f>
        <v>0</v>
      </c>
      <c r="BG133" s="218">
        <f>IF(N133="zákl. přenesená",J133,0)</f>
        <v>0</v>
      </c>
      <c r="BH133" s="218">
        <f>IF(N133="sníž. přenesená",J133,0)</f>
        <v>0</v>
      </c>
      <c r="BI133" s="218">
        <f>IF(N133="nulová",J133,0)</f>
        <v>0</v>
      </c>
      <c r="BJ133" s="19" t="s">
        <v>78</v>
      </c>
      <c r="BK133" s="218">
        <f>ROUND(I133*H133,2)</f>
        <v>0</v>
      </c>
      <c r="BL133" s="19" t="s">
        <v>165</v>
      </c>
      <c r="BM133" s="217" t="s">
        <v>1064</v>
      </c>
    </row>
    <row r="134" s="2" customFormat="1">
      <c r="A134" s="40"/>
      <c r="B134" s="41"/>
      <c r="C134" s="42"/>
      <c r="D134" s="219" t="s">
        <v>167</v>
      </c>
      <c r="E134" s="42"/>
      <c r="F134" s="220" t="s">
        <v>273</v>
      </c>
      <c r="G134" s="42"/>
      <c r="H134" s="42"/>
      <c r="I134" s="221"/>
      <c r="J134" s="42"/>
      <c r="K134" s="42"/>
      <c r="L134" s="46"/>
      <c r="M134" s="222"/>
      <c r="N134" s="223"/>
      <c r="O134" s="86"/>
      <c r="P134" s="86"/>
      <c r="Q134" s="86"/>
      <c r="R134" s="86"/>
      <c r="S134" s="86"/>
      <c r="T134" s="87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T134" s="19" t="s">
        <v>167</v>
      </c>
      <c r="AU134" s="19" t="s">
        <v>80</v>
      </c>
    </row>
    <row r="135" s="13" customFormat="1">
      <c r="A135" s="13"/>
      <c r="B135" s="224"/>
      <c r="C135" s="225"/>
      <c r="D135" s="226" t="s">
        <v>169</v>
      </c>
      <c r="E135" s="227" t="s">
        <v>19</v>
      </c>
      <c r="F135" s="228" t="s">
        <v>1065</v>
      </c>
      <c r="G135" s="225"/>
      <c r="H135" s="227" t="s">
        <v>19</v>
      </c>
      <c r="I135" s="229"/>
      <c r="J135" s="225"/>
      <c r="K135" s="225"/>
      <c r="L135" s="230"/>
      <c r="M135" s="231"/>
      <c r="N135" s="232"/>
      <c r="O135" s="232"/>
      <c r="P135" s="232"/>
      <c r="Q135" s="232"/>
      <c r="R135" s="232"/>
      <c r="S135" s="232"/>
      <c r="T135" s="23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34" t="s">
        <v>169</v>
      </c>
      <c r="AU135" s="234" t="s">
        <v>80</v>
      </c>
      <c r="AV135" s="13" t="s">
        <v>78</v>
      </c>
      <c r="AW135" s="13" t="s">
        <v>171</v>
      </c>
      <c r="AX135" s="13" t="s">
        <v>70</v>
      </c>
      <c r="AY135" s="234" t="s">
        <v>158</v>
      </c>
    </row>
    <row r="136" s="14" customFormat="1">
      <c r="A136" s="14"/>
      <c r="B136" s="235"/>
      <c r="C136" s="236"/>
      <c r="D136" s="226" t="s">
        <v>169</v>
      </c>
      <c r="E136" s="237" t="s">
        <v>19</v>
      </c>
      <c r="F136" s="238" t="s">
        <v>1066</v>
      </c>
      <c r="G136" s="236"/>
      <c r="H136" s="239">
        <v>6.5999999999999996</v>
      </c>
      <c r="I136" s="240"/>
      <c r="J136" s="236"/>
      <c r="K136" s="236"/>
      <c r="L136" s="241"/>
      <c r="M136" s="242"/>
      <c r="N136" s="243"/>
      <c r="O136" s="243"/>
      <c r="P136" s="243"/>
      <c r="Q136" s="243"/>
      <c r="R136" s="243"/>
      <c r="S136" s="243"/>
      <c r="T136" s="24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45" t="s">
        <v>169</v>
      </c>
      <c r="AU136" s="245" t="s">
        <v>80</v>
      </c>
      <c r="AV136" s="14" t="s">
        <v>80</v>
      </c>
      <c r="AW136" s="14" t="s">
        <v>171</v>
      </c>
      <c r="AX136" s="14" t="s">
        <v>70</v>
      </c>
      <c r="AY136" s="245" t="s">
        <v>158</v>
      </c>
    </row>
    <row r="137" s="2" customFormat="1" ht="22.2" customHeight="1">
      <c r="A137" s="40"/>
      <c r="B137" s="41"/>
      <c r="C137" s="206" t="s">
        <v>269</v>
      </c>
      <c r="D137" s="206" t="s">
        <v>160</v>
      </c>
      <c r="E137" s="207" t="s">
        <v>1067</v>
      </c>
      <c r="F137" s="208" t="s">
        <v>1068</v>
      </c>
      <c r="G137" s="209" t="s">
        <v>181</v>
      </c>
      <c r="H137" s="210">
        <v>113</v>
      </c>
      <c r="I137" s="211"/>
      <c r="J137" s="212">
        <f>ROUND(I137*H137,2)</f>
        <v>0</v>
      </c>
      <c r="K137" s="208" t="s">
        <v>164</v>
      </c>
      <c r="L137" s="46"/>
      <c r="M137" s="213" t="s">
        <v>19</v>
      </c>
      <c r="N137" s="214" t="s">
        <v>41</v>
      </c>
      <c r="O137" s="86"/>
      <c r="P137" s="215">
        <f>O137*H137</f>
        <v>0</v>
      </c>
      <c r="Q137" s="215">
        <v>0.0018</v>
      </c>
      <c r="R137" s="215">
        <f>Q137*H137</f>
        <v>0.2034</v>
      </c>
      <c r="S137" s="215">
        <v>0</v>
      </c>
      <c r="T137" s="216">
        <f>S137*H137</f>
        <v>0</v>
      </c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R137" s="217" t="s">
        <v>165</v>
      </c>
      <c r="AT137" s="217" t="s">
        <v>160</v>
      </c>
      <c r="AU137" s="217" t="s">
        <v>80</v>
      </c>
      <c r="AY137" s="19" t="s">
        <v>158</v>
      </c>
      <c r="BE137" s="218">
        <f>IF(N137="základní",J137,0)</f>
        <v>0</v>
      </c>
      <c r="BF137" s="218">
        <f>IF(N137="snížená",J137,0)</f>
        <v>0</v>
      </c>
      <c r="BG137" s="218">
        <f>IF(N137="zákl. přenesená",J137,0)</f>
        <v>0</v>
      </c>
      <c r="BH137" s="218">
        <f>IF(N137="sníž. přenesená",J137,0)</f>
        <v>0</v>
      </c>
      <c r="BI137" s="218">
        <f>IF(N137="nulová",J137,0)</f>
        <v>0</v>
      </c>
      <c r="BJ137" s="19" t="s">
        <v>78</v>
      </c>
      <c r="BK137" s="218">
        <f>ROUND(I137*H137,2)</f>
        <v>0</v>
      </c>
      <c r="BL137" s="19" t="s">
        <v>165</v>
      </c>
      <c r="BM137" s="217" t="s">
        <v>1069</v>
      </c>
    </row>
    <row r="138" s="2" customFormat="1">
      <c r="A138" s="40"/>
      <c r="B138" s="41"/>
      <c r="C138" s="42"/>
      <c r="D138" s="219" t="s">
        <v>167</v>
      </c>
      <c r="E138" s="42"/>
      <c r="F138" s="220" t="s">
        <v>1070</v>
      </c>
      <c r="G138" s="42"/>
      <c r="H138" s="42"/>
      <c r="I138" s="221"/>
      <c r="J138" s="42"/>
      <c r="K138" s="42"/>
      <c r="L138" s="46"/>
      <c r="M138" s="222"/>
      <c r="N138" s="223"/>
      <c r="O138" s="86"/>
      <c r="P138" s="86"/>
      <c r="Q138" s="86"/>
      <c r="R138" s="86"/>
      <c r="S138" s="86"/>
      <c r="T138" s="87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T138" s="19" t="s">
        <v>167</v>
      </c>
      <c r="AU138" s="19" t="s">
        <v>80</v>
      </c>
    </row>
    <row r="139" s="13" customFormat="1">
      <c r="A139" s="13"/>
      <c r="B139" s="224"/>
      <c r="C139" s="225"/>
      <c r="D139" s="226" t="s">
        <v>169</v>
      </c>
      <c r="E139" s="227" t="s">
        <v>19</v>
      </c>
      <c r="F139" s="228" t="s">
        <v>1071</v>
      </c>
      <c r="G139" s="225"/>
      <c r="H139" s="227" t="s">
        <v>19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34" t="s">
        <v>169</v>
      </c>
      <c r="AU139" s="234" t="s">
        <v>80</v>
      </c>
      <c r="AV139" s="13" t="s">
        <v>78</v>
      </c>
      <c r="AW139" s="13" t="s">
        <v>171</v>
      </c>
      <c r="AX139" s="13" t="s">
        <v>70</v>
      </c>
      <c r="AY139" s="234" t="s">
        <v>158</v>
      </c>
    </row>
    <row r="140" s="14" customFormat="1">
      <c r="A140" s="14"/>
      <c r="B140" s="235"/>
      <c r="C140" s="236"/>
      <c r="D140" s="226" t="s">
        <v>169</v>
      </c>
      <c r="E140" s="237" t="s">
        <v>19</v>
      </c>
      <c r="F140" s="238" t="s">
        <v>1072</v>
      </c>
      <c r="G140" s="236"/>
      <c r="H140" s="239">
        <v>139</v>
      </c>
      <c r="I140" s="240"/>
      <c r="J140" s="236"/>
      <c r="K140" s="236"/>
      <c r="L140" s="241"/>
      <c r="M140" s="242"/>
      <c r="N140" s="243"/>
      <c r="O140" s="243"/>
      <c r="P140" s="243"/>
      <c r="Q140" s="243"/>
      <c r="R140" s="243"/>
      <c r="S140" s="243"/>
      <c r="T140" s="24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45" t="s">
        <v>169</v>
      </c>
      <c r="AU140" s="245" t="s">
        <v>80</v>
      </c>
      <c r="AV140" s="14" t="s">
        <v>80</v>
      </c>
      <c r="AW140" s="14" t="s">
        <v>171</v>
      </c>
      <c r="AX140" s="14" t="s">
        <v>70</v>
      </c>
      <c r="AY140" s="245" t="s">
        <v>158</v>
      </c>
    </row>
    <row r="141" s="14" customFormat="1">
      <c r="A141" s="14"/>
      <c r="B141" s="235"/>
      <c r="C141" s="236"/>
      <c r="D141" s="226" t="s">
        <v>169</v>
      </c>
      <c r="E141" s="237" t="s">
        <v>19</v>
      </c>
      <c r="F141" s="238" t="s">
        <v>1073</v>
      </c>
      <c r="G141" s="236"/>
      <c r="H141" s="239">
        <v>-26</v>
      </c>
      <c r="I141" s="240"/>
      <c r="J141" s="236"/>
      <c r="K141" s="236"/>
      <c r="L141" s="241"/>
      <c r="M141" s="242"/>
      <c r="N141" s="243"/>
      <c r="O141" s="243"/>
      <c r="P141" s="243"/>
      <c r="Q141" s="243"/>
      <c r="R141" s="243"/>
      <c r="S141" s="243"/>
      <c r="T141" s="24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45" t="s">
        <v>169</v>
      </c>
      <c r="AU141" s="245" t="s">
        <v>80</v>
      </c>
      <c r="AV141" s="14" t="s">
        <v>80</v>
      </c>
      <c r="AW141" s="14" t="s">
        <v>171</v>
      </c>
      <c r="AX141" s="14" t="s">
        <v>70</v>
      </c>
      <c r="AY141" s="245" t="s">
        <v>158</v>
      </c>
    </row>
    <row r="142" s="2" customFormat="1" ht="22.2" customHeight="1">
      <c r="A142" s="40"/>
      <c r="B142" s="41"/>
      <c r="C142" s="206" t="s">
        <v>279</v>
      </c>
      <c r="D142" s="206" t="s">
        <v>160</v>
      </c>
      <c r="E142" s="207" t="s">
        <v>1074</v>
      </c>
      <c r="F142" s="208" t="s">
        <v>1075</v>
      </c>
      <c r="G142" s="209" t="s">
        <v>181</v>
      </c>
      <c r="H142" s="210">
        <v>216</v>
      </c>
      <c r="I142" s="211"/>
      <c r="J142" s="212">
        <f>ROUND(I142*H142,2)</f>
        <v>0</v>
      </c>
      <c r="K142" s="208" t="s">
        <v>164</v>
      </c>
      <c r="L142" s="46"/>
      <c r="M142" s="213" t="s">
        <v>19</v>
      </c>
      <c r="N142" s="214" t="s">
        <v>41</v>
      </c>
      <c r="O142" s="86"/>
      <c r="P142" s="215">
        <f>O142*H142</f>
        <v>0</v>
      </c>
      <c r="Q142" s="215">
        <v>0.0018</v>
      </c>
      <c r="R142" s="215">
        <f>Q142*H142</f>
        <v>0.38879999999999998</v>
      </c>
      <c r="S142" s="215">
        <v>0</v>
      </c>
      <c r="T142" s="216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17" t="s">
        <v>165</v>
      </c>
      <c r="AT142" s="217" t="s">
        <v>160</v>
      </c>
      <c r="AU142" s="217" t="s">
        <v>80</v>
      </c>
      <c r="AY142" s="19" t="s">
        <v>158</v>
      </c>
      <c r="BE142" s="218">
        <f>IF(N142="základní",J142,0)</f>
        <v>0</v>
      </c>
      <c r="BF142" s="218">
        <f>IF(N142="snížená",J142,0)</f>
        <v>0</v>
      </c>
      <c r="BG142" s="218">
        <f>IF(N142="zákl. přenesená",J142,0)</f>
        <v>0</v>
      </c>
      <c r="BH142" s="218">
        <f>IF(N142="sníž. přenesená",J142,0)</f>
        <v>0</v>
      </c>
      <c r="BI142" s="218">
        <f>IF(N142="nulová",J142,0)</f>
        <v>0</v>
      </c>
      <c r="BJ142" s="19" t="s">
        <v>78</v>
      </c>
      <c r="BK142" s="218">
        <f>ROUND(I142*H142,2)</f>
        <v>0</v>
      </c>
      <c r="BL142" s="19" t="s">
        <v>165</v>
      </c>
      <c r="BM142" s="217" t="s">
        <v>1076</v>
      </c>
    </row>
    <row r="143" s="2" customFormat="1">
      <c r="A143" s="40"/>
      <c r="B143" s="41"/>
      <c r="C143" s="42"/>
      <c r="D143" s="219" t="s">
        <v>167</v>
      </c>
      <c r="E143" s="42"/>
      <c r="F143" s="220" t="s">
        <v>1077</v>
      </c>
      <c r="G143" s="42"/>
      <c r="H143" s="42"/>
      <c r="I143" s="221"/>
      <c r="J143" s="42"/>
      <c r="K143" s="42"/>
      <c r="L143" s="46"/>
      <c r="M143" s="222"/>
      <c r="N143" s="223"/>
      <c r="O143" s="86"/>
      <c r="P143" s="86"/>
      <c r="Q143" s="86"/>
      <c r="R143" s="86"/>
      <c r="S143" s="86"/>
      <c r="T143" s="87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T143" s="19" t="s">
        <v>167</v>
      </c>
      <c r="AU143" s="19" t="s">
        <v>80</v>
      </c>
    </row>
    <row r="144" s="13" customFormat="1">
      <c r="A144" s="13"/>
      <c r="B144" s="224"/>
      <c r="C144" s="225"/>
      <c r="D144" s="226" t="s">
        <v>169</v>
      </c>
      <c r="E144" s="227" t="s">
        <v>19</v>
      </c>
      <c r="F144" s="228" t="s">
        <v>1078</v>
      </c>
      <c r="G144" s="225"/>
      <c r="H144" s="227" t="s">
        <v>19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34" t="s">
        <v>169</v>
      </c>
      <c r="AU144" s="234" t="s">
        <v>80</v>
      </c>
      <c r="AV144" s="13" t="s">
        <v>78</v>
      </c>
      <c r="AW144" s="13" t="s">
        <v>171</v>
      </c>
      <c r="AX144" s="13" t="s">
        <v>70</v>
      </c>
      <c r="AY144" s="234" t="s">
        <v>158</v>
      </c>
    </row>
    <row r="145" s="14" customFormat="1">
      <c r="A145" s="14"/>
      <c r="B145" s="235"/>
      <c r="C145" s="236"/>
      <c r="D145" s="226" t="s">
        <v>169</v>
      </c>
      <c r="E145" s="237" t="s">
        <v>19</v>
      </c>
      <c r="F145" s="238" t="s">
        <v>1079</v>
      </c>
      <c r="G145" s="236"/>
      <c r="H145" s="239">
        <v>216</v>
      </c>
      <c r="I145" s="240"/>
      <c r="J145" s="236"/>
      <c r="K145" s="236"/>
      <c r="L145" s="241"/>
      <c r="M145" s="242"/>
      <c r="N145" s="243"/>
      <c r="O145" s="243"/>
      <c r="P145" s="243"/>
      <c r="Q145" s="243"/>
      <c r="R145" s="243"/>
      <c r="S145" s="243"/>
      <c r="T145" s="24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45" t="s">
        <v>169</v>
      </c>
      <c r="AU145" s="245" t="s">
        <v>80</v>
      </c>
      <c r="AV145" s="14" t="s">
        <v>80</v>
      </c>
      <c r="AW145" s="14" t="s">
        <v>171</v>
      </c>
      <c r="AX145" s="14" t="s">
        <v>70</v>
      </c>
      <c r="AY145" s="245" t="s">
        <v>158</v>
      </c>
    </row>
    <row r="146" s="2" customFormat="1" ht="22.2" customHeight="1">
      <c r="A146" s="40"/>
      <c r="B146" s="41"/>
      <c r="C146" s="206" t="s">
        <v>285</v>
      </c>
      <c r="D146" s="206" t="s">
        <v>160</v>
      </c>
      <c r="E146" s="207" t="s">
        <v>1080</v>
      </c>
      <c r="F146" s="208" t="s">
        <v>1081</v>
      </c>
      <c r="G146" s="209" t="s">
        <v>181</v>
      </c>
      <c r="H146" s="210">
        <v>26</v>
      </c>
      <c r="I146" s="211"/>
      <c r="J146" s="212">
        <f>ROUND(I146*H146,2)</f>
        <v>0</v>
      </c>
      <c r="K146" s="208" t="s">
        <v>164</v>
      </c>
      <c r="L146" s="46"/>
      <c r="M146" s="213" t="s">
        <v>19</v>
      </c>
      <c r="N146" s="214" t="s">
        <v>41</v>
      </c>
      <c r="O146" s="86"/>
      <c r="P146" s="215">
        <f>O146*H146</f>
        <v>0</v>
      </c>
      <c r="Q146" s="215">
        <v>0.0027000000000000001</v>
      </c>
      <c r="R146" s="215">
        <f>Q146*H146</f>
        <v>0.070199999999999999</v>
      </c>
      <c r="S146" s="215">
        <v>0</v>
      </c>
      <c r="T146" s="216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17" t="s">
        <v>165</v>
      </c>
      <c r="AT146" s="217" t="s">
        <v>160</v>
      </c>
      <c r="AU146" s="217" t="s">
        <v>80</v>
      </c>
      <c r="AY146" s="19" t="s">
        <v>158</v>
      </c>
      <c r="BE146" s="218">
        <f>IF(N146="základní",J146,0)</f>
        <v>0</v>
      </c>
      <c r="BF146" s="218">
        <f>IF(N146="snížená",J146,0)</f>
        <v>0</v>
      </c>
      <c r="BG146" s="218">
        <f>IF(N146="zákl. přenesená",J146,0)</f>
        <v>0</v>
      </c>
      <c r="BH146" s="218">
        <f>IF(N146="sníž. přenesená",J146,0)</f>
        <v>0</v>
      </c>
      <c r="BI146" s="218">
        <f>IF(N146="nulová",J146,0)</f>
        <v>0</v>
      </c>
      <c r="BJ146" s="19" t="s">
        <v>78</v>
      </c>
      <c r="BK146" s="218">
        <f>ROUND(I146*H146,2)</f>
        <v>0</v>
      </c>
      <c r="BL146" s="19" t="s">
        <v>165</v>
      </c>
      <c r="BM146" s="217" t="s">
        <v>1082</v>
      </c>
    </row>
    <row r="147" s="2" customFormat="1">
      <c r="A147" s="40"/>
      <c r="B147" s="41"/>
      <c r="C147" s="42"/>
      <c r="D147" s="219" t="s">
        <v>167</v>
      </c>
      <c r="E147" s="42"/>
      <c r="F147" s="220" t="s">
        <v>1083</v>
      </c>
      <c r="G147" s="42"/>
      <c r="H147" s="42"/>
      <c r="I147" s="221"/>
      <c r="J147" s="42"/>
      <c r="K147" s="42"/>
      <c r="L147" s="46"/>
      <c r="M147" s="222"/>
      <c r="N147" s="223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167</v>
      </c>
      <c r="AU147" s="19" t="s">
        <v>80</v>
      </c>
    </row>
    <row r="148" s="13" customFormat="1">
      <c r="A148" s="13"/>
      <c r="B148" s="224"/>
      <c r="C148" s="225"/>
      <c r="D148" s="226" t="s">
        <v>169</v>
      </c>
      <c r="E148" s="227" t="s">
        <v>19</v>
      </c>
      <c r="F148" s="228" t="s">
        <v>1071</v>
      </c>
      <c r="G148" s="225"/>
      <c r="H148" s="227" t="s">
        <v>19</v>
      </c>
      <c r="I148" s="229"/>
      <c r="J148" s="225"/>
      <c r="K148" s="225"/>
      <c r="L148" s="230"/>
      <c r="M148" s="231"/>
      <c r="N148" s="232"/>
      <c r="O148" s="232"/>
      <c r="P148" s="232"/>
      <c r="Q148" s="232"/>
      <c r="R148" s="232"/>
      <c r="S148" s="232"/>
      <c r="T148" s="23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34" t="s">
        <v>169</v>
      </c>
      <c r="AU148" s="234" t="s">
        <v>80</v>
      </c>
      <c r="AV148" s="13" t="s">
        <v>78</v>
      </c>
      <c r="AW148" s="13" t="s">
        <v>171</v>
      </c>
      <c r="AX148" s="13" t="s">
        <v>70</v>
      </c>
      <c r="AY148" s="234" t="s">
        <v>158</v>
      </c>
    </row>
    <row r="149" s="14" customFormat="1">
      <c r="A149" s="14"/>
      <c r="B149" s="235"/>
      <c r="C149" s="236"/>
      <c r="D149" s="226" t="s">
        <v>169</v>
      </c>
      <c r="E149" s="237" t="s">
        <v>19</v>
      </c>
      <c r="F149" s="238" t="s">
        <v>1084</v>
      </c>
      <c r="G149" s="236"/>
      <c r="H149" s="239">
        <v>26</v>
      </c>
      <c r="I149" s="240"/>
      <c r="J149" s="236"/>
      <c r="K149" s="236"/>
      <c r="L149" s="241"/>
      <c r="M149" s="242"/>
      <c r="N149" s="243"/>
      <c r="O149" s="243"/>
      <c r="P149" s="243"/>
      <c r="Q149" s="243"/>
      <c r="R149" s="243"/>
      <c r="S149" s="243"/>
      <c r="T149" s="24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45" t="s">
        <v>169</v>
      </c>
      <c r="AU149" s="245" t="s">
        <v>80</v>
      </c>
      <c r="AV149" s="14" t="s">
        <v>80</v>
      </c>
      <c r="AW149" s="14" t="s">
        <v>171</v>
      </c>
      <c r="AX149" s="14" t="s">
        <v>70</v>
      </c>
      <c r="AY149" s="245" t="s">
        <v>158</v>
      </c>
    </row>
    <row r="150" s="2" customFormat="1" ht="14.4" customHeight="1">
      <c r="A150" s="40"/>
      <c r="B150" s="41"/>
      <c r="C150" s="206" t="s">
        <v>290</v>
      </c>
      <c r="D150" s="206" t="s">
        <v>160</v>
      </c>
      <c r="E150" s="207" t="s">
        <v>1085</v>
      </c>
      <c r="F150" s="208" t="s">
        <v>1086</v>
      </c>
      <c r="G150" s="209" t="s">
        <v>223</v>
      </c>
      <c r="H150" s="210">
        <v>85.739999999999995</v>
      </c>
      <c r="I150" s="211"/>
      <c r="J150" s="212">
        <f>ROUND(I150*H150,2)</f>
        <v>0</v>
      </c>
      <c r="K150" s="208" t="s">
        <v>164</v>
      </c>
      <c r="L150" s="46"/>
      <c r="M150" s="213" t="s">
        <v>19</v>
      </c>
      <c r="N150" s="214" t="s">
        <v>41</v>
      </c>
      <c r="O150" s="86"/>
      <c r="P150" s="215">
        <f>O150*H150</f>
        <v>0</v>
      </c>
      <c r="Q150" s="215">
        <v>0.00069999999999999999</v>
      </c>
      <c r="R150" s="215">
        <f>Q150*H150</f>
        <v>0.060017999999999995</v>
      </c>
      <c r="S150" s="215">
        <v>0</v>
      </c>
      <c r="T150" s="216">
        <f>S150*H150</f>
        <v>0</v>
      </c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R150" s="217" t="s">
        <v>165</v>
      </c>
      <c r="AT150" s="217" t="s">
        <v>160</v>
      </c>
      <c r="AU150" s="217" t="s">
        <v>80</v>
      </c>
      <c r="AY150" s="19" t="s">
        <v>158</v>
      </c>
      <c r="BE150" s="218">
        <f>IF(N150="základní",J150,0)</f>
        <v>0</v>
      </c>
      <c r="BF150" s="218">
        <f>IF(N150="snížená",J150,0)</f>
        <v>0</v>
      </c>
      <c r="BG150" s="218">
        <f>IF(N150="zákl. přenesená",J150,0)</f>
        <v>0</v>
      </c>
      <c r="BH150" s="218">
        <f>IF(N150="sníž. přenesená",J150,0)</f>
        <v>0</v>
      </c>
      <c r="BI150" s="218">
        <f>IF(N150="nulová",J150,0)</f>
        <v>0</v>
      </c>
      <c r="BJ150" s="19" t="s">
        <v>78</v>
      </c>
      <c r="BK150" s="218">
        <f>ROUND(I150*H150,2)</f>
        <v>0</v>
      </c>
      <c r="BL150" s="19" t="s">
        <v>165</v>
      </c>
      <c r="BM150" s="217" t="s">
        <v>1087</v>
      </c>
    </row>
    <row r="151" s="2" customFormat="1">
      <c r="A151" s="40"/>
      <c r="B151" s="41"/>
      <c r="C151" s="42"/>
      <c r="D151" s="219" t="s">
        <v>167</v>
      </c>
      <c r="E151" s="42"/>
      <c r="F151" s="220" t="s">
        <v>1088</v>
      </c>
      <c r="G151" s="42"/>
      <c r="H151" s="42"/>
      <c r="I151" s="221"/>
      <c r="J151" s="42"/>
      <c r="K151" s="42"/>
      <c r="L151" s="46"/>
      <c r="M151" s="222"/>
      <c r="N151" s="223"/>
      <c r="O151" s="86"/>
      <c r="P151" s="86"/>
      <c r="Q151" s="86"/>
      <c r="R151" s="86"/>
      <c r="S151" s="86"/>
      <c r="T151" s="87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T151" s="19" t="s">
        <v>167</v>
      </c>
      <c r="AU151" s="19" t="s">
        <v>80</v>
      </c>
    </row>
    <row r="152" s="14" customFormat="1">
      <c r="A152" s="14"/>
      <c r="B152" s="235"/>
      <c r="C152" s="236"/>
      <c r="D152" s="226" t="s">
        <v>169</v>
      </c>
      <c r="E152" s="237" t="s">
        <v>19</v>
      </c>
      <c r="F152" s="238" t="s">
        <v>1089</v>
      </c>
      <c r="G152" s="236"/>
      <c r="H152" s="239">
        <v>85.739999999999995</v>
      </c>
      <c r="I152" s="240"/>
      <c r="J152" s="236"/>
      <c r="K152" s="236"/>
      <c r="L152" s="241"/>
      <c r="M152" s="242"/>
      <c r="N152" s="243"/>
      <c r="O152" s="243"/>
      <c r="P152" s="243"/>
      <c r="Q152" s="243"/>
      <c r="R152" s="243"/>
      <c r="S152" s="243"/>
      <c r="T152" s="24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45" t="s">
        <v>169</v>
      </c>
      <c r="AU152" s="245" t="s">
        <v>80</v>
      </c>
      <c r="AV152" s="14" t="s">
        <v>80</v>
      </c>
      <c r="AW152" s="14" t="s">
        <v>171</v>
      </c>
      <c r="AX152" s="14" t="s">
        <v>70</v>
      </c>
      <c r="AY152" s="245" t="s">
        <v>158</v>
      </c>
    </row>
    <row r="153" s="2" customFormat="1" ht="22.2" customHeight="1">
      <c r="A153" s="40"/>
      <c r="B153" s="41"/>
      <c r="C153" s="206" t="s">
        <v>299</v>
      </c>
      <c r="D153" s="206" t="s">
        <v>160</v>
      </c>
      <c r="E153" s="207" t="s">
        <v>1090</v>
      </c>
      <c r="F153" s="208" t="s">
        <v>1091</v>
      </c>
      <c r="G153" s="209" t="s">
        <v>223</v>
      </c>
      <c r="H153" s="210">
        <v>85.739999999999995</v>
      </c>
      <c r="I153" s="211"/>
      <c r="J153" s="212">
        <f>ROUND(I153*H153,2)</f>
        <v>0</v>
      </c>
      <c r="K153" s="208" t="s">
        <v>164</v>
      </c>
      <c r="L153" s="46"/>
      <c r="M153" s="213" t="s">
        <v>19</v>
      </c>
      <c r="N153" s="214" t="s">
        <v>41</v>
      </c>
      <c r="O153" s="86"/>
      <c r="P153" s="215">
        <f>O153*H153</f>
        <v>0</v>
      </c>
      <c r="Q153" s="215">
        <v>0</v>
      </c>
      <c r="R153" s="215">
        <f>Q153*H153</f>
        <v>0</v>
      </c>
      <c r="S153" s="215">
        <v>0</v>
      </c>
      <c r="T153" s="216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17" t="s">
        <v>165</v>
      </c>
      <c r="AT153" s="217" t="s">
        <v>160</v>
      </c>
      <c r="AU153" s="217" t="s">
        <v>80</v>
      </c>
      <c r="AY153" s="19" t="s">
        <v>158</v>
      </c>
      <c r="BE153" s="218">
        <f>IF(N153="základní",J153,0)</f>
        <v>0</v>
      </c>
      <c r="BF153" s="218">
        <f>IF(N153="snížená",J153,0)</f>
        <v>0</v>
      </c>
      <c r="BG153" s="218">
        <f>IF(N153="zákl. přenesená",J153,0)</f>
        <v>0</v>
      </c>
      <c r="BH153" s="218">
        <f>IF(N153="sníž. přenesená",J153,0)</f>
        <v>0</v>
      </c>
      <c r="BI153" s="218">
        <f>IF(N153="nulová",J153,0)</f>
        <v>0</v>
      </c>
      <c r="BJ153" s="19" t="s">
        <v>78</v>
      </c>
      <c r="BK153" s="218">
        <f>ROUND(I153*H153,2)</f>
        <v>0</v>
      </c>
      <c r="BL153" s="19" t="s">
        <v>165</v>
      </c>
      <c r="BM153" s="217" t="s">
        <v>1092</v>
      </c>
    </row>
    <row r="154" s="2" customFormat="1">
      <c r="A154" s="40"/>
      <c r="B154" s="41"/>
      <c r="C154" s="42"/>
      <c r="D154" s="219" t="s">
        <v>167</v>
      </c>
      <c r="E154" s="42"/>
      <c r="F154" s="220" t="s">
        <v>1093</v>
      </c>
      <c r="G154" s="42"/>
      <c r="H154" s="42"/>
      <c r="I154" s="221"/>
      <c r="J154" s="42"/>
      <c r="K154" s="42"/>
      <c r="L154" s="46"/>
      <c r="M154" s="222"/>
      <c r="N154" s="22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167</v>
      </c>
      <c r="AU154" s="19" t="s">
        <v>80</v>
      </c>
    </row>
    <row r="155" s="2" customFormat="1" ht="19.8" customHeight="1">
      <c r="A155" s="40"/>
      <c r="B155" s="41"/>
      <c r="C155" s="206" t="s">
        <v>304</v>
      </c>
      <c r="D155" s="206" t="s">
        <v>160</v>
      </c>
      <c r="E155" s="207" t="s">
        <v>1094</v>
      </c>
      <c r="F155" s="208" t="s">
        <v>1095</v>
      </c>
      <c r="G155" s="209" t="s">
        <v>223</v>
      </c>
      <c r="H155" s="210">
        <v>85.739999999999995</v>
      </c>
      <c r="I155" s="211"/>
      <c r="J155" s="212">
        <f>ROUND(I155*H155,2)</f>
        <v>0</v>
      </c>
      <c r="K155" s="208" t="s">
        <v>164</v>
      </c>
      <c r="L155" s="46"/>
      <c r="M155" s="213" t="s">
        <v>19</v>
      </c>
      <c r="N155" s="214" t="s">
        <v>41</v>
      </c>
      <c r="O155" s="86"/>
      <c r="P155" s="215">
        <f>O155*H155</f>
        <v>0</v>
      </c>
      <c r="Q155" s="215">
        <v>0.00079000000000000001</v>
      </c>
      <c r="R155" s="215">
        <f>Q155*H155</f>
        <v>0.067734599999999992</v>
      </c>
      <c r="S155" s="215">
        <v>0</v>
      </c>
      <c r="T155" s="216">
        <f>S155*H155</f>
        <v>0</v>
      </c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R155" s="217" t="s">
        <v>165</v>
      </c>
      <c r="AT155" s="217" t="s">
        <v>160</v>
      </c>
      <c r="AU155" s="217" t="s">
        <v>80</v>
      </c>
      <c r="AY155" s="19" t="s">
        <v>158</v>
      </c>
      <c r="BE155" s="218">
        <f>IF(N155="základní",J155,0)</f>
        <v>0</v>
      </c>
      <c r="BF155" s="218">
        <f>IF(N155="snížená",J155,0)</f>
        <v>0</v>
      </c>
      <c r="BG155" s="218">
        <f>IF(N155="zákl. přenesená",J155,0)</f>
        <v>0</v>
      </c>
      <c r="BH155" s="218">
        <f>IF(N155="sníž. přenesená",J155,0)</f>
        <v>0</v>
      </c>
      <c r="BI155" s="218">
        <f>IF(N155="nulová",J155,0)</f>
        <v>0</v>
      </c>
      <c r="BJ155" s="19" t="s">
        <v>78</v>
      </c>
      <c r="BK155" s="218">
        <f>ROUND(I155*H155,2)</f>
        <v>0</v>
      </c>
      <c r="BL155" s="19" t="s">
        <v>165</v>
      </c>
      <c r="BM155" s="217" t="s">
        <v>1096</v>
      </c>
    </row>
    <row r="156" s="2" customFormat="1">
      <c r="A156" s="40"/>
      <c r="B156" s="41"/>
      <c r="C156" s="42"/>
      <c r="D156" s="219" t="s">
        <v>167</v>
      </c>
      <c r="E156" s="42"/>
      <c r="F156" s="220" t="s">
        <v>1097</v>
      </c>
      <c r="G156" s="42"/>
      <c r="H156" s="42"/>
      <c r="I156" s="221"/>
      <c r="J156" s="42"/>
      <c r="K156" s="42"/>
      <c r="L156" s="46"/>
      <c r="M156" s="222"/>
      <c r="N156" s="223"/>
      <c r="O156" s="86"/>
      <c r="P156" s="86"/>
      <c r="Q156" s="86"/>
      <c r="R156" s="86"/>
      <c r="S156" s="86"/>
      <c r="T156" s="87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T156" s="19" t="s">
        <v>167</v>
      </c>
      <c r="AU156" s="19" t="s">
        <v>80</v>
      </c>
    </row>
    <row r="157" s="2" customFormat="1" ht="22.2" customHeight="1">
      <c r="A157" s="40"/>
      <c r="B157" s="41"/>
      <c r="C157" s="206" t="s">
        <v>311</v>
      </c>
      <c r="D157" s="206" t="s">
        <v>160</v>
      </c>
      <c r="E157" s="207" t="s">
        <v>1098</v>
      </c>
      <c r="F157" s="208" t="s">
        <v>1099</v>
      </c>
      <c r="G157" s="209" t="s">
        <v>223</v>
      </c>
      <c r="H157" s="210">
        <v>85.739999999999995</v>
      </c>
      <c r="I157" s="211"/>
      <c r="J157" s="212">
        <f>ROUND(I157*H157,2)</f>
        <v>0</v>
      </c>
      <c r="K157" s="208" t="s">
        <v>164</v>
      </c>
      <c r="L157" s="46"/>
      <c r="M157" s="213" t="s">
        <v>19</v>
      </c>
      <c r="N157" s="214" t="s">
        <v>41</v>
      </c>
      <c r="O157" s="86"/>
      <c r="P157" s="215">
        <f>O157*H157</f>
        <v>0</v>
      </c>
      <c r="Q157" s="215">
        <v>0</v>
      </c>
      <c r="R157" s="215">
        <f>Q157*H157</f>
        <v>0</v>
      </c>
      <c r="S157" s="215">
        <v>0</v>
      </c>
      <c r="T157" s="216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17" t="s">
        <v>165</v>
      </c>
      <c r="AT157" s="217" t="s">
        <v>160</v>
      </c>
      <c r="AU157" s="217" t="s">
        <v>80</v>
      </c>
      <c r="AY157" s="19" t="s">
        <v>158</v>
      </c>
      <c r="BE157" s="218">
        <f>IF(N157="základní",J157,0)</f>
        <v>0</v>
      </c>
      <c r="BF157" s="218">
        <f>IF(N157="snížená",J157,0)</f>
        <v>0</v>
      </c>
      <c r="BG157" s="218">
        <f>IF(N157="zákl. přenesená",J157,0)</f>
        <v>0</v>
      </c>
      <c r="BH157" s="218">
        <f>IF(N157="sníž. přenesená",J157,0)</f>
        <v>0</v>
      </c>
      <c r="BI157" s="218">
        <f>IF(N157="nulová",J157,0)</f>
        <v>0</v>
      </c>
      <c r="BJ157" s="19" t="s">
        <v>78</v>
      </c>
      <c r="BK157" s="218">
        <f>ROUND(I157*H157,2)</f>
        <v>0</v>
      </c>
      <c r="BL157" s="19" t="s">
        <v>165</v>
      </c>
      <c r="BM157" s="217" t="s">
        <v>1100</v>
      </c>
    </row>
    <row r="158" s="2" customFormat="1">
      <c r="A158" s="40"/>
      <c r="B158" s="41"/>
      <c r="C158" s="42"/>
      <c r="D158" s="219" t="s">
        <v>167</v>
      </c>
      <c r="E158" s="42"/>
      <c r="F158" s="220" t="s">
        <v>1101</v>
      </c>
      <c r="G158" s="42"/>
      <c r="H158" s="42"/>
      <c r="I158" s="221"/>
      <c r="J158" s="42"/>
      <c r="K158" s="42"/>
      <c r="L158" s="46"/>
      <c r="M158" s="222"/>
      <c r="N158" s="223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167</v>
      </c>
      <c r="AU158" s="19" t="s">
        <v>80</v>
      </c>
    </row>
    <row r="159" s="2" customFormat="1" ht="30" customHeight="1">
      <c r="A159" s="40"/>
      <c r="B159" s="41"/>
      <c r="C159" s="206" t="s">
        <v>7</v>
      </c>
      <c r="D159" s="206" t="s">
        <v>160</v>
      </c>
      <c r="E159" s="207" t="s">
        <v>316</v>
      </c>
      <c r="F159" s="208" t="s">
        <v>317</v>
      </c>
      <c r="G159" s="209" t="s">
        <v>234</v>
      </c>
      <c r="H159" s="210">
        <v>39.008000000000003</v>
      </c>
      <c r="I159" s="211"/>
      <c r="J159" s="212">
        <f>ROUND(I159*H159,2)</f>
        <v>0</v>
      </c>
      <c r="K159" s="208" t="s">
        <v>164</v>
      </c>
      <c r="L159" s="46"/>
      <c r="M159" s="213" t="s">
        <v>19</v>
      </c>
      <c r="N159" s="214" t="s">
        <v>41</v>
      </c>
      <c r="O159" s="86"/>
      <c r="P159" s="215">
        <f>O159*H159</f>
        <v>0</v>
      </c>
      <c r="Q159" s="215">
        <v>0</v>
      </c>
      <c r="R159" s="215">
        <f>Q159*H159</f>
        <v>0</v>
      </c>
      <c r="S159" s="215">
        <v>0</v>
      </c>
      <c r="T159" s="216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17" t="s">
        <v>165</v>
      </c>
      <c r="AT159" s="217" t="s">
        <v>160</v>
      </c>
      <c r="AU159" s="217" t="s">
        <v>80</v>
      </c>
      <c r="AY159" s="19" t="s">
        <v>158</v>
      </c>
      <c r="BE159" s="218">
        <f>IF(N159="základní",J159,0)</f>
        <v>0</v>
      </c>
      <c r="BF159" s="218">
        <f>IF(N159="snížená",J159,0)</f>
        <v>0</v>
      </c>
      <c r="BG159" s="218">
        <f>IF(N159="zákl. přenesená",J159,0)</f>
        <v>0</v>
      </c>
      <c r="BH159" s="218">
        <f>IF(N159="sníž. přenesená",J159,0)</f>
        <v>0</v>
      </c>
      <c r="BI159" s="218">
        <f>IF(N159="nulová",J159,0)</f>
        <v>0</v>
      </c>
      <c r="BJ159" s="19" t="s">
        <v>78</v>
      </c>
      <c r="BK159" s="218">
        <f>ROUND(I159*H159,2)</f>
        <v>0</v>
      </c>
      <c r="BL159" s="19" t="s">
        <v>165</v>
      </c>
      <c r="BM159" s="217" t="s">
        <v>1102</v>
      </c>
    </row>
    <row r="160" s="2" customFormat="1">
      <c r="A160" s="40"/>
      <c r="B160" s="41"/>
      <c r="C160" s="42"/>
      <c r="D160" s="219" t="s">
        <v>167</v>
      </c>
      <c r="E160" s="42"/>
      <c r="F160" s="220" t="s">
        <v>319</v>
      </c>
      <c r="G160" s="42"/>
      <c r="H160" s="42"/>
      <c r="I160" s="221"/>
      <c r="J160" s="42"/>
      <c r="K160" s="42"/>
      <c r="L160" s="46"/>
      <c r="M160" s="222"/>
      <c r="N160" s="22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167</v>
      </c>
      <c r="AU160" s="19" t="s">
        <v>80</v>
      </c>
    </row>
    <row r="161" s="13" customFormat="1">
      <c r="A161" s="13"/>
      <c r="B161" s="224"/>
      <c r="C161" s="225"/>
      <c r="D161" s="226" t="s">
        <v>169</v>
      </c>
      <c r="E161" s="227" t="s">
        <v>19</v>
      </c>
      <c r="F161" s="228" t="s">
        <v>1103</v>
      </c>
      <c r="G161" s="225"/>
      <c r="H161" s="227" t="s">
        <v>19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34" t="s">
        <v>169</v>
      </c>
      <c r="AU161" s="234" t="s">
        <v>80</v>
      </c>
      <c r="AV161" s="13" t="s">
        <v>78</v>
      </c>
      <c r="AW161" s="13" t="s">
        <v>171</v>
      </c>
      <c r="AX161" s="13" t="s">
        <v>70</v>
      </c>
      <c r="AY161" s="234" t="s">
        <v>158</v>
      </c>
    </row>
    <row r="162" s="14" customFormat="1">
      <c r="A162" s="14"/>
      <c r="B162" s="235"/>
      <c r="C162" s="236"/>
      <c r="D162" s="226" t="s">
        <v>169</v>
      </c>
      <c r="E162" s="237" t="s">
        <v>19</v>
      </c>
      <c r="F162" s="238" t="s">
        <v>1104</v>
      </c>
      <c r="G162" s="236"/>
      <c r="H162" s="239">
        <v>4.2869999999999999</v>
      </c>
      <c r="I162" s="240"/>
      <c r="J162" s="236"/>
      <c r="K162" s="236"/>
      <c r="L162" s="241"/>
      <c r="M162" s="242"/>
      <c r="N162" s="243"/>
      <c r="O162" s="243"/>
      <c r="P162" s="243"/>
      <c r="Q162" s="243"/>
      <c r="R162" s="243"/>
      <c r="S162" s="243"/>
      <c r="T162" s="24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45" t="s">
        <v>169</v>
      </c>
      <c r="AU162" s="245" t="s">
        <v>80</v>
      </c>
      <c r="AV162" s="14" t="s">
        <v>80</v>
      </c>
      <c r="AW162" s="14" t="s">
        <v>171</v>
      </c>
      <c r="AX162" s="14" t="s">
        <v>70</v>
      </c>
      <c r="AY162" s="245" t="s">
        <v>158</v>
      </c>
    </row>
    <row r="163" s="14" customFormat="1">
      <c r="A163" s="14"/>
      <c r="B163" s="235"/>
      <c r="C163" s="236"/>
      <c r="D163" s="226" t="s">
        <v>169</v>
      </c>
      <c r="E163" s="237" t="s">
        <v>19</v>
      </c>
      <c r="F163" s="238" t="s">
        <v>1105</v>
      </c>
      <c r="G163" s="236"/>
      <c r="H163" s="239">
        <v>0.14129999999999998</v>
      </c>
      <c r="I163" s="240"/>
      <c r="J163" s="236"/>
      <c r="K163" s="236"/>
      <c r="L163" s="241"/>
      <c r="M163" s="242"/>
      <c r="N163" s="243"/>
      <c r="O163" s="243"/>
      <c r="P163" s="243"/>
      <c r="Q163" s="243"/>
      <c r="R163" s="243"/>
      <c r="S163" s="243"/>
      <c r="T163" s="24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45" t="s">
        <v>169</v>
      </c>
      <c r="AU163" s="245" t="s">
        <v>80</v>
      </c>
      <c r="AV163" s="14" t="s">
        <v>80</v>
      </c>
      <c r="AW163" s="14" t="s">
        <v>171</v>
      </c>
      <c r="AX163" s="14" t="s">
        <v>70</v>
      </c>
      <c r="AY163" s="245" t="s">
        <v>158</v>
      </c>
    </row>
    <row r="164" s="13" customFormat="1">
      <c r="A164" s="13"/>
      <c r="B164" s="224"/>
      <c r="C164" s="225"/>
      <c r="D164" s="226" t="s">
        <v>169</v>
      </c>
      <c r="E164" s="227" t="s">
        <v>19</v>
      </c>
      <c r="F164" s="228" t="s">
        <v>1106</v>
      </c>
      <c r="G164" s="225"/>
      <c r="H164" s="227" t="s">
        <v>19</v>
      </c>
      <c r="I164" s="229"/>
      <c r="J164" s="225"/>
      <c r="K164" s="225"/>
      <c r="L164" s="230"/>
      <c r="M164" s="231"/>
      <c r="N164" s="232"/>
      <c r="O164" s="232"/>
      <c r="P164" s="232"/>
      <c r="Q164" s="232"/>
      <c r="R164" s="232"/>
      <c r="S164" s="232"/>
      <c r="T164" s="23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34" t="s">
        <v>169</v>
      </c>
      <c r="AU164" s="234" t="s">
        <v>80</v>
      </c>
      <c r="AV164" s="13" t="s">
        <v>78</v>
      </c>
      <c r="AW164" s="13" t="s">
        <v>171</v>
      </c>
      <c r="AX164" s="13" t="s">
        <v>70</v>
      </c>
      <c r="AY164" s="234" t="s">
        <v>158</v>
      </c>
    </row>
    <row r="165" s="14" customFormat="1">
      <c r="A165" s="14"/>
      <c r="B165" s="235"/>
      <c r="C165" s="236"/>
      <c r="D165" s="226" t="s">
        <v>169</v>
      </c>
      <c r="E165" s="237" t="s">
        <v>19</v>
      </c>
      <c r="F165" s="238" t="s">
        <v>1107</v>
      </c>
      <c r="G165" s="236"/>
      <c r="H165" s="239">
        <v>22.98</v>
      </c>
      <c r="I165" s="240"/>
      <c r="J165" s="236"/>
      <c r="K165" s="236"/>
      <c r="L165" s="241"/>
      <c r="M165" s="242"/>
      <c r="N165" s="243"/>
      <c r="O165" s="243"/>
      <c r="P165" s="243"/>
      <c r="Q165" s="243"/>
      <c r="R165" s="243"/>
      <c r="S165" s="243"/>
      <c r="T165" s="24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45" t="s">
        <v>169</v>
      </c>
      <c r="AU165" s="245" t="s">
        <v>80</v>
      </c>
      <c r="AV165" s="14" t="s">
        <v>80</v>
      </c>
      <c r="AW165" s="14" t="s">
        <v>171</v>
      </c>
      <c r="AX165" s="14" t="s">
        <v>70</v>
      </c>
      <c r="AY165" s="245" t="s">
        <v>158</v>
      </c>
    </row>
    <row r="166" s="14" customFormat="1">
      <c r="A166" s="14"/>
      <c r="B166" s="235"/>
      <c r="C166" s="236"/>
      <c r="D166" s="226" t="s">
        <v>169</v>
      </c>
      <c r="E166" s="237" t="s">
        <v>19</v>
      </c>
      <c r="F166" s="238" t="s">
        <v>1108</v>
      </c>
      <c r="G166" s="236"/>
      <c r="H166" s="239">
        <v>1.4000000000000001</v>
      </c>
      <c r="I166" s="240"/>
      <c r="J166" s="236"/>
      <c r="K166" s="236"/>
      <c r="L166" s="241"/>
      <c r="M166" s="242"/>
      <c r="N166" s="243"/>
      <c r="O166" s="243"/>
      <c r="P166" s="243"/>
      <c r="Q166" s="243"/>
      <c r="R166" s="243"/>
      <c r="S166" s="243"/>
      <c r="T166" s="24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45" t="s">
        <v>169</v>
      </c>
      <c r="AU166" s="245" t="s">
        <v>80</v>
      </c>
      <c r="AV166" s="14" t="s">
        <v>80</v>
      </c>
      <c r="AW166" s="14" t="s">
        <v>171</v>
      </c>
      <c r="AX166" s="14" t="s">
        <v>70</v>
      </c>
      <c r="AY166" s="245" t="s">
        <v>158</v>
      </c>
    </row>
    <row r="167" s="14" customFormat="1">
      <c r="A167" s="14"/>
      <c r="B167" s="235"/>
      <c r="C167" s="236"/>
      <c r="D167" s="226" t="s">
        <v>169</v>
      </c>
      <c r="E167" s="237" t="s">
        <v>19</v>
      </c>
      <c r="F167" s="238" t="s">
        <v>1109</v>
      </c>
      <c r="G167" s="236"/>
      <c r="H167" s="239">
        <v>4.2000000000000002</v>
      </c>
      <c r="I167" s="240"/>
      <c r="J167" s="236"/>
      <c r="K167" s="236"/>
      <c r="L167" s="241"/>
      <c r="M167" s="242"/>
      <c r="N167" s="243"/>
      <c r="O167" s="243"/>
      <c r="P167" s="243"/>
      <c r="Q167" s="243"/>
      <c r="R167" s="243"/>
      <c r="S167" s="243"/>
      <c r="T167" s="24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45" t="s">
        <v>169</v>
      </c>
      <c r="AU167" s="245" t="s">
        <v>80</v>
      </c>
      <c r="AV167" s="14" t="s">
        <v>80</v>
      </c>
      <c r="AW167" s="14" t="s">
        <v>171</v>
      </c>
      <c r="AX167" s="14" t="s">
        <v>70</v>
      </c>
      <c r="AY167" s="245" t="s">
        <v>158</v>
      </c>
    </row>
    <row r="168" s="13" customFormat="1">
      <c r="A168" s="13"/>
      <c r="B168" s="224"/>
      <c r="C168" s="225"/>
      <c r="D168" s="226" t="s">
        <v>169</v>
      </c>
      <c r="E168" s="227" t="s">
        <v>19</v>
      </c>
      <c r="F168" s="228" t="s">
        <v>1110</v>
      </c>
      <c r="G168" s="225"/>
      <c r="H168" s="227" t="s">
        <v>19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34" t="s">
        <v>169</v>
      </c>
      <c r="AU168" s="234" t="s">
        <v>80</v>
      </c>
      <c r="AV168" s="13" t="s">
        <v>78</v>
      </c>
      <c r="AW168" s="13" t="s">
        <v>171</v>
      </c>
      <c r="AX168" s="13" t="s">
        <v>70</v>
      </c>
      <c r="AY168" s="234" t="s">
        <v>158</v>
      </c>
    </row>
    <row r="169" s="14" customFormat="1">
      <c r="A169" s="14"/>
      <c r="B169" s="235"/>
      <c r="C169" s="236"/>
      <c r="D169" s="226" t="s">
        <v>169</v>
      </c>
      <c r="E169" s="237" t="s">
        <v>19</v>
      </c>
      <c r="F169" s="238" t="s">
        <v>1111</v>
      </c>
      <c r="G169" s="236"/>
      <c r="H169" s="239">
        <v>6</v>
      </c>
      <c r="I169" s="240"/>
      <c r="J169" s="236"/>
      <c r="K169" s="236"/>
      <c r="L169" s="241"/>
      <c r="M169" s="242"/>
      <c r="N169" s="243"/>
      <c r="O169" s="243"/>
      <c r="P169" s="243"/>
      <c r="Q169" s="243"/>
      <c r="R169" s="243"/>
      <c r="S169" s="243"/>
      <c r="T169" s="24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45" t="s">
        <v>169</v>
      </c>
      <c r="AU169" s="245" t="s">
        <v>80</v>
      </c>
      <c r="AV169" s="14" t="s">
        <v>80</v>
      </c>
      <c r="AW169" s="14" t="s">
        <v>171</v>
      </c>
      <c r="AX169" s="14" t="s">
        <v>70</v>
      </c>
      <c r="AY169" s="245" t="s">
        <v>158</v>
      </c>
    </row>
    <row r="170" s="2" customFormat="1" ht="30" customHeight="1">
      <c r="A170" s="40"/>
      <c r="B170" s="41"/>
      <c r="C170" s="206" t="s">
        <v>322</v>
      </c>
      <c r="D170" s="206" t="s">
        <v>160</v>
      </c>
      <c r="E170" s="207" t="s">
        <v>329</v>
      </c>
      <c r="F170" s="208" t="s">
        <v>330</v>
      </c>
      <c r="G170" s="209" t="s">
        <v>234</v>
      </c>
      <c r="H170" s="210">
        <v>10.003</v>
      </c>
      <c r="I170" s="211"/>
      <c r="J170" s="212">
        <f>ROUND(I170*H170,2)</f>
        <v>0</v>
      </c>
      <c r="K170" s="208" t="s">
        <v>164</v>
      </c>
      <c r="L170" s="46"/>
      <c r="M170" s="213" t="s">
        <v>19</v>
      </c>
      <c r="N170" s="214" t="s">
        <v>41</v>
      </c>
      <c r="O170" s="86"/>
      <c r="P170" s="215">
        <f>O170*H170</f>
        <v>0</v>
      </c>
      <c r="Q170" s="215">
        <v>0</v>
      </c>
      <c r="R170" s="215">
        <f>Q170*H170</f>
        <v>0</v>
      </c>
      <c r="S170" s="215">
        <v>0</v>
      </c>
      <c r="T170" s="21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17" t="s">
        <v>165</v>
      </c>
      <c r="AT170" s="217" t="s">
        <v>160</v>
      </c>
      <c r="AU170" s="217" t="s">
        <v>80</v>
      </c>
      <c r="AY170" s="19" t="s">
        <v>158</v>
      </c>
      <c r="BE170" s="218">
        <f>IF(N170="základní",J170,0)</f>
        <v>0</v>
      </c>
      <c r="BF170" s="218">
        <f>IF(N170="snížená",J170,0)</f>
        <v>0</v>
      </c>
      <c r="BG170" s="218">
        <f>IF(N170="zákl. přenesená",J170,0)</f>
        <v>0</v>
      </c>
      <c r="BH170" s="218">
        <f>IF(N170="sníž. přenesená",J170,0)</f>
        <v>0</v>
      </c>
      <c r="BI170" s="218">
        <f>IF(N170="nulová",J170,0)</f>
        <v>0</v>
      </c>
      <c r="BJ170" s="19" t="s">
        <v>78</v>
      </c>
      <c r="BK170" s="218">
        <f>ROUND(I170*H170,2)</f>
        <v>0</v>
      </c>
      <c r="BL170" s="19" t="s">
        <v>165</v>
      </c>
      <c r="BM170" s="217" t="s">
        <v>1112</v>
      </c>
    </row>
    <row r="171" s="2" customFormat="1">
      <c r="A171" s="40"/>
      <c r="B171" s="41"/>
      <c r="C171" s="42"/>
      <c r="D171" s="219" t="s">
        <v>167</v>
      </c>
      <c r="E171" s="42"/>
      <c r="F171" s="220" t="s">
        <v>332</v>
      </c>
      <c r="G171" s="42"/>
      <c r="H171" s="42"/>
      <c r="I171" s="221"/>
      <c r="J171" s="42"/>
      <c r="K171" s="42"/>
      <c r="L171" s="46"/>
      <c r="M171" s="222"/>
      <c r="N171" s="22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167</v>
      </c>
      <c r="AU171" s="19" t="s">
        <v>80</v>
      </c>
    </row>
    <row r="172" s="13" customFormat="1">
      <c r="A172" s="13"/>
      <c r="B172" s="224"/>
      <c r="C172" s="225"/>
      <c r="D172" s="226" t="s">
        <v>169</v>
      </c>
      <c r="E172" s="227" t="s">
        <v>19</v>
      </c>
      <c r="F172" s="228" t="s">
        <v>1113</v>
      </c>
      <c r="G172" s="225"/>
      <c r="H172" s="227" t="s">
        <v>19</v>
      </c>
      <c r="I172" s="229"/>
      <c r="J172" s="225"/>
      <c r="K172" s="225"/>
      <c r="L172" s="230"/>
      <c r="M172" s="231"/>
      <c r="N172" s="232"/>
      <c r="O172" s="232"/>
      <c r="P172" s="232"/>
      <c r="Q172" s="232"/>
      <c r="R172" s="232"/>
      <c r="S172" s="232"/>
      <c r="T172" s="23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34" t="s">
        <v>169</v>
      </c>
      <c r="AU172" s="234" t="s">
        <v>80</v>
      </c>
      <c r="AV172" s="13" t="s">
        <v>78</v>
      </c>
      <c r="AW172" s="13" t="s">
        <v>171</v>
      </c>
      <c r="AX172" s="13" t="s">
        <v>70</v>
      </c>
      <c r="AY172" s="234" t="s">
        <v>158</v>
      </c>
    </row>
    <row r="173" s="14" customFormat="1">
      <c r="A173" s="14"/>
      <c r="B173" s="235"/>
      <c r="C173" s="236"/>
      <c r="D173" s="226" t="s">
        <v>169</v>
      </c>
      <c r="E173" s="237" t="s">
        <v>19</v>
      </c>
      <c r="F173" s="238" t="s">
        <v>1045</v>
      </c>
      <c r="G173" s="236"/>
      <c r="H173" s="239">
        <v>28.579999999999998</v>
      </c>
      <c r="I173" s="240"/>
      <c r="J173" s="236"/>
      <c r="K173" s="236"/>
      <c r="L173" s="241"/>
      <c r="M173" s="242"/>
      <c r="N173" s="243"/>
      <c r="O173" s="243"/>
      <c r="P173" s="243"/>
      <c r="Q173" s="243"/>
      <c r="R173" s="243"/>
      <c r="S173" s="243"/>
      <c r="T173" s="24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45" t="s">
        <v>169</v>
      </c>
      <c r="AU173" s="245" t="s">
        <v>80</v>
      </c>
      <c r="AV173" s="14" t="s">
        <v>80</v>
      </c>
      <c r="AW173" s="14" t="s">
        <v>171</v>
      </c>
      <c r="AX173" s="14" t="s">
        <v>70</v>
      </c>
      <c r="AY173" s="245" t="s">
        <v>158</v>
      </c>
    </row>
    <row r="174" s="14" customFormat="1">
      <c r="A174" s="14"/>
      <c r="B174" s="235"/>
      <c r="C174" s="236"/>
      <c r="D174" s="226" t="s">
        <v>169</v>
      </c>
      <c r="E174" s="236"/>
      <c r="F174" s="238" t="s">
        <v>1114</v>
      </c>
      <c r="G174" s="236"/>
      <c r="H174" s="239">
        <v>10.003</v>
      </c>
      <c r="I174" s="240"/>
      <c r="J174" s="236"/>
      <c r="K174" s="236"/>
      <c r="L174" s="241"/>
      <c r="M174" s="242"/>
      <c r="N174" s="243"/>
      <c r="O174" s="243"/>
      <c r="P174" s="243"/>
      <c r="Q174" s="243"/>
      <c r="R174" s="243"/>
      <c r="S174" s="243"/>
      <c r="T174" s="24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45" t="s">
        <v>169</v>
      </c>
      <c r="AU174" s="245" t="s">
        <v>80</v>
      </c>
      <c r="AV174" s="14" t="s">
        <v>80</v>
      </c>
      <c r="AW174" s="14" t="s">
        <v>4</v>
      </c>
      <c r="AX174" s="14" t="s">
        <v>78</v>
      </c>
      <c r="AY174" s="245" t="s">
        <v>158</v>
      </c>
    </row>
    <row r="175" s="2" customFormat="1" ht="30" customHeight="1">
      <c r="A175" s="40"/>
      <c r="B175" s="41"/>
      <c r="C175" s="206" t="s">
        <v>328</v>
      </c>
      <c r="D175" s="206" t="s">
        <v>160</v>
      </c>
      <c r="E175" s="207" t="s">
        <v>1115</v>
      </c>
      <c r="F175" s="208" t="s">
        <v>1116</v>
      </c>
      <c r="G175" s="209" t="s">
        <v>234</v>
      </c>
      <c r="H175" s="210">
        <v>14.289999999999999</v>
      </c>
      <c r="I175" s="211"/>
      <c r="J175" s="212">
        <f>ROUND(I175*H175,2)</f>
        <v>0</v>
      </c>
      <c r="K175" s="208" t="s">
        <v>164</v>
      </c>
      <c r="L175" s="46"/>
      <c r="M175" s="213" t="s">
        <v>19</v>
      </c>
      <c r="N175" s="214" t="s">
        <v>41</v>
      </c>
      <c r="O175" s="86"/>
      <c r="P175" s="215">
        <f>O175*H175</f>
        <v>0</v>
      </c>
      <c r="Q175" s="215">
        <v>0</v>
      </c>
      <c r="R175" s="215">
        <f>Q175*H175</f>
        <v>0</v>
      </c>
      <c r="S175" s="215">
        <v>0</v>
      </c>
      <c r="T175" s="216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17" t="s">
        <v>165</v>
      </c>
      <c r="AT175" s="217" t="s">
        <v>160</v>
      </c>
      <c r="AU175" s="217" t="s">
        <v>80</v>
      </c>
      <c r="AY175" s="19" t="s">
        <v>158</v>
      </c>
      <c r="BE175" s="218">
        <f>IF(N175="základní",J175,0)</f>
        <v>0</v>
      </c>
      <c r="BF175" s="218">
        <f>IF(N175="snížená",J175,0)</f>
        <v>0</v>
      </c>
      <c r="BG175" s="218">
        <f>IF(N175="zákl. přenesená",J175,0)</f>
        <v>0</v>
      </c>
      <c r="BH175" s="218">
        <f>IF(N175="sníž. přenesená",J175,0)</f>
        <v>0</v>
      </c>
      <c r="BI175" s="218">
        <f>IF(N175="nulová",J175,0)</f>
        <v>0</v>
      </c>
      <c r="BJ175" s="19" t="s">
        <v>78</v>
      </c>
      <c r="BK175" s="218">
        <f>ROUND(I175*H175,2)</f>
        <v>0</v>
      </c>
      <c r="BL175" s="19" t="s">
        <v>165</v>
      </c>
      <c r="BM175" s="217" t="s">
        <v>1117</v>
      </c>
    </row>
    <row r="176" s="2" customFormat="1">
      <c r="A176" s="40"/>
      <c r="B176" s="41"/>
      <c r="C176" s="42"/>
      <c r="D176" s="219" t="s">
        <v>167</v>
      </c>
      <c r="E176" s="42"/>
      <c r="F176" s="220" t="s">
        <v>1118</v>
      </c>
      <c r="G176" s="42"/>
      <c r="H176" s="42"/>
      <c r="I176" s="221"/>
      <c r="J176" s="42"/>
      <c r="K176" s="42"/>
      <c r="L176" s="46"/>
      <c r="M176" s="222"/>
      <c r="N176" s="223"/>
      <c r="O176" s="86"/>
      <c r="P176" s="86"/>
      <c r="Q176" s="86"/>
      <c r="R176" s="86"/>
      <c r="S176" s="86"/>
      <c r="T176" s="87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167</v>
      </c>
      <c r="AU176" s="19" t="s">
        <v>80</v>
      </c>
    </row>
    <row r="177" s="13" customFormat="1">
      <c r="A177" s="13"/>
      <c r="B177" s="224"/>
      <c r="C177" s="225"/>
      <c r="D177" s="226" t="s">
        <v>169</v>
      </c>
      <c r="E177" s="227" t="s">
        <v>19</v>
      </c>
      <c r="F177" s="228" t="s">
        <v>1119</v>
      </c>
      <c r="G177" s="225"/>
      <c r="H177" s="227" t="s">
        <v>19</v>
      </c>
      <c r="I177" s="229"/>
      <c r="J177" s="225"/>
      <c r="K177" s="225"/>
      <c r="L177" s="230"/>
      <c r="M177" s="231"/>
      <c r="N177" s="232"/>
      <c r="O177" s="232"/>
      <c r="P177" s="232"/>
      <c r="Q177" s="232"/>
      <c r="R177" s="232"/>
      <c r="S177" s="232"/>
      <c r="T177" s="23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34" t="s">
        <v>169</v>
      </c>
      <c r="AU177" s="234" t="s">
        <v>80</v>
      </c>
      <c r="AV177" s="13" t="s">
        <v>78</v>
      </c>
      <c r="AW177" s="13" t="s">
        <v>171</v>
      </c>
      <c r="AX177" s="13" t="s">
        <v>70</v>
      </c>
      <c r="AY177" s="234" t="s">
        <v>158</v>
      </c>
    </row>
    <row r="178" s="14" customFormat="1">
      <c r="A178" s="14"/>
      <c r="B178" s="235"/>
      <c r="C178" s="236"/>
      <c r="D178" s="226" t="s">
        <v>169</v>
      </c>
      <c r="E178" s="237" t="s">
        <v>19</v>
      </c>
      <c r="F178" s="238" t="s">
        <v>1045</v>
      </c>
      <c r="G178" s="236"/>
      <c r="H178" s="239">
        <v>28.579999999999998</v>
      </c>
      <c r="I178" s="240"/>
      <c r="J178" s="236"/>
      <c r="K178" s="236"/>
      <c r="L178" s="241"/>
      <c r="M178" s="242"/>
      <c r="N178" s="243"/>
      <c r="O178" s="243"/>
      <c r="P178" s="243"/>
      <c r="Q178" s="243"/>
      <c r="R178" s="243"/>
      <c r="S178" s="243"/>
      <c r="T178" s="24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45" t="s">
        <v>169</v>
      </c>
      <c r="AU178" s="245" t="s">
        <v>80</v>
      </c>
      <c r="AV178" s="14" t="s">
        <v>80</v>
      </c>
      <c r="AW178" s="14" t="s">
        <v>171</v>
      </c>
      <c r="AX178" s="14" t="s">
        <v>70</v>
      </c>
      <c r="AY178" s="245" t="s">
        <v>158</v>
      </c>
    </row>
    <row r="179" s="14" customFormat="1">
      <c r="A179" s="14"/>
      <c r="B179" s="235"/>
      <c r="C179" s="236"/>
      <c r="D179" s="226" t="s">
        <v>169</v>
      </c>
      <c r="E179" s="236"/>
      <c r="F179" s="238" t="s">
        <v>1063</v>
      </c>
      <c r="G179" s="236"/>
      <c r="H179" s="239">
        <v>14.289999999999999</v>
      </c>
      <c r="I179" s="240"/>
      <c r="J179" s="236"/>
      <c r="K179" s="236"/>
      <c r="L179" s="241"/>
      <c r="M179" s="242"/>
      <c r="N179" s="243"/>
      <c r="O179" s="243"/>
      <c r="P179" s="243"/>
      <c r="Q179" s="243"/>
      <c r="R179" s="243"/>
      <c r="S179" s="243"/>
      <c r="T179" s="24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45" t="s">
        <v>169</v>
      </c>
      <c r="AU179" s="245" t="s">
        <v>80</v>
      </c>
      <c r="AV179" s="14" t="s">
        <v>80</v>
      </c>
      <c r="AW179" s="14" t="s">
        <v>4</v>
      </c>
      <c r="AX179" s="14" t="s">
        <v>78</v>
      </c>
      <c r="AY179" s="245" t="s">
        <v>158</v>
      </c>
    </row>
    <row r="180" s="2" customFormat="1" ht="22.2" customHeight="1">
      <c r="A180" s="40"/>
      <c r="B180" s="41"/>
      <c r="C180" s="206" t="s">
        <v>339</v>
      </c>
      <c r="D180" s="206" t="s">
        <v>160</v>
      </c>
      <c r="E180" s="207" t="s">
        <v>361</v>
      </c>
      <c r="F180" s="208" t="s">
        <v>362</v>
      </c>
      <c r="G180" s="209" t="s">
        <v>234</v>
      </c>
      <c r="H180" s="210">
        <v>34.579999999999998</v>
      </c>
      <c r="I180" s="211"/>
      <c r="J180" s="212">
        <f>ROUND(I180*H180,2)</f>
        <v>0</v>
      </c>
      <c r="K180" s="208" t="s">
        <v>164</v>
      </c>
      <c r="L180" s="46"/>
      <c r="M180" s="213" t="s">
        <v>19</v>
      </c>
      <c r="N180" s="214" t="s">
        <v>41</v>
      </c>
      <c r="O180" s="86"/>
      <c r="P180" s="215">
        <f>O180*H180</f>
        <v>0</v>
      </c>
      <c r="Q180" s="215">
        <v>0</v>
      </c>
      <c r="R180" s="215">
        <f>Q180*H180</f>
        <v>0</v>
      </c>
      <c r="S180" s="215">
        <v>0</v>
      </c>
      <c r="T180" s="216">
        <f>S180*H180</f>
        <v>0</v>
      </c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R180" s="217" t="s">
        <v>165</v>
      </c>
      <c r="AT180" s="217" t="s">
        <v>160</v>
      </c>
      <c r="AU180" s="217" t="s">
        <v>80</v>
      </c>
      <c r="AY180" s="19" t="s">
        <v>158</v>
      </c>
      <c r="BE180" s="218">
        <f>IF(N180="základní",J180,0)</f>
        <v>0</v>
      </c>
      <c r="BF180" s="218">
        <f>IF(N180="snížená",J180,0)</f>
        <v>0</v>
      </c>
      <c r="BG180" s="218">
        <f>IF(N180="zákl. přenesená",J180,0)</f>
        <v>0</v>
      </c>
      <c r="BH180" s="218">
        <f>IF(N180="sníž. přenesená",J180,0)</f>
        <v>0</v>
      </c>
      <c r="BI180" s="218">
        <f>IF(N180="nulová",J180,0)</f>
        <v>0</v>
      </c>
      <c r="BJ180" s="19" t="s">
        <v>78</v>
      </c>
      <c r="BK180" s="218">
        <f>ROUND(I180*H180,2)</f>
        <v>0</v>
      </c>
      <c r="BL180" s="19" t="s">
        <v>165</v>
      </c>
      <c r="BM180" s="217" t="s">
        <v>1120</v>
      </c>
    </row>
    <row r="181" s="2" customFormat="1">
      <c r="A181" s="40"/>
      <c r="B181" s="41"/>
      <c r="C181" s="42"/>
      <c r="D181" s="219" t="s">
        <v>167</v>
      </c>
      <c r="E181" s="42"/>
      <c r="F181" s="220" t="s">
        <v>364</v>
      </c>
      <c r="G181" s="42"/>
      <c r="H181" s="42"/>
      <c r="I181" s="221"/>
      <c r="J181" s="42"/>
      <c r="K181" s="42"/>
      <c r="L181" s="46"/>
      <c r="M181" s="222"/>
      <c r="N181" s="223"/>
      <c r="O181" s="86"/>
      <c r="P181" s="86"/>
      <c r="Q181" s="86"/>
      <c r="R181" s="86"/>
      <c r="S181" s="86"/>
      <c r="T181" s="87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T181" s="19" t="s">
        <v>167</v>
      </c>
      <c r="AU181" s="19" t="s">
        <v>80</v>
      </c>
    </row>
    <row r="182" s="13" customFormat="1">
      <c r="A182" s="13"/>
      <c r="B182" s="224"/>
      <c r="C182" s="225"/>
      <c r="D182" s="226" t="s">
        <v>169</v>
      </c>
      <c r="E182" s="227" t="s">
        <v>19</v>
      </c>
      <c r="F182" s="228" t="s">
        <v>365</v>
      </c>
      <c r="G182" s="225"/>
      <c r="H182" s="227" t="s">
        <v>19</v>
      </c>
      <c r="I182" s="229"/>
      <c r="J182" s="225"/>
      <c r="K182" s="225"/>
      <c r="L182" s="230"/>
      <c r="M182" s="231"/>
      <c r="N182" s="232"/>
      <c r="O182" s="232"/>
      <c r="P182" s="232"/>
      <c r="Q182" s="232"/>
      <c r="R182" s="232"/>
      <c r="S182" s="232"/>
      <c r="T182" s="23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34" t="s">
        <v>169</v>
      </c>
      <c r="AU182" s="234" t="s">
        <v>80</v>
      </c>
      <c r="AV182" s="13" t="s">
        <v>78</v>
      </c>
      <c r="AW182" s="13" t="s">
        <v>171</v>
      </c>
      <c r="AX182" s="13" t="s">
        <v>70</v>
      </c>
      <c r="AY182" s="234" t="s">
        <v>158</v>
      </c>
    </row>
    <row r="183" s="14" customFormat="1">
      <c r="A183" s="14"/>
      <c r="B183" s="235"/>
      <c r="C183" s="236"/>
      <c r="D183" s="226" t="s">
        <v>169</v>
      </c>
      <c r="E183" s="237" t="s">
        <v>19</v>
      </c>
      <c r="F183" s="238" t="s">
        <v>1107</v>
      </c>
      <c r="G183" s="236"/>
      <c r="H183" s="239">
        <v>22.98</v>
      </c>
      <c r="I183" s="240"/>
      <c r="J183" s="236"/>
      <c r="K183" s="236"/>
      <c r="L183" s="241"/>
      <c r="M183" s="242"/>
      <c r="N183" s="243"/>
      <c r="O183" s="243"/>
      <c r="P183" s="243"/>
      <c r="Q183" s="243"/>
      <c r="R183" s="243"/>
      <c r="S183" s="243"/>
      <c r="T183" s="24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45" t="s">
        <v>169</v>
      </c>
      <c r="AU183" s="245" t="s">
        <v>80</v>
      </c>
      <c r="AV183" s="14" t="s">
        <v>80</v>
      </c>
      <c r="AW183" s="14" t="s">
        <v>171</v>
      </c>
      <c r="AX183" s="14" t="s">
        <v>70</v>
      </c>
      <c r="AY183" s="245" t="s">
        <v>158</v>
      </c>
    </row>
    <row r="184" s="14" customFormat="1">
      <c r="A184" s="14"/>
      <c r="B184" s="235"/>
      <c r="C184" s="236"/>
      <c r="D184" s="226" t="s">
        <v>169</v>
      </c>
      <c r="E184" s="237" t="s">
        <v>19</v>
      </c>
      <c r="F184" s="238" t="s">
        <v>1108</v>
      </c>
      <c r="G184" s="236"/>
      <c r="H184" s="239">
        <v>1.4000000000000001</v>
      </c>
      <c r="I184" s="240"/>
      <c r="J184" s="236"/>
      <c r="K184" s="236"/>
      <c r="L184" s="241"/>
      <c r="M184" s="242"/>
      <c r="N184" s="243"/>
      <c r="O184" s="243"/>
      <c r="P184" s="243"/>
      <c r="Q184" s="243"/>
      <c r="R184" s="243"/>
      <c r="S184" s="243"/>
      <c r="T184" s="24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45" t="s">
        <v>169</v>
      </c>
      <c r="AU184" s="245" t="s">
        <v>80</v>
      </c>
      <c r="AV184" s="14" t="s">
        <v>80</v>
      </c>
      <c r="AW184" s="14" t="s">
        <v>171</v>
      </c>
      <c r="AX184" s="14" t="s">
        <v>70</v>
      </c>
      <c r="AY184" s="245" t="s">
        <v>158</v>
      </c>
    </row>
    <row r="185" s="14" customFormat="1">
      <c r="A185" s="14"/>
      <c r="B185" s="235"/>
      <c r="C185" s="236"/>
      <c r="D185" s="226" t="s">
        <v>169</v>
      </c>
      <c r="E185" s="237" t="s">
        <v>19</v>
      </c>
      <c r="F185" s="238" t="s">
        <v>1109</v>
      </c>
      <c r="G185" s="236"/>
      <c r="H185" s="239">
        <v>4.2000000000000002</v>
      </c>
      <c r="I185" s="240"/>
      <c r="J185" s="236"/>
      <c r="K185" s="236"/>
      <c r="L185" s="241"/>
      <c r="M185" s="242"/>
      <c r="N185" s="243"/>
      <c r="O185" s="243"/>
      <c r="P185" s="243"/>
      <c r="Q185" s="243"/>
      <c r="R185" s="243"/>
      <c r="S185" s="243"/>
      <c r="T185" s="24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45" t="s">
        <v>169</v>
      </c>
      <c r="AU185" s="245" t="s">
        <v>80</v>
      </c>
      <c r="AV185" s="14" t="s">
        <v>80</v>
      </c>
      <c r="AW185" s="14" t="s">
        <v>171</v>
      </c>
      <c r="AX185" s="14" t="s">
        <v>70</v>
      </c>
      <c r="AY185" s="245" t="s">
        <v>158</v>
      </c>
    </row>
    <row r="186" s="13" customFormat="1">
      <c r="A186" s="13"/>
      <c r="B186" s="224"/>
      <c r="C186" s="225"/>
      <c r="D186" s="226" t="s">
        <v>169</v>
      </c>
      <c r="E186" s="227" t="s">
        <v>19</v>
      </c>
      <c r="F186" s="228" t="s">
        <v>367</v>
      </c>
      <c r="G186" s="225"/>
      <c r="H186" s="227" t="s">
        <v>19</v>
      </c>
      <c r="I186" s="229"/>
      <c r="J186" s="225"/>
      <c r="K186" s="225"/>
      <c r="L186" s="230"/>
      <c r="M186" s="231"/>
      <c r="N186" s="232"/>
      <c r="O186" s="232"/>
      <c r="P186" s="232"/>
      <c r="Q186" s="232"/>
      <c r="R186" s="232"/>
      <c r="S186" s="232"/>
      <c r="T186" s="23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34" t="s">
        <v>169</v>
      </c>
      <c r="AU186" s="234" t="s">
        <v>80</v>
      </c>
      <c r="AV186" s="13" t="s">
        <v>78</v>
      </c>
      <c r="AW186" s="13" t="s">
        <v>171</v>
      </c>
      <c r="AX186" s="13" t="s">
        <v>70</v>
      </c>
      <c r="AY186" s="234" t="s">
        <v>158</v>
      </c>
    </row>
    <row r="187" s="14" customFormat="1">
      <c r="A187" s="14"/>
      <c r="B187" s="235"/>
      <c r="C187" s="236"/>
      <c r="D187" s="226" t="s">
        <v>169</v>
      </c>
      <c r="E187" s="237" t="s">
        <v>19</v>
      </c>
      <c r="F187" s="238" t="s">
        <v>1111</v>
      </c>
      <c r="G187" s="236"/>
      <c r="H187" s="239">
        <v>6</v>
      </c>
      <c r="I187" s="240"/>
      <c r="J187" s="236"/>
      <c r="K187" s="236"/>
      <c r="L187" s="241"/>
      <c r="M187" s="242"/>
      <c r="N187" s="243"/>
      <c r="O187" s="243"/>
      <c r="P187" s="243"/>
      <c r="Q187" s="243"/>
      <c r="R187" s="243"/>
      <c r="S187" s="243"/>
      <c r="T187" s="24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45" t="s">
        <v>169</v>
      </c>
      <c r="AU187" s="245" t="s">
        <v>80</v>
      </c>
      <c r="AV187" s="14" t="s">
        <v>80</v>
      </c>
      <c r="AW187" s="14" t="s">
        <v>171</v>
      </c>
      <c r="AX187" s="14" t="s">
        <v>70</v>
      </c>
      <c r="AY187" s="245" t="s">
        <v>158</v>
      </c>
    </row>
    <row r="188" s="2" customFormat="1" ht="19.8" customHeight="1">
      <c r="A188" s="40"/>
      <c r="B188" s="41"/>
      <c r="C188" s="206" t="s">
        <v>347</v>
      </c>
      <c r="D188" s="206" t="s">
        <v>160</v>
      </c>
      <c r="E188" s="207" t="s">
        <v>371</v>
      </c>
      <c r="F188" s="208" t="s">
        <v>372</v>
      </c>
      <c r="G188" s="209" t="s">
        <v>234</v>
      </c>
      <c r="H188" s="210">
        <v>28.721</v>
      </c>
      <c r="I188" s="211"/>
      <c r="J188" s="212">
        <f>ROUND(I188*H188,2)</f>
        <v>0</v>
      </c>
      <c r="K188" s="208" t="s">
        <v>164</v>
      </c>
      <c r="L188" s="46"/>
      <c r="M188" s="213" t="s">
        <v>19</v>
      </c>
      <c r="N188" s="214" t="s">
        <v>41</v>
      </c>
      <c r="O188" s="86"/>
      <c r="P188" s="215">
        <f>O188*H188</f>
        <v>0</v>
      </c>
      <c r="Q188" s="215">
        <v>0</v>
      </c>
      <c r="R188" s="215">
        <f>Q188*H188</f>
        <v>0</v>
      </c>
      <c r="S188" s="215">
        <v>0</v>
      </c>
      <c r="T188" s="216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17" t="s">
        <v>165</v>
      </c>
      <c r="AT188" s="217" t="s">
        <v>160</v>
      </c>
      <c r="AU188" s="217" t="s">
        <v>80</v>
      </c>
      <c r="AY188" s="19" t="s">
        <v>158</v>
      </c>
      <c r="BE188" s="218">
        <f>IF(N188="základní",J188,0)</f>
        <v>0</v>
      </c>
      <c r="BF188" s="218">
        <f>IF(N188="snížená",J188,0)</f>
        <v>0</v>
      </c>
      <c r="BG188" s="218">
        <f>IF(N188="zákl. přenesená",J188,0)</f>
        <v>0</v>
      </c>
      <c r="BH188" s="218">
        <f>IF(N188="sníž. přenesená",J188,0)</f>
        <v>0</v>
      </c>
      <c r="BI188" s="218">
        <f>IF(N188="nulová",J188,0)</f>
        <v>0</v>
      </c>
      <c r="BJ188" s="19" t="s">
        <v>78</v>
      </c>
      <c r="BK188" s="218">
        <f>ROUND(I188*H188,2)</f>
        <v>0</v>
      </c>
      <c r="BL188" s="19" t="s">
        <v>165</v>
      </c>
      <c r="BM188" s="217" t="s">
        <v>1121</v>
      </c>
    </row>
    <row r="189" s="2" customFormat="1">
      <c r="A189" s="40"/>
      <c r="B189" s="41"/>
      <c r="C189" s="42"/>
      <c r="D189" s="219" t="s">
        <v>167</v>
      </c>
      <c r="E189" s="42"/>
      <c r="F189" s="220" t="s">
        <v>374</v>
      </c>
      <c r="G189" s="42"/>
      <c r="H189" s="42"/>
      <c r="I189" s="221"/>
      <c r="J189" s="42"/>
      <c r="K189" s="42"/>
      <c r="L189" s="46"/>
      <c r="M189" s="222"/>
      <c r="N189" s="223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167</v>
      </c>
      <c r="AU189" s="19" t="s">
        <v>80</v>
      </c>
    </row>
    <row r="190" s="14" customFormat="1">
      <c r="A190" s="14"/>
      <c r="B190" s="235"/>
      <c r="C190" s="236"/>
      <c r="D190" s="226" t="s">
        <v>169</v>
      </c>
      <c r="E190" s="237" t="s">
        <v>19</v>
      </c>
      <c r="F190" s="238" t="s">
        <v>1122</v>
      </c>
      <c r="G190" s="236"/>
      <c r="H190" s="239">
        <v>28.579999999999998</v>
      </c>
      <c r="I190" s="240"/>
      <c r="J190" s="236"/>
      <c r="K190" s="236"/>
      <c r="L190" s="241"/>
      <c r="M190" s="242"/>
      <c r="N190" s="243"/>
      <c r="O190" s="243"/>
      <c r="P190" s="243"/>
      <c r="Q190" s="243"/>
      <c r="R190" s="243"/>
      <c r="S190" s="243"/>
      <c r="T190" s="24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45" t="s">
        <v>169</v>
      </c>
      <c r="AU190" s="245" t="s">
        <v>80</v>
      </c>
      <c r="AV190" s="14" t="s">
        <v>80</v>
      </c>
      <c r="AW190" s="14" t="s">
        <v>171</v>
      </c>
      <c r="AX190" s="14" t="s">
        <v>70</v>
      </c>
      <c r="AY190" s="245" t="s">
        <v>158</v>
      </c>
    </row>
    <row r="191" s="14" customFormat="1">
      <c r="A191" s="14"/>
      <c r="B191" s="235"/>
      <c r="C191" s="236"/>
      <c r="D191" s="226" t="s">
        <v>169</v>
      </c>
      <c r="E191" s="237" t="s">
        <v>19</v>
      </c>
      <c r="F191" s="238" t="s">
        <v>1105</v>
      </c>
      <c r="G191" s="236"/>
      <c r="H191" s="239">
        <v>0.14129999999999998</v>
      </c>
      <c r="I191" s="240"/>
      <c r="J191" s="236"/>
      <c r="K191" s="236"/>
      <c r="L191" s="241"/>
      <c r="M191" s="242"/>
      <c r="N191" s="243"/>
      <c r="O191" s="243"/>
      <c r="P191" s="243"/>
      <c r="Q191" s="243"/>
      <c r="R191" s="243"/>
      <c r="S191" s="243"/>
      <c r="T191" s="24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45" t="s">
        <v>169</v>
      </c>
      <c r="AU191" s="245" t="s">
        <v>80</v>
      </c>
      <c r="AV191" s="14" t="s">
        <v>80</v>
      </c>
      <c r="AW191" s="14" t="s">
        <v>171</v>
      </c>
      <c r="AX191" s="14" t="s">
        <v>70</v>
      </c>
      <c r="AY191" s="245" t="s">
        <v>158</v>
      </c>
    </row>
    <row r="192" s="14" customFormat="1">
      <c r="A192" s="14"/>
      <c r="B192" s="235"/>
      <c r="C192" s="236"/>
      <c r="D192" s="226" t="s">
        <v>169</v>
      </c>
      <c r="E192" s="237" t="s">
        <v>19</v>
      </c>
      <c r="F192" s="238" t="s">
        <v>1123</v>
      </c>
      <c r="G192" s="236"/>
      <c r="H192" s="239">
        <v>0</v>
      </c>
      <c r="I192" s="240"/>
      <c r="J192" s="236"/>
      <c r="K192" s="236"/>
      <c r="L192" s="241"/>
      <c r="M192" s="242"/>
      <c r="N192" s="243"/>
      <c r="O192" s="243"/>
      <c r="P192" s="243"/>
      <c r="Q192" s="243"/>
      <c r="R192" s="243"/>
      <c r="S192" s="243"/>
      <c r="T192" s="24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45" t="s">
        <v>169</v>
      </c>
      <c r="AU192" s="245" t="s">
        <v>80</v>
      </c>
      <c r="AV192" s="14" t="s">
        <v>80</v>
      </c>
      <c r="AW192" s="14" t="s">
        <v>171</v>
      </c>
      <c r="AX192" s="14" t="s">
        <v>70</v>
      </c>
      <c r="AY192" s="245" t="s">
        <v>158</v>
      </c>
    </row>
    <row r="193" s="2" customFormat="1" ht="22.2" customHeight="1">
      <c r="A193" s="40"/>
      <c r="B193" s="41"/>
      <c r="C193" s="206" t="s">
        <v>353</v>
      </c>
      <c r="D193" s="206" t="s">
        <v>160</v>
      </c>
      <c r="E193" s="207" t="s">
        <v>379</v>
      </c>
      <c r="F193" s="208" t="s">
        <v>380</v>
      </c>
      <c r="G193" s="209" t="s">
        <v>234</v>
      </c>
      <c r="H193" s="210">
        <v>22.98</v>
      </c>
      <c r="I193" s="211"/>
      <c r="J193" s="212">
        <f>ROUND(I193*H193,2)</f>
        <v>0</v>
      </c>
      <c r="K193" s="208" t="s">
        <v>164</v>
      </c>
      <c r="L193" s="46"/>
      <c r="M193" s="213" t="s">
        <v>19</v>
      </c>
      <c r="N193" s="214" t="s">
        <v>41</v>
      </c>
      <c r="O193" s="86"/>
      <c r="P193" s="215">
        <f>O193*H193</f>
        <v>0</v>
      </c>
      <c r="Q193" s="215">
        <v>0</v>
      </c>
      <c r="R193" s="215">
        <f>Q193*H193</f>
        <v>0</v>
      </c>
      <c r="S193" s="215">
        <v>0</v>
      </c>
      <c r="T193" s="216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17" t="s">
        <v>165</v>
      </c>
      <c r="AT193" s="217" t="s">
        <v>160</v>
      </c>
      <c r="AU193" s="217" t="s">
        <v>80</v>
      </c>
      <c r="AY193" s="19" t="s">
        <v>158</v>
      </c>
      <c r="BE193" s="218">
        <f>IF(N193="základní",J193,0)</f>
        <v>0</v>
      </c>
      <c r="BF193" s="218">
        <f>IF(N193="snížená",J193,0)</f>
        <v>0</v>
      </c>
      <c r="BG193" s="218">
        <f>IF(N193="zákl. přenesená",J193,0)</f>
        <v>0</v>
      </c>
      <c r="BH193" s="218">
        <f>IF(N193="sníž. přenesená",J193,0)</f>
        <v>0</v>
      </c>
      <c r="BI193" s="218">
        <f>IF(N193="nulová",J193,0)</f>
        <v>0</v>
      </c>
      <c r="BJ193" s="19" t="s">
        <v>78</v>
      </c>
      <c r="BK193" s="218">
        <f>ROUND(I193*H193,2)</f>
        <v>0</v>
      </c>
      <c r="BL193" s="19" t="s">
        <v>165</v>
      </c>
      <c r="BM193" s="217" t="s">
        <v>1124</v>
      </c>
    </row>
    <row r="194" s="2" customFormat="1">
      <c r="A194" s="40"/>
      <c r="B194" s="41"/>
      <c r="C194" s="42"/>
      <c r="D194" s="219" t="s">
        <v>167</v>
      </c>
      <c r="E194" s="42"/>
      <c r="F194" s="220" t="s">
        <v>382</v>
      </c>
      <c r="G194" s="42"/>
      <c r="H194" s="42"/>
      <c r="I194" s="221"/>
      <c r="J194" s="42"/>
      <c r="K194" s="42"/>
      <c r="L194" s="46"/>
      <c r="M194" s="222"/>
      <c r="N194" s="223"/>
      <c r="O194" s="86"/>
      <c r="P194" s="86"/>
      <c r="Q194" s="86"/>
      <c r="R194" s="86"/>
      <c r="S194" s="86"/>
      <c r="T194" s="87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167</v>
      </c>
      <c r="AU194" s="19" t="s">
        <v>80</v>
      </c>
    </row>
    <row r="195" s="14" customFormat="1">
      <c r="A195" s="14"/>
      <c r="B195" s="235"/>
      <c r="C195" s="236"/>
      <c r="D195" s="226" t="s">
        <v>169</v>
      </c>
      <c r="E195" s="237" t="s">
        <v>19</v>
      </c>
      <c r="F195" s="238" t="s">
        <v>1125</v>
      </c>
      <c r="G195" s="236"/>
      <c r="H195" s="239">
        <v>28.579999999999998</v>
      </c>
      <c r="I195" s="240"/>
      <c r="J195" s="236"/>
      <c r="K195" s="236"/>
      <c r="L195" s="241"/>
      <c r="M195" s="242"/>
      <c r="N195" s="243"/>
      <c r="O195" s="243"/>
      <c r="P195" s="243"/>
      <c r="Q195" s="243"/>
      <c r="R195" s="243"/>
      <c r="S195" s="243"/>
      <c r="T195" s="24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45" t="s">
        <v>169</v>
      </c>
      <c r="AU195" s="245" t="s">
        <v>80</v>
      </c>
      <c r="AV195" s="14" t="s">
        <v>80</v>
      </c>
      <c r="AW195" s="14" t="s">
        <v>171</v>
      </c>
      <c r="AX195" s="14" t="s">
        <v>70</v>
      </c>
      <c r="AY195" s="245" t="s">
        <v>158</v>
      </c>
    </row>
    <row r="196" s="13" customFormat="1">
      <c r="A196" s="13"/>
      <c r="B196" s="224"/>
      <c r="C196" s="225"/>
      <c r="D196" s="226" t="s">
        <v>169</v>
      </c>
      <c r="E196" s="227" t="s">
        <v>19</v>
      </c>
      <c r="F196" s="228" t="s">
        <v>384</v>
      </c>
      <c r="G196" s="225"/>
      <c r="H196" s="227" t="s">
        <v>19</v>
      </c>
      <c r="I196" s="229"/>
      <c r="J196" s="225"/>
      <c r="K196" s="225"/>
      <c r="L196" s="230"/>
      <c r="M196" s="231"/>
      <c r="N196" s="232"/>
      <c r="O196" s="232"/>
      <c r="P196" s="232"/>
      <c r="Q196" s="232"/>
      <c r="R196" s="232"/>
      <c r="S196" s="232"/>
      <c r="T196" s="23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34" t="s">
        <v>169</v>
      </c>
      <c r="AU196" s="234" t="s">
        <v>80</v>
      </c>
      <c r="AV196" s="13" t="s">
        <v>78</v>
      </c>
      <c r="AW196" s="13" t="s">
        <v>171</v>
      </c>
      <c r="AX196" s="13" t="s">
        <v>70</v>
      </c>
      <c r="AY196" s="234" t="s">
        <v>158</v>
      </c>
    </row>
    <row r="197" s="14" customFormat="1">
      <c r="A197" s="14"/>
      <c r="B197" s="235"/>
      <c r="C197" s="236"/>
      <c r="D197" s="226" t="s">
        <v>169</v>
      </c>
      <c r="E197" s="237" t="s">
        <v>19</v>
      </c>
      <c r="F197" s="238" t="s">
        <v>1126</v>
      </c>
      <c r="G197" s="236"/>
      <c r="H197" s="239">
        <v>-1.4000000000000001</v>
      </c>
      <c r="I197" s="240"/>
      <c r="J197" s="236"/>
      <c r="K197" s="236"/>
      <c r="L197" s="241"/>
      <c r="M197" s="242"/>
      <c r="N197" s="243"/>
      <c r="O197" s="243"/>
      <c r="P197" s="243"/>
      <c r="Q197" s="243"/>
      <c r="R197" s="243"/>
      <c r="S197" s="243"/>
      <c r="T197" s="24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45" t="s">
        <v>169</v>
      </c>
      <c r="AU197" s="245" t="s">
        <v>80</v>
      </c>
      <c r="AV197" s="14" t="s">
        <v>80</v>
      </c>
      <c r="AW197" s="14" t="s">
        <v>171</v>
      </c>
      <c r="AX197" s="14" t="s">
        <v>70</v>
      </c>
      <c r="AY197" s="245" t="s">
        <v>158</v>
      </c>
    </row>
    <row r="198" s="14" customFormat="1">
      <c r="A198" s="14"/>
      <c r="B198" s="235"/>
      <c r="C198" s="236"/>
      <c r="D198" s="226" t="s">
        <v>169</v>
      </c>
      <c r="E198" s="237" t="s">
        <v>19</v>
      </c>
      <c r="F198" s="238" t="s">
        <v>1127</v>
      </c>
      <c r="G198" s="236"/>
      <c r="H198" s="239">
        <v>-4.2000000000000002</v>
      </c>
      <c r="I198" s="240"/>
      <c r="J198" s="236"/>
      <c r="K198" s="236"/>
      <c r="L198" s="241"/>
      <c r="M198" s="242"/>
      <c r="N198" s="243"/>
      <c r="O198" s="243"/>
      <c r="P198" s="243"/>
      <c r="Q198" s="243"/>
      <c r="R198" s="243"/>
      <c r="S198" s="243"/>
      <c r="T198" s="24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45" t="s">
        <v>169</v>
      </c>
      <c r="AU198" s="245" t="s">
        <v>80</v>
      </c>
      <c r="AV198" s="14" t="s">
        <v>80</v>
      </c>
      <c r="AW198" s="14" t="s">
        <v>171</v>
      </c>
      <c r="AX198" s="14" t="s">
        <v>70</v>
      </c>
      <c r="AY198" s="245" t="s">
        <v>158</v>
      </c>
    </row>
    <row r="199" s="2" customFormat="1" ht="34.8" customHeight="1">
      <c r="A199" s="40"/>
      <c r="B199" s="41"/>
      <c r="C199" s="206" t="s">
        <v>360</v>
      </c>
      <c r="D199" s="206" t="s">
        <v>160</v>
      </c>
      <c r="E199" s="207" t="s">
        <v>389</v>
      </c>
      <c r="F199" s="208" t="s">
        <v>390</v>
      </c>
      <c r="G199" s="209" t="s">
        <v>234</v>
      </c>
      <c r="H199" s="210">
        <v>4.2000000000000002</v>
      </c>
      <c r="I199" s="211"/>
      <c r="J199" s="212">
        <f>ROUND(I199*H199,2)</f>
        <v>0</v>
      </c>
      <c r="K199" s="208" t="s">
        <v>164</v>
      </c>
      <c r="L199" s="46"/>
      <c r="M199" s="213" t="s">
        <v>19</v>
      </c>
      <c r="N199" s="214" t="s">
        <v>41</v>
      </c>
      <c r="O199" s="86"/>
      <c r="P199" s="215">
        <f>O199*H199</f>
        <v>0</v>
      </c>
      <c r="Q199" s="215">
        <v>0</v>
      </c>
      <c r="R199" s="215">
        <f>Q199*H199</f>
        <v>0</v>
      </c>
      <c r="S199" s="215">
        <v>0</v>
      </c>
      <c r="T199" s="21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17" t="s">
        <v>165</v>
      </c>
      <c r="AT199" s="217" t="s">
        <v>160</v>
      </c>
      <c r="AU199" s="217" t="s">
        <v>80</v>
      </c>
      <c r="AY199" s="19" t="s">
        <v>158</v>
      </c>
      <c r="BE199" s="218">
        <f>IF(N199="základní",J199,0)</f>
        <v>0</v>
      </c>
      <c r="BF199" s="218">
        <f>IF(N199="snížená",J199,0)</f>
        <v>0</v>
      </c>
      <c r="BG199" s="218">
        <f>IF(N199="zákl. přenesená",J199,0)</f>
        <v>0</v>
      </c>
      <c r="BH199" s="218">
        <f>IF(N199="sníž. přenesená",J199,0)</f>
        <v>0</v>
      </c>
      <c r="BI199" s="218">
        <f>IF(N199="nulová",J199,0)</f>
        <v>0</v>
      </c>
      <c r="BJ199" s="19" t="s">
        <v>78</v>
      </c>
      <c r="BK199" s="218">
        <f>ROUND(I199*H199,2)</f>
        <v>0</v>
      </c>
      <c r="BL199" s="19" t="s">
        <v>165</v>
      </c>
      <c r="BM199" s="217" t="s">
        <v>1128</v>
      </c>
    </row>
    <row r="200" s="2" customFormat="1">
      <c r="A200" s="40"/>
      <c r="B200" s="41"/>
      <c r="C200" s="42"/>
      <c r="D200" s="219" t="s">
        <v>167</v>
      </c>
      <c r="E200" s="42"/>
      <c r="F200" s="220" t="s">
        <v>392</v>
      </c>
      <c r="G200" s="42"/>
      <c r="H200" s="42"/>
      <c r="I200" s="221"/>
      <c r="J200" s="42"/>
      <c r="K200" s="42"/>
      <c r="L200" s="46"/>
      <c r="M200" s="222"/>
      <c r="N200" s="22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167</v>
      </c>
      <c r="AU200" s="19" t="s">
        <v>80</v>
      </c>
    </row>
    <row r="201" s="13" customFormat="1">
      <c r="A201" s="13"/>
      <c r="B201" s="224"/>
      <c r="C201" s="225"/>
      <c r="D201" s="226" t="s">
        <v>169</v>
      </c>
      <c r="E201" s="227" t="s">
        <v>19</v>
      </c>
      <c r="F201" s="228" t="s">
        <v>741</v>
      </c>
      <c r="G201" s="225"/>
      <c r="H201" s="227" t="s">
        <v>19</v>
      </c>
      <c r="I201" s="229"/>
      <c r="J201" s="225"/>
      <c r="K201" s="225"/>
      <c r="L201" s="230"/>
      <c r="M201" s="231"/>
      <c r="N201" s="232"/>
      <c r="O201" s="232"/>
      <c r="P201" s="232"/>
      <c r="Q201" s="232"/>
      <c r="R201" s="232"/>
      <c r="S201" s="232"/>
      <c r="T201" s="23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34" t="s">
        <v>169</v>
      </c>
      <c r="AU201" s="234" t="s">
        <v>80</v>
      </c>
      <c r="AV201" s="13" t="s">
        <v>78</v>
      </c>
      <c r="AW201" s="13" t="s">
        <v>171</v>
      </c>
      <c r="AX201" s="13" t="s">
        <v>70</v>
      </c>
      <c r="AY201" s="234" t="s">
        <v>158</v>
      </c>
    </row>
    <row r="202" s="14" customFormat="1">
      <c r="A202" s="14"/>
      <c r="B202" s="235"/>
      <c r="C202" s="236"/>
      <c r="D202" s="226" t="s">
        <v>169</v>
      </c>
      <c r="E202" s="237" t="s">
        <v>19</v>
      </c>
      <c r="F202" s="238" t="s">
        <v>1129</v>
      </c>
      <c r="G202" s="236"/>
      <c r="H202" s="239">
        <v>4.2000000000000002</v>
      </c>
      <c r="I202" s="240"/>
      <c r="J202" s="236"/>
      <c r="K202" s="236"/>
      <c r="L202" s="241"/>
      <c r="M202" s="242"/>
      <c r="N202" s="243"/>
      <c r="O202" s="243"/>
      <c r="P202" s="243"/>
      <c r="Q202" s="243"/>
      <c r="R202" s="243"/>
      <c r="S202" s="243"/>
      <c r="T202" s="24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45" t="s">
        <v>169</v>
      </c>
      <c r="AU202" s="245" t="s">
        <v>80</v>
      </c>
      <c r="AV202" s="14" t="s">
        <v>80</v>
      </c>
      <c r="AW202" s="14" t="s">
        <v>171</v>
      </c>
      <c r="AX202" s="14" t="s">
        <v>70</v>
      </c>
      <c r="AY202" s="245" t="s">
        <v>158</v>
      </c>
    </row>
    <row r="203" s="2" customFormat="1" ht="14.4" customHeight="1">
      <c r="A203" s="40"/>
      <c r="B203" s="41"/>
      <c r="C203" s="206" t="s">
        <v>370</v>
      </c>
      <c r="D203" s="206" t="s">
        <v>160</v>
      </c>
      <c r="E203" s="207" t="s">
        <v>743</v>
      </c>
      <c r="F203" s="208" t="s">
        <v>744</v>
      </c>
      <c r="G203" s="209" t="s">
        <v>234</v>
      </c>
      <c r="H203" s="210">
        <v>4.2000000000000002</v>
      </c>
      <c r="I203" s="211"/>
      <c r="J203" s="212">
        <f>ROUND(I203*H203,2)</f>
        <v>0</v>
      </c>
      <c r="K203" s="208" t="s">
        <v>164</v>
      </c>
      <c r="L203" s="46"/>
      <c r="M203" s="213" t="s">
        <v>19</v>
      </c>
      <c r="N203" s="214" t="s">
        <v>41</v>
      </c>
      <c r="O203" s="86"/>
      <c r="P203" s="215">
        <f>O203*H203</f>
        <v>0</v>
      </c>
      <c r="Q203" s="215">
        <v>0</v>
      </c>
      <c r="R203" s="215">
        <f>Q203*H203</f>
        <v>0</v>
      </c>
      <c r="S203" s="215">
        <v>0</v>
      </c>
      <c r="T203" s="216">
        <f>S203*H203</f>
        <v>0</v>
      </c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R203" s="217" t="s">
        <v>165</v>
      </c>
      <c r="AT203" s="217" t="s">
        <v>160</v>
      </c>
      <c r="AU203" s="217" t="s">
        <v>80</v>
      </c>
      <c r="AY203" s="19" t="s">
        <v>158</v>
      </c>
      <c r="BE203" s="218">
        <f>IF(N203="základní",J203,0)</f>
        <v>0</v>
      </c>
      <c r="BF203" s="218">
        <f>IF(N203="snížená",J203,0)</f>
        <v>0</v>
      </c>
      <c r="BG203" s="218">
        <f>IF(N203="zákl. přenesená",J203,0)</f>
        <v>0</v>
      </c>
      <c r="BH203" s="218">
        <f>IF(N203="sníž. přenesená",J203,0)</f>
        <v>0</v>
      </c>
      <c r="BI203" s="218">
        <f>IF(N203="nulová",J203,0)</f>
        <v>0</v>
      </c>
      <c r="BJ203" s="19" t="s">
        <v>78</v>
      </c>
      <c r="BK203" s="218">
        <f>ROUND(I203*H203,2)</f>
        <v>0</v>
      </c>
      <c r="BL203" s="19" t="s">
        <v>165</v>
      </c>
      <c r="BM203" s="217" t="s">
        <v>1130</v>
      </c>
    </row>
    <row r="204" s="2" customFormat="1">
      <c r="A204" s="40"/>
      <c r="B204" s="41"/>
      <c r="C204" s="42"/>
      <c r="D204" s="219" t="s">
        <v>167</v>
      </c>
      <c r="E204" s="42"/>
      <c r="F204" s="220" t="s">
        <v>746</v>
      </c>
      <c r="G204" s="42"/>
      <c r="H204" s="42"/>
      <c r="I204" s="221"/>
      <c r="J204" s="42"/>
      <c r="K204" s="42"/>
      <c r="L204" s="46"/>
      <c r="M204" s="222"/>
      <c r="N204" s="223"/>
      <c r="O204" s="86"/>
      <c r="P204" s="86"/>
      <c r="Q204" s="86"/>
      <c r="R204" s="86"/>
      <c r="S204" s="86"/>
      <c r="T204" s="87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T204" s="19" t="s">
        <v>167</v>
      </c>
      <c r="AU204" s="19" t="s">
        <v>80</v>
      </c>
    </row>
    <row r="205" s="2" customFormat="1" ht="22.2" customHeight="1">
      <c r="A205" s="40"/>
      <c r="B205" s="41"/>
      <c r="C205" s="206" t="s">
        <v>378</v>
      </c>
      <c r="D205" s="206" t="s">
        <v>160</v>
      </c>
      <c r="E205" s="207" t="s">
        <v>411</v>
      </c>
      <c r="F205" s="208" t="s">
        <v>412</v>
      </c>
      <c r="G205" s="209" t="s">
        <v>223</v>
      </c>
      <c r="H205" s="210">
        <v>30</v>
      </c>
      <c r="I205" s="211"/>
      <c r="J205" s="212">
        <f>ROUND(I205*H205,2)</f>
        <v>0</v>
      </c>
      <c r="K205" s="208" t="s">
        <v>164</v>
      </c>
      <c r="L205" s="46"/>
      <c r="M205" s="213" t="s">
        <v>19</v>
      </c>
      <c r="N205" s="214" t="s">
        <v>41</v>
      </c>
      <c r="O205" s="86"/>
      <c r="P205" s="215">
        <f>O205*H205</f>
        <v>0</v>
      </c>
      <c r="Q205" s="215">
        <v>0</v>
      </c>
      <c r="R205" s="215">
        <f>Q205*H205</f>
        <v>0</v>
      </c>
      <c r="S205" s="215">
        <v>0</v>
      </c>
      <c r="T205" s="216">
        <f>S205*H205</f>
        <v>0</v>
      </c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R205" s="217" t="s">
        <v>165</v>
      </c>
      <c r="AT205" s="217" t="s">
        <v>160</v>
      </c>
      <c r="AU205" s="217" t="s">
        <v>80</v>
      </c>
      <c r="AY205" s="19" t="s">
        <v>158</v>
      </c>
      <c r="BE205" s="218">
        <f>IF(N205="základní",J205,0)</f>
        <v>0</v>
      </c>
      <c r="BF205" s="218">
        <f>IF(N205="snížená",J205,0)</f>
        <v>0</v>
      </c>
      <c r="BG205" s="218">
        <f>IF(N205="zákl. přenesená",J205,0)</f>
        <v>0</v>
      </c>
      <c r="BH205" s="218">
        <f>IF(N205="sníž. přenesená",J205,0)</f>
        <v>0</v>
      </c>
      <c r="BI205" s="218">
        <f>IF(N205="nulová",J205,0)</f>
        <v>0</v>
      </c>
      <c r="BJ205" s="19" t="s">
        <v>78</v>
      </c>
      <c r="BK205" s="218">
        <f>ROUND(I205*H205,2)</f>
        <v>0</v>
      </c>
      <c r="BL205" s="19" t="s">
        <v>165</v>
      </c>
      <c r="BM205" s="217" t="s">
        <v>1131</v>
      </c>
    </row>
    <row r="206" s="2" customFormat="1">
      <c r="A206" s="40"/>
      <c r="B206" s="41"/>
      <c r="C206" s="42"/>
      <c r="D206" s="219" t="s">
        <v>167</v>
      </c>
      <c r="E206" s="42"/>
      <c r="F206" s="220" t="s">
        <v>414</v>
      </c>
      <c r="G206" s="42"/>
      <c r="H206" s="42"/>
      <c r="I206" s="221"/>
      <c r="J206" s="42"/>
      <c r="K206" s="42"/>
      <c r="L206" s="46"/>
      <c r="M206" s="222"/>
      <c r="N206" s="223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167</v>
      </c>
      <c r="AU206" s="19" t="s">
        <v>80</v>
      </c>
    </row>
    <row r="207" s="13" customFormat="1">
      <c r="A207" s="13"/>
      <c r="B207" s="224"/>
      <c r="C207" s="225"/>
      <c r="D207" s="226" t="s">
        <v>169</v>
      </c>
      <c r="E207" s="227" t="s">
        <v>19</v>
      </c>
      <c r="F207" s="228" t="s">
        <v>415</v>
      </c>
      <c r="G207" s="225"/>
      <c r="H207" s="227" t="s">
        <v>19</v>
      </c>
      <c r="I207" s="229"/>
      <c r="J207" s="225"/>
      <c r="K207" s="225"/>
      <c r="L207" s="230"/>
      <c r="M207" s="231"/>
      <c r="N207" s="232"/>
      <c r="O207" s="232"/>
      <c r="P207" s="232"/>
      <c r="Q207" s="232"/>
      <c r="R207" s="232"/>
      <c r="S207" s="232"/>
      <c r="T207" s="23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34" t="s">
        <v>169</v>
      </c>
      <c r="AU207" s="234" t="s">
        <v>80</v>
      </c>
      <c r="AV207" s="13" t="s">
        <v>78</v>
      </c>
      <c r="AW207" s="13" t="s">
        <v>171</v>
      </c>
      <c r="AX207" s="13" t="s">
        <v>70</v>
      </c>
      <c r="AY207" s="234" t="s">
        <v>158</v>
      </c>
    </row>
    <row r="208" s="14" customFormat="1">
      <c r="A208" s="14"/>
      <c r="B208" s="235"/>
      <c r="C208" s="236"/>
      <c r="D208" s="226" t="s">
        <v>169</v>
      </c>
      <c r="E208" s="237" t="s">
        <v>19</v>
      </c>
      <c r="F208" s="238" t="s">
        <v>1034</v>
      </c>
      <c r="G208" s="236"/>
      <c r="H208" s="239">
        <v>30</v>
      </c>
      <c r="I208" s="240"/>
      <c r="J208" s="236"/>
      <c r="K208" s="236"/>
      <c r="L208" s="241"/>
      <c r="M208" s="242"/>
      <c r="N208" s="243"/>
      <c r="O208" s="243"/>
      <c r="P208" s="243"/>
      <c r="Q208" s="243"/>
      <c r="R208" s="243"/>
      <c r="S208" s="243"/>
      <c r="T208" s="24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45" t="s">
        <v>169</v>
      </c>
      <c r="AU208" s="245" t="s">
        <v>80</v>
      </c>
      <c r="AV208" s="14" t="s">
        <v>80</v>
      </c>
      <c r="AW208" s="14" t="s">
        <v>171</v>
      </c>
      <c r="AX208" s="14" t="s">
        <v>70</v>
      </c>
      <c r="AY208" s="245" t="s">
        <v>158</v>
      </c>
    </row>
    <row r="209" s="2" customFormat="1" ht="22.2" customHeight="1">
      <c r="A209" s="40"/>
      <c r="B209" s="41"/>
      <c r="C209" s="206" t="s">
        <v>388</v>
      </c>
      <c r="D209" s="206" t="s">
        <v>160</v>
      </c>
      <c r="E209" s="207" t="s">
        <v>417</v>
      </c>
      <c r="F209" s="208" t="s">
        <v>418</v>
      </c>
      <c r="G209" s="209" t="s">
        <v>223</v>
      </c>
      <c r="H209" s="210">
        <v>30</v>
      </c>
      <c r="I209" s="211"/>
      <c r="J209" s="212">
        <f>ROUND(I209*H209,2)</f>
        <v>0</v>
      </c>
      <c r="K209" s="208" t="s">
        <v>164</v>
      </c>
      <c r="L209" s="46"/>
      <c r="M209" s="213" t="s">
        <v>19</v>
      </c>
      <c r="N209" s="214" t="s">
        <v>41</v>
      </c>
      <c r="O209" s="86"/>
      <c r="P209" s="215">
        <f>O209*H209</f>
        <v>0</v>
      </c>
      <c r="Q209" s="215">
        <v>0</v>
      </c>
      <c r="R209" s="215">
        <f>Q209*H209</f>
        <v>0</v>
      </c>
      <c r="S209" s="215">
        <v>0</v>
      </c>
      <c r="T209" s="216">
        <f>S209*H209</f>
        <v>0</v>
      </c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R209" s="217" t="s">
        <v>165</v>
      </c>
      <c r="AT209" s="217" t="s">
        <v>160</v>
      </c>
      <c r="AU209" s="217" t="s">
        <v>80</v>
      </c>
      <c r="AY209" s="19" t="s">
        <v>158</v>
      </c>
      <c r="BE209" s="218">
        <f>IF(N209="základní",J209,0)</f>
        <v>0</v>
      </c>
      <c r="BF209" s="218">
        <f>IF(N209="snížená",J209,0)</f>
        <v>0</v>
      </c>
      <c r="BG209" s="218">
        <f>IF(N209="zákl. přenesená",J209,0)</f>
        <v>0</v>
      </c>
      <c r="BH209" s="218">
        <f>IF(N209="sníž. přenesená",J209,0)</f>
        <v>0</v>
      </c>
      <c r="BI209" s="218">
        <f>IF(N209="nulová",J209,0)</f>
        <v>0</v>
      </c>
      <c r="BJ209" s="19" t="s">
        <v>78</v>
      </c>
      <c r="BK209" s="218">
        <f>ROUND(I209*H209,2)</f>
        <v>0</v>
      </c>
      <c r="BL209" s="19" t="s">
        <v>165</v>
      </c>
      <c r="BM209" s="217" t="s">
        <v>1132</v>
      </c>
    </row>
    <row r="210" s="2" customFormat="1">
      <c r="A210" s="40"/>
      <c r="B210" s="41"/>
      <c r="C210" s="42"/>
      <c r="D210" s="219" t="s">
        <v>167</v>
      </c>
      <c r="E210" s="42"/>
      <c r="F210" s="220" t="s">
        <v>420</v>
      </c>
      <c r="G210" s="42"/>
      <c r="H210" s="42"/>
      <c r="I210" s="221"/>
      <c r="J210" s="42"/>
      <c r="K210" s="42"/>
      <c r="L210" s="46"/>
      <c r="M210" s="222"/>
      <c r="N210" s="223"/>
      <c r="O210" s="86"/>
      <c r="P210" s="86"/>
      <c r="Q210" s="86"/>
      <c r="R210" s="86"/>
      <c r="S210" s="86"/>
      <c r="T210" s="87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T210" s="19" t="s">
        <v>167</v>
      </c>
      <c r="AU210" s="19" t="s">
        <v>80</v>
      </c>
    </row>
    <row r="211" s="2" customFormat="1" ht="14.4" customHeight="1">
      <c r="A211" s="40"/>
      <c r="B211" s="41"/>
      <c r="C211" s="246" t="s">
        <v>399</v>
      </c>
      <c r="D211" s="246" t="s">
        <v>400</v>
      </c>
      <c r="E211" s="247" t="s">
        <v>422</v>
      </c>
      <c r="F211" s="248" t="s">
        <v>423</v>
      </c>
      <c r="G211" s="249" t="s">
        <v>424</v>
      </c>
      <c r="H211" s="250">
        <v>0.59999999999999998</v>
      </c>
      <c r="I211" s="251"/>
      <c r="J211" s="252">
        <f>ROUND(I211*H211,2)</f>
        <v>0</v>
      </c>
      <c r="K211" s="248" t="s">
        <v>164</v>
      </c>
      <c r="L211" s="253"/>
      <c r="M211" s="254" t="s">
        <v>19</v>
      </c>
      <c r="N211" s="255" t="s">
        <v>41</v>
      </c>
      <c r="O211" s="86"/>
      <c r="P211" s="215">
        <f>O211*H211</f>
        <v>0</v>
      </c>
      <c r="Q211" s="215">
        <v>0.001</v>
      </c>
      <c r="R211" s="215">
        <f>Q211*H211</f>
        <v>0.00059999999999999995</v>
      </c>
      <c r="S211" s="215">
        <v>0</v>
      </c>
      <c r="T211" s="216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17" t="s">
        <v>215</v>
      </c>
      <c r="AT211" s="217" t="s">
        <v>400</v>
      </c>
      <c r="AU211" s="217" t="s">
        <v>80</v>
      </c>
      <c r="AY211" s="19" t="s">
        <v>158</v>
      </c>
      <c r="BE211" s="218">
        <f>IF(N211="základní",J211,0)</f>
        <v>0</v>
      </c>
      <c r="BF211" s="218">
        <f>IF(N211="snížená",J211,0)</f>
        <v>0</v>
      </c>
      <c r="BG211" s="218">
        <f>IF(N211="zákl. přenesená",J211,0)</f>
        <v>0</v>
      </c>
      <c r="BH211" s="218">
        <f>IF(N211="sníž. přenesená",J211,0)</f>
        <v>0</v>
      </c>
      <c r="BI211" s="218">
        <f>IF(N211="nulová",J211,0)</f>
        <v>0</v>
      </c>
      <c r="BJ211" s="19" t="s">
        <v>78</v>
      </c>
      <c r="BK211" s="218">
        <f>ROUND(I211*H211,2)</f>
        <v>0</v>
      </c>
      <c r="BL211" s="19" t="s">
        <v>165</v>
      </c>
      <c r="BM211" s="217" t="s">
        <v>1133</v>
      </c>
    </row>
    <row r="212" s="14" customFormat="1">
      <c r="A212" s="14"/>
      <c r="B212" s="235"/>
      <c r="C212" s="236"/>
      <c r="D212" s="226" t="s">
        <v>169</v>
      </c>
      <c r="E212" s="236"/>
      <c r="F212" s="238" t="s">
        <v>1134</v>
      </c>
      <c r="G212" s="236"/>
      <c r="H212" s="239">
        <v>0.59999999999999998</v>
      </c>
      <c r="I212" s="240"/>
      <c r="J212" s="236"/>
      <c r="K212" s="236"/>
      <c r="L212" s="241"/>
      <c r="M212" s="242"/>
      <c r="N212" s="243"/>
      <c r="O212" s="243"/>
      <c r="P212" s="243"/>
      <c r="Q212" s="243"/>
      <c r="R212" s="243"/>
      <c r="S212" s="243"/>
      <c r="T212" s="24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45" t="s">
        <v>169</v>
      </c>
      <c r="AU212" s="245" t="s">
        <v>80</v>
      </c>
      <c r="AV212" s="14" t="s">
        <v>80</v>
      </c>
      <c r="AW212" s="14" t="s">
        <v>4</v>
      </c>
      <c r="AX212" s="14" t="s">
        <v>78</v>
      </c>
      <c r="AY212" s="245" t="s">
        <v>158</v>
      </c>
    </row>
    <row r="213" s="2" customFormat="1" ht="19.8" customHeight="1">
      <c r="A213" s="40"/>
      <c r="B213" s="41"/>
      <c r="C213" s="206" t="s">
        <v>405</v>
      </c>
      <c r="D213" s="206" t="s">
        <v>160</v>
      </c>
      <c r="E213" s="207" t="s">
        <v>406</v>
      </c>
      <c r="F213" s="208" t="s">
        <v>407</v>
      </c>
      <c r="G213" s="209" t="s">
        <v>223</v>
      </c>
      <c r="H213" s="210">
        <v>30</v>
      </c>
      <c r="I213" s="211"/>
      <c r="J213" s="212">
        <f>ROUND(I213*H213,2)</f>
        <v>0</v>
      </c>
      <c r="K213" s="208" t="s">
        <v>164</v>
      </c>
      <c r="L213" s="46"/>
      <c r="M213" s="213" t="s">
        <v>19</v>
      </c>
      <c r="N213" s="214" t="s">
        <v>41</v>
      </c>
      <c r="O213" s="86"/>
      <c r="P213" s="215">
        <f>O213*H213</f>
        <v>0</v>
      </c>
      <c r="Q213" s="215">
        <v>0</v>
      </c>
      <c r="R213" s="215">
        <f>Q213*H213</f>
        <v>0</v>
      </c>
      <c r="S213" s="215">
        <v>0</v>
      </c>
      <c r="T213" s="216">
        <f>S213*H213</f>
        <v>0</v>
      </c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R213" s="217" t="s">
        <v>165</v>
      </c>
      <c r="AT213" s="217" t="s">
        <v>160</v>
      </c>
      <c r="AU213" s="217" t="s">
        <v>80</v>
      </c>
      <c r="AY213" s="19" t="s">
        <v>158</v>
      </c>
      <c r="BE213" s="218">
        <f>IF(N213="základní",J213,0)</f>
        <v>0</v>
      </c>
      <c r="BF213" s="218">
        <f>IF(N213="snížená",J213,0)</f>
        <v>0</v>
      </c>
      <c r="BG213" s="218">
        <f>IF(N213="zákl. přenesená",J213,0)</f>
        <v>0</v>
      </c>
      <c r="BH213" s="218">
        <f>IF(N213="sníž. přenesená",J213,0)</f>
        <v>0</v>
      </c>
      <c r="BI213" s="218">
        <f>IF(N213="nulová",J213,0)</f>
        <v>0</v>
      </c>
      <c r="BJ213" s="19" t="s">
        <v>78</v>
      </c>
      <c r="BK213" s="218">
        <f>ROUND(I213*H213,2)</f>
        <v>0</v>
      </c>
      <c r="BL213" s="19" t="s">
        <v>165</v>
      </c>
      <c r="BM213" s="217" t="s">
        <v>1135</v>
      </c>
    </row>
    <row r="214" s="2" customFormat="1">
      <c r="A214" s="40"/>
      <c r="B214" s="41"/>
      <c r="C214" s="42"/>
      <c r="D214" s="219" t="s">
        <v>167</v>
      </c>
      <c r="E214" s="42"/>
      <c r="F214" s="220" t="s">
        <v>409</v>
      </c>
      <c r="G214" s="42"/>
      <c r="H214" s="42"/>
      <c r="I214" s="221"/>
      <c r="J214" s="42"/>
      <c r="K214" s="42"/>
      <c r="L214" s="46"/>
      <c r="M214" s="222"/>
      <c r="N214" s="223"/>
      <c r="O214" s="86"/>
      <c r="P214" s="86"/>
      <c r="Q214" s="86"/>
      <c r="R214" s="86"/>
      <c r="S214" s="86"/>
      <c r="T214" s="87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T214" s="19" t="s">
        <v>167</v>
      </c>
      <c r="AU214" s="19" t="s">
        <v>80</v>
      </c>
    </row>
    <row r="215" s="13" customFormat="1">
      <c r="A215" s="13"/>
      <c r="B215" s="224"/>
      <c r="C215" s="225"/>
      <c r="D215" s="226" t="s">
        <v>169</v>
      </c>
      <c r="E215" s="227" t="s">
        <v>19</v>
      </c>
      <c r="F215" s="228" t="s">
        <v>748</v>
      </c>
      <c r="G215" s="225"/>
      <c r="H215" s="227" t="s">
        <v>19</v>
      </c>
      <c r="I215" s="229"/>
      <c r="J215" s="225"/>
      <c r="K215" s="225"/>
      <c r="L215" s="230"/>
      <c r="M215" s="231"/>
      <c r="N215" s="232"/>
      <c r="O215" s="232"/>
      <c r="P215" s="232"/>
      <c r="Q215" s="232"/>
      <c r="R215" s="232"/>
      <c r="S215" s="232"/>
      <c r="T215" s="23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34" t="s">
        <v>169</v>
      </c>
      <c r="AU215" s="234" t="s">
        <v>80</v>
      </c>
      <c r="AV215" s="13" t="s">
        <v>78</v>
      </c>
      <c r="AW215" s="13" t="s">
        <v>171</v>
      </c>
      <c r="AX215" s="13" t="s">
        <v>70</v>
      </c>
      <c r="AY215" s="234" t="s">
        <v>158</v>
      </c>
    </row>
    <row r="216" s="14" customFormat="1">
      <c r="A216" s="14"/>
      <c r="B216" s="235"/>
      <c r="C216" s="236"/>
      <c r="D216" s="226" t="s">
        <v>169</v>
      </c>
      <c r="E216" s="237" t="s">
        <v>19</v>
      </c>
      <c r="F216" s="238" t="s">
        <v>1136</v>
      </c>
      <c r="G216" s="236"/>
      <c r="H216" s="239">
        <v>30</v>
      </c>
      <c r="I216" s="240"/>
      <c r="J216" s="236"/>
      <c r="K216" s="236"/>
      <c r="L216" s="241"/>
      <c r="M216" s="242"/>
      <c r="N216" s="243"/>
      <c r="O216" s="243"/>
      <c r="P216" s="243"/>
      <c r="Q216" s="243"/>
      <c r="R216" s="243"/>
      <c r="S216" s="243"/>
      <c r="T216" s="24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45" t="s">
        <v>169</v>
      </c>
      <c r="AU216" s="245" t="s">
        <v>80</v>
      </c>
      <c r="AV216" s="14" t="s">
        <v>80</v>
      </c>
      <c r="AW216" s="14" t="s">
        <v>171</v>
      </c>
      <c r="AX216" s="14" t="s">
        <v>70</v>
      </c>
      <c r="AY216" s="245" t="s">
        <v>158</v>
      </c>
    </row>
    <row r="217" s="2" customFormat="1" ht="14.4" customHeight="1">
      <c r="A217" s="40"/>
      <c r="B217" s="41"/>
      <c r="C217" s="206" t="s">
        <v>410</v>
      </c>
      <c r="D217" s="206" t="s">
        <v>160</v>
      </c>
      <c r="E217" s="207" t="s">
        <v>428</v>
      </c>
      <c r="F217" s="208" t="s">
        <v>429</v>
      </c>
      <c r="G217" s="209" t="s">
        <v>223</v>
      </c>
      <c r="H217" s="210">
        <v>30</v>
      </c>
      <c r="I217" s="211"/>
      <c r="J217" s="212">
        <f>ROUND(I217*H217,2)</f>
        <v>0</v>
      </c>
      <c r="K217" s="208" t="s">
        <v>164</v>
      </c>
      <c r="L217" s="46"/>
      <c r="M217" s="213" t="s">
        <v>19</v>
      </c>
      <c r="N217" s="214" t="s">
        <v>41</v>
      </c>
      <c r="O217" s="86"/>
      <c r="P217" s="215">
        <f>O217*H217</f>
        <v>0</v>
      </c>
      <c r="Q217" s="215">
        <v>0</v>
      </c>
      <c r="R217" s="215">
        <f>Q217*H217</f>
        <v>0</v>
      </c>
      <c r="S217" s="215">
        <v>0</v>
      </c>
      <c r="T217" s="216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17" t="s">
        <v>165</v>
      </c>
      <c r="AT217" s="217" t="s">
        <v>160</v>
      </c>
      <c r="AU217" s="217" t="s">
        <v>80</v>
      </c>
      <c r="AY217" s="19" t="s">
        <v>158</v>
      </c>
      <c r="BE217" s="218">
        <f>IF(N217="základní",J217,0)</f>
        <v>0</v>
      </c>
      <c r="BF217" s="218">
        <f>IF(N217="snížená",J217,0)</f>
        <v>0</v>
      </c>
      <c r="BG217" s="218">
        <f>IF(N217="zákl. přenesená",J217,0)</f>
        <v>0</v>
      </c>
      <c r="BH217" s="218">
        <f>IF(N217="sníž. přenesená",J217,0)</f>
        <v>0</v>
      </c>
      <c r="BI217" s="218">
        <f>IF(N217="nulová",J217,0)</f>
        <v>0</v>
      </c>
      <c r="BJ217" s="19" t="s">
        <v>78</v>
      </c>
      <c r="BK217" s="218">
        <f>ROUND(I217*H217,2)</f>
        <v>0</v>
      </c>
      <c r="BL217" s="19" t="s">
        <v>165</v>
      </c>
      <c r="BM217" s="217" t="s">
        <v>1137</v>
      </c>
    </row>
    <row r="218" s="2" customFormat="1">
      <c r="A218" s="40"/>
      <c r="B218" s="41"/>
      <c r="C218" s="42"/>
      <c r="D218" s="219" t="s">
        <v>167</v>
      </c>
      <c r="E218" s="42"/>
      <c r="F218" s="220" t="s">
        <v>431</v>
      </c>
      <c r="G218" s="42"/>
      <c r="H218" s="42"/>
      <c r="I218" s="221"/>
      <c r="J218" s="42"/>
      <c r="K218" s="42"/>
      <c r="L218" s="46"/>
      <c r="M218" s="222"/>
      <c r="N218" s="223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167</v>
      </c>
      <c r="AU218" s="19" t="s">
        <v>80</v>
      </c>
    </row>
    <row r="219" s="12" customFormat="1" ht="22.8" customHeight="1">
      <c r="A219" s="12"/>
      <c r="B219" s="190"/>
      <c r="C219" s="191"/>
      <c r="D219" s="192" t="s">
        <v>69</v>
      </c>
      <c r="E219" s="204" t="s">
        <v>178</v>
      </c>
      <c r="F219" s="204" t="s">
        <v>457</v>
      </c>
      <c r="G219" s="191"/>
      <c r="H219" s="191"/>
      <c r="I219" s="194"/>
      <c r="J219" s="205">
        <f>BK219</f>
        <v>0</v>
      </c>
      <c r="K219" s="191"/>
      <c r="L219" s="196"/>
      <c r="M219" s="197"/>
      <c r="N219" s="198"/>
      <c r="O219" s="198"/>
      <c r="P219" s="199">
        <f>SUM(P220:P226)</f>
        <v>0</v>
      </c>
      <c r="Q219" s="198"/>
      <c r="R219" s="199">
        <f>SUM(R220:R226)</f>
        <v>0.71419999999999995</v>
      </c>
      <c r="S219" s="198"/>
      <c r="T219" s="200">
        <f>SUM(T220:T226)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01" t="s">
        <v>78</v>
      </c>
      <c r="AT219" s="202" t="s">
        <v>69</v>
      </c>
      <c r="AU219" s="202" t="s">
        <v>78</v>
      </c>
      <c r="AY219" s="201" t="s">
        <v>158</v>
      </c>
      <c r="BK219" s="203">
        <f>SUM(BK220:BK226)</f>
        <v>0</v>
      </c>
    </row>
    <row r="220" s="2" customFormat="1" ht="22.2" customHeight="1">
      <c r="A220" s="40"/>
      <c r="B220" s="41"/>
      <c r="C220" s="206" t="s">
        <v>416</v>
      </c>
      <c r="D220" s="206" t="s">
        <v>160</v>
      </c>
      <c r="E220" s="207" t="s">
        <v>1138</v>
      </c>
      <c r="F220" s="208" t="s">
        <v>1139</v>
      </c>
      <c r="G220" s="209" t="s">
        <v>505</v>
      </c>
      <c r="H220" s="210">
        <v>4</v>
      </c>
      <c r="I220" s="211"/>
      <c r="J220" s="212">
        <f>ROUND(I220*H220,2)</f>
        <v>0</v>
      </c>
      <c r="K220" s="208" t="s">
        <v>164</v>
      </c>
      <c r="L220" s="46"/>
      <c r="M220" s="213" t="s">
        <v>19</v>
      </c>
      <c r="N220" s="214" t="s">
        <v>41</v>
      </c>
      <c r="O220" s="86"/>
      <c r="P220" s="215">
        <f>O220*H220</f>
        <v>0</v>
      </c>
      <c r="Q220" s="215">
        <v>0.17488999999999999</v>
      </c>
      <c r="R220" s="215">
        <f>Q220*H220</f>
        <v>0.69955999999999996</v>
      </c>
      <c r="S220" s="215">
        <v>0</v>
      </c>
      <c r="T220" s="216">
        <f>S220*H220</f>
        <v>0</v>
      </c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R220" s="217" t="s">
        <v>165</v>
      </c>
      <c r="AT220" s="217" t="s">
        <v>160</v>
      </c>
      <c r="AU220" s="217" t="s">
        <v>80</v>
      </c>
      <c r="AY220" s="19" t="s">
        <v>158</v>
      </c>
      <c r="BE220" s="218">
        <f>IF(N220="základní",J220,0)</f>
        <v>0</v>
      </c>
      <c r="BF220" s="218">
        <f>IF(N220="snížená",J220,0)</f>
        <v>0</v>
      </c>
      <c r="BG220" s="218">
        <f>IF(N220="zákl. přenesená",J220,0)</f>
        <v>0</v>
      </c>
      <c r="BH220" s="218">
        <f>IF(N220="sníž. přenesená",J220,0)</f>
        <v>0</v>
      </c>
      <c r="BI220" s="218">
        <f>IF(N220="nulová",J220,0)</f>
        <v>0</v>
      </c>
      <c r="BJ220" s="19" t="s">
        <v>78</v>
      </c>
      <c r="BK220" s="218">
        <f>ROUND(I220*H220,2)</f>
        <v>0</v>
      </c>
      <c r="BL220" s="19" t="s">
        <v>165</v>
      </c>
      <c r="BM220" s="217" t="s">
        <v>1140</v>
      </c>
    </row>
    <row r="221" s="2" customFormat="1">
      <c r="A221" s="40"/>
      <c r="B221" s="41"/>
      <c r="C221" s="42"/>
      <c r="D221" s="219" t="s">
        <v>167</v>
      </c>
      <c r="E221" s="42"/>
      <c r="F221" s="220" t="s">
        <v>1141</v>
      </c>
      <c r="G221" s="42"/>
      <c r="H221" s="42"/>
      <c r="I221" s="221"/>
      <c r="J221" s="42"/>
      <c r="K221" s="42"/>
      <c r="L221" s="46"/>
      <c r="M221" s="222"/>
      <c r="N221" s="223"/>
      <c r="O221" s="86"/>
      <c r="P221" s="86"/>
      <c r="Q221" s="86"/>
      <c r="R221" s="86"/>
      <c r="S221" s="86"/>
      <c r="T221" s="87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T221" s="19" t="s">
        <v>167</v>
      </c>
      <c r="AU221" s="19" t="s">
        <v>80</v>
      </c>
    </row>
    <row r="222" s="14" customFormat="1">
      <c r="A222" s="14"/>
      <c r="B222" s="235"/>
      <c r="C222" s="236"/>
      <c r="D222" s="226" t="s">
        <v>169</v>
      </c>
      <c r="E222" s="237" t="s">
        <v>19</v>
      </c>
      <c r="F222" s="238" t="s">
        <v>1142</v>
      </c>
      <c r="G222" s="236"/>
      <c r="H222" s="239">
        <v>4</v>
      </c>
      <c r="I222" s="240"/>
      <c r="J222" s="236"/>
      <c r="K222" s="236"/>
      <c r="L222" s="241"/>
      <c r="M222" s="242"/>
      <c r="N222" s="243"/>
      <c r="O222" s="243"/>
      <c r="P222" s="243"/>
      <c r="Q222" s="243"/>
      <c r="R222" s="243"/>
      <c r="S222" s="243"/>
      <c r="T222" s="24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45" t="s">
        <v>169</v>
      </c>
      <c r="AU222" s="245" t="s">
        <v>80</v>
      </c>
      <c r="AV222" s="14" t="s">
        <v>80</v>
      </c>
      <c r="AW222" s="14" t="s">
        <v>171</v>
      </c>
      <c r="AX222" s="14" t="s">
        <v>70</v>
      </c>
      <c r="AY222" s="245" t="s">
        <v>158</v>
      </c>
    </row>
    <row r="223" s="2" customFormat="1" ht="22.2" customHeight="1">
      <c r="A223" s="40"/>
      <c r="B223" s="41"/>
      <c r="C223" s="246" t="s">
        <v>421</v>
      </c>
      <c r="D223" s="246" t="s">
        <v>400</v>
      </c>
      <c r="E223" s="247" t="s">
        <v>1143</v>
      </c>
      <c r="F223" s="248" t="s">
        <v>1144</v>
      </c>
      <c r="G223" s="249" t="s">
        <v>505</v>
      </c>
      <c r="H223" s="250">
        <v>4</v>
      </c>
      <c r="I223" s="251"/>
      <c r="J223" s="252">
        <f>ROUND(I223*H223,2)</f>
        <v>0</v>
      </c>
      <c r="K223" s="248" t="s">
        <v>19</v>
      </c>
      <c r="L223" s="253"/>
      <c r="M223" s="254" t="s">
        <v>19</v>
      </c>
      <c r="N223" s="255" t="s">
        <v>41</v>
      </c>
      <c r="O223" s="86"/>
      <c r="P223" s="215">
        <f>O223*H223</f>
        <v>0</v>
      </c>
      <c r="Q223" s="215">
        <v>0.0035000000000000001</v>
      </c>
      <c r="R223" s="215">
        <f>Q223*H223</f>
        <v>0.014</v>
      </c>
      <c r="S223" s="215">
        <v>0</v>
      </c>
      <c r="T223" s="216">
        <f>S223*H223</f>
        <v>0</v>
      </c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R223" s="217" t="s">
        <v>215</v>
      </c>
      <c r="AT223" s="217" t="s">
        <v>400</v>
      </c>
      <c r="AU223" s="217" t="s">
        <v>80</v>
      </c>
      <c r="AY223" s="19" t="s">
        <v>158</v>
      </c>
      <c r="BE223" s="218">
        <f>IF(N223="základní",J223,0)</f>
        <v>0</v>
      </c>
      <c r="BF223" s="218">
        <f>IF(N223="snížená",J223,0)</f>
        <v>0</v>
      </c>
      <c r="BG223" s="218">
        <f>IF(N223="zákl. přenesená",J223,0)</f>
        <v>0</v>
      </c>
      <c r="BH223" s="218">
        <f>IF(N223="sníž. přenesená",J223,0)</f>
        <v>0</v>
      </c>
      <c r="BI223" s="218">
        <f>IF(N223="nulová",J223,0)</f>
        <v>0</v>
      </c>
      <c r="BJ223" s="19" t="s">
        <v>78</v>
      </c>
      <c r="BK223" s="218">
        <f>ROUND(I223*H223,2)</f>
        <v>0</v>
      </c>
      <c r="BL223" s="19" t="s">
        <v>165</v>
      </c>
      <c r="BM223" s="217" t="s">
        <v>1145</v>
      </c>
    </row>
    <row r="224" s="2" customFormat="1" ht="14.4" customHeight="1">
      <c r="A224" s="40"/>
      <c r="B224" s="41"/>
      <c r="C224" s="206" t="s">
        <v>427</v>
      </c>
      <c r="D224" s="206" t="s">
        <v>160</v>
      </c>
      <c r="E224" s="207" t="s">
        <v>1146</v>
      </c>
      <c r="F224" s="208" t="s">
        <v>1147</v>
      </c>
      <c r="G224" s="209" t="s">
        <v>505</v>
      </c>
      <c r="H224" s="210">
        <v>4</v>
      </c>
      <c r="I224" s="211"/>
      <c r="J224" s="212">
        <f>ROUND(I224*H224,2)</f>
        <v>0</v>
      </c>
      <c r="K224" s="208" t="s">
        <v>164</v>
      </c>
      <c r="L224" s="46"/>
      <c r="M224" s="213" t="s">
        <v>19</v>
      </c>
      <c r="N224" s="214" t="s">
        <v>41</v>
      </c>
      <c r="O224" s="86"/>
      <c r="P224" s="215">
        <f>O224*H224</f>
        <v>0</v>
      </c>
      <c r="Q224" s="215">
        <v>0.00016000000000000001</v>
      </c>
      <c r="R224" s="215">
        <f>Q224*H224</f>
        <v>0.00064000000000000005</v>
      </c>
      <c r="S224" s="215">
        <v>0</v>
      </c>
      <c r="T224" s="216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17" t="s">
        <v>165</v>
      </c>
      <c r="AT224" s="217" t="s">
        <v>160</v>
      </c>
      <c r="AU224" s="217" t="s">
        <v>80</v>
      </c>
      <c r="AY224" s="19" t="s">
        <v>158</v>
      </c>
      <c r="BE224" s="218">
        <f>IF(N224="základní",J224,0)</f>
        <v>0</v>
      </c>
      <c r="BF224" s="218">
        <f>IF(N224="snížená",J224,0)</f>
        <v>0</v>
      </c>
      <c r="BG224" s="218">
        <f>IF(N224="zákl. přenesená",J224,0)</f>
        <v>0</v>
      </c>
      <c r="BH224" s="218">
        <f>IF(N224="sníž. přenesená",J224,0)</f>
        <v>0</v>
      </c>
      <c r="BI224" s="218">
        <f>IF(N224="nulová",J224,0)</f>
        <v>0</v>
      </c>
      <c r="BJ224" s="19" t="s">
        <v>78</v>
      </c>
      <c r="BK224" s="218">
        <f>ROUND(I224*H224,2)</f>
        <v>0</v>
      </c>
      <c r="BL224" s="19" t="s">
        <v>165</v>
      </c>
      <c r="BM224" s="217" t="s">
        <v>1148</v>
      </c>
    </row>
    <row r="225" s="2" customFormat="1">
      <c r="A225" s="40"/>
      <c r="B225" s="41"/>
      <c r="C225" s="42"/>
      <c r="D225" s="219" t="s">
        <v>167</v>
      </c>
      <c r="E225" s="42"/>
      <c r="F225" s="220" t="s">
        <v>1149</v>
      </c>
      <c r="G225" s="42"/>
      <c r="H225" s="42"/>
      <c r="I225" s="221"/>
      <c r="J225" s="42"/>
      <c r="K225" s="42"/>
      <c r="L225" s="46"/>
      <c r="M225" s="222"/>
      <c r="N225" s="223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167</v>
      </c>
      <c r="AU225" s="19" t="s">
        <v>80</v>
      </c>
    </row>
    <row r="226" s="14" customFormat="1">
      <c r="A226" s="14"/>
      <c r="B226" s="235"/>
      <c r="C226" s="236"/>
      <c r="D226" s="226" t="s">
        <v>169</v>
      </c>
      <c r="E226" s="237" t="s">
        <v>19</v>
      </c>
      <c r="F226" s="238" t="s">
        <v>1150</v>
      </c>
      <c r="G226" s="236"/>
      <c r="H226" s="239">
        <v>4</v>
      </c>
      <c r="I226" s="240"/>
      <c r="J226" s="236"/>
      <c r="K226" s="236"/>
      <c r="L226" s="241"/>
      <c r="M226" s="242"/>
      <c r="N226" s="243"/>
      <c r="O226" s="243"/>
      <c r="P226" s="243"/>
      <c r="Q226" s="243"/>
      <c r="R226" s="243"/>
      <c r="S226" s="243"/>
      <c r="T226" s="24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45" t="s">
        <v>169</v>
      </c>
      <c r="AU226" s="245" t="s">
        <v>80</v>
      </c>
      <c r="AV226" s="14" t="s">
        <v>80</v>
      </c>
      <c r="AW226" s="14" t="s">
        <v>171</v>
      </c>
      <c r="AX226" s="14" t="s">
        <v>70</v>
      </c>
      <c r="AY226" s="245" t="s">
        <v>158</v>
      </c>
    </row>
    <row r="227" s="12" customFormat="1" ht="22.8" customHeight="1">
      <c r="A227" s="12"/>
      <c r="B227" s="190"/>
      <c r="C227" s="191"/>
      <c r="D227" s="192" t="s">
        <v>69</v>
      </c>
      <c r="E227" s="204" t="s">
        <v>165</v>
      </c>
      <c r="F227" s="204" t="s">
        <v>471</v>
      </c>
      <c r="G227" s="191"/>
      <c r="H227" s="191"/>
      <c r="I227" s="194"/>
      <c r="J227" s="205">
        <f>BK227</f>
        <v>0</v>
      </c>
      <c r="K227" s="191"/>
      <c r="L227" s="196"/>
      <c r="M227" s="197"/>
      <c r="N227" s="198"/>
      <c r="O227" s="198"/>
      <c r="P227" s="199">
        <f>SUM(P228:P231)</f>
        <v>0</v>
      </c>
      <c r="Q227" s="198"/>
      <c r="R227" s="199">
        <f>SUM(R228:R231)</f>
        <v>0</v>
      </c>
      <c r="S227" s="198"/>
      <c r="T227" s="200">
        <f>SUM(T228:T231)</f>
        <v>0</v>
      </c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R227" s="201" t="s">
        <v>78</v>
      </c>
      <c r="AT227" s="202" t="s">
        <v>69</v>
      </c>
      <c r="AU227" s="202" t="s">
        <v>78</v>
      </c>
      <c r="AY227" s="201" t="s">
        <v>158</v>
      </c>
      <c r="BK227" s="203">
        <f>SUM(BK228:BK231)</f>
        <v>0</v>
      </c>
    </row>
    <row r="228" s="2" customFormat="1" ht="14.4" customHeight="1">
      <c r="A228" s="40"/>
      <c r="B228" s="41"/>
      <c r="C228" s="206" t="s">
        <v>433</v>
      </c>
      <c r="D228" s="206" t="s">
        <v>160</v>
      </c>
      <c r="E228" s="207" t="s">
        <v>757</v>
      </c>
      <c r="F228" s="208" t="s">
        <v>758</v>
      </c>
      <c r="G228" s="209" t="s">
        <v>234</v>
      </c>
      <c r="H228" s="210">
        <v>1.3999999999999999</v>
      </c>
      <c r="I228" s="211"/>
      <c r="J228" s="212">
        <f>ROUND(I228*H228,2)</f>
        <v>0</v>
      </c>
      <c r="K228" s="208" t="s">
        <v>164</v>
      </c>
      <c r="L228" s="46"/>
      <c r="M228" s="213" t="s">
        <v>19</v>
      </c>
      <c r="N228" s="214" t="s">
        <v>41</v>
      </c>
      <c r="O228" s="86"/>
      <c r="P228" s="215">
        <f>O228*H228</f>
        <v>0</v>
      </c>
      <c r="Q228" s="215">
        <v>0</v>
      </c>
      <c r="R228" s="215">
        <f>Q228*H228</f>
        <v>0</v>
      </c>
      <c r="S228" s="215">
        <v>0</v>
      </c>
      <c r="T228" s="216">
        <f>S228*H228</f>
        <v>0</v>
      </c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R228" s="217" t="s">
        <v>165</v>
      </c>
      <c r="AT228" s="217" t="s">
        <v>160</v>
      </c>
      <c r="AU228" s="217" t="s">
        <v>80</v>
      </c>
      <c r="AY228" s="19" t="s">
        <v>158</v>
      </c>
      <c r="BE228" s="218">
        <f>IF(N228="základní",J228,0)</f>
        <v>0</v>
      </c>
      <c r="BF228" s="218">
        <f>IF(N228="snížená",J228,0)</f>
        <v>0</v>
      </c>
      <c r="BG228" s="218">
        <f>IF(N228="zákl. přenesená",J228,0)</f>
        <v>0</v>
      </c>
      <c r="BH228" s="218">
        <f>IF(N228="sníž. přenesená",J228,0)</f>
        <v>0</v>
      </c>
      <c r="BI228" s="218">
        <f>IF(N228="nulová",J228,0)</f>
        <v>0</v>
      </c>
      <c r="BJ228" s="19" t="s">
        <v>78</v>
      </c>
      <c r="BK228" s="218">
        <f>ROUND(I228*H228,2)</f>
        <v>0</v>
      </c>
      <c r="BL228" s="19" t="s">
        <v>165</v>
      </c>
      <c r="BM228" s="217" t="s">
        <v>1151</v>
      </c>
    </row>
    <row r="229" s="2" customFormat="1">
      <c r="A229" s="40"/>
      <c r="B229" s="41"/>
      <c r="C229" s="42"/>
      <c r="D229" s="219" t="s">
        <v>167</v>
      </c>
      <c r="E229" s="42"/>
      <c r="F229" s="220" t="s">
        <v>760</v>
      </c>
      <c r="G229" s="42"/>
      <c r="H229" s="42"/>
      <c r="I229" s="221"/>
      <c r="J229" s="42"/>
      <c r="K229" s="42"/>
      <c r="L229" s="46"/>
      <c r="M229" s="222"/>
      <c r="N229" s="223"/>
      <c r="O229" s="86"/>
      <c r="P229" s="86"/>
      <c r="Q229" s="86"/>
      <c r="R229" s="86"/>
      <c r="S229" s="86"/>
      <c r="T229" s="87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T229" s="19" t="s">
        <v>167</v>
      </c>
      <c r="AU229" s="19" t="s">
        <v>80</v>
      </c>
    </row>
    <row r="230" s="13" customFormat="1">
      <c r="A230" s="13"/>
      <c r="B230" s="224"/>
      <c r="C230" s="225"/>
      <c r="D230" s="226" t="s">
        <v>169</v>
      </c>
      <c r="E230" s="227" t="s">
        <v>19</v>
      </c>
      <c r="F230" s="228" t="s">
        <v>761</v>
      </c>
      <c r="G230" s="225"/>
      <c r="H230" s="227" t="s">
        <v>19</v>
      </c>
      <c r="I230" s="229"/>
      <c r="J230" s="225"/>
      <c r="K230" s="225"/>
      <c r="L230" s="230"/>
      <c r="M230" s="231"/>
      <c r="N230" s="232"/>
      <c r="O230" s="232"/>
      <c r="P230" s="232"/>
      <c r="Q230" s="232"/>
      <c r="R230" s="232"/>
      <c r="S230" s="232"/>
      <c r="T230" s="23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34" t="s">
        <v>169</v>
      </c>
      <c r="AU230" s="234" t="s">
        <v>80</v>
      </c>
      <c r="AV230" s="13" t="s">
        <v>78</v>
      </c>
      <c r="AW230" s="13" t="s">
        <v>171</v>
      </c>
      <c r="AX230" s="13" t="s">
        <v>70</v>
      </c>
      <c r="AY230" s="234" t="s">
        <v>158</v>
      </c>
    </row>
    <row r="231" s="14" customFormat="1">
      <c r="A231" s="14"/>
      <c r="B231" s="235"/>
      <c r="C231" s="236"/>
      <c r="D231" s="226" t="s">
        <v>169</v>
      </c>
      <c r="E231" s="237" t="s">
        <v>19</v>
      </c>
      <c r="F231" s="238" t="s">
        <v>1152</v>
      </c>
      <c r="G231" s="236"/>
      <c r="H231" s="239">
        <v>1.4000000000000001</v>
      </c>
      <c r="I231" s="240"/>
      <c r="J231" s="236"/>
      <c r="K231" s="236"/>
      <c r="L231" s="241"/>
      <c r="M231" s="242"/>
      <c r="N231" s="243"/>
      <c r="O231" s="243"/>
      <c r="P231" s="243"/>
      <c r="Q231" s="243"/>
      <c r="R231" s="243"/>
      <c r="S231" s="243"/>
      <c r="T231" s="24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45" t="s">
        <v>169</v>
      </c>
      <c r="AU231" s="245" t="s">
        <v>80</v>
      </c>
      <c r="AV231" s="14" t="s">
        <v>80</v>
      </c>
      <c r="AW231" s="14" t="s">
        <v>171</v>
      </c>
      <c r="AX231" s="14" t="s">
        <v>70</v>
      </c>
      <c r="AY231" s="245" t="s">
        <v>158</v>
      </c>
    </row>
    <row r="232" s="12" customFormat="1" ht="22.8" customHeight="1">
      <c r="A232" s="12"/>
      <c r="B232" s="190"/>
      <c r="C232" s="191"/>
      <c r="D232" s="192" t="s">
        <v>69</v>
      </c>
      <c r="E232" s="204" t="s">
        <v>197</v>
      </c>
      <c r="F232" s="204" t="s">
        <v>482</v>
      </c>
      <c r="G232" s="191"/>
      <c r="H232" s="191"/>
      <c r="I232" s="194"/>
      <c r="J232" s="205">
        <f>BK232</f>
        <v>0</v>
      </c>
      <c r="K232" s="191"/>
      <c r="L232" s="196"/>
      <c r="M232" s="197"/>
      <c r="N232" s="198"/>
      <c r="O232" s="198"/>
      <c r="P232" s="199">
        <f>SUM(P233:P249)</f>
        <v>0</v>
      </c>
      <c r="Q232" s="198"/>
      <c r="R232" s="199">
        <f>SUM(R233:R249)</f>
        <v>0</v>
      </c>
      <c r="S232" s="198"/>
      <c r="T232" s="200">
        <f>SUM(T233:T249)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01" t="s">
        <v>78</v>
      </c>
      <c r="AT232" s="202" t="s">
        <v>69</v>
      </c>
      <c r="AU232" s="202" t="s">
        <v>78</v>
      </c>
      <c r="AY232" s="201" t="s">
        <v>158</v>
      </c>
      <c r="BK232" s="203">
        <f>SUM(BK233:BK249)</f>
        <v>0</v>
      </c>
    </row>
    <row r="233" s="2" customFormat="1" ht="22.2" customHeight="1">
      <c r="A233" s="40"/>
      <c r="B233" s="41"/>
      <c r="C233" s="206" t="s">
        <v>439</v>
      </c>
      <c r="D233" s="206" t="s">
        <v>160</v>
      </c>
      <c r="E233" s="207" t="s">
        <v>484</v>
      </c>
      <c r="F233" s="208" t="s">
        <v>485</v>
      </c>
      <c r="G233" s="209" t="s">
        <v>223</v>
      </c>
      <c r="H233" s="210">
        <v>24</v>
      </c>
      <c r="I233" s="211"/>
      <c r="J233" s="212">
        <f>ROUND(I233*H233,2)</f>
        <v>0</v>
      </c>
      <c r="K233" s="208" t="s">
        <v>164</v>
      </c>
      <c r="L233" s="46"/>
      <c r="M233" s="213" t="s">
        <v>19</v>
      </c>
      <c r="N233" s="214" t="s">
        <v>41</v>
      </c>
      <c r="O233" s="86"/>
      <c r="P233" s="215">
        <f>O233*H233</f>
        <v>0</v>
      </c>
      <c r="Q233" s="215">
        <v>0</v>
      </c>
      <c r="R233" s="215">
        <f>Q233*H233</f>
        <v>0</v>
      </c>
      <c r="S233" s="215">
        <v>0</v>
      </c>
      <c r="T233" s="216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17" t="s">
        <v>165</v>
      </c>
      <c r="AT233" s="217" t="s">
        <v>160</v>
      </c>
      <c r="AU233" s="217" t="s">
        <v>80</v>
      </c>
      <c r="AY233" s="19" t="s">
        <v>158</v>
      </c>
      <c r="BE233" s="218">
        <f>IF(N233="základní",J233,0)</f>
        <v>0</v>
      </c>
      <c r="BF233" s="218">
        <f>IF(N233="snížená",J233,0)</f>
        <v>0</v>
      </c>
      <c r="BG233" s="218">
        <f>IF(N233="zákl. přenesená",J233,0)</f>
        <v>0</v>
      </c>
      <c r="BH233" s="218">
        <f>IF(N233="sníž. přenesená",J233,0)</f>
        <v>0</v>
      </c>
      <c r="BI233" s="218">
        <f>IF(N233="nulová",J233,0)</f>
        <v>0</v>
      </c>
      <c r="BJ233" s="19" t="s">
        <v>78</v>
      </c>
      <c r="BK233" s="218">
        <f>ROUND(I233*H233,2)</f>
        <v>0</v>
      </c>
      <c r="BL233" s="19" t="s">
        <v>165</v>
      </c>
      <c r="BM233" s="217" t="s">
        <v>1153</v>
      </c>
    </row>
    <row r="234" s="2" customFormat="1">
      <c r="A234" s="40"/>
      <c r="B234" s="41"/>
      <c r="C234" s="42"/>
      <c r="D234" s="219" t="s">
        <v>167</v>
      </c>
      <c r="E234" s="42"/>
      <c r="F234" s="220" t="s">
        <v>487</v>
      </c>
      <c r="G234" s="42"/>
      <c r="H234" s="42"/>
      <c r="I234" s="221"/>
      <c r="J234" s="42"/>
      <c r="K234" s="42"/>
      <c r="L234" s="46"/>
      <c r="M234" s="222"/>
      <c r="N234" s="223"/>
      <c r="O234" s="86"/>
      <c r="P234" s="86"/>
      <c r="Q234" s="86"/>
      <c r="R234" s="86"/>
      <c r="S234" s="86"/>
      <c r="T234" s="87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167</v>
      </c>
      <c r="AU234" s="19" t="s">
        <v>80</v>
      </c>
    </row>
    <row r="235" s="13" customFormat="1">
      <c r="A235" s="13"/>
      <c r="B235" s="224"/>
      <c r="C235" s="225"/>
      <c r="D235" s="226" t="s">
        <v>169</v>
      </c>
      <c r="E235" s="227" t="s">
        <v>19</v>
      </c>
      <c r="F235" s="228" t="s">
        <v>786</v>
      </c>
      <c r="G235" s="225"/>
      <c r="H235" s="227" t="s">
        <v>19</v>
      </c>
      <c r="I235" s="229"/>
      <c r="J235" s="225"/>
      <c r="K235" s="225"/>
      <c r="L235" s="230"/>
      <c r="M235" s="231"/>
      <c r="N235" s="232"/>
      <c r="O235" s="232"/>
      <c r="P235" s="232"/>
      <c r="Q235" s="232"/>
      <c r="R235" s="232"/>
      <c r="S235" s="232"/>
      <c r="T235" s="23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34" t="s">
        <v>169</v>
      </c>
      <c r="AU235" s="234" t="s">
        <v>80</v>
      </c>
      <c r="AV235" s="13" t="s">
        <v>78</v>
      </c>
      <c r="AW235" s="13" t="s">
        <v>171</v>
      </c>
      <c r="AX235" s="13" t="s">
        <v>70</v>
      </c>
      <c r="AY235" s="234" t="s">
        <v>158</v>
      </c>
    </row>
    <row r="236" s="14" customFormat="1">
      <c r="A236" s="14"/>
      <c r="B236" s="235"/>
      <c r="C236" s="236"/>
      <c r="D236" s="226" t="s">
        <v>169</v>
      </c>
      <c r="E236" s="237" t="s">
        <v>19</v>
      </c>
      <c r="F236" s="238" t="s">
        <v>1154</v>
      </c>
      <c r="G236" s="236"/>
      <c r="H236" s="239">
        <v>12</v>
      </c>
      <c r="I236" s="240"/>
      <c r="J236" s="236"/>
      <c r="K236" s="236"/>
      <c r="L236" s="241"/>
      <c r="M236" s="242"/>
      <c r="N236" s="243"/>
      <c r="O236" s="243"/>
      <c r="P236" s="243"/>
      <c r="Q236" s="243"/>
      <c r="R236" s="243"/>
      <c r="S236" s="243"/>
      <c r="T236" s="24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45" t="s">
        <v>169</v>
      </c>
      <c r="AU236" s="245" t="s">
        <v>80</v>
      </c>
      <c r="AV236" s="14" t="s">
        <v>80</v>
      </c>
      <c r="AW236" s="14" t="s">
        <v>171</v>
      </c>
      <c r="AX236" s="14" t="s">
        <v>70</v>
      </c>
      <c r="AY236" s="245" t="s">
        <v>158</v>
      </c>
    </row>
    <row r="237" s="14" customFormat="1">
      <c r="A237" s="14"/>
      <c r="B237" s="235"/>
      <c r="C237" s="236"/>
      <c r="D237" s="226" t="s">
        <v>169</v>
      </c>
      <c r="E237" s="236"/>
      <c r="F237" s="238" t="s">
        <v>1155</v>
      </c>
      <c r="G237" s="236"/>
      <c r="H237" s="239">
        <v>24</v>
      </c>
      <c r="I237" s="240"/>
      <c r="J237" s="236"/>
      <c r="K237" s="236"/>
      <c r="L237" s="241"/>
      <c r="M237" s="242"/>
      <c r="N237" s="243"/>
      <c r="O237" s="243"/>
      <c r="P237" s="243"/>
      <c r="Q237" s="243"/>
      <c r="R237" s="243"/>
      <c r="S237" s="243"/>
      <c r="T237" s="24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45" t="s">
        <v>169</v>
      </c>
      <c r="AU237" s="245" t="s">
        <v>80</v>
      </c>
      <c r="AV237" s="14" t="s">
        <v>80</v>
      </c>
      <c r="AW237" s="14" t="s">
        <v>4</v>
      </c>
      <c r="AX237" s="14" t="s">
        <v>78</v>
      </c>
      <c r="AY237" s="245" t="s">
        <v>158</v>
      </c>
    </row>
    <row r="238" s="2" customFormat="1" ht="22.2" customHeight="1">
      <c r="A238" s="40"/>
      <c r="B238" s="41"/>
      <c r="C238" s="206" t="s">
        <v>445</v>
      </c>
      <c r="D238" s="206" t="s">
        <v>160</v>
      </c>
      <c r="E238" s="207" t="s">
        <v>796</v>
      </c>
      <c r="F238" s="208" t="s">
        <v>797</v>
      </c>
      <c r="G238" s="209" t="s">
        <v>223</v>
      </c>
      <c r="H238" s="210">
        <v>12</v>
      </c>
      <c r="I238" s="211"/>
      <c r="J238" s="212">
        <f>ROUND(I238*H238,2)</f>
        <v>0</v>
      </c>
      <c r="K238" s="208" t="s">
        <v>164</v>
      </c>
      <c r="L238" s="46"/>
      <c r="M238" s="213" t="s">
        <v>19</v>
      </c>
      <c r="N238" s="214" t="s">
        <v>41</v>
      </c>
      <c r="O238" s="86"/>
      <c r="P238" s="215">
        <f>O238*H238</f>
        <v>0</v>
      </c>
      <c r="Q238" s="215">
        <v>0</v>
      </c>
      <c r="R238" s="215">
        <f>Q238*H238</f>
        <v>0</v>
      </c>
      <c r="S238" s="215">
        <v>0</v>
      </c>
      <c r="T238" s="216">
        <f>S238*H238</f>
        <v>0</v>
      </c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R238" s="217" t="s">
        <v>165</v>
      </c>
      <c r="AT238" s="217" t="s">
        <v>160</v>
      </c>
      <c r="AU238" s="217" t="s">
        <v>80</v>
      </c>
      <c r="AY238" s="19" t="s">
        <v>158</v>
      </c>
      <c r="BE238" s="218">
        <f>IF(N238="základní",J238,0)</f>
        <v>0</v>
      </c>
      <c r="BF238" s="218">
        <f>IF(N238="snížená",J238,0)</f>
        <v>0</v>
      </c>
      <c r="BG238" s="218">
        <f>IF(N238="zákl. přenesená",J238,0)</f>
        <v>0</v>
      </c>
      <c r="BH238" s="218">
        <f>IF(N238="sníž. přenesená",J238,0)</f>
        <v>0</v>
      </c>
      <c r="BI238" s="218">
        <f>IF(N238="nulová",J238,0)</f>
        <v>0</v>
      </c>
      <c r="BJ238" s="19" t="s">
        <v>78</v>
      </c>
      <c r="BK238" s="218">
        <f>ROUND(I238*H238,2)</f>
        <v>0</v>
      </c>
      <c r="BL238" s="19" t="s">
        <v>165</v>
      </c>
      <c r="BM238" s="217" t="s">
        <v>1156</v>
      </c>
    </row>
    <row r="239" s="2" customFormat="1">
      <c r="A239" s="40"/>
      <c r="B239" s="41"/>
      <c r="C239" s="42"/>
      <c r="D239" s="219" t="s">
        <v>167</v>
      </c>
      <c r="E239" s="42"/>
      <c r="F239" s="220" t="s">
        <v>799</v>
      </c>
      <c r="G239" s="42"/>
      <c r="H239" s="42"/>
      <c r="I239" s="221"/>
      <c r="J239" s="42"/>
      <c r="K239" s="42"/>
      <c r="L239" s="46"/>
      <c r="M239" s="222"/>
      <c r="N239" s="223"/>
      <c r="O239" s="86"/>
      <c r="P239" s="86"/>
      <c r="Q239" s="86"/>
      <c r="R239" s="86"/>
      <c r="S239" s="86"/>
      <c r="T239" s="87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T239" s="19" t="s">
        <v>167</v>
      </c>
      <c r="AU239" s="19" t="s">
        <v>80</v>
      </c>
    </row>
    <row r="240" s="13" customFormat="1">
      <c r="A240" s="13"/>
      <c r="B240" s="224"/>
      <c r="C240" s="225"/>
      <c r="D240" s="226" t="s">
        <v>169</v>
      </c>
      <c r="E240" s="227" t="s">
        <v>19</v>
      </c>
      <c r="F240" s="228" t="s">
        <v>800</v>
      </c>
      <c r="G240" s="225"/>
      <c r="H240" s="227" t="s">
        <v>19</v>
      </c>
      <c r="I240" s="229"/>
      <c r="J240" s="225"/>
      <c r="K240" s="225"/>
      <c r="L240" s="230"/>
      <c r="M240" s="231"/>
      <c r="N240" s="232"/>
      <c r="O240" s="232"/>
      <c r="P240" s="232"/>
      <c r="Q240" s="232"/>
      <c r="R240" s="232"/>
      <c r="S240" s="232"/>
      <c r="T240" s="23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34" t="s">
        <v>169</v>
      </c>
      <c r="AU240" s="234" t="s">
        <v>80</v>
      </c>
      <c r="AV240" s="13" t="s">
        <v>78</v>
      </c>
      <c r="AW240" s="13" t="s">
        <v>171</v>
      </c>
      <c r="AX240" s="13" t="s">
        <v>70</v>
      </c>
      <c r="AY240" s="234" t="s">
        <v>158</v>
      </c>
    </row>
    <row r="241" s="14" customFormat="1">
      <c r="A241" s="14"/>
      <c r="B241" s="235"/>
      <c r="C241" s="236"/>
      <c r="D241" s="226" t="s">
        <v>169</v>
      </c>
      <c r="E241" s="237" t="s">
        <v>19</v>
      </c>
      <c r="F241" s="238" t="s">
        <v>1154</v>
      </c>
      <c r="G241" s="236"/>
      <c r="H241" s="239">
        <v>12</v>
      </c>
      <c r="I241" s="240"/>
      <c r="J241" s="236"/>
      <c r="K241" s="236"/>
      <c r="L241" s="241"/>
      <c r="M241" s="242"/>
      <c r="N241" s="243"/>
      <c r="O241" s="243"/>
      <c r="P241" s="243"/>
      <c r="Q241" s="243"/>
      <c r="R241" s="243"/>
      <c r="S241" s="243"/>
      <c r="T241" s="24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45" t="s">
        <v>169</v>
      </c>
      <c r="AU241" s="245" t="s">
        <v>80</v>
      </c>
      <c r="AV241" s="14" t="s">
        <v>80</v>
      </c>
      <c r="AW241" s="14" t="s">
        <v>171</v>
      </c>
      <c r="AX241" s="14" t="s">
        <v>70</v>
      </c>
      <c r="AY241" s="245" t="s">
        <v>158</v>
      </c>
    </row>
    <row r="242" s="2" customFormat="1" ht="14.4" customHeight="1">
      <c r="A242" s="40"/>
      <c r="B242" s="41"/>
      <c r="C242" s="206" t="s">
        <v>452</v>
      </c>
      <c r="D242" s="206" t="s">
        <v>160</v>
      </c>
      <c r="E242" s="207" t="s">
        <v>809</v>
      </c>
      <c r="F242" s="208" t="s">
        <v>810</v>
      </c>
      <c r="G242" s="209" t="s">
        <v>223</v>
      </c>
      <c r="H242" s="210">
        <v>12</v>
      </c>
      <c r="I242" s="211"/>
      <c r="J242" s="212">
        <f>ROUND(I242*H242,2)</f>
        <v>0</v>
      </c>
      <c r="K242" s="208" t="s">
        <v>164</v>
      </c>
      <c r="L242" s="46"/>
      <c r="M242" s="213" t="s">
        <v>19</v>
      </c>
      <c r="N242" s="214" t="s">
        <v>41</v>
      </c>
      <c r="O242" s="86"/>
      <c r="P242" s="215">
        <f>O242*H242</f>
        <v>0</v>
      </c>
      <c r="Q242" s="215">
        <v>0</v>
      </c>
      <c r="R242" s="215">
        <f>Q242*H242</f>
        <v>0</v>
      </c>
      <c r="S242" s="215">
        <v>0</v>
      </c>
      <c r="T242" s="216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17" t="s">
        <v>165</v>
      </c>
      <c r="AT242" s="217" t="s">
        <v>160</v>
      </c>
      <c r="AU242" s="217" t="s">
        <v>80</v>
      </c>
      <c r="AY242" s="19" t="s">
        <v>158</v>
      </c>
      <c r="BE242" s="218">
        <f>IF(N242="základní",J242,0)</f>
        <v>0</v>
      </c>
      <c r="BF242" s="218">
        <f>IF(N242="snížená",J242,0)</f>
        <v>0</v>
      </c>
      <c r="BG242" s="218">
        <f>IF(N242="zákl. přenesená",J242,0)</f>
        <v>0</v>
      </c>
      <c r="BH242" s="218">
        <f>IF(N242="sníž. přenesená",J242,0)</f>
        <v>0</v>
      </c>
      <c r="BI242" s="218">
        <f>IF(N242="nulová",J242,0)</f>
        <v>0</v>
      </c>
      <c r="BJ242" s="19" t="s">
        <v>78</v>
      </c>
      <c r="BK242" s="218">
        <f>ROUND(I242*H242,2)</f>
        <v>0</v>
      </c>
      <c r="BL242" s="19" t="s">
        <v>165</v>
      </c>
      <c r="BM242" s="217" t="s">
        <v>1157</v>
      </c>
    </row>
    <row r="243" s="2" customFormat="1">
      <c r="A243" s="40"/>
      <c r="B243" s="41"/>
      <c r="C243" s="42"/>
      <c r="D243" s="219" t="s">
        <v>167</v>
      </c>
      <c r="E243" s="42"/>
      <c r="F243" s="220" t="s">
        <v>812</v>
      </c>
      <c r="G243" s="42"/>
      <c r="H243" s="42"/>
      <c r="I243" s="221"/>
      <c r="J243" s="42"/>
      <c r="K243" s="42"/>
      <c r="L243" s="46"/>
      <c r="M243" s="222"/>
      <c r="N243" s="223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167</v>
      </c>
      <c r="AU243" s="19" t="s">
        <v>80</v>
      </c>
    </row>
    <row r="244" s="2" customFormat="1" ht="14.4" customHeight="1">
      <c r="A244" s="40"/>
      <c r="B244" s="41"/>
      <c r="C244" s="206" t="s">
        <v>458</v>
      </c>
      <c r="D244" s="206" t="s">
        <v>160</v>
      </c>
      <c r="E244" s="207" t="s">
        <v>813</v>
      </c>
      <c r="F244" s="208" t="s">
        <v>814</v>
      </c>
      <c r="G244" s="209" t="s">
        <v>223</v>
      </c>
      <c r="H244" s="210">
        <v>12</v>
      </c>
      <c r="I244" s="211"/>
      <c r="J244" s="212">
        <f>ROUND(I244*H244,2)</f>
        <v>0</v>
      </c>
      <c r="K244" s="208" t="s">
        <v>164</v>
      </c>
      <c r="L244" s="46"/>
      <c r="M244" s="213" t="s">
        <v>19</v>
      </c>
      <c r="N244" s="214" t="s">
        <v>41</v>
      </c>
      <c r="O244" s="86"/>
      <c r="P244" s="215">
        <f>O244*H244</f>
        <v>0</v>
      </c>
      <c r="Q244" s="215">
        <v>0</v>
      </c>
      <c r="R244" s="215">
        <f>Q244*H244</f>
        <v>0</v>
      </c>
      <c r="S244" s="215">
        <v>0</v>
      </c>
      <c r="T244" s="216">
        <f>S244*H244</f>
        <v>0</v>
      </c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R244" s="217" t="s">
        <v>165</v>
      </c>
      <c r="AT244" s="217" t="s">
        <v>160</v>
      </c>
      <c r="AU244" s="217" t="s">
        <v>80</v>
      </c>
      <c r="AY244" s="19" t="s">
        <v>158</v>
      </c>
      <c r="BE244" s="218">
        <f>IF(N244="základní",J244,0)</f>
        <v>0</v>
      </c>
      <c r="BF244" s="218">
        <f>IF(N244="snížená",J244,0)</f>
        <v>0</v>
      </c>
      <c r="BG244" s="218">
        <f>IF(N244="zákl. přenesená",J244,0)</f>
        <v>0</v>
      </c>
      <c r="BH244" s="218">
        <f>IF(N244="sníž. přenesená",J244,0)</f>
        <v>0</v>
      </c>
      <c r="BI244" s="218">
        <f>IF(N244="nulová",J244,0)</f>
        <v>0</v>
      </c>
      <c r="BJ244" s="19" t="s">
        <v>78</v>
      </c>
      <c r="BK244" s="218">
        <f>ROUND(I244*H244,2)</f>
        <v>0</v>
      </c>
      <c r="BL244" s="19" t="s">
        <v>165</v>
      </c>
      <c r="BM244" s="217" t="s">
        <v>1158</v>
      </c>
    </row>
    <row r="245" s="2" customFormat="1">
      <c r="A245" s="40"/>
      <c r="B245" s="41"/>
      <c r="C245" s="42"/>
      <c r="D245" s="219" t="s">
        <v>167</v>
      </c>
      <c r="E245" s="42"/>
      <c r="F245" s="220" t="s">
        <v>816</v>
      </c>
      <c r="G245" s="42"/>
      <c r="H245" s="42"/>
      <c r="I245" s="221"/>
      <c r="J245" s="42"/>
      <c r="K245" s="42"/>
      <c r="L245" s="46"/>
      <c r="M245" s="222"/>
      <c r="N245" s="223"/>
      <c r="O245" s="86"/>
      <c r="P245" s="86"/>
      <c r="Q245" s="86"/>
      <c r="R245" s="86"/>
      <c r="S245" s="86"/>
      <c r="T245" s="87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T245" s="19" t="s">
        <v>167</v>
      </c>
      <c r="AU245" s="19" t="s">
        <v>80</v>
      </c>
    </row>
    <row r="246" s="2" customFormat="1" ht="22.2" customHeight="1">
      <c r="A246" s="40"/>
      <c r="B246" s="41"/>
      <c r="C246" s="206" t="s">
        <v>472</v>
      </c>
      <c r="D246" s="206" t="s">
        <v>160</v>
      </c>
      <c r="E246" s="207" t="s">
        <v>817</v>
      </c>
      <c r="F246" s="208" t="s">
        <v>818</v>
      </c>
      <c r="G246" s="209" t="s">
        <v>223</v>
      </c>
      <c r="H246" s="210">
        <v>12</v>
      </c>
      <c r="I246" s="211"/>
      <c r="J246" s="212">
        <f>ROUND(I246*H246,2)</f>
        <v>0</v>
      </c>
      <c r="K246" s="208" t="s">
        <v>164</v>
      </c>
      <c r="L246" s="46"/>
      <c r="M246" s="213" t="s">
        <v>19</v>
      </c>
      <c r="N246" s="214" t="s">
        <v>41</v>
      </c>
      <c r="O246" s="86"/>
      <c r="P246" s="215">
        <f>O246*H246</f>
        <v>0</v>
      </c>
      <c r="Q246" s="215">
        <v>0</v>
      </c>
      <c r="R246" s="215">
        <f>Q246*H246</f>
        <v>0</v>
      </c>
      <c r="S246" s="215">
        <v>0</v>
      </c>
      <c r="T246" s="216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17" t="s">
        <v>165</v>
      </c>
      <c r="AT246" s="217" t="s">
        <v>160</v>
      </c>
      <c r="AU246" s="217" t="s">
        <v>80</v>
      </c>
      <c r="AY246" s="19" t="s">
        <v>158</v>
      </c>
      <c r="BE246" s="218">
        <f>IF(N246="základní",J246,0)</f>
        <v>0</v>
      </c>
      <c r="BF246" s="218">
        <f>IF(N246="snížená",J246,0)</f>
        <v>0</v>
      </c>
      <c r="BG246" s="218">
        <f>IF(N246="zákl. přenesená",J246,0)</f>
        <v>0</v>
      </c>
      <c r="BH246" s="218">
        <f>IF(N246="sníž. přenesená",J246,0)</f>
        <v>0</v>
      </c>
      <c r="BI246" s="218">
        <f>IF(N246="nulová",J246,0)</f>
        <v>0</v>
      </c>
      <c r="BJ246" s="19" t="s">
        <v>78</v>
      </c>
      <c r="BK246" s="218">
        <f>ROUND(I246*H246,2)</f>
        <v>0</v>
      </c>
      <c r="BL246" s="19" t="s">
        <v>165</v>
      </c>
      <c r="BM246" s="217" t="s">
        <v>1159</v>
      </c>
    </row>
    <row r="247" s="2" customFormat="1">
      <c r="A247" s="40"/>
      <c r="B247" s="41"/>
      <c r="C247" s="42"/>
      <c r="D247" s="219" t="s">
        <v>167</v>
      </c>
      <c r="E247" s="42"/>
      <c r="F247" s="220" t="s">
        <v>820</v>
      </c>
      <c r="G247" s="42"/>
      <c r="H247" s="42"/>
      <c r="I247" s="221"/>
      <c r="J247" s="42"/>
      <c r="K247" s="42"/>
      <c r="L247" s="46"/>
      <c r="M247" s="222"/>
      <c r="N247" s="223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167</v>
      </c>
      <c r="AU247" s="19" t="s">
        <v>80</v>
      </c>
    </row>
    <row r="248" s="13" customFormat="1">
      <c r="A248" s="13"/>
      <c r="B248" s="224"/>
      <c r="C248" s="225"/>
      <c r="D248" s="226" t="s">
        <v>169</v>
      </c>
      <c r="E248" s="227" t="s">
        <v>19</v>
      </c>
      <c r="F248" s="228" t="s">
        <v>821</v>
      </c>
      <c r="G248" s="225"/>
      <c r="H248" s="227" t="s">
        <v>19</v>
      </c>
      <c r="I248" s="229"/>
      <c r="J248" s="225"/>
      <c r="K248" s="225"/>
      <c r="L248" s="230"/>
      <c r="M248" s="231"/>
      <c r="N248" s="232"/>
      <c r="O248" s="232"/>
      <c r="P248" s="232"/>
      <c r="Q248" s="232"/>
      <c r="R248" s="232"/>
      <c r="S248" s="232"/>
      <c r="T248" s="23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34" t="s">
        <v>169</v>
      </c>
      <c r="AU248" s="234" t="s">
        <v>80</v>
      </c>
      <c r="AV248" s="13" t="s">
        <v>78</v>
      </c>
      <c r="AW248" s="13" t="s">
        <v>171</v>
      </c>
      <c r="AX248" s="13" t="s">
        <v>70</v>
      </c>
      <c r="AY248" s="234" t="s">
        <v>158</v>
      </c>
    </row>
    <row r="249" s="14" customFormat="1">
      <c r="A249" s="14"/>
      <c r="B249" s="235"/>
      <c r="C249" s="236"/>
      <c r="D249" s="226" t="s">
        <v>169</v>
      </c>
      <c r="E249" s="237" t="s">
        <v>19</v>
      </c>
      <c r="F249" s="238" t="s">
        <v>1154</v>
      </c>
      <c r="G249" s="236"/>
      <c r="H249" s="239">
        <v>12</v>
      </c>
      <c r="I249" s="240"/>
      <c r="J249" s="236"/>
      <c r="K249" s="236"/>
      <c r="L249" s="241"/>
      <c r="M249" s="242"/>
      <c r="N249" s="243"/>
      <c r="O249" s="243"/>
      <c r="P249" s="243"/>
      <c r="Q249" s="243"/>
      <c r="R249" s="243"/>
      <c r="S249" s="243"/>
      <c r="T249" s="24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45" t="s">
        <v>169</v>
      </c>
      <c r="AU249" s="245" t="s">
        <v>80</v>
      </c>
      <c r="AV249" s="14" t="s">
        <v>80</v>
      </c>
      <c r="AW249" s="14" t="s">
        <v>171</v>
      </c>
      <c r="AX249" s="14" t="s">
        <v>70</v>
      </c>
      <c r="AY249" s="245" t="s">
        <v>158</v>
      </c>
    </row>
    <row r="250" s="12" customFormat="1" ht="22.8" customHeight="1">
      <c r="A250" s="12"/>
      <c r="B250" s="190"/>
      <c r="C250" s="191"/>
      <c r="D250" s="192" t="s">
        <v>69</v>
      </c>
      <c r="E250" s="204" t="s">
        <v>215</v>
      </c>
      <c r="F250" s="204" t="s">
        <v>491</v>
      </c>
      <c r="G250" s="191"/>
      <c r="H250" s="191"/>
      <c r="I250" s="194"/>
      <c r="J250" s="205">
        <f>BK250</f>
        <v>0</v>
      </c>
      <c r="K250" s="191"/>
      <c r="L250" s="196"/>
      <c r="M250" s="197"/>
      <c r="N250" s="198"/>
      <c r="O250" s="198"/>
      <c r="P250" s="199">
        <f>SUM(P251:P373)</f>
        <v>0</v>
      </c>
      <c r="Q250" s="198"/>
      <c r="R250" s="199">
        <f>SUM(R251:R373)</f>
        <v>1.4052281</v>
      </c>
      <c r="S250" s="198"/>
      <c r="T250" s="200">
        <f>SUM(T251:T373)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01" t="s">
        <v>78</v>
      </c>
      <c r="AT250" s="202" t="s">
        <v>69</v>
      </c>
      <c r="AU250" s="202" t="s">
        <v>78</v>
      </c>
      <c r="AY250" s="201" t="s">
        <v>158</v>
      </c>
      <c r="BK250" s="203">
        <f>SUM(BK251:BK373)</f>
        <v>0</v>
      </c>
    </row>
    <row r="251" s="2" customFormat="1" ht="14.4" customHeight="1">
      <c r="A251" s="40"/>
      <c r="B251" s="41"/>
      <c r="C251" s="206" t="s">
        <v>483</v>
      </c>
      <c r="D251" s="206" t="s">
        <v>160</v>
      </c>
      <c r="E251" s="207" t="s">
        <v>1160</v>
      </c>
      <c r="F251" s="208" t="s">
        <v>1161</v>
      </c>
      <c r="G251" s="209" t="s">
        <v>505</v>
      </c>
      <c r="H251" s="210">
        <v>1</v>
      </c>
      <c r="I251" s="211"/>
      <c r="J251" s="212">
        <f>ROUND(I251*H251,2)</f>
        <v>0</v>
      </c>
      <c r="K251" s="208" t="s">
        <v>164</v>
      </c>
      <c r="L251" s="46"/>
      <c r="M251" s="213" t="s">
        <v>19</v>
      </c>
      <c r="N251" s="214" t="s">
        <v>41</v>
      </c>
      <c r="O251" s="86"/>
      <c r="P251" s="215">
        <f>O251*H251</f>
        <v>0</v>
      </c>
      <c r="Q251" s="215">
        <v>0.00109</v>
      </c>
      <c r="R251" s="215">
        <f>Q251*H251</f>
        <v>0.00109</v>
      </c>
      <c r="S251" s="215">
        <v>0</v>
      </c>
      <c r="T251" s="216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17" t="s">
        <v>165</v>
      </c>
      <c r="AT251" s="217" t="s">
        <v>160</v>
      </c>
      <c r="AU251" s="217" t="s">
        <v>80</v>
      </c>
      <c r="AY251" s="19" t="s">
        <v>158</v>
      </c>
      <c r="BE251" s="218">
        <f>IF(N251="základní",J251,0)</f>
        <v>0</v>
      </c>
      <c r="BF251" s="218">
        <f>IF(N251="snížená",J251,0)</f>
        <v>0</v>
      </c>
      <c r="BG251" s="218">
        <f>IF(N251="zákl. přenesená",J251,0)</f>
        <v>0</v>
      </c>
      <c r="BH251" s="218">
        <f>IF(N251="sníž. přenesená",J251,0)</f>
        <v>0</v>
      </c>
      <c r="BI251" s="218">
        <f>IF(N251="nulová",J251,0)</f>
        <v>0</v>
      </c>
      <c r="BJ251" s="19" t="s">
        <v>78</v>
      </c>
      <c r="BK251" s="218">
        <f>ROUND(I251*H251,2)</f>
        <v>0</v>
      </c>
      <c r="BL251" s="19" t="s">
        <v>165</v>
      </c>
      <c r="BM251" s="217" t="s">
        <v>1162</v>
      </c>
    </row>
    <row r="252" s="2" customFormat="1">
      <c r="A252" s="40"/>
      <c r="B252" s="41"/>
      <c r="C252" s="42"/>
      <c r="D252" s="219" t="s">
        <v>167</v>
      </c>
      <c r="E252" s="42"/>
      <c r="F252" s="220" t="s">
        <v>1163</v>
      </c>
      <c r="G252" s="42"/>
      <c r="H252" s="42"/>
      <c r="I252" s="221"/>
      <c r="J252" s="42"/>
      <c r="K252" s="42"/>
      <c r="L252" s="46"/>
      <c r="M252" s="222"/>
      <c r="N252" s="223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167</v>
      </c>
      <c r="AU252" s="19" t="s">
        <v>80</v>
      </c>
    </row>
    <row r="253" s="13" customFormat="1">
      <c r="A253" s="13"/>
      <c r="B253" s="224"/>
      <c r="C253" s="225"/>
      <c r="D253" s="226" t="s">
        <v>169</v>
      </c>
      <c r="E253" s="227" t="s">
        <v>19</v>
      </c>
      <c r="F253" s="228" t="s">
        <v>85</v>
      </c>
      <c r="G253" s="225"/>
      <c r="H253" s="227" t="s">
        <v>19</v>
      </c>
      <c r="I253" s="229"/>
      <c r="J253" s="225"/>
      <c r="K253" s="225"/>
      <c r="L253" s="230"/>
      <c r="M253" s="231"/>
      <c r="N253" s="232"/>
      <c r="O253" s="232"/>
      <c r="P253" s="232"/>
      <c r="Q253" s="232"/>
      <c r="R253" s="232"/>
      <c r="S253" s="232"/>
      <c r="T253" s="23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34" t="s">
        <v>169</v>
      </c>
      <c r="AU253" s="234" t="s">
        <v>80</v>
      </c>
      <c r="AV253" s="13" t="s">
        <v>78</v>
      </c>
      <c r="AW253" s="13" t="s">
        <v>171</v>
      </c>
      <c r="AX253" s="13" t="s">
        <v>70</v>
      </c>
      <c r="AY253" s="234" t="s">
        <v>158</v>
      </c>
    </row>
    <row r="254" s="14" customFormat="1">
      <c r="A254" s="14"/>
      <c r="B254" s="235"/>
      <c r="C254" s="236"/>
      <c r="D254" s="226" t="s">
        <v>169</v>
      </c>
      <c r="E254" s="237" t="s">
        <v>19</v>
      </c>
      <c r="F254" s="238" t="s">
        <v>78</v>
      </c>
      <c r="G254" s="236"/>
      <c r="H254" s="239">
        <v>1</v>
      </c>
      <c r="I254" s="240"/>
      <c r="J254" s="236"/>
      <c r="K254" s="236"/>
      <c r="L254" s="241"/>
      <c r="M254" s="242"/>
      <c r="N254" s="243"/>
      <c r="O254" s="243"/>
      <c r="P254" s="243"/>
      <c r="Q254" s="243"/>
      <c r="R254" s="243"/>
      <c r="S254" s="243"/>
      <c r="T254" s="24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45" t="s">
        <v>169</v>
      </c>
      <c r="AU254" s="245" t="s">
        <v>80</v>
      </c>
      <c r="AV254" s="14" t="s">
        <v>80</v>
      </c>
      <c r="AW254" s="14" t="s">
        <v>171</v>
      </c>
      <c r="AX254" s="14" t="s">
        <v>70</v>
      </c>
      <c r="AY254" s="245" t="s">
        <v>158</v>
      </c>
    </row>
    <row r="255" s="15" customFormat="1">
      <c r="A255" s="15"/>
      <c r="B255" s="256"/>
      <c r="C255" s="257"/>
      <c r="D255" s="226" t="s">
        <v>169</v>
      </c>
      <c r="E255" s="258" t="s">
        <v>19</v>
      </c>
      <c r="F255" s="259" t="s">
        <v>470</v>
      </c>
      <c r="G255" s="257"/>
      <c r="H255" s="260">
        <v>1</v>
      </c>
      <c r="I255" s="261"/>
      <c r="J255" s="257"/>
      <c r="K255" s="257"/>
      <c r="L255" s="262"/>
      <c r="M255" s="263"/>
      <c r="N255" s="264"/>
      <c r="O255" s="264"/>
      <c r="P255" s="264"/>
      <c r="Q255" s="264"/>
      <c r="R255" s="264"/>
      <c r="S255" s="264"/>
      <c r="T255" s="26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6" t="s">
        <v>169</v>
      </c>
      <c r="AU255" s="266" t="s">
        <v>80</v>
      </c>
      <c r="AV255" s="15" t="s">
        <v>165</v>
      </c>
      <c r="AW255" s="15" t="s">
        <v>171</v>
      </c>
      <c r="AX255" s="15" t="s">
        <v>78</v>
      </c>
      <c r="AY255" s="266" t="s">
        <v>158</v>
      </c>
    </row>
    <row r="256" s="2" customFormat="1" ht="14.4" customHeight="1">
      <c r="A256" s="40"/>
      <c r="B256" s="41"/>
      <c r="C256" s="246" t="s">
        <v>492</v>
      </c>
      <c r="D256" s="246" t="s">
        <v>400</v>
      </c>
      <c r="E256" s="247" t="s">
        <v>1164</v>
      </c>
      <c r="F256" s="248" t="s">
        <v>1165</v>
      </c>
      <c r="G256" s="249" t="s">
        <v>505</v>
      </c>
      <c r="H256" s="250">
        <v>1</v>
      </c>
      <c r="I256" s="251"/>
      <c r="J256" s="252">
        <f>ROUND(I256*H256,2)</f>
        <v>0</v>
      </c>
      <c r="K256" s="248" t="s">
        <v>164</v>
      </c>
      <c r="L256" s="253"/>
      <c r="M256" s="254" t="s">
        <v>19</v>
      </c>
      <c r="N256" s="255" t="s">
        <v>41</v>
      </c>
      <c r="O256" s="86"/>
      <c r="P256" s="215">
        <f>O256*H256</f>
        <v>0</v>
      </c>
      <c r="Q256" s="215">
        <v>0.0161</v>
      </c>
      <c r="R256" s="215">
        <f>Q256*H256</f>
        <v>0.0161</v>
      </c>
      <c r="S256" s="215">
        <v>0</v>
      </c>
      <c r="T256" s="216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17" t="s">
        <v>215</v>
      </c>
      <c r="AT256" s="217" t="s">
        <v>400</v>
      </c>
      <c r="AU256" s="217" t="s">
        <v>80</v>
      </c>
      <c r="AY256" s="19" t="s">
        <v>158</v>
      </c>
      <c r="BE256" s="218">
        <f>IF(N256="základní",J256,0)</f>
        <v>0</v>
      </c>
      <c r="BF256" s="218">
        <f>IF(N256="snížená",J256,0)</f>
        <v>0</v>
      </c>
      <c r="BG256" s="218">
        <f>IF(N256="zákl. přenesená",J256,0)</f>
        <v>0</v>
      </c>
      <c r="BH256" s="218">
        <f>IF(N256="sníž. přenesená",J256,0)</f>
        <v>0</v>
      </c>
      <c r="BI256" s="218">
        <f>IF(N256="nulová",J256,0)</f>
        <v>0</v>
      </c>
      <c r="BJ256" s="19" t="s">
        <v>78</v>
      </c>
      <c r="BK256" s="218">
        <f>ROUND(I256*H256,2)</f>
        <v>0</v>
      </c>
      <c r="BL256" s="19" t="s">
        <v>165</v>
      </c>
      <c r="BM256" s="217" t="s">
        <v>1166</v>
      </c>
    </row>
    <row r="257" s="13" customFormat="1">
      <c r="A257" s="13"/>
      <c r="B257" s="224"/>
      <c r="C257" s="225"/>
      <c r="D257" s="226" t="s">
        <v>169</v>
      </c>
      <c r="E257" s="227" t="s">
        <v>19</v>
      </c>
      <c r="F257" s="228" t="s">
        <v>85</v>
      </c>
      <c r="G257" s="225"/>
      <c r="H257" s="227" t="s">
        <v>19</v>
      </c>
      <c r="I257" s="229"/>
      <c r="J257" s="225"/>
      <c r="K257" s="225"/>
      <c r="L257" s="230"/>
      <c r="M257" s="231"/>
      <c r="N257" s="232"/>
      <c r="O257" s="232"/>
      <c r="P257" s="232"/>
      <c r="Q257" s="232"/>
      <c r="R257" s="232"/>
      <c r="S257" s="232"/>
      <c r="T257" s="23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34" t="s">
        <v>169</v>
      </c>
      <c r="AU257" s="234" t="s">
        <v>80</v>
      </c>
      <c r="AV257" s="13" t="s">
        <v>78</v>
      </c>
      <c r="AW257" s="13" t="s">
        <v>171</v>
      </c>
      <c r="AX257" s="13" t="s">
        <v>70</v>
      </c>
      <c r="AY257" s="234" t="s">
        <v>158</v>
      </c>
    </row>
    <row r="258" s="14" customFormat="1">
      <c r="A258" s="14"/>
      <c r="B258" s="235"/>
      <c r="C258" s="236"/>
      <c r="D258" s="226" t="s">
        <v>169</v>
      </c>
      <c r="E258" s="237" t="s">
        <v>19</v>
      </c>
      <c r="F258" s="238" t="s">
        <v>78</v>
      </c>
      <c r="G258" s="236"/>
      <c r="H258" s="239">
        <v>1</v>
      </c>
      <c r="I258" s="240"/>
      <c r="J258" s="236"/>
      <c r="K258" s="236"/>
      <c r="L258" s="241"/>
      <c r="M258" s="242"/>
      <c r="N258" s="243"/>
      <c r="O258" s="243"/>
      <c r="P258" s="243"/>
      <c r="Q258" s="243"/>
      <c r="R258" s="243"/>
      <c r="S258" s="243"/>
      <c r="T258" s="24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45" t="s">
        <v>169</v>
      </c>
      <c r="AU258" s="245" t="s">
        <v>80</v>
      </c>
      <c r="AV258" s="14" t="s">
        <v>80</v>
      </c>
      <c r="AW258" s="14" t="s">
        <v>171</v>
      </c>
      <c r="AX258" s="14" t="s">
        <v>70</v>
      </c>
      <c r="AY258" s="245" t="s">
        <v>158</v>
      </c>
    </row>
    <row r="259" s="15" customFormat="1">
      <c r="A259" s="15"/>
      <c r="B259" s="256"/>
      <c r="C259" s="257"/>
      <c r="D259" s="226" t="s">
        <v>169</v>
      </c>
      <c r="E259" s="258" t="s">
        <v>19</v>
      </c>
      <c r="F259" s="259" t="s">
        <v>470</v>
      </c>
      <c r="G259" s="257"/>
      <c r="H259" s="260">
        <v>1</v>
      </c>
      <c r="I259" s="261"/>
      <c r="J259" s="257"/>
      <c r="K259" s="257"/>
      <c r="L259" s="262"/>
      <c r="M259" s="263"/>
      <c r="N259" s="264"/>
      <c r="O259" s="264"/>
      <c r="P259" s="264"/>
      <c r="Q259" s="264"/>
      <c r="R259" s="264"/>
      <c r="S259" s="264"/>
      <c r="T259" s="265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66" t="s">
        <v>169</v>
      </c>
      <c r="AU259" s="266" t="s">
        <v>80</v>
      </c>
      <c r="AV259" s="15" t="s">
        <v>165</v>
      </c>
      <c r="AW259" s="15" t="s">
        <v>171</v>
      </c>
      <c r="AX259" s="15" t="s">
        <v>78</v>
      </c>
      <c r="AY259" s="266" t="s">
        <v>158</v>
      </c>
    </row>
    <row r="260" s="2" customFormat="1" ht="14.4" customHeight="1">
      <c r="A260" s="40"/>
      <c r="B260" s="41"/>
      <c r="C260" s="206" t="s">
        <v>497</v>
      </c>
      <c r="D260" s="206" t="s">
        <v>160</v>
      </c>
      <c r="E260" s="207" t="s">
        <v>1167</v>
      </c>
      <c r="F260" s="208" t="s">
        <v>1168</v>
      </c>
      <c r="G260" s="209" t="s">
        <v>505</v>
      </c>
      <c r="H260" s="210">
        <v>1</v>
      </c>
      <c r="I260" s="211"/>
      <c r="J260" s="212">
        <f>ROUND(I260*H260,2)</f>
        <v>0</v>
      </c>
      <c r="K260" s="208" t="s">
        <v>164</v>
      </c>
      <c r="L260" s="46"/>
      <c r="M260" s="213" t="s">
        <v>19</v>
      </c>
      <c r="N260" s="214" t="s">
        <v>41</v>
      </c>
      <c r="O260" s="86"/>
      <c r="P260" s="215">
        <f>O260*H260</f>
        <v>0</v>
      </c>
      <c r="Q260" s="215">
        <v>0.00114</v>
      </c>
      <c r="R260" s="215">
        <f>Q260*H260</f>
        <v>0.00114</v>
      </c>
      <c r="S260" s="215">
        <v>0</v>
      </c>
      <c r="T260" s="216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17" t="s">
        <v>165</v>
      </c>
      <c r="AT260" s="217" t="s">
        <v>160</v>
      </c>
      <c r="AU260" s="217" t="s">
        <v>80</v>
      </c>
      <c r="AY260" s="19" t="s">
        <v>158</v>
      </c>
      <c r="BE260" s="218">
        <f>IF(N260="základní",J260,0)</f>
        <v>0</v>
      </c>
      <c r="BF260" s="218">
        <f>IF(N260="snížená",J260,0)</f>
        <v>0</v>
      </c>
      <c r="BG260" s="218">
        <f>IF(N260="zákl. přenesená",J260,0)</f>
        <v>0</v>
      </c>
      <c r="BH260" s="218">
        <f>IF(N260="sníž. přenesená",J260,0)</f>
        <v>0</v>
      </c>
      <c r="BI260" s="218">
        <f>IF(N260="nulová",J260,0)</f>
        <v>0</v>
      </c>
      <c r="BJ260" s="19" t="s">
        <v>78</v>
      </c>
      <c r="BK260" s="218">
        <f>ROUND(I260*H260,2)</f>
        <v>0</v>
      </c>
      <c r="BL260" s="19" t="s">
        <v>165</v>
      </c>
      <c r="BM260" s="217" t="s">
        <v>1169</v>
      </c>
    </row>
    <row r="261" s="2" customFormat="1">
      <c r="A261" s="40"/>
      <c r="B261" s="41"/>
      <c r="C261" s="42"/>
      <c r="D261" s="219" t="s">
        <v>167</v>
      </c>
      <c r="E261" s="42"/>
      <c r="F261" s="220" t="s">
        <v>1170</v>
      </c>
      <c r="G261" s="42"/>
      <c r="H261" s="42"/>
      <c r="I261" s="221"/>
      <c r="J261" s="42"/>
      <c r="K261" s="42"/>
      <c r="L261" s="46"/>
      <c r="M261" s="222"/>
      <c r="N261" s="223"/>
      <c r="O261" s="86"/>
      <c r="P261" s="86"/>
      <c r="Q261" s="86"/>
      <c r="R261" s="86"/>
      <c r="S261" s="86"/>
      <c r="T261" s="87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167</v>
      </c>
      <c r="AU261" s="19" t="s">
        <v>80</v>
      </c>
    </row>
    <row r="262" s="13" customFormat="1">
      <c r="A262" s="13"/>
      <c r="B262" s="224"/>
      <c r="C262" s="225"/>
      <c r="D262" s="226" t="s">
        <v>169</v>
      </c>
      <c r="E262" s="227" t="s">
        <v>19</v>
      </c>
      <c r="F262" s="228" t="s">
        <v>85</v>
      </c>
      <c r="G262" s="225"/>
      <c r="H262" s="227" t="s">
        <v>19</v>
      </c>
      <c r="I262" s="229"/>
      <c r="J262" s="225"/>
      <c r="K262" s="225"/>
      <c r="L262" s="230"/>
      <c r="M262" s="231"/>
      <c r="N262" s="232"/>
      <c r="O262" s="232"/>
      <c r="P262" s="232"/>
      <c r="Q262" s="232"/>
      <c r="R262" s="232"/>
      <c r="S262" s="232"/>
      <c r="T262" s="23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34" t="s">
        <v>169</v>
      </c>
      <c r="AU262" s="234" t="s">
        <v>80</v>
      </c>
      <c r="AV262" s="13" t="s">
        <v>78</v>
      </c>
      <c r="AW262" s="13" t="s">
        <v>171</v>
      </c>
      <c r="AX262" s="13" t="s">
        <v>70</v>
      </c>
      <c r="AY262" s="234" t="s">
        <v>158</v>
      </c>
    </row>
    <row r="263" s="14" customFormat="1">
      <c r="A263" s="14"/>
      <c r="B263" s="235"/>
      <c r="C263" s="236"/>
      <c r="D263" s="226" t="s">
        <v>169</v>
      </c>
      <c r="E263" s="237" t="s">
        <v>19</v>
      </c>
      <c r="F263" s="238" t="s">
        <v>78</v>
      </c>
      <c r="G263" s="236"/>
      <c r="H263" s="239">
        <v>1</v>
      </c>
      <c r="I263" s="240"/>
      <c r="J263" s="236"/>
      <c r="K263" s="236"/>
      <c r="L263" s="241"/>
      <c r="M263" s="242"/>
      <c r="N263" s="243"/>
      <c r="O263" s="243"/>
      <c r="P263" s="243"/>
      <c r="Q263" s="243"/>
      <c r="R263" s="243"/>
      <c r="S263" s="243"/>
      <c r="T263" s="24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45" t="s">
        <v>169</v>
      </c>
      <c r="AU263" s="245" t="s">
        <v>80</v>
      </c>
      <c r="AV263" s="14" t="s">
        <v>80</v>
      </c>
      <c r="AW263" s="14" t="s">
        <v>171</v>
      </c>
      <c r="AX263" s="14" t="s">
        <v>70</v>
      </c>
      <c r="AY263" s="245" t="s">
        <v>158</v>
      </c>
    </row>
    <row r="264" s="15" customFormat="1">
      <c r="A264" s="15"/>
      <c r="B264" s="256"/>
      <c r="C264" s="257"/>
      <c r="D264" s="226" t="s">
        <v>169</v>
      </c>
      <c r="E264" s="258" t="s">
        <v>19</v>
      </c>
      <c r="F264" s="259" t="s">
        <v>470</v>
      </c>
      <c r="G264" s="257"/>
      <c r="H264" s="260">
        <v>1</v>
      </c>
      <c r="I264" s="261"/>
      <c r="J264" s="257"/>
      <c r="K264" s="257"/>
      <c r="L264" s="262"/>
      <c r="M264" s="263"/>
      <c r="N264" s="264"/>
      <c r="O264" s="264"/>
      <c r="P264" s="264"/>
      <c r="Q264" s="264"/>
      <c r="R264" s="264"/>
      <c r="S264" s="264"/>
      <c r="T264" s="26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6" t="s">
        <v>169</v>
      </c>
      <c r="AU264" s="266" t="s">
        <v>80</v>
      </c>
      <c r="AV264" s="15" t="s">
        <v>165</v>
      </c>
      <c r="AW264" s="15" t="s">
        <v>171</v>
      </c>
      <c r="AX264" s="15" t="s">
        <v>78</v>
      </c>
      <c r="AY264" s="266" t="s">
        <v>158</v>
      </c>
    </row>
    <row r="265" s="2" customFormat="1" ht="19.8" customHeight="1">
      <c r="A265" s="40"/>
      <c r="B265" s="41"/>
      <c r="C265" s="246" t="s">
        <v>502</v>
      </c>
      <c r="D265" s="246" t="s">
        <v>400</v>
      </c>
      <c r="E265" s="247" t="s">
        <v>1171</v>
      </c>
      <c r="F265" s="248" t="s">
        <v>1172</v>
      </c>
      <c r="G265" s="249" t="s">
        <v>505</v>
      </c>
      <c r="H265" s="250">
        <v>1</v>
      </c>
      <c r="I265" s="251"/>
      <c r="J265" s="252">
        <f>ROUND(I265*H265,2)</f>
        <v>0</v>
      </c>
      <c r="K265" s="248" t="s">
        <v>164</v>
      </c>
      <c r="L265" s="253"/>
      <c r="M265" s="254" t="s">
        <v>19</v>
      </c>
      <c r="N265" s="255" t="s">
        <v>41</v>
      </c>
      <c r="O265" s="86"/>
      <c r="P265" s="215">
        <f>O265*H265</f>
        <v>0</v>
      </c>
      <c r="Q265" s="215">
        <v>0.0080000000000000002</v>
      </c>
      <c r="R265" s="215">
        <f>Q265*H265</f>
        <v>0.0080000000000000002</v>
      </c>
      <c r="S265" s="215">
        <v>0</v>
      </c>
      <c r="T265" s="216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17" t="s">
        <v>215</v>
      </c>
      <c r="AT265" s="217" t="s">
        <v>400</v>
      </c>
      <c r="AU265" s="217" t="s">
        <v>80</v>
      </c>
      <c r="AY265" s="19" t="s">
        <v>158</v>
      </c>
      <c r="BE265" s="218">
        <f>IF(N265="základní",J265,0)</f>
        <v>0</v>
      </c>
      <c r="BF265" s="218">
        <f>IF(N265="snížená",J265,0)</f>
        <v>0</v>
      </c>
      <c r="BG265" s="218">
        <f>IF(N265="zákl. přenesená",J265,0)</f>
        <v>0</v>
      </c>
      <c r="BH265" s="218">
        <f>IF(N265="sníž. přenesená",J265,0)</f>
        <v>0</v>
      </c>
      <c r="BI265" s="218">
        <f>IF(N265="nulová",J265,0)</f>
        <v>0</v>
      </c>
      <c r="BJ265" s="19" t="s">
        <v>78</v>
      </c>
      <c r="BK265" s="218">
        <f>ROUND(I265*H265,2)</f>
        <v>0</v>
      </c>
      <c r="BL265" s="19" t="s">
        <v>165</v>
      </c>
      <c r="BM265" s="217" t="s">
        <v>1173</v>
      </c>
    </row>
    <row r="266" s="13" customFormat="1">
      <c r="A266" s="13"/>
      <c r="B266" s="224"/>
      <c r="C266" s="225"/>
      <c r="D266" s="226" t="s">
        <v>169</v>
      </c>
      <c r="E266" s="227" t="s">
        <v>19</v>
      </c>
      <c r="F266" s="228" t="s">
        <v>85</v>
      </c>
      <c r="G266" s="225"/>
      <c r="H266" s="227" t="s">
        <v>19</v>
      </c>
      <c r="I266" s="229"/>
      <c r="J266" s="225"/>
      <c r="K266" s="225"/>
      <c r="L266" s="230"/>
      <c r="M266" s="231"/>
      <c r="N266" s="232"/>
      <c r="O266" s="232"/>
      <c r="P266" s="232"/>
      <c r="Q266" s="232"/>
      <c r="R266" s="232"/>
      <c r="S266" s="232"/>
      <c r="T266" s="23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34" t="s">
        <v>169</v>
      </c>
      <c r="AU266" s="234" t="s">
        <v>80</v>
      </c>
      <c r="AV266" s="13" t="s">
        <v>78</v>
      </c>
      <c r="AW266" s="13" t="s">
        <v>171</v>
      </c>
      <c r="AX266" s="13" t="s">
        <v>70</v>
      </c>
      <c r="AY266" s="234" t="s">
        <v>158</v>
      </c>
    </row>
    <row r="267" s="14" customFormat="1">
      <c r="A267" s="14"/>
      <c r="B267" s="235"/>
      <c r="C267" s="236"/>
      <c r="D267" s="226" t="s">
        <v>169</v>
      </c>
      <c r="E267" s="237" t="s">
        <v>19</v>
      </c>
      <c r="F267" s="238" t="s">
        <v>78</v>
      </c>
      <c r="G267" s="236"/>
      <c r="H267" s="239">
        <v>1</v>
      </c>
      <c r="I267" s="240"/>
      <c r="J267" s="236"/>
      <c r="K267" s="236"/>
      <c r="L267" s="241"/>
      <c r="M267" s="242"/>
      <c r="N267" s="243"/>
      <c r="O267" s="243"/>
      <c r="P267" s="243"/>
      <c r="Q267" s="243"/>
      <c r="R267" s="243"/>
      <c r="S267" s="243"/>
      <c r="T267" s="24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45" t="s">
        <v>169</v>
      </c>
      <c r="AU267" s="245" t="s">
        <v>80</v>
      </c>
      <c r="AV267" s="14" t="s">
        <v>80</v>
      </c>
      <c r="AW267" s="14" t="s">
        <v>171</v>
      </c>
      <c r="AX267" s="14" t="s">
        <v>70</v>
      </c>
      <c r="AY267" s="245" t="s">
        <v>158</v>
      </c>
    </row>
    <row r="268" s="15" customFormat="1">
      <c r="A268" s="15"/>
      <c r="B268" s="256"/>
      <c r="C268" s="257"/>
      <c r="D268" s="226" t="s">
        <v>169</v>
      </c>
      <c r="E268" s="258" t="s">
        <v>19</v>
      </c>
      <c r="F268" s="259" t="s">
        <v>470</v>
      </c>
      <c r="G268" s="257"/>
      <c r="H268" s="260">
        <v>1</v>
      </c>
      <c r="I268" s="261"/>
      <c r="J268" s="257"/>
      <c r="K268" s="257"/>
      <c r="L268" s="262"/>
      <c r="M268" s="263"/>
      <c r="N268" s="264"/>
      <c r="O268" s="264"/>
      <c r="P268" s="264"/>
      <c r="Q268" s="264"/>
      <c r="R268" s="264"/>
      <c r="S268" s="264"/>
      <c r="T268" s="265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66" t="s">
        <v>169</v>
      </c>
      <c r="AU268" s="266" t="s">
        <v>80</v>
      </c>
      <c r="AV268" s="15" t="s">
        <v>165</v>
      </c>
      <c r="AW268" s="15" t="s">
        <v>171</v>
      </c>
      <c r="AX268" s="15" t="s">
        <v>78</v>
      </c>
      <c r="AY268" s="266" t="s">
        <v>158</v>
      </c>
    </row>
    <row r="269" s="2" customFormat="1" ht="19.8" customHeight="1">
      <c r="A269" s="40"/>
      <c r="B269" s="41"/>
      <c r="C269" s="206" t="s">
        <v>467</v>
      </c>
      <c r="D269" s="206" t="s">
        <v>160</v>
      </c>
      <c r="E269" s="207" t="s">
        <v>1174</v>
      </c>
      <c r="F269" s="208" t="s">
        <v>1175</v>
      </c>
      <c r="G269" s="209" t="s">
        <v>181</v>
      </c>
      <c r="H269" s="210">
        <v>355</v>
      </c>
      <c r="I269" s="211"/>
      <c r="J269" s="212">
        <f>ROUND(I269*H269,2)</f>
        <v>0</v>
      </c>
      <c r="K269" s="208" t="s">
        <v>164</v>
      </c>
      <c r="L269" s="46"/>
      <c r="M269" s="213" t="s">
        <v>19</v>
      </c>
      <c r="N269" s="214" t="s">
        <v>41</v>
      </c>
      <c r="O269" s="86"/>
      <c r="P269" s="215">
        <f>O269*H269</f>
        <v>0</v>
      </c>
      <c r="Q269" s="215">
        <v>0</v>
      </c>
      <c r="R269" s="215">
        <f>Q269*H269</f>
        <v>0</v>
      </c>
      <c r="S269" s="215">
        <v>0</v>
      </c>
      <c r="T269" s="216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17" t="s">
        <v>165</v>
      </c>
      <c r="AT269" s="217" t="s">
        <v>160</v>
      </c>
      <c r="AU269" s="217" t="s">
        <v>80</v>
      </c>
      <c r="AY269" s="19" t="s">
        <v>158</v>
      </c>
      <c r="BE269" s="218">
        <f>IF(N269="základní",J269,0)</f>
        <v>0</v>
      </c>
      <c r="BF269" s="218">
        <f>IF(N269="snížená",J269,0)</f>
        <v>0</v>
      </c>
      <c r="BG269" s="218">
        <f>IF(N269="zákl. přenesená",J269,0)</f>
        <v>0</v>
      </c>
      <c r="BH269" s="218">
        <f>IF(N269="sníž. přenesená",J269,0)</f>
        <v>0</v>
      </c>
      <c r="BI269" s="218">
        <f>IF(N269="nulová",J269,0)</f>
        <v>0</v>
      </c>
      <c r="BJ269" s="19" t="s">
        <v>78</v>
      </c>
      <c r="BK269" s="218">
        <f>ROUND(I269*H269,2)</f>
        <v>0</v>
      </c>
      <c r="BL269" s="19" t="s">
        <v>165</v>
      </c>
      <c r="BM269" s="217" t="s">
        <v>1176</v>
      </c>
    </row>
    <row r="270" s="2" customFormat="1">
      <c r="A270" s="40"/>
      <c r="B270" s="41"/>
      <c r="C270" s="42"/>
      <c r="D270" s="219" t="s">
        <v>167</v>
      </c>
      <c r="E270" s="42"/>
      <c r="F270" s="220" t="s">
        <v>1177</v>
      </c>
      <c r="G270" s="42"/>
      <c r="H270" s="42"/>
      <c r="I270" s="221"/>
      <c r="J270" s="42"/>
      <c r="K270" s="42"/>
      <c r="L270" s="46"/>
      <c r="M270" s="222"/>
      <c r="N270" s="223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167</v>
      </c>
      <c r="AU270" s="19" t="s">
        <v>80</v>
      </c>
    </row>
    <row r="271" s="13" customFormat="1">
      <c r="A271" s="13"/>
      <c r="B271" s="224"/>
      <c r="C271" s="225"/>
      <c r="D271" s="226" t="s">
        <v>169</v>
      </c>
      <c r="E271" s="227" t="s">
        <v>19</v>
      </c>
      <c r="F271" s="228" t="s">
        <v>85</v>
      </c>
      <c r="G271" s="225"/>
      <c r="H271" s="227" t="s">
        <v>19</v>
      </c>
      <c r="I271" s="229"/>
      <c r="J271" s="225"/>
      <c r="K271" s="225"/>
      <c r="L271" s="230"/>
      <c r="M271" s="231"/>
      <c r="N271" s="232"/>
      <c r="O271" s="232"/>
      <c r="P271" s="232"/>
      <c r="Q271" s="232"/>
      <c r="R271" s="232"/>
      <c r="S271" s="232"/>
      <c r="T271" s="23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34" t="s">
        <v>169</v>
      </c>
      <c r="AU271" s="234" t="s">
        <v>80</v>
      </c>
      <c r="AV271" s="13" t="s">
        <v>78</v>
      </c>
      <c r="AW271" s="13" t="s">
        <v>171</v>
      </c>
      <c r="AX271" s="13" t="s">
        <v>70</v>
      </c>
      <c r="AY271" s="234" t="s">
        <v>158</v>
      </c>
    </row>
    <row r="272" s="14" customFormat="1">
      <c r="A272" s="14"/>
      <c r="B272" s="235"/>
      <c r="C272" s="236"/>
      <c r="D272" s="226" t="s">
        <v>169</v>
      </c>
      <c r="E272" s="237" t="s">
        <v>19</v>
      </c>
      <c r="F272" s="238" t="s">
        <v>1178</v>
      </c>
      <c r="G272" s="236"/>
      <c r="H272" s="239">
        <v>355</v>
      </c>
      <c r="I272" s="240"/>
      <c r="J272" s="236"/>
      <c r="K272" s="236"/>
      <c r="L272" s="241"/>
      <c r="M272" s="242"/>
      <c r="N272" s="243"/>
      <c r="O272" s="243"/>
      <c r="P272" s="243"/>
      <c r="Q272" s="243"/>
      <c r="R272" s="243"/>
      <c r="S272" s="243"/>
      <c r="T272" s="24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45" t="s">
        <v>169</v>
      </c>
      <c r="AU272" s="245" t="s">
        <v>80</v>
      </c>
      <c r="AV272" s="14" t="s">
        <v>80</v>
      </c>
      <c r="AW272" s="14" t="s">
        <v>171</v>
      </c>
      <c r="AX272" s="14" t="s">
        <v>70</v>
      </c>
      <c r="AY272" s="245" t="s">
        <v>158</v>
      </c>
    </row>
    <row r="273" s="15" customFormat="1">
      <c r="A273" s="15"/>
      <c r="B273" s="256"/>
      <c r="C273" s="257"/>
      <c r="D273" s="226" t="s">
        <v>169</v>
      </c>
      <c r="E273" s="258" t="s">
        <v>19</v>
      </c>
      <c r="F273" s="259" t="s">
        <v>470</v>
      </c>
      <c r="G273" s="257"/>
      <c r="H273" s="260">
        <v>355</v>
      </c>
      <c r="I273" s="261"/>
      <c r="J273" s="257"/>
      <c r="K273" s="257"/>
      <c r="L273" s="262"/>
      <c r="M273" s="263"/>
      <c r="N273" s="264"/>
      <c r="O273" s="264"/>
      <c r="P273" s="264"/>
      <c r="Q273" s="264"/>
      <c r="R273" s="264"/>
      <c r="S273" s="264"/>
      <c r="T273" s="26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6" t="s">
        <v>169</v>
      </c>
      <c r="AU273" s="266" t="s">
        <v>80</v>
      </c>
      <c r="AV273" s="15" t="s">
        <v>165</v>
      </c>
      <c r="AW273" s="15" t="s">
        <v>171</v>
      </c>
      <c r="AX273" s="15" t="s">
        <v>78</v>
      </c>
      <c r="AY273" s="266" t="s">
        <v>158</v>
      </c>
    </row>
    <row r="274" s="2" customFormat="1" ht="14.4" customHeight="1">
      <c r="A274" s="40"/>
      <c r="B274" s="41"/>
      <c r="C274" s="246" t="s">
        <v>513</v>
      </c>
      <c r="D274" s="246" t="s">
        <v>400</v>
      </c>
      <c r="E274" s="247" t="s">
        <v>1179</v>
      </c>
      <c r="F274" s="248" t="s">
        <v>1180</v>
      </c>
      <c r="G274" s="249" t="s">
        <v>181</v>
      </c>
      <c r="H274" s="250">
        <v>360.32499999999999</v>
      </c>
      <c r="I274" s="251"/>
      <c r="J274" s="252">
        <f>ROUND(I274*H274,2)</f>
        <v>0</v>
      </c>
      <c r="K274" s="248" t="s">
        <v>164</v>
      </c>
      <c r="L274" s="253"/>
      <c r="M274" s="254" t="s">
        <v>19</v>
      </c>
      <c r="N274" s="255" t="s">
        <v>41</v>
      </c>
      <c r="O274" s="86"/>
      <c r="P274" s="215">
        <f>O274*H274</f>
        <v>0</v>
      </c>
      <c r="Q274" s="215">
        <v>0.00067000000000000002</v>
      </c>
      <c r="R274" s="215">
        <f>Q274*H274</f>
        <v>0.24141775000000001</v>
      </c>
      <c r="S274" s="215">
        <v>0</v>
      </c>
      <c r="T274" s="216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17" t="s">
        <v>215</v>
      </c>
      <c r="AT274" s="217" t="s">
        <v>400</v>
      </c>
      <c r="AU274" s="217" t="s">
        <v>80</v>
      </c>
      <c r="AY274" s="19" t="s">
        <v>158</v>
      </c>
      <c r="BE274" s="218">
        <f>IF(N274="základní",J274,0)</f>
        <v>0</v>
      </c>
      <c r="BF274" s="218">
        <f>IF(N274="snížená",J274,0)</f>
        <v>0</v>
      </c>
      <c r="BG274" s="218">
        <f>IF(N274="zákl. přenesená",J274,0)</f>
        <v>0</v>
      </c>
      <c r="BH274" s="218">
        <f>IF(N274="sníž. přenesená",J274,0)</f>
        <v>0</v>
      </c>
      <c r="BI274" s="218">
        <f>IF(N274="nulová",J274,0)</f>
        <v>0</v>
      </c>
      <c r="BJ274" s="19" t="s">
        <v>78</v>
      </c>
      <c r="BK274" s="218">
        <f>ROUND(I274*H274,2)</f>
        <v>0</v>
      </c>
      <c r="BL274" s="19" t="s">
        <v>165</v>
      </c>
      <c r="BM274" s="217" t="s">
        <v>1181</v>
      </c>
    </row>
    <row r="275" s="13" customFormat="1">
      <c r="A275" s="13"/>
      <c r="B275" s="224"/>
      <c r="C275" s="225"/>
      <c r="D275" s="226" t="s">
        <v>169</v>
      </c>
      <c r="E275" s="227" t="s">
        <v>19</v>
      </c>
      <c r="F275" s="228" t="s">
        <v>85</v>
      </c>
      <c r="G275" s="225"/>
      <c r="H275" s="227" t="s">
        <v>19</v>
      </c>
      <c r="I275" s="229"/>
      <c r="J275" s="225"/>
      <c r="K275" s="225"/>
      <c r="L275" s="230"/>
      <c r="M275" s="231"/>
      <c r="N275" s="232"/>
      <c r="O275" s="232"/>
      <c r="P275" s="232"/>
      <c r="Q275" s="232"/>
      <c r="R275" s="232"/>
      <c r="S275" s="232"/>
      <c r="T275" s="23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34" t="s">
        <v>169</v>
      </c>
      <c r="AU275" s="234" t="s">
        <v>80</v>
      </c>
      <c r="AV275" s="13" t="s">
        <v>78</v>
      </c>
      <c r="AW275" s="13" t="s">
        <v>171</v>
      </c>
      <c r="AX275" s="13" t="s">
        <v>70</v>
      </c>
      <c r="AY275" s="234" t="s">
        <v>158</v>
      </c>
    </row>
    <row r="276" s="14" customFormat="1">
      <c r="A276" s="14"/>
      <c r="B276" s="235"/>
      <c r="C276" s="236"/>
      <c r="D276" s="226" t="s">
        <v>169</v>
      </c>
      <c r="E276" s="237" t="s">
        <v>19</v>
      </c>
      <c r="F276" s="238" t="s">
        <v>1178</v>
      </c>
      <c r="G276" s="236"/>
      <c r="H276" s="239">
        <v>355</v>
      </c>
      <c r="I276" s="240"/>
      <c r="J276" s="236"/>
      <c r="K276" s="236"/>
      <c r="L276" s="241"/>
      <c r="M276" s="242"/>
      <c r="N276" s="243"/>
      <c r="O276" s="243"/>
      <c r="P276" s="243"/>
      <c r="Q276" s="243"/>
      <c r="R276" s="243"/>
      <c r="S276" s="243"/>
      <c r="T276" s="24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45" t="s">
        <v>169</v>
      </c>
      <c r="AU276" s="245" t="s">
        <v>80</v>
      </c>
      <c r="AV276" s="14" t="s">
        <v>80</v>
      </c>
      <c r="AW276" s="14" t="s">
        <v>171</v>
      </c>
      <c r="AX276" s="14" t="s">
        <v>70</v>
      </c>
      <c r="AY276" s="245" t="s">
        <v>158</v>
      </c>
    </row>
    <row r="277" s="15" customFormat="1">
      <c r="A277" s="15"/>
      <c r="B277" s="256"/>
      <c r="C277" s="257"/>
      <c r="D277" s="226" t="s">
        <v>169</v>
      </c>
      <c r="E277" s="258" t="s">
        <v>19</v>
      </c>
      <c r="F277" s="259" t="s">
        <v>470</v>
      </c>
      <c r="G277" s="257"/>
      <c r="H277" s="260">
        <v>355</v>
      </c>
      <c r="I277" s="261"/>
      <c r="J277" s="257"/>
      <c r="K277" s="257"/>
      <c r="L277" s="262"/>
      <c r="M277" s="263"/>
      <c r="N277" s="264"/>
      <c r="O277" s="264"/>
      <c r="P277" s="264"/>
      <c r="Q277" s="264"/>
      <c r="R277" s="264"/>
      <c r="S277" s="264"/>
      <c r="T277" s="26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6" t="s">
        <v>169</v>
      </c>
      <c r="AU277" s="266" t="s">
        <v>80</v>
      </c>
      <c r="AV277" s="15" t="s">
        <v>165</v>
      </c>
      <c r="AW277" s="15" t="s">
        <v>171</v>
      </c>
      <c r="AX277" s="15" t="s">
        <v>70</v>
      </c>
      <c r="AY277" s="266" t="s">
        <v>158</v>
      </c>
    </row>
    <row r="278" s="14" customFormat="1">
      <c r="A278" s="14"/>
      <c r="B278" s="235"/>
      <c r="C278" s="236"/>
      <c r="D278" s="226" t="s">
        <v>169</v>
      </c>
      <c r="E278" s="237" t="s">
        <v>19</v>
      </c>
      <c r="F278" s="238" t="s">
        <v>1182</v>
      </c>
      <c r="G278" s="236"/>
      <c r="H278" s="239">
        <v>360.32499999999999</v>
      </c>
      <c r="I278" s="240"/>
      <c r="J278" s="236"/>
      <c r="K278" s="236"/>
      <c r="L278" s="241"/>
      <c r="M278" s="242"/>
      <c r="N278" s="243"/>
      <c r="O278" s="243"/>
      <c r="P278" s="243"/>
      <c r="Q278" s="243"/>
      <c r="R278" s="243"/>
      <c r="S278" s="243"/>
      <c r="T278" s="24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45" t="s">
        <v>169</v>
      </c>
      <c r="AU278" s="245" t="s">
        <v>80</v>
      </c>
      <c r="AV278" s="14" t="s">
        <v>80</v>
      </c>
      <c r="AW278" s="14" t="s">
        <v>171</v>
      </c>
      <c r="AX278" s="14" t="s">
        <v>78</v>
      </c>
      <c r="AY278" s="245" t="s">
        <v>158</v>
      </c>
    </row>
    <row r="279" s="2" customFormat="1" ht="19.8" customHeight="1">
      <c r="A279" s="40"/>
      <c r="B279" s="41"/>
      <c r="C279" s="206" t="s">
        <v>520</v>
      </c>
      <c r="D279" s="206" t="s">
        <v>160</v>
      </c>
      <c r="E279" s="207" t="s">
        <v>1183</v>
      </c>
      <c r="F279" s="208" t="s">
        <v>1184</v>
      </c>
      <c r="G279" s="209" t="s">
        <v>181</v>
      </c>
      <c r="H279" s="210">
        <v>1</v>
      </c>
      <c r="I279" s="211"/>
      <c r="J279" s="212">
        <f>ROUND(I279*H279,2)</f>
        <v>0</v>
      </c>
      <c r="K279" s="208" t="s">
        <v>164</v>
      </c>
      <c r="L279" s="46"/>
      <c r="M279" s="213" t="s">
        <v>19</v>
      </c>
      <c r="N279" s="214" t="s">
        <v>41</v>
      </c>
      <c r="O279" s="86"/>
      <c r="P279" s="215">
        <f>O279*H279</f>
        <v>0</v>
      </c>
      <c r="Q279" s="215">
        <v>0</v>
      </c>
      <c r="R279" s="215">
        <f>Q279*H279</f>
        <v>0</v>
      </c>
      <c r="S279" s="215">
        <v>0</v>
      </c>
      <c r="T279" s="216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17" t="s">
        <v>165</v>
      </c>
      <c r="AT279" s="217" t="s">
        <v>160</v>
      </c>
      <c r="AU279" s="217" t="s">
        <v>80</v>
      </c>
      <c r="AY279" s="19" t="s">
        <v>158</v>
      </c>
      <c r="BE279" s="218">
        <f>IF(N279="základní",J279,0)</f>
        <v>0</v>
      </c>
      <c r="BF279" s="218">
        <f>IF(N279="snížená",J279,0)</f>
        <v>0</v>
      </c>
      <c r="BG279" s="218">
        <f>IF(N279="zákl. přenesená",J279,0)</f>
        <v>0</v>
      </c>
      <c r="BH279" s="218">
        <f>IF(N279="sníž. přenesená",J279,0)</f>
        <v>0</v>
      </c>
      <c r="BI279" s="218">
        <f>IF(N279="nulová",J279,0)</f>
        <v>0</v>
      </c>
      <c r="BJ279" s="19" t="s">
        <v>78</v>
      </c>
      <c r="BK279" s="218">
        <f>ROUND(I279*H279,2)</f>
        <v>0</v>
      </c>
      <c r="BL279" s="19" t="s">
        <v>165</v>
      </c>
      <c r="BM279" s="217" t="s">
        <v>1185</v>
      </c>
    </row>
    <row r="280" s="2" customFormat="1">
      <c r="A280" s="40"/>
      <c r="B280" s="41"/>
      <c r="C280" s="42"/>
      <c r="D280" s="219" t="s">
        <v>167</v>
      </c>
      <c r="E280" s="42"/>
      <c r="F280" s="220" t="s">
        <v>1186</v>
      </c>
      <c r="G280" s="42"/>
      <c r="H280" s="42"/>
      <c r="I280" s="221"/>
      <c r="J280" s="42"/>
      <c r="K280" s="42"/>
      <c r="L280" s="46"/>
      <c r="M280" s="222"/>
      <c r="N280" s="223"/>
      <c r="O280" s="86"/>
      <c r="P280" s="86"/>
      <c r="Q280" s="86"/>
      <c r="R280" s="86"/>
      <c r="S280" s="86"/>
      <c r="T280" s="87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167</v>
      </c>
      <c r="AU280" s="19" t="s">
        <v>80</v>
      </c>
    </row>
    <row r="281" s="13" customFormat="1">
      <c r="A281" s="13"/>
      <c r="B281" s="224"/>
      <c r="C281" s="225"/>
      <c r="D281" s="226" t="s">
        <v>169</v>
      </c>
      <c r="E281" s="227" t="s">
        <v>19</v>
      </c>
      <c r="F281" s="228" t="s">
        <v>85</v>
      </c>
      <c r="G281" s="225"/>
      <c r="H281" s="227" t="s">
        <v>19</v>
      </c>
      <c r="I281" s="229"/>
      <c r="J281" s="225"/>
      <c r="K281" s="225"/>
      <c r="L281" s="230"/>
      <c r="M281" s="231"/>
      <c r="N281" s="232"/>
      <c r="O281" s="232"/>
      <c r="P281" s="232"/>
      <c r="Q281" s="232"/>
      <c r="R281" s="232"/>
      <c r="S281" s="232"/>
      <c r="T281" s="23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34" t="s">
        <v>169</v>
      </c>
      <c r="AU281" s="234" t="s">
        <v>80</v>
      </c>
      <c r="AV281" s="13" t="s">
        <v>78</v>
      </c>
      <c r="AW281" s="13" t="s">
        <v>171</v>
      </c>
      <c r="AX281" s="13" t="s">
        <v>70</v>
      </c>
      <c r="AY281" s="234" t="s">
        <v>158</v>
      </c>
    </row>
    <row r="282" s="14" customFormat="1">
      <c r="A282" s="14"/>
      <c r="B282" s="235"/>
      <c r="C282" s="236"/>
      <c r="D282" s="226" t="s">
        <v>169</v>
      </c>
      <c r="E282" s="237" t="s">
        <v>19</v>
      </c>
      <c r="F282" s="238" t="s">
        <v>78</v>
      </c>
      <c r="G282" s="236"/>
      <c r="H282" s="239">
        <v>1</v>
      </c>
      <c r="I282" s="240"/>
      <c r="J282" s="236"/>
      <c r="K282" s="236"/>
      <c r="L282" s="241"/>
      <c r="M282" s="242"/>
      <c r="N282" s="243"/>
      <c r="O282" s="243"/>
      <c r="P282" s="243"/>
      <c r="Q282" s="243"/>
      <c r="R282" s="243"/>
      <c r="S282" s="243"/>
      <c r="T282" s="24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45" t="s">
        <v>169</v>
      </c>
      <c r="AU282" s="245" t="s">
        <v>80</v>
      </c>
      <c r="AV282" s="14" t="s">
        <v>80</v>
      </c>
      <c r="AW282" s="14" t="s">
        <v>171</v>
      </c>
      <c r="AX282" s="14" t="s">
        <v>70</v>
      </c>
      <c r="AY282" s="245" t="s">
        <v>158</v>
      </c>
    </row>
    <row r="283" s="15" customFormat="1">
      <c r="A283" s="15"/>
      <c r="B283" s="256"/>
      <c r="C283" s="257"/>
      <c r="D283" s="226" t="s">
        <v>169</v>
      </c>
      <c r="E283" s="258" t="s">
        <v>19</v>
      </c>
      <c r="F283" s="259" t="s">
        <v>470</v>
      </c>
      <c r="G283" s="257"/>
      <c r="H283" s="260">
        <v>1</v>
      </c>
      <c r="I283" s="261"/>
      <c r="J283" s="257"/>
      <c r="K283" s="257"/>
      <c r="L283" s="262"/>
      <c r="M283" s="263"/>
      <c r="N283" s="264"/>
      <c r="O283" s="264"/>
      <c r="P283" s="264"/>
      <c r="Q283" s="264"/>
      <c r="R283" s="264"/>
      <c r="S283" s="264"/>
      <c r="T283" s="265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6" t="s">
        <v>169</v>
      </c>
      <c r="AU283" s="266" t="s">
        <v>80</v>
      </c>
      <c r="AV283" s="15" t="s">
        <v>165</v>
      </c>
      <c r="AW283" s="15" t="s">
        <v>171</v>
      </c>
      <c r="AX283" s="15" t="s">
        <v>78</v>
      </c>
      <c r="AY283" s="266" t="s">
        <v>158</v>
      </c>
    </row>
    <row r="284" s="2" customFormat="1" ht="14.4" customHeight="1">
      <c r="A284" s="40"/>
      <c r="B284" s="41"/>
      <c r="C284" s="246" t="s">
        <v>524</v>
      </c>
      <c r="D284" s="246" t="s">
        <v>400</v>
      </c>
      <c r="E284" s="247" t="s">
        <v>1187</v>
      </c>
      <c r="F284" s="248" t="s">
        <v>1188</v>
      </c>
      <c r="G284" s="249" t="s">
        <v>181</v>
      </c>
      <c r="H284" s="250">
        <v>1.0149999999999999</v>
      </c>
      <c r="I284" s="251"/>
      <c r="J284" s="252">
        <f>ROUND(I284*H284,2)</f>
        <v>0</v>
      </c>
      <c r="K284" s="248" t="s">
        <v>164</v>
      </c>
      <c r="L284" s="253"/>
      <c r="M284" s="254" t="s">
        <v>19</v>
      </c>
      <c r="N284" s="255" t="s">
        <v>41</v>
      </c>
      <c r="O284" s="86"/>
      <c r="P284" s="215">
        <f>O284*H284</f>
        <v>0</v>
      </c>
      <c r="Q284" s="215">
        <v>0.0010499999999999999</v>
      </c>
      <c r="R284" s="215">
        <f>Q284*H284</f>
        <v>0.0010657499999999999</v>
      </c>
      <c r="S284" s="215">
        <v>0</v>
      </c>
      <c r="T284" s="216">
        <f>S284*H284</f>
        <v>0</v>
      </c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R284" s="217" t="s">
        <v>215</v>
      </c>
      <c r="AT284" s="217" t="s">
        <v>400</v>
      </c>
      <c r="AU284" s="217" t="s">
        <v>80</v>
      </c>
      <c r="AY284" s="19" t="s">
        <v>158</v>
      </c>
      <c r="BE284" s="218">
        <f>IF(N284="základní",J284,0)</f>
        <v>0</v>
      </c>
      <c r="BF284" s="218">
        <f>IF(N284="snížená",J284,0)</f>
        <v>0</v>
      </c>
      <c r="BG284" s="218">
        <f>IF(N284="zákl. přenesená",J284,0)</f>
        <v>0</v>
      </c>
      <c r="BH284" s="218">
        <f>IF(N284="sníž. přenesená",J284,0)</f>
        <v>0</v>
      </c>
      <c r="BI284" s="218">
        <f>IF(N284="nulová",J284,0)</f>
        <v>0</v>
      </c>
      <c r="BJ284" s="19" t="s">
        <v>78</v>
      </c>
      <c r="BK284" s="218">
        <f>ROUND(I284*H284,2)</f>
        <v>0</v>
      </c>
      <c r="BL284" s="19" t="s">
        <v>165</v>
      </c>
      <c r="BM284" s="217" t="s">
        <v>1189</v>
      </c>
    </row>
    <row r="285" s="13" customFormat="1">
      <c r="A285" s="13"/>
      <c r="B285" s="224"/>
      <c r="C285" s="225"/>
      <c r="D285" s="226" t="s">
        <v>169</v>
      </c>
      <c r="E285" s="227" t="s">
        <v>19</v>
      </c>
      <c r="F285" s="228" t="s">
        <v>85</v>
      </c>
      <c r="G285" s="225"/>
      <c r="H285" s="227" t="s">
        <v>19</v>
      </c>
      <c r="I285" s="229"/>
      <c r="J285" s="225"/>
      <c r="K285" s="225"/>
      <c r="L285" s="230"/>
      <c r="M285" s="231"/>
      <c r="N285" s="232"/>
      <c r="O285" s="232"/>
      <c r="P285" s="232"/>
      <c r="Q285" s="232"/>
      <c r="R285" s="232"/>
      <c r="S285" s="232"/>
      <c r="T285" s="23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34" t="s">
        <v>169</v>
      </c>
      <c r="AU285" s="234" t="s">
        <v>80</v>
      </c>
      <c r="AV285" s="13" t="s">
        <v>78</v>
      </c>
      <c r="AW285" s="13" t="s">
        <v>171</v>
      </c>
      <c r="AX285" s="13" t="s">
        <v>70</v>
      </c>
      <c r="AY285" s="234" t="s">
        <v>158</v>
      </c>
    </row>
    <row r="286" s="14" customFormat="1">
      <c r="A286" s="14"/>
      <c r="B286" s="235"/>
      <c r="C286" s="236"/>
      <c r="D286" s="226" t="s">
        <v>169</v>
      </c>
      <c r="E286" s="237" t="s">
        <v>19</v>
      </c>
      <c r="F286" s="238" t="s">
        <v>78</v>
      </c>
      <c r="G286" s="236"/>
      <c r="H286" s="239">
        <v>1</v>
      </c>
      <c r="I286" s="240"/>
      <c r="J286" s="236"/>
      <c r="K286" s="236"/>
      <c r="L286" s="241"/>
      <c r="M286" s="242"/>
      <c r="N286" s="243"/>
      <c r="O286" s="243"/>
      <c r="P286" s="243"/>
      <c r="Q286" s="243"/>
      <c r="R286" s="243"/>
      <c r="S286" s="243"/>
      <c r="T286" s="24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45" t="s">
        <v>169</v>
      </c>
      <c r="AU286" s="245" t="s">
        <v>80</v>
      </c>
      <c r="AV286" s="14" t="s">
        <v>80</v>
      </c>
      <c r="AW286" s="14" t="s">
        <v>171</v>
      </c>
      <c r="AX286" s="14" t="s">
        <v>70</v>
      </c>
      <c r="AY286" s="245" t="s">
        <v>158</v>
      </c>
    </row>
    <row r="287" s="15" customFormat="1">
      <c r="A287" s="15"/>
      <c r="B287" s="256"/>
      <c r="C287" s="257"/>
      <c r="D287" s="226" t="s">
        <v>169</v>
      </c>
      <c r="E287" s="258" t="s">
        <v>19</v>
      </c>
      <c r="F287" s="259" t="s">
        <v>470</v>
      </c>
      <c r="G287" s="257"/>
      <c r="H287" s="260">
        <v>1</v>
      </c>
      <c r="I287" s="261"/>
      <c r="J287" s="257"/>
      <c r="K287" s="257"/>
      <c r="L287" s="262"/>
      <c r="M287" s="263"/>
      <c r="N287" s="264"/>
      <c r="O287" s="264"/>
      <c r="P287" s="264"/>
      <c r="Q287" s="264"/>
      <c r="R287" s="264"/>
      <c r="S287" s="264"/>
      <c r="T287" s="26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6" t="s">
        <v>169</v>
      </c>
      <c r="AU287" s="266" t="s">
        <v>80</v>
      </c>
      <c r="AV287" s="15" t="s">
        <v>165</v>
      </c>
      <c r="AW287" s="15" t="s">
        <v>171</v>
      </c>
      <c r="AX287" s="15" t="s">
        <v>70</v>
      </c>
      <c r="AY287" s="266" t="s">
        <v>158</v>
      </c>
    </row>
    <row r="288" s="14" customFormat="1">
      <c r="A288" s="14"/>
      <c r="B288" s="235"/>
      <c r="C288" s="236"/>
      <c r="D288" s="226" t="s">
        <v>169</v>
      </c>
      <c r="E288" s="237" t="s">
        <v>19</v>
      </c>
      <c r="F288" s="238" t="s">
        <v>1190</v>
      </c>
      <c r="G288" s="236"/>
      <c r="H288" s="239">
        <v>1.0149999999999999</v>
      </c>
      <c r="I288" s="240"/>
      <c r="J288" s="236"/>
      <c r="K288" s="236"/>
      <c r="L288" s="241"/>
      <c r="M288" s="242"/>
      <c r="N288" s="243"/>
      <c r="O288" s="243"/>
      <c r="P288" s="243"/>
      <c r="Q288" s="243"/>
      <c r="R288" s="243"/>
      <c r="S288" s="243"/>
      <c r="T288" s="24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45" t="s">
        <v>169</v>
      </c>
      <c r="AU288" s="245" t="s">
        <v>80</v>
      </c>
      <c r="AV288" s="14" t="s">
        <v>80</v>
      </c>
      <c r="AW288" s="14" t="s">
        <v>171</v>
      </c>
      <c r="AX288" s="14" t="s">
        <v>78</v>
      </c>
      <c r="AY288" s="245" t="s">
        <v>158</v>
      </c>
    </row>
    <row r="289" s="2" customFormat="1" ht="14.4" customHeight="1">
      <c r="A289" s="40"/>
      <c r="B289" s="41"/>
      <c r="C289" s="206" t="s">
        <v>528</v>
      </c>
      <c r="D289" s="206" t="s">
        <v>160</v>
      </c>
      <c r="E289" s="207" t="s">
        <v>1191</v>
      </c>
      <c r="F289" s="208" t="s">
        <v>1192</v>
      </c>
      <c r="G289" s="209" t="s">
        <v>505</v>
      </c>
      <c r="H289" s="210">
        <v>3</v>
      </c>
      <c r="I289" s="211"/>
      <c r="J289" s="212">
        <f>ROUND(I289*H289,2)</f>
        <v>0</v>
      </c>
      <c r="K289" s="208" t="s">
        <v>164</v>
      </c>
      <c r="L289" s="46"/>
      <c r="M289" s="213" t="s">
        <v>19</v>
      </c>
      <c r="N289" s="214" t="s">
        <v>41</v>
      </c>
      <c r="O289" s="86"/>
      <c r="P289" s="215">
        <f>O289*H289</f>
        <v>0</v>
      </c>
      <c r="Q289" s="215">
        <v>0</v>
      </c>
      <c r="R289" s="215">
        <f>Q289*H289</f>
        <v>0</v>
      </c>
      <c r="S289" s="215">
        <v>0</v>
      </c>
      <c r="T289" s="216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17" t="s">
        <v>165</v>
      </c>
      <c r="AT289" s="217" t="s">
        <v>160</v>
      </c>
      <c r="AU289" s="217" t="s">
        <v>80</v>
      </c>
      <c r="AY289" s="19" t="s">
        <v>158</v>
      </c>
      <c r="BE289" s="218">
        <f>IF(N289="základní",J289,0)</f>
        <v>0</v>
      </c>
      <c r="BF289" s="218">
        <f>IF(N289="snížená",J289,0)</f>
        <v>0</v>
      </c>
      <c r="BG289" s="218">
        <f>IF(N289="zákl. přenesená",J289,0)</f>
        <v>0</v>
      </c>
      <c r="BH289" s="218">
        <f>IF(N289="sníž. přenesená",J289,0)</f>
        <v>0</v>
      </c>
      <c r="BI289" s="218">
        <f>IF(N289="nulová",J289,0)</f>
        <v>0</v>
      </c>
      <c r="BJ289" s="19" t="s">
        <v>78</v>
      </c>
      <c r="BK289" s="218">
        <f>ROUND(I289*H289,2)</f>
        <v>0</v>
      </c>
      <c r="BL289" s="19" t="s">
        <v>165</v>
      </c>
      <c r="BM289" s="217" t="s">
        <v>1193</v>
      </c>
    </row>
    <row r="290" s="2" customFormat="1">
      <c r="A290" s="40"/>
      <c r="B290" s="41"/>
      <c r="C290" s="42"/>
      <c r="D290" s="219" t="s">
        <v>167</v>
      </c>
      <c r="E290" s="42"/>
      <c r="F290" s="220" t="s">
        <v>1194</v>
      </c>
      <c r="G290" s="42"/>
      <c r="H290" s="42"/>
      <c r="I290" s="221"/>
      <c r="J290" s="42"/>
      <c r="K290" s="42"/>
      <c r="L290" s="46"/>
      <c r="M290" s="222"/>
      <c r="N290" s="223"/>
      <c r="O290" s="86"/>
      <c r="P290" s="86"/>
      <c r="Q290" s="86"/>
      <c r="R290" s="86"/>
      <c r="S290" s="86"/>
      <c r="T290" s="87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9" t="s">
        <v>167</v>
      </c>
      <c r="AU290" s="19" t="s">
        <v>80</v>
      </c>
    </row>
    <row r="291" s="13" customFormat="1">
      <c r="A291" s="13"/>
      <c r="B291" s="224"/>
      <c r="C291" s="225"/>
      <c r="D291" s="226" t="s">
        <v>169</v>
      </c>
      <c r="E291" s="227" t="s">
        <v>19</v>
      </c>
      <c r="F291" s="228" t="s">
        <v>85</v>
      </c>
      <c r="G291" s="225"/>
      <c r="H291" s="227" t="s">
        <v>19</v>
      </c>
      <c r="I291" s="229"/>
      <c r="J291" s="225"/>
      <c r="K291" s="225"/>
      <c r="L291" s="230"/>
      <c r="M291" s="231"/>
      <c r="N291" s="232"/>
      <c r="O291" s="232"/>
      <c r="P291" s="232"/>
      <c r="Q291" s="232"/>
      <c r="R291" s="232"/>
      <c r="S291" s="232"/>
      <c r="T291" s="23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34" t="s">
        <v>169</v>
      </c>
      <c r="AU291" s="234" t="s">
        <v>80</v>
      </c>
      <c r="AV291" s="13" t="s">
        <v>78</v>
      </c>
      <c r="AW291" s="13" t="s">
        <v>171</v>
      </c>
      <c r="AX291" s="13" t="s">
        <v>70</v>
      </c>
      <c r="AY291" s="234" t="s">
        <v>158</v>
      </c>
    </row>
    <row r="292" s="14" customFormat="1">
      <c r="A292" s="14"/>
      <c r="B292" s="235"/>
      <c r="C292" s="236"/>
      <c r="D292" s="226" t="s">
        <v>169</v>
      </c>
      <c r="E292" s="237" t="s">
        <v>19</v>
      </c>
      <c r="F292" s="238" t="s">
        <v>178</v>
      </c>
      <c r="G292" s="236"/>
      <c r="H292" s="239">
        <v>3</v>
      </c>
      <c r="I292" s="240"/>
      <c r="J292" s="236"/>
      <c r="K292" s="236"/>
      <c r="L292" s="241"/>
      <c r="M292" s="242"/>
      <c r="N292" s="243"/>
      <c r="O292" s="243"/>
      <c r="P292" s="243"/>
      <c r="Q292" s="243"/>
      <c r="R292" s="243"/>
      <c r="S292" s="243"/>
      <c r="T292" s="24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45" t="s">
        <v>169</v>
      </c>
      <c r="AU292" s="245" t="s">
        <v>80</v>
      </c>
      <c r="AV292" s="14" t="s">
        <v>80</v>
      </c>
      <c r="AW292" s="14" t="s">
        <v>171</v>
      </c>
      <c r="AX292" s="14" t="s">
        <v>70</v>
      </c>
      <c r="AY292" s="245" t="s">
        <v>158</v>
      </c>
    </row>
    <row r="293" s="15" customFormat="1">
      <c r="A293" s="15"/>
      <c r="B293" s="256"/>
      <c r="C293" s="257"/>
      <c r="D293" s="226" t="s">
        <v>169</v>
      </c>
      <c r="E293" s="258" t="s">
        <v>19</v>
      </c>
      <c r="F293" s="259" t="s">
        <v>470</v>
      </c>
      <c r="G293" s="257"/>
      <c r="H293" s="260">
        <v>3</v>
      </c>
      <c r="I293" s="261"/>
      <c r="J293" s="257"/>
      <c r="K293" s="257"/>
      <c r="L293" s="262"/>
      <c r="M293" s="263"/>
      <c r="N293" s="264"/>
      <c r="O293" s="264"/>
      <c r="P293" s="264"/>
      <c r="Q293" s="264"/>
      <c r="R293" s="264"/>
      <c r="S293" s="264"/>
      <c r="T293" s="265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66" t="s">
        <v>169</v>
      </c>
      <c r="AU293" s="266" t="s">
        <v>80</v>
      </c>
      <c r="AV293" s="15" t="s">
        <v>165</v>
      </c>
      <c r="AW293" s="15" t="s">
        <v>171</v>
      </c>
      <c r="AX293" s="15" t="s">
        <v>78</v>
      </c>
      <c r="AY293" s="266" t="s">
        <v>158</v>
      </c>
    </row>
    <row r="294" s="2" customFormat="1" ht="14.4" customHeight="1">
      <c r="A294" s="40"/>
      <c r="B294" s="41"/>
      <c r="C294" s="246" t="s">
        <v>532</v>
      </c>
      <c r="D294" s="246" t="s">
        <v>400</v>
      </c>
      <c r="E294" s="247" t="s">
        <v>1195</v>
      </c>
      <c r="F294" s="248" t="s">
        <v>1196</v>
      </c>
      <c r="G294" s="249" t="s">
        <v>505</v>
      </c>
      <c r="H294" s="250">
        <v>3</v>
      </c>
      <c r="I294" s="251"/>
      <c r="J294" s="252">
        <f>ROUND(I294*H294,2)</f>
        <v>0</v>
      </c>
      <c r="K294" s="248" t="s">
        <v>164</v>
      </c>
      <c r="L294" s="253"/>
      <c r="M294" s="254" t="s">
        <v>19</v>
      </c>
      <c r="N294" s="255" t="s">
        <v>41</v>
      </c>
      <c r="O294" s="86"/>
      <c r="P294" s="215">
        <f>O294*H294</f>
        <v>0</v>
      </c>
      <c r="Q294" s="215">
        <v>0.00012999999999999999</v>
      </c>
      <c r="R294" s="215">
        <f>Q294*H294</f>
        <v>0.00038999999999999994</v>
      </c>
      <c r="S294" s="215">
        <v>0</v>
      </c>
      <c r="T294" s="216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17" t="s">
        <v>215</v>
      </c>
      <c r="AT294" s="217" t="s">
        <v>400</v>
      </c>
      <c r="AU294" s="217" t="s">
        <v>80</v>
      </c>
      <c r="AY294" s="19" t="s">
        <v>158</v>
      </c>
      <c r="BE294" s="218">
        <f>IF(N294="základní",J294,0)</f>
        <v>0</v>
      </c>
      <c r="BF294" s="218">
        <f>IF(N294="snížená",J294,0)</f>
        <v>0</v>
      </c>
      <c r="BG294" s="218">
        <f>IF(N294="zákl. přenesená",J294,0)</f>
        <v>0</v>
      </c>
      <c r="BH294" s="218">
        <f>IF(N294="sníž. přenesená",J294,0)</f>
        <v>0</v>
      </c>
      <c r="BI294" s="218">
        <f>IF(N294="nulová",J294,0)</f>
        <v>0</v>
      </c>
      <c r="BJ294" s="19" t="s">
        <v>78</v>
      </c>
      <c r="BK294" s="218">
        <f>ROUND(I294*H294,2)</f>
        <v>0</v>
      </c>
      <c r="BL294" s="19" t="s">
        <v>165</v>
      </c>
      <c r="BM294" s="217" t="s">
        <v>1197</v>
      </c>
    </row>
    <row r="295" s="13" customFormat="1">
      <c r="A295" s="13"/>
      <c r="B295" s="224"/>
      <c r="C295" s="225"/>
      <c r="D295" s="226" t="s">
        <v>169</v>
      </c>
      <c r="E295" s="227" t="s">
        <v>19</v>
      </c>
      <c r="F295" s="228" t="s">
        <v>85</v>
      </c>
      <c r="G295" s="225"/>
      <c r="H295" s="227" t="s">
        <v>19</v>
      </c>
      <c r="I295" s="229"/>
      <c r="J295" s="225"/>
      <c r="K295" s="225"/>
      <c r="L295" s="230"/>
      <c r="M295" s="231"/>
      <c r="N295" s="232"/>
      <c r="O295" s="232"/>
      <c r="P295" s="232"/>
      <c r="Q295" s="232"/>
      <c r="R295" s="232"/>
      <c r="S295" s="232"/>
      <c r="T295" s="23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34" t="s">
        <v>169</v>
      </c>
      <c r="AU295" s="234" t="s">
        <v>80</v>
      </c>
      <c r="AV295" s="13" t="s">
        <v>78</v>
      </c>
      <c r="AW295" s="13" t="s">
        <v>171</v>
      </c>
      <c r="AX295" s="13" t="s">
        <v>70</v>
      </c>
      <c r="AY295" s="234" t="s">
        <v>158</v>
      </c>
    </row>
    <row r="296" s="14" customFormat="1">
      <c r="A296" s="14"/>
      <c r="B296" s="235"/>
      <c r="C296" s="236"/>
      <c r="D296" s="226" t="s">
        <v>169</v>
      </c>
      <c r="E296" s="237" t="s">
        <v>19</v>
      </c>
      <c r="F296" s="238" t="s">
        <v>178</v>
      </c>
      <c r="G296" s="236"/>
      <c r="H296" s="239">
        <v>3</v>
      </c>
      <c r="I296" s="240"/>
      <c r="J296" s="236"/>
      <c r="K296" s="236"/>
      <c r="L296" s="241"/>
      <c r="M296" s="242"/>
      <c r="N296" s="243"/>
      <c r="O296" s="243"/>
      <c r="P296" s="243"/>
      <c r="Q296" s="243"/>
      <c r="R296" s="243"/>
      <c r="S296" s="243"/>
      <c r="T296" s="24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45" t="s">
        <v>169</v>
      </c>
      <c r="AU296" s="245" t="s">
        <v>80</v>
      </c>
      <c r="AV296" s="14" t="s">
        <v>80</v>
      </c>
      <c r="AW296" s="14" t="s">
        <v>171</v>
      </c>
      <c r="AX296" s="14" t="s">
        <v>70</v>
      </c>
      <c r="AY296" s="245" t="s">
        <v>158</v>
      </c>
    </row>
    <row r="297" s="15" customFormat="1">
      <c r="A297" s="15"/>
      <c r="B297" s="256"/>
      <c r="C297" s="257"/>
      <c r="D297" s="226" t="s">
        <v>169</v>
      </c>
      <c r="E297" s="258" t="s">
        <v>19</v>
      </c>
      <c r="F297" s="259" t="s">
        <v>470</v>
      </c>
      <c r="G297" s="257"/>
      <c r="H297" s="260">
        <v>3</v>
      </c>
      <c r="I297" s="261"/>
      <c r="J297" s="257"/>
      <c r="K297" s="257"/>
      <c r="L297" s="262"/>
      <c r="M297" s="263"/>
      <c r="N297" s="264"/>
      <c r="O297" s="264"/>
      <c r="P297" s="264"/>
      <c r="Q297" s="264"/>
      <c r="R297" s="264"/>
      <c r="S297" s="264"/>
      <c r="T297" s="26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6" t="s">
        <v>169</v>
      </c>
      <c r="AU297" s="266" t="s">
        <v>80</v>
      </c>
      <c r="AV297" s="15" t="s">
        <v>165</v>
      </c>
      <c r="AW297" s="15" t="s">
        <v>171</v>
      </c>
      <c r="AX297" s="15" t="s">
        <v>78</v>
      </c>
      <c r="AY297" s="266" t="s">
        <v>158</v>
      </c>
    </row>
    <row r="298" s="2" customFormat="1" ht="14.4" customHeight="1">
      <c r="A298" s="40"/>
      <c r="B298" s="41"/>
      <c r="C298" s="206" t="s">
        <v>536</v>
      </c>
      <c r="D298" s="206" t="s">
        <v>160</v>
      </c>
      <c r="E298" s="207" t="s">
        <v>1198</v>
      </c>
      <c r="F298" s="208" t="s">
        <v>1199</v>
      </c>
      <c r="G298" s="209" t="s">
        <v>505</v>
      </c>
      <c r="H298" s="210">
        <v>6</v>
      </c>
      <c r="I298" s="211"/>
      <c r="J298" s="212">
        <f>ROUND(I298*H298,2)</f>
        <v>0</v>
      </c>
      <c r="K298" s="208" t="s">
        <v>164</v>
      </c>
      <c r="L298" s="46"/>
      <c r="M298" s="213" t="s">
        <v>19</v>
      </c>
      <c r="N298" s="214" t="s">
        <v>41</v>
      </c>
      <c r="O298" s="86"/>
      <c r="P298" s="215">
        <f>O298*H298</f>
        <v>0</v>
      </c>
      <c r="Q298" s="215">
        <v>0</v>
      </c>
      <c r="R298" s="215">
        <f>Q298*H298</f>
        <v>0</v>
      </c>
      <c r="S298" s="215">
        <v>0</v>
      </c>
      <c r="T298" s="216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17" t="s">
        <v>165</v>
      </c>
      <c r="AT298" s="217" t="s">
        <v>160</v>
      </c>
      <c r="AU298" s="217" t="s">
        <v>80</v>
      </c>
      <c r="AY298" s="19" t="s">
        <v>158</v>
      </c>
      <c r="BE298" s="218">
        <f>IF(N298="základní",J298,0)</f>
        <v>0</v>
      </c>
      <c r="BF298" s="218">
        <f>IF(N298="snížená",J298,0)</f>
        <v>0</v>
      </c>
      <c r="BG298" s="218">
        <f>IF(N298="zákl. přenesená",J298,0)</f>
        <v>0</v>
      </c>
      <c r="BH298" s="218">
        <f>IF(N298="sníž. přenesená",J298,0)</f>
        <v>0</v>
      </c>
      <c r="BI298" s="218">
        <f>IF(N298="nulová",J298,0)</f>
        <v>0</v>
      </c>
      <c r="BJ298" s="19" t="s">
        <v>78</v>
      </c>
      <c r="BK298" s="218">
        <f>ROUND(I298*H298,2)</f>
        <v>0</v>
      </c>
      <c r="BL298" s="19" t="s">
        <v>165</v>
      </c>
      <c r="BM298" s="217" t="s">
        <v>1200</v>
      </c>
    </row>
    <row r="299" s="2" customFormat="1">
      <c r="A299" s="40"/>
      <c r="B299" s="41"/>
      <c r="C299" s="42"/>
      <c r="D299" s="219" t="s">
        <v>167</v>
      </c>
      <c r="E299" s="42"/>
      <c r="F299" s="220" t="s">
        <v>1201</v>
      </c>
      <c r="G299" s="42"/>
      <c r="H299" s="42"/>
      <c r="I299" s="221"/>
      <c r="J299" s="42"/>
      <c r="K299" s="42"/>
      <c r="L299" s="46"/>
      <c r="M299" s="222"/>
      <c r="N299" s="223"/>
      <c r="O299" s="86"/>
      <c r="P299" s="86"/>
      <c r="Q299" s="86"/>
      <c r="R299" s="86"/>
      <c r="S299" s="86"/>
      <c r="T299" s="87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167</v>
      </c>
      <c r="AU299" s="19" t="s">
        <v>80</v>
      </c>
    </row>
    <row r="300" s="13" customFormat="1">
      <c r="A300" s="13"/>
      <c r="B300" s="224"/>
      <c r="C300" s="225"/>
      <c r="D300" s="226" t="s">
        <v>169</v>
      </c>
      <c r="E300" s="227" t="s">
        <v>19</v>
      </c>
      <c r="F300" s="228" t="s">
        <v>85</v>
      </c>
      <c r="G300" s="225"/>
      <c r="H300" s="227" t="s">
        <v>19</v>
      </c>
      <c r="I300" s="229"/>
      <c r="J300" s="225"/>
      <c r="K300" s="225"/>
      <c r="L300" s="230"/>
      <c r="M300" s="231"/>
      <c r="N300" s="232"/>
      <c r="O300" s="232"/>
      <c r="P300" s="232"/>
      <c r="Q300" s="232"/>
      <c r="R300" s="232"/>
      <c r="S300" s="232"/>
      <c r="T300" s="23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34" t="s">
        <v>169</v>
      </c>
      <c r="AU300" s="234" t="s">
        <v>80</v>
      </c>
      <c r="AV300" s="13" t="s">
        <v>78</v>
      </c>
      <c r="AW300" s="13" t="s">
        <v>171</v>
      </c>
      <c r="AX300" s="13" t="s">
        <v>70</v>
      </c>
      <c r="AY300" s="234" t="s">
        <v>158</v>
      </c>
    </row>
    <row r="301" s="14" customFormat="1">
      <c r="A301" s="14"/>
      <c r="B301" s="235"/>
      <c r="C301" s="236"/>
      <c r="D301" s="226" t="s">
        <v>169</v>
      </c>
      <c r="E301" s="237" t="s">
        <v>19</v>
      </c>
      <c r="F301" s="238" t="s">
        <v>204</v>
      </c>
      <c r="G301" s="236"/>
      <c r="H301" s="239">
        <v>6</v>
      </c>
      <c r="I301" s="240"/>
      <c r="J301" s="236"/>
      <c r="K301" s="236"/>
      <c r="L301" s="241"/>
      <c r="M301" s="242"/>
      <c r="N301" s="243"/>
      <c r="O301" s="243"/>
      <c r="P301" s="243"/>
      <c r="Q301" s="243"/>
      <c r="R301" s="243"/>
      <c r="S301" s="243"/>
      <c r="T301" s="24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45" t="s">
        <v>169</v>
      </c>
      <c r="AU301" s="245" t="s">
        <v>80</v>
      </c>
      <c r="AV301" s="14" t="s">
        <v>80</v>
      </c>
      <c r="AW301" s="14" t="s">
        <v>171</v>
      </c>
      <c r="AX301" s="14" t="s">
        <v>70</v>
      </c>
      <c r="AY301" s="245" t="s">
        <v>158</v>
      </c>
    </row>
    <row r="302" s="15" customFormat="1">
      <c r="A302" s="15"/>
      <c r="B302" s="256"/>
      <c r="C302" s="257"/>
      <c r="D302" s="226" t="s">
        <v>169</v>
      </c>
      <c r="E302" s="258" t="s">
        <v>19</v>
      </c>
      <c r="F302" s="259" t="s">
        <v>470</v>
      </c>
      <c r="G302" s="257"/>
      <c r="H302" s="260">
        <v>6</v>
      </c>
      <c r="I302" s="261"/>
      <c r="J302" s="257"/>
      <c r="K302" s="257"/>
      <c r="L302" s="262"/>
      <c r="M302" s="263"/>
      <c r="N302" s="264"/>
      <c r="O302" s="264"/>
      <c r="P302" s="264"/>
      <c r="Q302" s="264"/>
      <c r="R302" s="264"/>
      <c r="S302" s="264"/>
      <c r="T302" s="26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66" t="s">
        <v>169</v>
      </c>
      <c r="AU302" s="266" t="s">
        <v>80</v>
      </c>
      <c r="AV302" s="15" t="s">
        <v>165</v>
      </c>
      <c r="AW302" s="15" t="s">
        <v>171</v>
      </c>
      <c r="AX302" s="15" t="s">
        <v>78</v>
      </c>
      <c r="AY302" s="266" t="s">
        <v>158</v>
      </c>
    </row>
    <row r="303" s="2" customFormat="1" ht="14.4" customHeight="1">
      <c r="A303" s="40"/>
      <c r="B303" s="41"/>
      <c r="C303" s="246" t="s">
        <v>540</v>
      </c>
      <c r="D303" s="246" t="s">
        <v>400</v>
      </c>
      <c r="E303" s="247" t="s">
        <v>1202</v>
      </c>
      <c r="F303" s="248" t="s">
        <v>1203</v>
      </c>
      <c r="G303" s="249" t="s">
        <v>505</v>
      </c>
      <c r="H303" s="250">
        <v>6</v>
      </c>
      <c r="I303" s="251"/>
      <c r="J303" s="252">
        <f>ROUND(I303*H303,2)</f>
        <v>0</v>
      </c>
      <c r="K303" s="248" t="s">
        <v>164</v>
      </c>
      <c r="L303" s="253"/>
      <c r="M303" s="254" t="s">
        <v>19</v>
      </c>
      <c r="N303" s="255" t="s">
        <v>41</v>
      </c>
      <c r="O303" s="86"/>
      <c r="P303" s="215">
        <f>O303*H303</f>
        <v>0</v>
      </c>
      <c r="Q303" s="215">
        <v>0.00016000000000000001</v>
      </c>
      <c r="R303" s="215">
        <f>Q303*H303</f>
        <v>0.00096000000000000013</v>
      </c>
      <c r="S303" s="215">
        <v>0</v>
      </c>
      <c r="T303" s="216">
        <f>S303*H303</f>
        <v>0</v>
      </c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R303" s="217" t="s">
        <v>215</v>
      </c>
      <c r="AT303" s="217" t="s">
        <v>400</v>
      </c>
      <c r="AU303" s="217" t="s">
        <v>80</v>
      </c>
      <c r="AY303" s="19" t="s">
        <v>158</v>
      </c>
      <c r="BE303" s="218">
        <f>IF(N303="základní",J303,0)</f>
        <v>0</v>
      </c>
      <c r="BF303" s="218">
        <f>IF(N303="snížená",J303,0)</f>
        <v>0</v>
      </c>
      <c r="BG303" s="218">
        <f>IF(N303="zákl. přenesená",J303,0)</f>
        <v>0</v>
      </c>
      <c r="BH303" s="218">
        <f>IF(N303="sníž. přenesená",J303,0)</f>
        <v>0</v>
      </c>
      <c r="BI303" s="218">
        <f>IF(N303="nulová",J303,0)</f>
        <v>0</v>
      </c>
      <c r="BJ303" s="19" t="s">
        <v>78</v>
      </c>
      <c r="BK303" s="218">
        <f>ROUND(I303*H303,2)</f>
        <v>0</v>
      </c>
      <c r="BL303" s="19" t="s">
        <v>165</v>
      </c>
      <c r="BM303" s="217" t="s">
        <v>1204</v>
      </c>
    </row>
    <row r="304" s="13" customFormat="1">
      <c r="A304" s="13"/>
      <c r="B304" s="224"/>
      <c r="C304" s="225"/>
      <c r="D304" s="226" t="s">
        <v>169</v>
      </c>
      <c r="E304" s="227" t="s">
        <v>19</v>
      </c>
      <c r="F304" s="228" t="s">
        <v>85</v>
      </c>
      <c r="G304" s="225"/>
      <c r="H304" s="227" t="s">
        <v>19</v>
      </c>
      <c r="I304" s="229"/>
      <c r="J304" s="225"/>
      <c r="K304" s="225"/>
      <c r="L304" s="230"/>
      <c r="M304" s="231"/>
      <c r="N304" s="232"/>
      <c r="O304" s="232"/>
      <c r="P304" s="232"/>
      <c r="Q304" s="232"/>
      <c r="R304" s="232"/>
      <c r="S304" s="232"/>
      <c r="T304" s="23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34" t="s">
        <v>169</v>
      </c>
      <c r="AU304" s="234" t="s">
        <v>80</v>
      </c>
      <c r="AV304" s="13" t="s">
        <v>78</v>
      </c>
      <c r="AW304" s="13" t="s">
        <v>171</v>
      </c>
      <c r="AX304" s="13" t="s">
        <v>70</v>
      </c>
      <c r="AY304" s="234" t="s">
        <v>158</v>
      </c>
    </row>
    <row r="305" s="14" customFormat="1">
      <c r="A305" s="14"/>
      <c r="B305" s="235"/>
      <c r="C305" s="236"/>
      <c r="D305" s="226" t="s">
        <v>169</v>
      </c>
      <c r="E305" s="237" t="s">
        <v>19</v>
      </c>
      <c r="F305" s="238" t="s">
        <v>204</v>
      </c>
      <c r="G305" s="236"/>
      <c r="H305" s="239">
        <v>6</v>
      </c>
      <c r="I305" s="240"/>
      <c r="J305" s="236"/>
      <c r="K305" s="236"/>
      <c r="L305" s="241"/>
      <c r="M305" s="242"/>
      <c r="N305" s="243"/>
      <c r="O305" s="243"/>
      <c r="P305" s="243"/>
      <c r="Q305" s="243"/>
      <c r="R305" s="243"/>
      <c r="S305" s="243"/>
      <c r="T305" s="24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45" t="s">
        <v>169</v>
      </c>
      <c r="AU305" s="245" t="s">
        <v>80</v>
      </c>
      <c r="AV305" s="14" t="s">
        <v>80</v>
      </c>
      <c r="AW305" s="14" t="s">
        <v>171</v>
      </c>
      <c r="AX305" s="14" t="s">
        <v>70</v>
      </c>
      <c r="AY305" s="245" t="s">
        <v>158</v>
      </c>
    </row>
    <row r="306" s="15" customFormat="1">
      <c r="A306" s="15"/>
      <c r="B306" s="256"/>
      <c r="C306" s="257"/>
      <c r="D306" s="226" t="s">
        <v>169</v>
      </c>
      <c r="E306" s="258" t="s">
        <v>19</v>
      </c>
      <c r="F306" s="259" t="s">
        <v>470</v>
      </c>
      <c r="G306" s="257"/>
      <c r="H306" s="260">
        <v>6</v>
      </c>
      <c r="I306" s="261"/>
      <c r="J306" s="257"/>
      <c r="K306" s="257"/>
      <c r="L306" s="262"/>
      <c r="M306" s="263"/>
      <c r="N306" s="264"/>
      <c r="O306" s="264"/>
      <c r="P306" s="264"/>
      <c r="Q306" s="264"/>
      <c r="R306" s="264"/>
      <c r="S306" s="264"/>
      <c r="T306" s="26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66" t="s">
        <v>169</v>
      </c>
      <c r="AU306" s="266" t="s">
        <v>80</v>
      </c>
      <c r="AV306" s="15" t="s">
        <v>165</v>
      </c>
      <c r="AW306" s="15" t="s">
        <v>171</v>
      </c>
      <c r="AX306" s="15" t="s">
        <v>78</v>
      </c>
      <c r="AY306" s="266" t="s">
        <v>158</v>
      </c>
    </row>
    <row r="307" s="2" customFormat="1" ht="14.4" customHeight="1">
      <c r="A307" s="40"/>
      <c r="B307" s="41"/>
      <c r="C307" s="206" t="s">
        <v>544</v>
      </c>
      <c r="D307" s="206" t="s">
        <v>160</v>
      </c>
      <c r="E307" s="207" t="s">
        <v>1205</v>
      </c>
      <c r="F307" s="208" t="s">
        <v>1206</v>
      </c>
      <c r="G307" s="209" t="s">
        <v>505</v>
      </c>
      <c r="H307" s="210">
        <v>1</v>
      </c>
      <c r="I307" s="211"/>
      <c r="J307" s="212">
        <f>ROUND(I307*H307,2)</f>
        <v>0</v>
      </c>
      <c r="K307" s="208" t="s">
        <v>164</v>
      </c>
      <c r="L307" s="46"/>
      <c r="M307" s="213" t="s">
        <v>19</v>
      </c>
      <c r="N307" s="214" t="s">
        <v>41</v>
      </c>
      <c r="O307" s="86"/>
      <c r="P307" s="215">
        <f>O307*H307</f>
        <v>0</v>
      </c>
      <c r="Q307" s="215">
        <v>0</v>
      </c>
      <c r="R307" s="215">
        <f>Q307*H307</f>
        <v>0</v>
      </c>
      <c r="S307" s="215">
        <v>0</v>
      </c>
      <c r="T307" s="216">
        <f>S307*H307</f>
        <v>0</v>
      </c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R307" s="217" t="s">
        <v>165</v>
      </c>
      <c r="AT307" s="217" t="s">
        <v>160</v>
      </c>
      <c r="AU307" s="217" t="s">
        <v>80</v>
      </c>
      <c r="AY307" s="19" t="s">
        <v>158</v>
      </c>
      <c r="BE307" s="218">
        <f>IF(N307="základní",J307,0)</f>
        <v>0</v>
      </c>
      <c r="BF307" s="218">
        <f>IF(N307="snížená",J307,0)</f>
        <v>0</v>
      </c>
      <c r="BG307" s="218">
        <f>IF(N307="zákl. přenesená",J307,0)</f>
        <v>0</v>
      </c>
      <c r="BH307" s="218">
        <f>IF(N307="sníž. přenesená",J307,0)</f>
        <v>0</v>
      </c>
      <c r="BI307" s="218">
        <f>IF(N307="nulová",J307,0)</f>
        <v>0</v>
      </c>
      <c r="BJ307" s="19" t="s">
        <v>78</v>
      </c>
      <c r="BK307" s="218">
        <f>ROUND(I307*H307,2)</f>
        <v>0</v>
      </c>
      <c r="BL307" s="19" t="s">
        <v>165</v>
      </c>
      <c r="BM307" s="217" t="s">
        <v>1207</v>
      </c>
    </row>
    <row r="308" s="2" customFormat="1">
      <c r="A308" s="40"/>
      <c r="B308" s="41"/>
      <c r="C308" s="42"/>
      <c r="D308" s="219" t="s">
        <v>167</v>
      </c>
      <c r="E308" s="42"/>
      <c r="F308" s="220" t="s">
        <v>1208</v>
      </c>
      <c r="G308" s="42"/>
      <c r="H308" s="42"/>
      <c r="I308" s="221"/>
      <c r="J308" s="42"/>
      <c r="K308" s="42"/>
      <c r="L308" s="46"/>
      <c r="M308" s="222"/>
      <c r="N308" s="223"/>
      <c r="O308" s="86"/>
      <c r="P308" s="86"/>
      <c r="Q308" s="86"/>
      <c r="R308" s="86"/>
      <c r="S308" s="86"/>
      <c r="T308" s="87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T308" s="19" t="s">
        <v>167</v>
      </c>
      <c r="AU308" s="19" t="s">
        <v>80</v>
      </c>
    </row>
    <row r="309" s="13" customFormat="1">
      <c r="A309" s="13"/>
      <c r="B309" s="224"/>
      <c r="C309" s="225"/>
      <c r="D309" s="226" t="s">
        <v>169</v>
      </c>
      <c r="E309" s="227" t="s">
        <v>19</v>
      </c>
      <c r="F309" s="228" t="s">
        <v>85</v>
      </c>
      <c r="G309" s="225"/>
      <c r="H309" s="227" t="s">
        <v>19</v>
      </c>
      <c r="I309" s="229"/>
      <c r="J309" s="225"/>
      <c r="K309" s="225"/>
      <c r="L309" s="230"/>
      <c r="M309" s="231"/>
      <c r="N309" s="232"/>
      <c r="O309" s="232"/>
      <c r="P309" s="232"/>
      <c r="Q309" s="232"/>
      <c r="R309" s="232"/>
      <c r="S309" s="232"/>
      <c r="T309" s="23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34" t="s">
        <v>169</v>
      </c>
      <c r="AU309" s="234" t="s">
        <v>80</v>
      </c>
      <c r="AV309" s="13" t="s">
        <v>78</v>
      </c>
      <c r="AW309" s="13" t="s">
        <v>171</v>
      </c>
      <c r="AX309" s="13" t="s">
        <v>70</v>
      </c>
      <c r="AY309" s="234" t="s">
        <v>158</v>
      </c>
    </row>
    <row r="310" s="14" customFormat="1">
      <c r="A310" s="14"/>
      <c r="B310" s="235"/>
      <c r="C310" s="236"/>
      <c r="D310" s="226" t="s">
        <v>169</v>
      </c>
      <c r="E310" s="237" t="s">
        <v>19</v>
      </c>
      <c r="F310" s="238" t="s">
        <v>78</v>
      </c>
      <c r="G310" s="236"/>
      <c r="H310" s="239">
        <v>1</v>
      </c>
      <c r="I310" s="240"/>
      <c r="J310" s="236"/>
      <c r="K310" s="236"/>
      <c r="L310" s="241"/>
      <c r="M310" s="242"/>
      <c r="N310" s="243"/>
      <c r="O310" s="243"/>
      <c r="P310" s="243"/>
      <c r="Q310" s="243"/>
      <c r="R310" s="243"/>
      <c r="S310" s="243"/>
      <c r="T310" s="24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45" t="s">
        <v>169</v>
      </c>
      <c r="AU310" s="245" t="s">
        <v>80</v>
      </c>
      <c r="AV310" s="14" t="s">
        <v>80</v>
      </c>
      <c r="AW310" s="14" t="s">
        <v>171</v>
      </c>
      <c r="AX310" s="14" t="s">
        <v>70</v>
      </c>
      <c r="AY310" s="245" t="s">
        <v>158</v>
      </c>
    </row>
    <row r="311" s="15" customFormat="1">
      <c r="A311" s="15"/>
      <c r="B311" s="256"/>
      <c r="C311" s="257"/>
      <c r="D311" s="226" t="s">
        <v>169</v>
      </c>
      <c r="E311" s="258" t="s">
        <v>19</v>
      </c>
      <c r="F311" s="259" t="s">
        <v>470</v>
      </c>
      <c r="G311" s="257"/>
      <c r="H311" s="260">
        <v>1</v>
      </c>
      <c r="I311" s="261"/>
      <c r="J311" s="257"/>
      <c r="K311" s="257"/>
      <c r="L311" s="262"/>
      <c r="M311" s="263"/>
      <c r="N311" s="264"/>
      <c r="O311" s="264"/>
      <c r="P311" s="264"/>
      <c r="Q311" s="264"/>
      <c r="R311" s="264"/>
      <c r="S311" s="264"/>
      <c r="T311" s="26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66" t="s">
        <v>169</v>
      </c>
      <c r="AU311" s="266" t="s">
        <v>80</v>
      </c>
      <c r="AV311" s="15" t="s">
        <v>165</v>
      </c>
      <c r="AW311" s="15" t="s">
        <v>171</v>
      </c>
      <c r="AX311" s="15" t="s">
        <v>78</v>
      </c>
      <c r="AY311" s="266" t="s">
        <v>158</v>
      </c>
    </row>
    <row r="312" s="2" customFormat="1" ht="14.4" customHeight="1">
      <c r="A312" s="40"/>
      <c r="B312" s="41"/>
      <c r="C312" s="246" t="s">
        <v>548</v>
      </c>
      <c r="D312" s="246" t="s">
        <v>400</v>
      </c>
      <c r="E312" s="247" t="s">
        <v>1209</v>
      </c>
      <c r="F312" s="248" t="s">
        <v>1210</v>
      </c>
      <c r="G312" s="249" t="s">
        <v>505</v>
      </c>
      <c r="H312" s="250">
        <v>1</v>
      </c>
      <c r="I312" s="251"/>
      <c r="J312" s="252">
        <f>ROUND(I312*H312,2)</f>
        <v>0</v>
      </c>
      <c r="K312" s="248" t="s">
        <v>164</v>
      </c>
      <c r="L312" s="253"/>
      <c r="M312" s="254" t="s">
        <v>19</v>
      </c>
      <c r="N312" s="255" t="s">
        <v>41</v>
      </c>
      <c r="O312" s="86"/>
      <c r="P312" s="215">
        <f>O312*H312</f>
        <v>0</v>
      </c>
      <c r="Q312" s="215">
        <v>0.00012</v>
      </c>
      <c r="R312" s="215">
        <f>Q312*H312</f>
        <v>0.00012</v>
      </c>
      <c r="S312" s="215">
        <v>0</v>
      </c>
      <c r="T312" s="216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17" t="s">
        <v>215</v>
      </c>
      <c r="AT312" s="217" t="s">
        <v>400</v>
      </c>
      <c r="AU312" s="217" t="s">
        <v>80</v>
      </c>
      <c r="AY312" s="19" t="s">
        <v>158</v>
      </c>
      <c r="BE312" s="218">
        <f>IF(N312="základní",J312,0)</f>
        <v>0</v>
      </c>
      <c r="BF312" s="218">
        <f>IF(N312="snížená",J312,0)</f>
        <v>0</v>
      </c>
      <c r="BG312" s="218">
        <f>IF(N312="zákl. přenesená",J312,0)</f>
        <v>0</v>
      </c>
      <c r="BH312" s="218">
        <f>IF(N312="sníž. přenesená",J312,0)</f>
        <v>0</v>
      </c>
      <c r="BI312" s="218">
        <f>IF(N312="nulová",J312,0)</f>
        <v>0</v>
      </c>
      <c r="BJ312" s="19" t="s">
        <v>78</v>
      </c>
      <c r="BK312" s="218">
        <f>ROUND(I312*H312,2)</f>
        <v>0</v>
      </c>
      <c r="BL312" s="19" t="s">
        <v>165</v>
      </c>
      <c r="BM312" s="217" t="s">
        <v>1211</v>
      </c>
    </row>
    <row r="313" s="13" customFormat="1">
      <c r="A313" s="13"/>
      <c r="B313" s="224"/>
      <c r="C313" s="225"/>
      <c r="D313" s="226" t="s">
        <v>169</v>
      </c>
      <c r="E313" s="227" t="s">
        <v>19</v>
      </c>
      <c r="F313" s="228" t="s">
        <v>85</v>
      </c>
      <c r="G313" s="225"/>
      <c r="H313" s="227" t="s">
        <v>19</v>
      </c>
      <c r="I313" s="229"/>
      <c r="J313" s="225"/>
      <c r="K313" s="225"/>
      <c r="L313" s="230"/>
      <c r="M313" s="231"/>
      <c r="N313" s="232"/>
      <c r="O313" s="232"/>
      <c r="P313" s="232"/>
      <c r="Q313" s="232"/>
      <c r="R313" s="232"/>
      <c r="S313" s="232"/>
      <c r="T313" s="23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34" t="s">
        <v>169</v>
      </c>
      <c r="AU313" s="234" t="s">
        <v>80</v>
      </c>
      <c r="AV313" s="13" t="s">
        <v>78</v>
      </c>
      <c r="AW313" s="13" t="s">
        <v>171</v>
      </c>
      <c r="AX313" s="13" t="s">
        <v>70</v>
      </c>
      <c r="AY313" s="234" t="s">
        <v>158</v>
      </c>
    </row>
    <row r="314" s="14" customFormat="1">
      <c r="A314" s="14"/>
      <c r="B314" s="235"/>
      <c r="C314" s="236"/>
      <c r="D314" s="226" t="s">
        <v>169</v>
      </c>
      <c r="E314" s="237" t="s">
        <v>19</v>
      </c>
      <c r="F314" s="238" t="s">
        <v>78</v>
      </c>
      <c r="G314" s="236"/>
      <c r="H314" s="239">
        <v>1</v>
      </c>
      <c r="I314" s="240"/>
      <c r="J314" s="236"/>
      <c r="K314" s="236"/>
      <c r="L314" s="241"/>
      <c r="M314" s="242"/>
      <c r="N314" s="243"/>
      <c r="O314" s="243"/>
      <c r="P314" s="243"/>
      <c r="Q314" s="243"/>
      <c r="R314" s="243"/>
      <c r="S314" s="243"/>
      <c r="T314" s="24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45" t="s">
        <v>169</v>
      </c>
      <c r="AU314" s="245" t="s">
        <v>80</v>
      </c>
      <c r="AV314" s="14" t="s">
        <v>80</v>
      </c>
      <c r="AW314" s="14" t="s">
        <v>171</v>
      </c>
      <c r="AX314" s="14" t="s">
        <v>70</v>
      </c>
      <c r="AY314" s="245" t="s">
        <v>158</v>
      </c>
    </row>
    <row r="315" s="15" customFormat="1">
      <c r="A315" s="15"/>
      <c r="B315" s="256"/>
      <c r="C315" s="257"/>
      <c r="D315" s="226" t="s">
        <v>169</v>
      </c>
      <c r="E315" s="258" t="s">
        <v>19</v>
      </c>
      <c r="F315" s="259" t="s">
        <v>470</v>
      </c>
      <c r="G315" s="257"/>
      <c r="H315" s="260">
        <v>1</v>
      </c>
      <c r="I315" s="261"/>
      <c r="J315" s="257"/>
      <c r="K315" s="257"/>
      <c r="L315" s="262"/>
      <c r="M315" s="263"/>
      <c r="N315" s="264"/>
      <c r="O315" s="264"/>
      <c r="P315" s="264"/>
      <c r="Q315" s="264"/>
      <c r="R315" s="264"/>
      <c r="S315" s="264"/>
      <c r="T315" s="26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66" t="s">
        <v>169</v>
      </c>
      <c r="AU315" s="266" t="s">
        <v>80</v>
      </c>
      <c r="AV315" s="15" t="s">
        <v>165</v>
      </c>
      <c r="AW315" s="15" t="s">
        <v>171</v>
      </c>
      <c r="AX315" s="15" t="s">
        <v>78</v>
      </c>
      <c r="AY315" s="266" t="s">
        <v>158</v>
      </c>
    </row>
    <row r="316" s="2" customFormat="1" ht="14.4" customHeight="1">
      <c r="A316" s="40"/>
      <c r="B316" s="41"/>
      <c r="C316" s="206" t="s">
        <v>552</v>
      </c>
      <c r="D316" s="206" t="s">
        <v>160</v>
      </c>
      <c r="E316" s="207" t="s">
        <v>1212</v>
      </c>
      <c r="F316" s="208" t="s">
        <v>1213</v>
      </c>
      <c r="G316" s="209" t="s">
        <v>505</v>
      </c>
      <c r="H316" s="210">
        <v>2</v>
      </c>
      <c r="I316" s="211"/>
      <c r="J316" s="212">
        <f>ROUND(I316*H316,2)</f>
        <v>0</v>
      </c>
      <c r="K316" s="208" t="s">
        <v>164</v>
      </c>
      <c r="L316" s="46"/>
      <c r="M316" s="213" t="s">
        <v>19</v>
      </c>
      <c r="N316" s="214" t="s">
        <v>41</v>
      </c>
      <c r="O316" s="86"/>
      <c r="P316" s="215">
        <f>O316*H316</f>
        <v>0</v>
      </c>
      <c r="Q316" s="215">
        <v>0</v>
      </c>
      <c r="R316" s="215">
        <f>Q316*H316</f>
        <v>0</v>
      </c>
      <c r="S316" s="215">
        <v>0</v>
      </c>
      <c r="T316" s="216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17" t="s">
        <v>165</v>
      </c>
      <c r="AT316" s="217" t="s">
        <v>160</v>
      </c>
      <c r="AU316" s="217" t="s">
        <v>80</v>
      </c>
      <c r="AY316" s="19" t="s">
        <v>158</v>
      </c>
      <c r="BE316" s="218">
        <f>IF(N316="základní",J316,0)</f>
        <v>0</v>
      </c>
      <c r="BF316" s="218">
        <f>IF(N316="snížená",J316,0)</f>
        <v>0</v>
      </c>
      <c r="BG316" s="218">
        <f>IF(N316="zákl. přenesená",J316,0)</f>
        <v>0</v>
      </c>
      <c r="BH316" s="218">
        <f>IF(N316="sníž. přenesená",J316,0)</f>
        <v>0</v>
      </c>
      <c r="BI316" s="218">
        <f>IF(N316="nulová",J316,0)</f>
        <v>0</v>
      </c>
      <c r="BJ316" s="19" t="s">
        <v>78</v>
      </c>
      <c r="BK316" s="218">
        <f>ROUND(I316*H316,2)</f>
        <v>0</v>
      </c>
      <c r="BL316" s="19" t="s">
        <v>165</v>
      </c>
      <c r="BM316" s="217" t="s">
        <v>1214</v>
      </c>
    </row>
    <row r="317" s="2" customFormat="1">
      <c r="A317" s="40"/>
      <c r="B317" s="41"/>
      <c r="C317" s="42"/>
      <c r="D317" s="219" t="s">
        <v>167</v>
      </c>
      <c r="E317" s="42"/>
      <c r="F317" s="220" t="s">
        <v>1215</v>
      </c>
      <c r="G317" s="42"/>
      <c r="H317" s="42"/>
      <c r="I317" s="221"/>
      <c r="J317" s="42"/>
      <c r="K317" s="42"/>
      <c r="L317" s="46"/>
      <c r="M317" s="222"/>
      <c r="N317" s="223"/>
      <c r="O317" s="86"/>
      <c r="P317" s="86"/>
      <c r="Q317" s="86"/>
      <c r="R317" s="86"/>
      <c r="S317" s="86"/>
      <c r="T317" s="87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T317" s="19" t="s">
        <v>167</v>
      </c>
      <c r="AU317" s="19" t="s">
        <v>80</v>
      </c>
    </row>
    <row r="318" s="13" customFormat="1">
      <c r="A318" s="13"/>
      <c r="B318" s="224"/>
      <c r="C318" s="225"/>
      <c r="D318" s="226" t="s">
        <v>169</v>
      </c>
      <c r="E318" s="227" t="s">
        <v>19</v>
      </c>
      <c r="F318" s="228" t="s">
        <v>85</v>
      </c>
      <c r="G318" s="225"/>
      <c r="H318" s="227" t="s">
        <v>19</v>
      </c>
      <c r="I318" s="229"/>
      <c r="J318" s="225"/>
      <c r="K318" s="225"/>
      <c r="L318" s="230"/>
      <c r="M318" s="231"/>
      <c r="N318" s="232"/>
      <c r="O318" s="232"/>
      <c r="P318" s="232"/>
      <c r="Q318" s="232"/>
      <c r="R318" s="232"/>
      <c r="S318" s="232"/>
      <c r="T318" s="23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34" t="s">
        <v>169</v>
      </c>
      <c r="AU318" s="234" t="s">
        <v>80</v>
      </c>
      <c r="AV318" s="13" t="s">
        <v>78</v>
      </c>
      <c r="AW318" s="13" t="s">
        <v>171</v>
      </c>
      <c r="AX318" s="13" t="s">
        <v>70</v>
      </c>
      <c r="AY318" s="234" t="s">
        <v>158</v>
      </c>
    </row>
    <row r="319" s="14" customFormat="1">
      <c r="A319" s="14"/>
      <c r="B319" s="235"/>
      <c r="C319" s="236"/>
      <c r="D319" s="226" t="s">
        <v>169</v>
      </c>
      <c r="E319" s="237" t="s">
        <v>19</v>
      </c>
      <c r="F319" s="238" t="s">
        <v>80</v>
      </c>
      <c r="G319" s="236"/>
      <c r="H319" s="239">
        <v>2</v>
      </c>
      <c r="I319" s="240"/>
      <c r="J319" s="236"/>
      <c r="K319" s="236"/>
      <c r="L319" s="241"/>
      <c r="M319" s="242"/>
      <c r="N319" s="243"/>
      <c r="O319" s="243"/>
      <c r="P319" s="243"/>
      <c r="Q319" s="243"/>
      <c r="R319" s="243"/>
      <c r="S319" s="243"/>
      <c r="T319" s="24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45" t="s">
        <v>169</v>
      </c>
      <c r="AU319" s="245" t="s">
        <v>80</v>
      </c>
      <c r="AV319" s="14" t="s">
        <v>80</v>
      </c>
      <c r="AW319" s="14" t="s">
        <v>171</v>
      </c>
      <c r="AX319" s="14" t="s">
        <v>70</v>
      </c>
      <c r="AY319" s="245" t="s">
        <v>158</v>
      </c>
    </row>
    <row r="320" s="15" customFormat="1">
      <c r="A320" s="15"/>
      <c r="B320" s="256"/>
      <c r="C320" s="257"/>
      <c r="D320" s="226" t="s">
        <v>169</v>
      </c>
      <c r="E320" s="258" t="s">
        <v>19</v>
      </c>
      <c r="F320" s="259" t="s">
        <v>470</v>
      </c>
      <c r="G320" s="257"/>
      <c r="H320" s="260">
        <v>2</v>
      </c>
      <c r="I320" s="261"/>
      <c r="J320" s="257"/>
      <c r="K320" s="257"/>
      <c r="L320" s="262"/>
      <c r="M320" s="263"/>
      <c r="N320" s="264"/>
      <c r="O320" s="264"/>
      <c r="P320" s="264"/>
      <c r="Q320" s="264"/>
      <c r="R320" s="264"/>
      <c r="S320" s="264"/>
      <c r="T320" s="26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66" t="s">
        <v>169</v>
      </c>
      <c r="AU320" s="266" t="s">
        <v>80</v>
      </c>
      <c r="AV320" s="15" t="s">
        <v>165</v>
      </c>
      <c r="AW320" s="15" t="s">
        <v>171</v>
      </c>
      <c r="AX320" s="15" t="s">
        <v>78</v>
      </c>
      <c r="AY320" s="266" t="s">
        <v>158</v>
      </c>
    </row>
    <row r="321" s="2" customFormat="1" ht="14.4" customHeight="1">
      <c r="A321" s="40"/>
      <c r="B321" s="41"/>
      <c r="C321" s="246" t="s">
        <v>556</v>
      </c>
      <c r="D321" s="246" t="s">
        <v>400</v>
      </c>
      <c r="E321" s="247" t="s">
        <v>1216</v>
      </c>
      <c r="F321" s="248" t="s">
        <v>1217</v>
      </c>
      <c r="G321" s="249" t="s">
        <v>505</v>
      </c>
      <c r="H321" s="250">
        <v>2</v>
      </c>
      <c r="I321" s="251"/>
      <c r="J321" s="252">
        <f>ROUND(I321*H321,2)</f>
        <v>0</v>
      </c>
      <c r="K321" s="248" t="s">
        <v>164</v>
      </c>
      <c r="L321" s="253"/>
      <c r="M321" s="254" t="s">
        <v>19</v>
      </c>
      <c r="N321" s="255" t="s">
        <v>41</v>
      </c>
      <c r="O321" s="86"/>
      <c r="P321" s="215">
        <f>O321*H321</f>
        <v>0</v>
      </c>
      <c r="Q321" s="215">
        <v>0.00019000000000000001</v>
      </c>
      <c r="R321" s="215">
        <f>Q321*H321</f>
        <v>0.00038000000000000002</v>
      </c>
      <c r="S321" s="215">
        <v>0</v>
      </c>
      <c r="T321" s="216">
        <f>S321*H321</f>
        <v>0</v>
      </c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R321" s="217" t="s">
        <v>215</v>
      </c>
      <c r="AT321" s="217" t="s">
        <v>400</v>
      </c>
      <c r="AU321" s="217" t="s">
        <v>80</v>
      </c>
      <c r="AY321" s="19" t="s">
        <v>158</v>
      </c>
      <c r="BE321" s="218">
        <f>IF(N321="základní",J321,0)</f>
        <v>0</v>
      </c>
      <c r="BF321" s="218">
        <f>IF(N321="snížená",J321,0)</f>
        <v>0</v>
      </c>
      <c r="BG321" s="218">
        <f>IF(N321="zákl. přenesená",J321,0)</f>
        <v>0</v>
      </c>
      <c r="BH321" s="218">
        <f>IF(N321="sníž. přenesená",J321,0)</f>
        <v>0</v>
      </c>
      <c r="BI321" s="218">
        <f>IF(N321="nulová",J321,0)</f>
        <v>0</v>
      </c>
      <c r="BJ321" s="19" t="s">
        <v>78</v>
      </c>
      <c r="BK321" s="218">
        <f>ROUND(I321*H321,2)</f>
        <v>0</v>
      </c>
      <c r="BL321" s="19" t="s">
        <v>165</v>
      </c>
      <c r="BM321" s="217" t="s">
        <v>1218</v>
      </c>
    </row>
    <row r="322" s="13" customFormat="1">
      <c r="A322" s="13"/>
      <c r="B322" s="224"/>
      <c r="C322" s="225"/>
      <c r="D322" s="226" t="s">
        <v>169</v>
      </c>
      <c r="E322" s="227" t="s">
        <v>19</v>
      </c>
      <c r="F322" s="228" t="s">
        <v>85</v>
      </c>
      <c r="G322" s="225"/>
      <c r="H322" s="227" t="s">
        <v>19</v>
      </c>
      <c r="I322" s="229"/>
      <c r="J322" s="225"/>
      <c r="K322" s="225"/>
      <c r="L322" s="230"/>
      <c r="M322" s="231"/>
      <c r="N322" s="232"/>
      <c r="O322" s="232"/>
      <c r="P322" s="232"/>
      <c r="Q322" s="232"/>
      <c r="R322" s="232"/>
      <c r="S322" s="232"/>
      <c r="T322" s="23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34" t="s">
        <v>169</v>
      </c>
      <c r="AU322" s="234" t="s">
        <v>80</v>
      </c>
      <c r="AV322" s="13" t="s">
        <v>78</v>
      </c>
      <c r="AW322" s="13" t="s">
        <v>171</v>
      </c>
      <c r="AX322" s="13" t="s">
        <v>70</v>
      </c>
      <c r="AY322" s="234" t="s">
        <v>158</v>
      </c>
    </row>
    <row r="323" s="14" customFormat="1">
      <c r="A323" s="14"/>
      <c r="B323" s="235"/>
      <c r="C323" s="236"/>
      <c r="D323" s="226" t="s">
        <v>169</v>
      </c>
      <c r="E323" s="237" t="s">
        <v>19</v>
      </c>
      <c r="F323" s="238" t="s">
        <v>80</v>
      </c>
      <c r="G323" s="236"/>
      <c r="H323" s="239">
        <v>2</v>
      </c>
      <c r="I323" s="240"/>
      <c r="J323" s="236"/>
      <c r="K323" s="236"/>
      <c r="L323" s="241"/>
      <c r="M323" s="242"/>
      <c r="N323" s="243"/>
      <c r="O323" s="243"/>
      <c r="P323" s="243"/>
      <c r="Q323" s="243"/>
      <c r="R323" s="243"/>
      <c r="S323" s="243"/>
      <c r="T323" s="24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45" t="s">
        <v>169</v>
      </c>
      <c r="AU323" s="245" t="s">
        <v>80</v>
      </c>
      <c r="AV323" s="14" t="s">
        <v>80</v>
      </c>
      <c r="AW323" s="14" t="s">
        <v>171</v>
      </c>
      <c r="AX323" s="14" t="s">
        <v>70</v>
      </c>
      <c r="AY323" s="245" t="s">
        <v>158</v>
      </c>
    </row>
    <row r="324" s="15" customFormat="1">
      <c r="A324" s="15"/>
      <c r="B324" s="256"/>
      <c r="C324" s="257"/>
      <c r="D324" s="226" t="s">
        <v>169</v>
      </c>
      <c r="E324" s="258" t="s">
        <v>19</v>
      </c>
      <c r="F324" s="259" t="s">
        <v>470</v>
      </c>
      <c r="G324" s="257"/>
      <c r="H324" s="260">
        <v>2</v>
      </c>
      <c r="I324" s="261"/>
      <c r="J324" s="257"/>
      <c r="K324" s="257"/>
      <c r="L324" s="262"/>
      <c r="M324" s="263"/>
      <c r="N324" s="264"/>
      <c r="O324" s="264"/>
      <c r="P324" s="264"/>
      <c r="Q324" s="264"/>
      <c r="R324" s="264"/>
      <c r="S324" s="264"/>
      <c r="T324" s="26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6" t="s">
        <v>169</v>
      </c>
      <c r="AU324" s="266" t="s">
        <v>80</v>
      </c>
      <c r="AV324" s="15" t="s">
        <v>165</v>
      </c>
      <c r="AW324" s="15" t="s">
        <v>171</v>
      </c>
      <c r="AX324" s="15" t="s">
        <v>78</v>
      </c>
      <c r="AY324" s="266" t="s">
        <v>158</v>
      </c>
    </row>
    <row r="325" s="2" customFormat="1" ht="19.8" customHeight="1">
      <c r="A325" s="40"/>
      <c r="B325" s="41"/>
      <c r="C325" s="206" t="s">
        <v>560</v>
      </c>
      <c r="D325" s="206" t="s">
        <v>160</v>
      </c>
      <c r="E325" s="207" t="s">
        <v>1219</v>
      </c>
      <c r="F325" s="208" t="s">
        <v>1220</v>
      </c>
      <c r="G325" s="209" t="s">
        <v>181</v>
      </c>
      <c r="H325" s="210">
        <v>26</v>
      </c>
      <c r="I325" s="211"/>
      <c r="J325" s="212">
        <f>ROUND(I325*H325,2)</f>
        <v>0</v>
      </c>
      <c r="K325" s="208" t="s">
        <v>164</v>
      </c>
      <c r="L325" s="46"/>
      <c r="M325" s="213" t="s">
        <v>19</v>
      </c>
      <c r="N325" s="214" t="s">
        <v>41</v>
      </c>
      <c r="O325" s="86"/>
      <c r="P325" s="215">
        <f>O325*H325</f>
        <v>0</v>
      </c>
      <c r="Q325" s="215">
        <v>0</v>
      </c>
      <c r="R325" s="215">
        <f>Q325*H325</f>
        <v>0</v>
      </c>
      <c r="S325" s="215">
        <v>0</v>
      </c>
      <c r="T325" s="216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17" t="s">
        <v>165</v>
      </c>
      <c r="AT325" s="217" t="s">
        <v>160</v>
      </c>
      <c r="AU325" s="217" t="s">
        <v>80</v>
      </c>
      <c r="AY325" s="19" t="s">
        <v>158</v>
      </c>
      <c r="BE325" s="218">
        <f>IF(N325="základní",J325,0)</f>
        <v>0</v>
      </c>
      <c r="BF325" s="218">
        <f>IF(N325="snížená",J325,0)</f>
        <v>0</v>
      </c>
      <c r="BG325" s="218">
        <f>IF(N325="zákl. přenesená",J325,0)</f>
        <v>0</v>
      </c>
      <c r="BH325" s="218">
        <f>IF(N325="sníž. přenesená",J325,0)</f>
        <v>0</v>
      </c>
      <c r="BI325" s="218">
        <f>IF(N325="nulová",J325,0)</f>
        <v>0</v>
      </c>
      <c r="BJ325" s="19" t="s">
        <v>78</v>
      </c>
      <c r="BK325" s="218">
        <f>ROUND(I325*H325,2)</f>
        <v>0</v>
      </c>
      <c r="BL325" s="19" t="s">
        <v>165</v>
      </c>
      <c r="BM325" s="217" t="s">
        <v>1221</v>
      </c>
    </row>
    <row r="326" s="2" customFormat="1">
      <c r="A326" s="40"/>
      <c r="B326" s="41"/>
      <c r="C326" s="42"/>
      <c r="D326" s="219" t="s">
        <v>167</v>
      </c>
      <c r="E326" s="42"/>
      <c r="F326" s="220" t="s">
        <v>1222</v>
      </c>
      <c r="G326" s="42"/>
      <c r="H326" s="42"/>
      <c r="I326" s="221"/>
      <c r="J326" s="42"/>
      <c r="K326" s="42"/>
      <c r="L326" s="46"/>
      <c r="M326" s="222"/>
      <c r="N326" s="223"/>
      <c r="O326" s="86"/>
      <c r="P326" s="86"/>
      <c r="Q326" s="86"/>
      <c r="R326" s="86"/>
      <c r="S326" s="86"/>
      <c r="T326" s="87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T326" s="19" t="s">
        <v>167</v>
      </c>
      <c r="AU326" s="19" t="s">
        <v>80</v>
      </c>
    </row>
    <row r="327" s="13" customFormat="1">
      <c r="A327" s="13"/>
      <c r="B327" s="224"/>
      <c r="C327" s="225"/>
      <c r="D327" s="226" t="s">
        <v>169</v>
      </c>
      <c r="E327" s="227" t="s">
        <v>19</v>
      </c>
      <c r="F327" s="228" t="s">
        <v>85</v>
      </c>
      <c r="G327" s="225"/>
      <c r="H327" s="227" t="s">
        <v>19</v>
      </c>
      <c r="I327" s="229"/>
      <c r="J327" s="225"/>
      <c r="K327" s="225"/>
      <c r="L327" s="230"/>
      <c r="M327" s="231"/>
      <c r="N327" s="232"/>
      <c r="O327" s="232"/>
      <c r="P327" s="232"/>
      <c r="Q327" s="232"/>
      <c r="R327" s="232"/>
      <c r="S327" s="232"/>
      <c r="T327" s="23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34" t="s">
        <v>169</v>
      </c>
      <c r="AU327" s="234" t="s">
        <v>80</v>
      </c>
      <c r="AV327" s="13" t="s">
        <v>78</v>
      </c>
      <c r="AW327" s="13" t="s">
        <v>171</v>
      </c>
      <c r="AX327" s="13" t="s">
        <v>70</v>
      </c>
      <c r="AY327" s="234" t="s">
        <v>158</v>
      </c>
    </row>
    <row r="328" s="13" customFormat="1">
      <c r="A328" s="13"/>
      <c r="B328" s="224"/>
      <c r="C328" s="225"/>
      <c r="D328" s="226" t="s">
        <v>169</v>
      </c>
      <c r="E328" s="227" t="s">
        <v>19</v>
      </c>
      <c r="F328" s="228" t="s">
        <v>1223</v>
      </c>
      <c r="G328" s="225"/>
      <c r="H328" s="227" t="s">
        <v>19</v>
      </c>
      <c r="I328" s="229"/>
      <c r="J328" s="225"/>
      <c r="K328" s="225"/>
      <c r="L328" s="230"/>
      <c r="M328" s="231"/>
      <c r="N328" s="232"/>
      <c r="O328" s="232"/>
      <c r="P328" s="232"/>
      <c r="Q328" s="232"/>
      <c r="R328" s="232"/>
      <c r="S328" s="232"/>
      <c r="T328" s="23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34" t="s">
        <v>169</v>
      </c>
      <c r="AU328" s="234" t="s">
        <v>80</v>
      </c>
      <c r="AV328" s="13" t="s">
        <v>78</v>
      </c>
      <c r="AW328" s="13" t="s">
        <v>171</v>
      </c>
      <c r="AX328" s="13" t="s">
        <v>70</v>
      </c>
      <c r="AY328" s="234" t="s">
        <v>158</v>
      </c>
    </row>
    <row r="329" s="14" customFormat="1">
      <c r="A329" s="14"/>
      <c r="B329" s="235"/>
      <c r="C329" s="236"/>
      <c r="D329" s="226" t="s">
        <v>169</v>
      </c>
      <c r="E329" s="237" t="s">
        <v>19</v>
      </c>
      <c r="F329" s="238" t="s">
        <v>1224</v>
      </c>
      <c r="G329" s="236"/>
      <c r="H329" s="239">
        <v>26</v>
      </c>
      <c r="I329" s="240"/>
      <c r="J329" s="236"/>
      <c r="K329" s="236"/>
      <c r="L329" s="241"/>
      <c r="M329" s="242"/>
      <c r="N329" s="243"/>
      <c r="O329" s="243"/>
      <c r="P329" s="243"/>
      <c r="Q329" s="243"/>
      <c r="R329" s="243"/>
      <c r="S329" s="243"/>
      <c r="T329" s="24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45" t="s">
        <v>169</v>
      </c>
      <c r="AU329" s="245" t="s">
        <v>80</v>
      </c>
      <c r="AV329" s="14" t="s">
        <v>80</v>
      </c>
      <c r="AW329" s="14" t="s">
        <v>171</v>
      </c>
      <c r="AX329" s="14" t="s">
        <v>70</v>
      </c>
      <c r="AY329" s="245" t="s">
        <v>158</v>
      </c>
    </row>
    <row r="330" s="15" customFormat="1">
      <c r="A330" s="15"/>
      <c r="B330" s="256"/>
      <c r="C330" s="257"/>
      <c r="D330" s="226" t="s">
        <v>169</v>
      </c>
      <c r="E330" s="258" t="s">
        <v>19</v>
      </c>
      <c r="F330" s="259" t="s">
        <v>470</v>
      </c>
      <c r="G330" s="257"/>
      <c r="H330" s="260">
        <v>26</v>
      </c>
      <c r="I330" s="261"/>
      <c r="J330" s="257"/>
      <c r="K330" s="257"/>
      <c r="L330" s="262"/>
      <c r="M330" s="263"/>
      <c r="N330" s="264"/>
      <c r="O330" s="264"/>
      <c r="P330" s="264"/>
      <c r="Q330" s="264"/>
      <c r="R330" s="264"/>
      <c r="S330" s="264"/>
      <c r="T330" s="26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6" t="s">
        <v>169</v>
      </c>
      <c r="AU330" s="266" t="s">
        <v>80</v>
      </c>
      <c r="AV330" s="15" t="s">
        <v>165</v>
      </c>
      <c r="AW330" s="15" t="s">
        <v>171</v>
      </c>
      <c r="AX330" s="15" t="s">
        <v>78</v>
      </c>
      <c r="AY330" s="266" t="s">
        <v>158</v>
      </c>
    </row>
    <row r="331" s="2" customFormat="1" ht="14.4" customHeight="1">
      <c r="A331" s="40"/>
      <c r="B331" s="41"/>
      <c r="C331" s="246" t="s">
        <v>564</v>
      </c>
      <c r="D331" s="246" t="s">
        <v>400</v>
      </c>
      <c r="E331" s="247" t="s">
        <v>1225</v>
      </c>
      <c r="F331" s="248" t="s">
        <v>1226</v>
      </c>
      <c r="G331" s="249" t="s">
        <v>181</v>
      </c>
      <c r="H331" s="250">
        <v>26.390000000000001</v>
      </c>
      <c r="I331" s="251"/>
      <c r="J331" s="252">
        <f>ROUND(I331*H331,2)</f>
        <v>0</v>
      </c>
      <c r="K331" s="248" t="s">
        <v>164</v>
      </c>
      <c r="L331" s="253"/>
      <c r="M331" s="254" t="s">
        <v>19</v>
      </c>
      <c r="N331" s="255" t="s">
        <v>41</v>
      </c>
      <c r="O331" s="86"/>
      <c r="P331" s="215">
        <f>O331*H331</f>
        <v>0</v>
      </c>
      <c r="Q331" s="215">
        <v>0.00314</v>
      </c>
      <c r="R331" s="215">
        <f>Q331*H331</f>
        <v>0.082864599999999997</v>
      </c>
      <c r="S331" s="215">
        <v>0</v>
      </c>
      <c r="T331" s="216">
        <f>S331*H331</f>
        <v>0</v>
      </c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R331" s="217" t="s">
        <v>215</v>
      </c>
      <c r="AT331" s="217" t="s">
        <v>400</v>
      </c>
      <c r="AU331" s="217" t="s">
        <v>80</v>
      </c>
      <c r="AY331" s="19" t="s">
        <v>158</v>
      </c>
      <c r="BE331" s="218">
        <f>IF(N331="základní",J331,0)</f>
        <v>0</v>
      </c>
      <c r="BF331" s="218">
        <f>IF(N331="snížená",J331,0)</f>
        <v>0</v>
      </c>
      <c r="BG331" s="218">
        <f>IF(N331="zákl. přenesená",J331,0)</f>
        <v>0</v>
      </c>
      <c r="BH331" s="218">
        <f>IF(N331="sníž. přenesená",J331,0)</f>
        <v>0</v>
      </c>
      <c r="BI331" s="218">
        <f>IF(N331="nulová",J331,0)</f>
        <v>0</v>
      </c>
      <c r="BJ331" s="19" t="s">
        <v>78</v>
      </c>
      <c r="BK331" s="218">
        <f>ROUND(I331*H331,2)</f>
        <v>0</v>
      </c>
      <c r="BL331" s="19" t="s">
        <v>165</v>
      </c>
      <c r="BM331" s="217" t="s">
        <v>1227</v>
      </c>
    </row>
    <row r="332" s="13" customFormat="1">
      <c r="A332" s="13"/>
      <c r="B332" s="224"/>
      <c r="C332" s="225"/>
      <c r="D332" s="226" t="s">
        <v>169</v>
      </c>
      <c r="E332" s="227" t="s">
        <v>19</v>
      </c>
      <c r="F332" s="228" t="s">
        <v>85</v>
      </c>
      <c r="G332" s="225"/>
      <c r="H332" s="227" t="s">
        <v>19</v>
      </c>
      <c r="I332" s="229"/>
      <c r="J332" s="225"/>
      <c r="K332" s="225"/>
      <c r="L332" s="230"/>
      <c r="M332" s="231"/>
      <c r="N332" s="232"/>
      <c r="O332" s="232"/>
      <c r="P332" s="232"/>
      <c r="Q332" s="232"/>
      <c r="R332" s="232"/>
      <c r="S332" s="232"/>
      <c r="T332" s="23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34" t="s">
        <v>169</v>
      </c>
      <c r="AU332" s="234" t="s">
        <v>80</v>
      </c>
      <c r="AV332" s="13" t="s">
        <v>78</v>
      </c>
      <c r="AW332" s="13" t="s">
        <v>171</v>
      </c>
      <c r="AX332" s="13" t="s">
        <v>70</v>
      </c>
      <c r="AY332" s="234" t="s">
        <v>158</v>
      </c>
    </row>
    <row r="333" s="13" customFormat="1">
      <c r="A333" s="13"/>
      <c r="B333" s="224"/>
      <c r="C333" s="225"/>
      <c r="D333" s="226" t="s">
        <v>169</v>
      </c>
      <c r="E333" s="227" t="s">
        <v>19</v>
      </c>
      <c r="F333" s="228" t="s">
        <v>1223</v>
      </c>
      <c r="G333" s="225"/>
      <c r="H333" s="227" t="s">
        <v>19</v>
      </c>
      <c r="I333" s="229"/>
      <c r="J333" s="225"/>
      <c r="K333" s="225"/>
      <c r="L333" s="230"/>
      <c r="M333" s="231"/>
      <c r="N333" s="232"/>
      <c r="O333" s="232"/>
      <c r="P333" s="232"/>
      <c r="Q333" s="232"/>
      <c r="R333" s="232"/>
      <c r="S333" s="232"/>
      <c r="T333" s="23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34" t="s">
        <v>169</v>
      </c>
      <c r="AU333" s="234" t="s">
        <v>80</v>
      </c>
      <c r="AV333" s="13" t="s">
        <v>78</v>
      </c>
      <c r="AW333" s="13" t="s">
        <v>171</v>
      </c>
      <c r="AX333" s="13" t="s">
        <v>70</v>
      </c>
      <c r="AY333" s="234" t="s">
        <v>158</v>
      </c>
    </row>
    <row r="334" s="14" customFormat="1">
      <c r="A334" s="14"/>
      <c r="B334" s="235"/>
      <c r="C334" s="236"/>
      <c r="D334" s="226" t="s">
        <v>169</v>
      </c>
      <c r="E334" s="237" t="s">
        <v>19</v>
      </c>
      <c r="F334" s="238" t="s">
        <v>1224</v>
      </c>
      <c r="G334" s="236"/>
      <c r="H334" s="239">
        <v>26</v>
      </c>
      <c r="I334" s="240"/>
      <c r="J334" s="236"/>
      <c r="K334" s="236"/>
      <c r="L334" s="241"/>
      <c r="M334" s="242"/>
      <c r="N334" s="243"/>
      <c r="O334" s="243"/>
      <c r="P334" s="243"/>
      <c r="Q334" s="243"/>
      <c r="R334" s="243"/>
      <c r="S334" s="243"/>
      <c r="T334" s="24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45" t="s">
        <v>169</v>
      </c>
      <c r="AU334" s="245" t="s">
        <v>80</v>
      </c>
      <c r="AV334" s="14" t="s">
        <v>80</v>
      </c>
      <c r="AW334" s="14" t="s">
        <v>171</v>
      </c>
      <c r="AX334" s="14" t="s">
        <v>78</v>
      </c>
      <c r="AY334" s="245" t="s">
        <v>158</v>
      </c>
    </row>
    <row r="335" s="14" customFormat="1">
      <c r="A335" s="14"/>
      <c r="B335" s="235"/>
      <c r="C335" s="236"/>
      <c r="D335" s="226" t="s">
        <v>169</v>
      </c>
      <c r="E335" s="236"/>
      <c r="F335" s="238" t="s">
        <v>1228</v>
      </c>
      <c r="G335" s="236"/>
      <c r="H335" s="239">
        <v>26.390000000000001</v>
      </c>
      <c r="I335" s="240"/>
      <c r="J335" s="236"/>
      <c r="K335" s="236"/>
      <c r="L335" s="241"/>
      <c r="M335" s="242"/>
      <c r="N335" s="243"/>
      <c r="O335" s="243"/>
      <c r="P335" s="243"/>
      <c r="Q335" s="243"/>
      <c r="R335" s="243"/>
      <c r="S335" s="243"/>
      <c r="T335" s="24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45" t="s">
        <v>169</v>
      </c>
      <c r="AU335" s="245" t="s">
        <v>80</v>
      </c>
      <c r="AV335" s="14" t="s">
        <v>80</v>
      </c>
      <c r="AW335" s="14" t="s">
        <v>4</v>
      </c>
      <c r="AX335" s="14" t="s">
        <v>78</v>
      </c>
      <c r="AY335" s="245" t="s">
        <v>158</v>
      </c>
    </row>
    <row r="336" s="2" customFormat="1" ht="14.4" customHeight="1">
      <c r="A336" s="40"/>
      <c r="B336" s="41"/>
      <c r="C336" s="206" t="s">
        <v>569</v>
      </c>
      <c r="D336" s="206" t="s">
        <v>160</v>
      </c>
      <c r="E336" s="207" t="s">
        <v>1229</v>
      </c>
      <c r="F336" s="208" t="s">
        <v>1230</v>
      </c>
      <c r="G336" s="209" t="s">
        <v>505</v>
      </c>
      <c r="H336" s="210">
        <v>20</v>
      </c>
      <c r="I336" s="211"/>
      <c r="J336" s="212">
        <f>ROUND(I336*H336,2)</f>
        <v>0</v>
      </c>
      <c r="K336" s="208" t="s">
        <v>164</v>
      </c>
      <c r="L336" s="46"/>
      <c r="M336" s="213" t="s">
        <v>19</v>
      </c>
      <c r="N336" s="214" t="s">
        <v>41</v>
      </c>
      <c r="O336" s="86"/>
      <c r="P336" s="215">
        <f>O336*H336</f>
        <v>0</v>
      </c>
      <c r="Q336" s="215">
        <v>0.00019000000000000001</v>
      </c>
      <c r="R336" s="215">
        <f>Q336*H336</f>
        <v>0.0038000000000000004</v>
      </c>
      <c r="S336" s="215">
        <v>0</v>
      </c>
      <c r="T336" s="216">
        <f>S336*H336</f>
        <v>0</v>
      </c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R336" s="217" t="s">
        <v>165</v>
      </c>
      <c r="AT336" s="217" t="s">
        <v>160</v>
      </c>
      <c r="AU336" s="217" t="s">
        <v>80</v>
      </c>
      <c r="AY336" s="19" t="s">
        <v>158</v>
      </c>
      <c r="BE336" s="218">
        <f>IF(N336="základní",J336,0)</f>
        <v>0</v>
      </c>
      <c r="BF336" s="218">
        <f>IF(N336="snížená",J336,0)</f>
        <v>0</v>
      </c>
      <c r="BG336" s="218">
        <f>IF(N336="zákl. přenesená",J336,0)</f>
        <v>0</v>
      </c>
      <c r="BH336" s="218">
        <f>IF(N336="sníž. přenesená",J336,0)</f>
        <v>0</v>
      </c>
      <c r="BI336" s="218">
        <f>IF(N336="nulová",J336,0)</f>
        <v>0</v>
      </c>
      <c r="BJ336" s="19" t="s">
        <v>78</v>
      </c>
      <c r="BK336" s="218">
        <f>ROUND(I336*H336,2)</f>
        <v>0</v>
      </c>
      <c r="BL336" s="19" t="s">
        <v>165</v>
      </c>
      <c r="BM336" s="217" t="s">
        <v>1231</v>
      </c>
    </row>
    <row r="337" s="2" customFormat="1">
      <c r="A337" s="40"/>
      <c r="B337" s="41"/>
      <c r="C337" s="42"/>
      <c r="D337" s="219" t="s">
        <v>167</v>
      </c>
      <c r="E337" s="42"/>
      <c r="F337" s="220" t="s">
        <v>1232</v>
      </c>
      <c r="G337" s="42"/>
      <c r="H337" s="42"/>
      <c r="I337" s="221"/>
      <c r="J337" s="42"/>
      <c r="K337" s="42"/>
      <c r="L337" s="46"/>
      <c r="M337" s="222"/>
      <c r="N337" s="223"/>
      <c r="O337" s="86"/>
      <c r="P337" s="86"/>
      <c r="Q337" s="86"/>
      <c r="R337" s="86"/>
      <c r="S337" s="86"/>
      <c r="T337" s="87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T337" s="19" t="s">
        <v>167</v>
      </c>
      <c r="AU337" s="19" t="s">
        <v>80</v>
      </c>
    </row>
    <row r="338" s="13" customFormat="1">
      <c r="A338" s="13"/>
      <c r="B338" s="224"/>
      <c r="C338" s="225"/>
      <c r="D338" s="226" t="s">
        <v>169</v>
      </c>
      <c r="E338" s="227" t="s">
        <v>19</v>
      </c>
      <c r="F338" s="228" t="s">
        <v>85</v>
      </c>
      <c r="G338" s="225"/>
      <c r="H338" s="227" t="s">
        <v>19</v>
      </c>
      <c r="I338" s="229"/>
      <c r="J338" s="225"/>
      <c r="K338" s="225"/>
      <c r="L338" s="230"/>
      <c r="M338" s="231"/>
      <c r="N338" s="232"/>
      <c r="O338" s="232"/>
      <c r="P338" s="232"/>
      <c r="Q338" s="232"/>
      <c r="R338" s="232"/>
      <c r="S338" s="232"/>
      <c r="T338" s="23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34" t="s">
        <v>169</v>
      </c>
      <c r="AU338" s="234" t="s">
        <v>80</v>
      </c>
      <c r="AV338" s="13" t="s">
        <v>78</v>
      </c>
      <c r="AW338" s="13" t="s">
        <v>171</v>
      </c>
      <c r="AX338" s="13" t="s">
        <v>70</v>
      </c>
      <c r="AY338" s="234" t="s">
        <v>158</v>
      </c>
    </row>
    <row r="339" s="13" customFormat="1">
      <c r="A339" s="13"/>
      <c r="B339" s="224"/>
      <c r="C339" s="225"/>
      <c r="D339" s="226" t="s">
        <v>169</v>
      </c>
      <c r="E339" s="227" t="s">
        <v>19</v>
      </c>
      <c r="F339" s="228" t="s">
        <v>1223</v>
      </c>
      <c r="G339" s="225"/>
      <c r="H339" s="227" t="s">
        <v>19</v>
      </c>
      <c r="I339" s="229"/>
      <c r="J339" s="225"/>
      <c r="K339" s="225"/>
      <c r="L339" s="230"/>
      <c r="M339" s="231"/>
      <c r="N339" s="232"/>
      <c r="O339" s="232"/>
      <c r="P339" s="232"/>
      <c r="Q339" s="232"/>
      <c r="R339" s="232"/>
      <c r="S339" s="232"/>
      <c r="T339" s="23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34" t="s">
        <v>169</v>
      </c>
      <c r="AU339" s="234" t="s">
        <v>80</v>
      </c>
      <c r="AV339" s="13" t="s">
        <v>78</v>
      </c>
      <c r="AW339" s="13" t="s">
        <v>171</v>
      </c>
      <c r="AX339" s="13" t="s">
        <v>70</v>
      </c>
      <c r="AY339" s="234" t="s">
        <v>158</v>
      </c>
    </row>
    <row r="340" s="14" customFormat="1">
      <c r="A340" s="14"/>
      <c r="B340" s="235"/>
      <c r="C340" s="236"/>
      <c r="D340" s="226" t="s">
        <v>169</v>
      </c>
      <c r="E340" s="237" t="s">
        <v>19</v>
      </c>
      <c r="F340" s="238" t="s">
        <v>1233</v>
      </c>
      <c r="G340" s="236"/>
      <c r="H340" s="239">
        <v>20</v>
      </c>
      <c r="I340" s="240"/>
      <c r="J340" s="236"/>
      <c r="K340" s="236"/>
      <c r="L340" s="241"/>
      <c r="M340" s="242"/>
      <c r="N340" s="243"/>
      <c r="O340" s="243"/>
      <c r="P340" s="243"/>
      <c r="Q340" s="243"/>
      <c r="R340" s="243"/>
      <c r="S340" s="243"/>
      <c r="T340" s="24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45" t="s">
        <v>169</v>
      </c>
      <c r="AU340" s="245" t="s">
        <v>80</v>
      </c>
      <c r="AV340" s="14" t="s">
        <v>80</v>
      </c>
      <c r="AW340" s="14" t="s">
        <v>171</v>
      </c>
      <c r="AX340" s="14" t="s">
        <v>70</v>
      </c>
      <c r="AY340" s="245" t="s">
        <v>158</v>
      </c>
    </row>
    <row r="341" s="2" customFormat="1" ht="14.4" customHeight="1">
      <c r="A341" s="40"/>
      <c r="B341" s="41"/>
      <c r="C341" s="206" t="s">
        <v>573</v>
      </c>
      <c r="D341" s="206" t="s">
        <v>160</v>
      </c>
      <c r="E341" s="207" t="s">
        <v>1234</v>
      </c>
      <c r="F341" s="208" t="s">
        <v>1235</v>
      </c>
      <c r="G341" s="209" t="s">
        <v>505</v>
      </c>
      <c r="H341" s="210">
        <v>6</v>
      </c>
      <c r="I341" s="211"/>
      <c r="J341" s="212">
        <f>ROUND(I341*H341,2)</f>
        <v>0</v>
      </c>
      <c r="K341" s="208" t="s">
        <v>164</v>
      </c>
      <c r="L341" s="46"/>
      <c r="M341" s="213" t="s">
        <v>19</v>
      </c>
      <c r="N341" s="214" t="s">
        <v>41</v>
      </c>
      <c r="O341" s="86"/>
      <c r="P341" s="215">
        <f>O341*H341</f>
        <v>0</v>
      </c>
      <c r="Q341" s="215">
        <v>0.00046000000000000001</v>
      </c>
      <c r="R341" s="215">
        <f>Q341*H341</f>
        <v>0.0027600000000000003</v>
      </c>
      <c r="S341" s="215">
        <v>0</v>
      </c>
      <c r="T341" s="216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17" t="s">
        <v>165</v>
      </c>
      <c r="AT341" s="217" t="s">
        <v>160</v>
      </c>
      <c r="AU341" s="217" t="s">
        <v>80</v>
      </c>
      <c r="AY341" s="19" t="s">
        <v>158</v>
      </c>
      <c r="BE341" s="218">
        <f>IF(N341="základní",J341,0)</f>
        <v>0</v>
      </c>
      <c r="BF341" s="218">
        <f>IF(N341="snížená",J341,0)</f>
        <v>0</v>
      </c>
      <c r="BG341" s="218">
        <f>IF(N341="zákl. přenesená",J341,0)</f>
        <v>0</v>
      </c>
      <c r="BH341" s="218">
        <f>IF(N341="sníž. přenesená",J341,0)</f>
        <v>0</v>
      </c>
      <c r="BI341" s="218">
        <f>IF(N341="nulová",J341,0)</f>
        <v>0</v>
      </c>
      <c r="BJ341" s="19" t="s">
        <v>78</v>
      </c>
      <c r="BK341" s="218">
        <f>ROUND(I341*H341,2)</f>
        <v>0</v>
      </c>
      <c r="BL341" s="19" t="s">
        <v>165</v>
      </c>
      <c r="BM341" s="217" t="s">
        <v>1236</v>
      </c>
    </row>
    <row r="342" s="2" customFormat="1">
      <c r="A342" s="40"/>
      <c r="B342" s="41"/>
      <c r="C342" s="42"/>
      <c r="D342" s="219" t="s">
        <v>167</v>
      </c>
      <c r="E342" s="42"/>
      <c r="F342" s="220" t="s">
        <v>1237</v>
      </c>
      <c r="G342" s="42"/>
      <c r="H342" s="42"/>
      <c r="I342" s="221"/>
      <c r="J342" s="42"/>
      <c r="K342" s="42"/>
      <c r="L342" s="46"/>
      <c r="M342" s="222"/>
      <c r="N342" s="223"/>
      <c r="O342" s="86"/>
      <c r="P342" s="86"/>
      <c r="Q342" s="86"/>
      <c r="R342" s="86"/>
      <c r="S342" s="86"/>
      <c r="T342" s="87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167</v>
      </c>
      <c r="AU342" s="19" t="s">
        <v>80</v>
      </c>
    </row>
    <row r="343" s="13" customFormat="1">
      <c r="A343" s="13"/>
      <c r="B343" s="224"/>
      <c r="C343" s="225"/>
      <c r="D343" s="226" t="s">
        <v>169</v>
      </c>
      <c r="E343" s="227" t="s">
        <v>19</v>
      </c>
      <c r="F343" s="228" t="s">
        <v>85</v>
      </c>
      <c r="G343" s="225"/>
      <c r="H343" s="227" t="s">
        <v>19</v>
      </c>
      <c r="I343" s="229"/>
      <c r="J343" s="225"/>
      <c r="K343" s="225"/>
      <c r="L343" s="230"/>
      <c r="M343" s="231"/>
      <c r="N343" s="232"/>
      <c r="O343" s="232"/>
      <c r="P343" s="232"/>
      <c r="Q343" s="232"/>
      <c r="R343" s="232"/>
      <c r="S343" s="232"/>
      <c r="T343" s="23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34" t="s">
        <v>169</v>
      </c>
      <c r="AU343" s="234" t="s">
        <v>80</v>
      </c>
      <c r="AV343" s="13" t="s">
        <v>78</v>
      </c>
      <c r="AW343" s="13" t="s">
        <v>171</v>
      </c>
      <c r="AX343" s="13" t="s">
        <v>70</v>
      </c>
      <c r="AY343" s="234" t="s">
        <v>158</v>
      </c>
    </row>
    <row r="344" s="13" customFormat="1">
      <c r="A344" s="13"/>
      <c r="B344" s="224"/>
      <c r="C344" s="225"/>
      <c r="D344" s="226" t="s">
        <v>169</v>
      </c>
      <c r="E344" s="227" t="s">
        <v>19</v>
      </c>
      <c r="F344" s="228" t="s">
        <v>1223</v>
      </c>
      <c r="G344" s="225"/>
      <c r="H344" s="227" t="s">
        <v>19</v>
      </c>
      <c r="I344" s="229"/>
      <c r="J344" s="225"/>
      <c r="K344" s="225"/>
      <c r="L344" s="230"/>
      <c r="M344" s="231"/>
      <c r="N344" s="232"/>
      <c r="O344" s="232"/>
      <c r="P344" s="232"/>
      <c r="Q344" s="232"/>
      <c r="R344" s="232"/>
      <c r="S344" s="232"/>
      <c r="T344" s="23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34" t="s">
        <v>169</v>
      </c>
      <c r="AU344" s="234" t="s">
        <v>80</v>
      </c>
      <c r="AV344" s="13" t="s">
        <v>78</v>
      </c>
      <c r="AW344" s="13" t="s">
        <v>171</v>
      </c>
      <c r="AX344" s="13" t="s">
        <v>70</v>
      </c>
      <c r="AY344" s="234" t="s">
        <v>158</v>
      </c>
    </row>
    <row r="345" s="14" customFormat="1">
      <c r="A345" s="14"/>
      <c r="B345" s="235"/>
      <c r="C345" s="236"/>
      <c r="D345" s="226" t="s">
        <v>169</v>
      </c>
      <c r="E345" s="237" t="s">
        <v>19</v>
      </c>
      <c r="F345" s="238" t="s">
        <v>1238</v>
      </c>
      <c r="G345" s="236"/>
      <c r="H345" s="239">
        <v>6</v>
      </c>
      <c r="I345" s="240"/>
      <c r="J345" s="236"/>
      <c r="K345" s="236"/>
      <c r="L345" s="241"/>
      <c r="M345" s="242"/>
      <c r="N345" s="243"/>
      <c r="O345" s="243"/>
      <c r="P345" s="243"/>
      <c r="Q345" s="243"/>
      <c r="R345" s="243"/>
      <c r="S345" s="243"/>
      <c r="T345" s="24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45" t="s">
        <v>169</v>
      </c>
      <c r="AU345" s="245" t="s">
        <v>80</v>
      </c>
      <c r="AV345" s="14" t="s">
        <v>80</v>
      </c>
      <c r="AW345" s="14" t="s">
        <v>171</v>
      </c>
      <c r="AX345" s="14" t="s">
        <v>70</v>
      </c>
      <c r="AY345" s="245" t="s">
        <v>158</v>
      </c>
    </row>
    <row r="346" s="15" customFormat="1">
      <c r="A346" s="15"/>
      <c r="B346" s="256"/>
      <c r="C346" s="257"/>
      <c r="D346" s="226" t="s">
        <v>169</v>
      </c>
      <c r="E346" s="258" t="s">
        <v>19</v>
      </c>
      <c r="F346" s="259" t="s">
        <v>470</v>
      </c>
      <c r="G346" s="257"/>
      <c r="H346" s="260">
        <v>6</v>
      </c>
      <c r="I346" s="261"/>
      <c r="J346" s="257"/>
      <c r="K346" s="257"/>
      <c r="L346" s="262"/>
      <c r="M346" s="263"/>
      <c r="N346" s="264"/>
      <c r="O346" s="264"/>
      <c r="P346" s="264"/>
      <c r="Q346" s="264"/>
      <c r="R346" s="264"/>
      <c r="S346" s="264"/>
      <c r="T346" s="265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66" t="s">
        <v>169</v>
      </c>
      <c r="AU346" s="266" t="s">
        <v>80</v>
      </c>
      <c r="AV346" s="15" t="s">
        <v>165</v>
      </c>
      <c r="AW346" s="15" t="s">
        <v>171</v>
      </c>
      <c r="AX346" s="15" t="s">
        <v>78</v>
      </c>
      <c r="AY346" s="266" t="s">
        <v>158</v>
      </c>
    </row>
    <row r="347" s="2" customFormat="1" ht="14.4" customHeight="1">
      <c r="A347" s="40"/>
      <c r="B347" s="41"/>
      <c r="C347" s="206" t="s">
        <v>578</v>
      </c>
      <c r="D347" s="206" t="s">
        <v>160</v>
      </c>
      <c r="E347" s="207" t="s">
        <v>1239</v>
      </c>
      <c r="F347" s="208" t="s">
        <v>1240</v>
      </c>
      <c r="G347" s="209" t="s">
        <v>505</v>
      </c>
      <c r="H347" s="210">
        <v>1</v>
      </c>
      <c r="I347" s="211"/>
      <c r="J347" s="212">
        <f>ROUND(I347*H347,2)</f>
        <v>0</v>
      </c>
      <c r="K347" s="208" t="s">
        <v>19</v>
      </c>
      <c r="L347" s="46"/>
      <c r="M347" s="213" t="s">
        <v>19</v>
      </c>
      <c r="N347" s="214" t="s">
        <v>41</v>
      </c>
      <c r="O347" s="86"/>
      <c r="P347" s="215">
        <f>O347*H347</f>
        <v>0</v>
      </c>
      <c r="Q347" s="215">
        <v>0.040000000000000001</v>
      </c>
      <c r="R347" s="215">
        <f>Q347*H347</f>
        <v>0.040000000000000001</v>
      </c>
      <c r="S347" s="215">
        <v>0</v>
      </c>
      <c r="T347" s="216">
        <f>S347*H347</f>
        <v>0</v>
      </c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R347" s="217" t="s">
        <v>165</v>
      </c>
      <c r="AT347" s="217" t="s">
        <v>160</v>
      </c>
      <c r="AU347" s="217" t="s">
        <v>80</v>
      </c>
      <c r="AY347" s="19" t="s">
        <v>158</v>
      </c>
      <c r="BE347" s="218">
        <f>IF(N347="základní",J347,0)</f>
        <v>0</v>
      </c>
      <c r="BF347" s="218">
        <f>IF(N347="snížená",J347,0)</f>
        <v>0</v>
      </c>
      <c r="BG347" s="218">
        <f>IF(N347="zákl. přenesená",J347,0)</f>
        <v>0</v>
      </c>
      <c r="BH347" s="218">
        <f>IF(N347="sníž. přenesená",J347,0)</f>
        <v>0</v>
      </c>
      <c r="BI347" s="218">
        <f>IF(N347="nulová",J347,0)</f>
        <v>0</v>
      </c>
      <c r="BJ347" s="19" t="s">
        <v>78</v>
      </c>
      <c r="BK347" s="218">
        <f>ROUND(I347*H347,2)</f>
        <v>0</v>
      </c>
      <c r="BL347" s="19" t="s">
        <v>165</v>
      </c>
      <c r="BM347" s="217" t="s">
        <v>1241</v>
      </c>
    </row>
    <row r="348" s="13" customFormat="1">
      <c r="A348" s="13"/>
      <c r="B348" s="224"/>
      <c r="C348" s="225"/>
      <c r="D348" s="226" t="s">
        <v>169</v>
      </c>
      <c r="E348" s="227" t="s">
        <v>19</v>
      </c>
      <c r="F348" s="228" t="s">
        <v>85</v>
      </c>
      <c r="G348" s="225"/>
      <c r="H348" s="227" t="s">
        <v>19</v>
      </c>
      <c r="I348" s="229"/>
      <c r="J348" s="225"/>
      <c r="K348" s="225"/>
      <c r="L348" s="230"/>
      <c r="M348" s="231"/>
      <c r="N348" s="232"/>
      <c r="O348" s="232"/>
      <c r="P348" s="232"/>
      <c r="Q348" s="232"/>
      <c r="R348" s="232"/>
      <c r="S348" s="232"/>
      <c r="T348" s="23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34" t="s">
        <v>169</v>
      </c>
      <c r="AU348" s="234" t="s">
        <v>80</v>
      </c>
      <c r="AV348" s="13" t="s">
        <v>78</v>
      </c>
      <c r="AW348" s="13" t="s">
        <v>171</v>
      </c>
      <c r="AX348" s="13" t="s">
        <v>70</v>
      </c>
      <c r="AY348" s="234" t="s">
        <v>158</v>
      </c>
    </row>
    <row r="349" s="14" customFormat="1">
      <c r="A349" s="14"/>
      <c r="B349" s="235"/>
      <c r="C349" s="236"/>
      <c r="D349" s="226" t="s">
        <v>169</v>
      </c>
      <c r="E349" s="237" t="s">
        <v>19</v>
      </c>
      <c r="F349" s="238" t="s">
        <v>78</v>
      </c>
      <c r="G349" s="236"/>
      <c r="H349" s="239">
        <v>1</v>
      </c>
      <c r="I349" s="240"/>
      <c r="J349" s="236"/>
      <c r="K349" s="236"/>
      <c r="L349" s="241"/>
      <c r="M349" s="242"/>
      <c r="N349" s="243"/>
      <c r="O349" s="243"/>
      <c r="P349" s="243"/>
      <c r="Q349" s="243"/>
      <c r="R349" s="243"/>
      <c r="S349" s="243"/>
      <c r="T349" s="24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45" t="s">
        <v>169</v>
      </c>
      <c r="AU349" s="245" t="s">
        <v>80</v>
      </c>
      <c r="AV349" s="14" t="s">
        <v>80</v>
      </c>
      <c r="AW349" s="14" t="s">
        <v>171</v>
      </c>
      <c r="AX349" s="14" t="s">
        <v>70</v>
      </c>
      <c r="AY349" s="245" t="s">
        <v>158</v>
      </c>
    </row>
    <row r="350" s="15" customFormat="1">
      <c r="A350" s="15"/>
      <c r="B350" s="256"/>
      <c r="C350" s="257"/>
      <c r="D350" s="226" t="s">
        <v>169</v>
      </c>
      <c r="E350" s="258" t="s">
        <v>19</v>
      </c>
      <c r="F350" s="259" t="s">
        <v>470</v>
      </c>
      <c r="G350" s="257"/>
      <c r="H350" s="260">
        <v>1</v>
      </c>
      <c r="I350" s="261"/>
      <c r="J350" s="257"/>
      <c r="K350" s="257"/>
      <c r="L350" s="262"/>
      <c r="M350" s="263"/>
      <c r="N350" s="264"/>
      <c r="O350" s="264"/>
      <c r="P350" s="264"/>
      <c r="Q350" s="264"/>
      <c r="R350" s="264"/>
      <c r="S350" s="264"/>
      <c r="T350" s="265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66" t="s">
        <v>169</v>
      </c>
      <c r="AU350" s="266" t="s">
        <v>80</v>
      </c>
      <c r="AV350" s="15" t="s">
        <v>165</v>
      </c>
      <c r="AW350" s="15" t="s">
        <v>171</v>
      </c>
      <c r="AX350" s="15" t="s">
        <v>78</v>
      </c>
      <c r="AY350" s="266" t="s">
        <v>158</v>
      </c>
    </row>
    <row r="351" s="2" customFormat="1" ht="14.4" customHeight="1">
      <c r="A351" s="40"/>
      <c r="B351" s="41"/>
      <c r="C351" s="246" t="s">
        <v>582</v>
      </c>
      <c r="D351" s="246" t="s">
        <v>400</v>
      </c>
      <c r="E351" s="247" t="s">
        <v>1242</v>
      </c>
      <c r="F351" s="248" t="s">
        <v>1243</v>
      </c>
      <c r="G351" s="249" t="s">
        <v>505</v>
      </c>
      <c r="H351" s="250">
        <v>1</v>
      </c>
      <c r="I351" s="251"/>
      <c r="J351" s="252">
        <f>ROUND(I351*H351,2)</f>
        <v>0</v>
      </c>
      <c r="K351" s="248" t="s">
        <v>19</v>
      </c>
      <c r="L351" s="253"/>
      <c r="M351" s="254" t="s">
        <v>19</v>
      </c>
      <c r="N351" s="255" t="s">
        <v>41</v>
      </c>
      <c r="O351" s="86"/>
      <c r="P351" s="215">
        <f>O351*H351</f>
        <v>0</v>
      </c>
      <c r="Q351" s="215">
        <v>0.013299999999999999</v>
      </c>
      <c r="R351" s="215">
        <f>Q351*H351</f>
        <v>0.013299999999999999</v>
      </c>
      <c r="S351" s="215">
        <v>0</v>
      </c>
      <c r="T351" s="216">
        <f>S351*H351</f>
        <v>0</v>
      </c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R351" s="217" t="s">
        <v>215</v>
      </c>
      <c r="AT351" s="217" t="s">
        <v>400</v>
      </c>
      <c r="AU351" s="217" t="s">
        <v>80</v>
      </c>
      <c r="AY351" s="19" t="s">
        <v>158</v>
      </c>
      <c r="BE351" s="218">
        <f>IF(N351="základní",J351,0)</f>
        <v>0</v>
      </c>
      <c r="BF351" s="218">
        <f>IF(N351="snížená",J351,0)</f>
        <v>0</v>
      </c>
      <c r="BG351" s="218">
        <f>IF(N351="zákl. přenesená",J351,0)</f>
        <v>0</v>
      </c>
      <c r="BH351" s="218">
        <f>IF(N351="sníž. přenesená",J351,0)</f>
        <v>0</v>
      </c>
      <c r="BI351" s="218">
        <f>IF(N351="nulová",J351,0)</f>
        <v>0</v>
      </c>
      <c r="BJ351" s="19" t="s">
        <v>78</v>
      </c>
      <c r="BK351" s="218">
        <f>ROUND(I351*H351,2)</f>
        <v>0</v>
      </c>
      <c r="BL351" s="19" t="s">
        <v>165</v>
      </c>
      <c r="BM351" s="217" t="s">
        <v>1244</v>
      </c>
    </row>
    <row r="352" s="13" customFormat="1">
      <c r="A352" s="13"/>
      <c r="B352" s="224"/>
      <c r="C352" s="225"/>
      <c r="D352" s="226" t="s">
        <v>169</v>
      </c>
      <c r="E352" s="227" t="s">
        <v>19</v>
      </c>
      <c r="F352" s="228" t="s">
        <v>85</v>
      </c>
      <c r="G352" s="225"/>
      <c r="H352" s="227" t="s">
        <v>19</v>
      </c>
      <c r="I352" s="229"/>
      <c r="J352" s="225"/>
      <c r="K352" s="225"/>
      <c r="L352" s="230"/>
      <c r="M352" s="231"/>
      <c r="N352" s="232"/>
      <c r="O352" s="232"/>
      <c r="P352" s="232"/>
      <c r="Q352" s="232"/>
      <c r="R352" s="232"/>
      <c r="S352" s="232"/>
      <c r="T352" s="23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34" t="s">
        <v>169</v>
      </c>
      <c r="AU352" s="234" t="s">
        <v>80</v>
      </c>
      <c r="AV352" s="13" t="s">
        <v>78</v>
      </c>
      <c r="AW352" s="13" t="s">
        <v>171</v>
      </c>
      <c r="AX352" s="13" t="s">
        <v>70</v>
      </c>
      <c r="AY352" s="234" t="s">
        <v>158</v>
      </c>
    </row>
    <row r="353" s="14" customFormat="1">
      <c r="A353" s="14"/>
      <c r="B353" s="235"/>
      <c r="C353" s="236"/>
      <c r="D353" s="226" t="s">
        <v>169</v>
      </c>
      <c r="E353" s="237" t="s">
        <v>19</v>
      </c>
      <c r="F353" s="238" t="s">
        <v>78</v>
      </c>
      <c r="G353" s="236"/>
      <c r="H353" s="239">
        <v>1</v>
      </c>
      <c r="I353" s="240"/>
      <c r="J353" s="236"/>
      <c r="K353" s="236"/>
      <c r="L353" s="241"/>
      <c r="M353" s="242"/>
      <c r="N353" s="243"/>
      <c r="O353" s="243"/>
      <c r="P353" s="243"/>
      <c r="Q353" s="243"/>
      <c r="R353" s="243"/>
      <c r="S353" s="243"/>
      <c r="T353" s="24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45" t="s">
        <v>169</v>
      </c>
      <c r="AU353" s="245" t="s">
        <v>80</v>
      </c>
      <c r="AV353" s="14" t="s">
        <v>80</v>
      </c>
      <c r="AW353" s="14" t="s">
        <v>171</v>
      </c>
      <c r="AX353" s="14" t="s">
        <v>70</v>
      </c>
      <c r="AY353" s="245" t="s">
        <v>158</v>
      </c>
    </row>
    <row r="354" s="15" customFormat="1">
      <c r="A354" s="15"/>
      <c r="B354" s="256"/>
      <c r="C354" s="257"/>
      <c r="D354" s="226" t="s">
        <v>169</v>
      </c>
      <c r="E354" s="258" t="s">
        <v>19</v>
      </c>
      <c r="F354" s="259" t="s">
        <v>470</v>
      </c>
      <c r="G354" s="257"/>
      <c r="H354" s="260">
        <v>1</v>
      </c>
      <c r="I354" s="261"/>
      <c r="J354" s="257"/>
      <c r="K354" s="257"/>
      <c r="L354" s="262"/>
      <c r="M354" s="263"/>
      <c r="N354" s="264"/>
      <c r="O354" s="264"/>
      <c r="P354" s="264"/>
      <c r="Q354" s="264"/>
      <c r="R354" s="264"/>
      <c r="S354" s="264"/>
      <c r="T354" s="26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66" t="s">
        <v>169</v>
      </c>
      <c r="AU354" s="266" t="s">
        <v>80</v>
      </c>
      <c r="AV354" s="15" t="s">
        <v>165</v>
      </c>
      <c r="AW354" s="15" t="s">
        <v>171</v>
      </c>
      <c r="AX354" s="15" t="s">
        <v>78</v>
      </c>
      <c r="AY354" s="266" t="s">
        <v>158</v>
      </c>
    </row>
    <row r="355" s="2" customFormat="1" ht="14.4" customHeight="1">
      <c r="A355" s="40"/>
      <c r="B355" s="41"/>
      <c r="C355" s="206" t="s">
        <v>587</v>
      </c>
      <c r="D355" s="206" t="s">
        <v>160</v>
      </c>
      <c r="E355" s="207" t="s">
        <v>1245</v>
      </c>
      <c r="F355" s="208" t="s">
        <v>1246</v>
      </c>
      <c r="G355" s="209" t="s">
        <v>181</v>
      </c>
      <c r="H355" s="210">
        <v>356</v>
      </c>
      <c r="I355" s="211"/>
      <c r="J355" s="212">
        <f>ROUND(I355*H355,2)</f>
        <v>0</v>
      </c>
      <c r="K355" s="208" t="s">
        <v>164</v>
      </c>
      <c r="L355" s="46"/>
      <c r="M355" s="213" t="s">
        <v>19</v>
      </c>
      <c r="N355" s="214" t="s">
        <v>41</v>
      </c>
      <c r="O355" s="86"/>
      <c r="P355" s="215">
        <f>O355*H355</f>
        <v>0</v>
      </c>
      <c r="Q355" s="215">
        <v>0</v>
      </c>
      <c r="R355" s="215">
        <f>Q355*H355</f>
        <v>0</v>
      </c>
      <c r="S355" s="215">
        <v>0</v>
      </c>
      <c r="T355" s="216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17" t="s">
        <v>165</v>
      </c>
      <c r="AT355" s="217" t="s">
        <v>160</v>
      </c>
      <c r="AU355" s="217" t="s">
        <v>80</v>
      </c>
      <c r="AY355" s="19" t="s">
        <v>158</v>
      </c>
      <c r="BE355" s="218">
        <f>IF(N355="základní",J355,0)</f>
        <v>0</v>
      </c>
      <c r="BF355" s="218">
        <f>IF(N355="snížená",J355,0)</f>
        <v>0</v>
      </c>
      <c r="BG355" s="218">
        <f>IF(N355="zákl. přenesená",J355,0)</f>
        <v>0</v>
      </c>
      <c r="BH355" s="218">
        <f>IF(N355="sníž. přenesená",J355,0)</f>
        <v>0</v>
      </c>
      <c r="BI355" s="218">
        <f>IF(N355="nulová",J355,0)</f>
        <v>0</v>
      </c>
      <c r="BJ355" s="19" t="s">
        <v>78</v>
      </c>
      <c r="BK355" s="218">
        <f>ROUND(I355*H355,2)</f>
        <v>0</v>
      </c>
      <c r="BL355" s="19" t="s">
        <v>165</v>
      </c>
      <c r="BM355" s="217" t="s">
        <v>1247</v>
      </c>
    </row>
    <row r="356" s="2" customFormat="1">
      <c r="A356" s="40"/>
      <c r="B356" s="41"/>
      <c r="C356" s="42"/>
      <c r="D356" s="219" t="s">
        <v>167</v>
      </c>
      <c r="E356" s="42"/>
      <c r="F356" s="220" t="s">
        <v>1248</v>
      </c>
      <c r="G356" s="42"/>
      <c r="H356" s="42"/>
      <c r="I356" s="221"/>
      <c r="J356" s="42"/>
      <c r="K356" s="42"/>
      <c r="L356" s="46"/>
      <c r="M356" s="222"/>
      <c r="N356" s="223"/>
      <c r="O356" s="86"/>
      <c r="P356" s="86"/>
      <c r="Q356" s="86"/>
      <c r="R356" s="86"/>
      <c r="S356" s="86"/>
      <c r="T356" s="87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167</v>
      </c>
      <c r="AU356" s="19" t="s">
        <v>80</v>
      </c>
    </row>
    <row r="357" s="13" customFormat="1">
      <c r="A357" s="13"/>
      <c r="B357" s="224"/>
      <c r="C357" s="225"/>
      <c r="D357" s="226" t="s">
        <v>169</v>
      </c>
      <c r="E357" s="227" t="s">
        <v>19</v>
      </c>
      <c r="F357" s="228" t="s">
        <v>85</v>
      </c>
      <c r="G357" s="225"/>
      <c r="H357" s="227" t="s">
        <v>19</v>
      </c>
      <c r="I357" s="229"/>
      <c r="J357" s="225"/>
      <c r="K357" s="225"/>
      <c r="L357" s="230"/>
      <c r="M357" s="231"/>
      <c r="N357" s="232"/>
      <c r="O357" s="232"/>
      <c r="P357" s="232"/>
      <c r="Q357" s="232"/>
      <c r="R357" s="232"/>
      <c r="S357" s="232"/>
      <c r="T357" s="23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34" t="s">
        <v>169</v>
      </c>
      <c r="AU357" s="234" t="s">
        <v>80</v>
      </c>
      <c r="AV357" s="13" t="s">
        <v>78</v>
      </c>
      <c r="AW357" s="13" t="s">
        <v>171</v>
      </c>
      <c r="AX357" s="13" t="s">
        <v>70</v>
      </c>
      <c r="AY357" s="234" t="s">
        <v>158</v>
      </c>
    </row>
    <row r="358" s="14" customFormat="1">
      <c r="A358" s="14"/>
      <c r="B358" s="235"/>
      <c r="C358" s="236"/>
      <c r="D358" s="226" t="s">
        <v>169</v>
      </c>
      <c r="E358" s="237" t="s">
        <v>19</v>
      </c>
      <c r="F358" s="238" t="s">
        <v>1249</v>
      </c>
      <c r="G358" s="236"/>
      <c r="H358" s="239">
        <v>356</v>
      </c>
      <c r="I358" s="240"/>
      <c r="J358" s="236"/>
      <c r="K358" s="236"/>
      <c r="L358" s="241"/>
      <c r="M358" s="242"/>
      <c r="N358" s="243"/>
      <c r="O358" s="243"/>
      <c r="P358" s="243"/>
      <c r="Q358" s="243"/>
      <c r="R358" s="243"/>
      <c r="S358" s="243"/>
      <c r="T358" s="24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45" t="s">
        <v>169</v>
      </c>
      <c r="AU358" s="245" t="s">
        <v>80</v>
      </c>
      <c r="AV358" s="14" t="s">
        <v>80</v>
      </c>
      <c r="AW358" s="14" t="s">
        <v>171</v>
      </c>
      <c r="AX358" s="14" t="s">
        <v>70</v>
      </c>
      <c r="AY358" s="245" t="s">
        <v>158</v>
      </c>
    </row>
    <row r="359" s="15" customFormat="1">
      <c r="A359" s="15"/>
      <c r="B359" s="256"/>
      <c r="C359" s="257"/>
      <c r="D359" s="226" t="s">
        <v>169</v>
      </c>
      <c r="E359" s="258" t="s">
        <v>19</v>
      </c>
      <c r="F359" s="259" t="s">
        <v>470</v>
      </c>
      <c r="G359" s="257"/>
      <c r="H359" s="260">
        <v>356</v>
      </c>
      <c r="I359" s="261"/>
      <c r="J359" s="257"/>
      <c r="K359" s="257"/>
      <c r="L359" s="262"/>
      <c r="M359" s="263"/>
      <c r="N359" s="264"/>
      <c r="O359" s="264"/>
      <c r="P359" s="264"/>
      <c r="Q359" s="264"/>
      <c r="R359" s="264"/>
      <c r="S359" s="264"/>
      <c r="T359" s="265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6" t="s">
        <v>169</v>
      </c>
      <c r="AU359" s="266" t="s">
        <v>80</v>
      </c>
      <c r="AV359" s="15" t="s">
        <v>165</v>
      </c>
      <c r="AW359" s="15" t="s">
        <v>171</v>
      </c>
      <c r="AX359" s="15" t="s">
        <v>78</v>
      </c>
      <c r="AY359" s="266" t="s">
        <v>158</v>
      </c>
    </row>
    <row r="360" s="2" customFormat="1" ht="14.4" customHeight="1">
      <c r="A360" s="40"/>
      <c r="B360" s="41"/>
      <c r="C360" s="206" t="s">
        <v>591</v>
      </c>
      <c r="D360" s="206" t="s">
        <v>160</v>
      </c>
      <c r="E360" s="207" t="s">
        <v>503</v>
      </c>
      <c r="F360" s="208" t="s">
        <v>504</v>
      </c>
      <c r="G360" s="209" t="s">
        <v>505</v>
      </c>
      <c r="H360" s="210">
        <v>2</v>
      </c>
      <c r="I360" s="211"/>
      <c r="J360" s="212">
        <f>ROUND(I360*H360,2)</f>
        <v>0</v>
      </c>
      <c r="K360" s="208" t="s">
        <v>164</v>
      </c>
      <c r="L360" s="46"/>
      <c r="M360" s="213" t="s">
        <v>19</v>
      </c>
      <c r="N360" s="214" t="s">
        <v>41</v>
      </c>
      <c r="O360" s="86"/>
      <c r="P360" s="215">
        <f>O360*H360</f>
        <v>0</v>
      </c>
      <c r="Q360" s="215">
        <v>0.45937</v>
      </c>
      <c r="R360" s="215">
        <f>Q360*H360</f>
        <v>0.91874</v>
      </c>
      <c r="S360" s="215">
        <v>0</v>
      </c>
      <c r="T360" s="216">
        <f>S360*H360</f>
        <v>0</v>
      </c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17" t="s">
        <v>165</v>
      </c>
      <c r="AT360" s="217" t="s">
        <v>160</v>
      </c>
      <c r="AU360" s="217" t="s">
        <v>80</v>
      </c>
      <c r="AY360" s="19" t="s">
        <v>158</v>
      </c>
      <c r="BE360" s="218">
        <f>IF(N360="základní",J360,0)</f>
        <v>0</v>
      </c>
      <c r="BF360" s="218">
        <f>IF(N360="snížená",J360,0)</f>
        <v>0</v>
      </c>
      <c r="BG360" s="218">
        <f>IF(N360="zákl. přenesená",J360,0)</f>
        <v>0</v>
      </c>
      <c r="BH360" s="218">
        <f>IF(N360="sníž. přenesená",J360,0)</f>
        <v>0</v>
      </c>
      <c r="BI360" s="218">
        <f>IF(N360="nulová",J360,0)</f>
        <v>0</v>
      </c>
      <c r="BJ360" s="19" t="s">
        <v>78</v>
      </c>
      <c r="BK360" s="218">
        <f>ROUND(I360*H360,2)</f>
        <v>0</v>
      </c>
      <c r="BL360" s="19" t="s">
        <v>165</v>
      </c>
      <c r="BM360" s="217" t="s">
        <v>1250</v>
      </c>
    </row>
    <row r="361" s="2" customFormat="1">
      <c r="A361" s="40"/>
      <c r="B361" s="41"/>
      <c r="C361" s="42"/>
      <c r="D361" s="219" t="s">
        <v>167</v>
      </c>
      <c r="E361" s="42"/>
      <c r="F361" s="220" t="s">
        <v>507</v>
      </c>
      <c r="G361" s="42"/>
      <c r="H361" s="42"/>
      <c r="I361" s="221"/>
      <c r="J361" s="42"/>
      <c r="K361" s="42"/>
      <c r="L361" s="46"/>
      <c r="M361" s="222"/>
      <c r="N361" s="223"/>
      <c r="O361" s="86"/>
      <c r="P361" s="86"/>
      <c r="Q361" s="86"/>
      <c r="R361" s="86"/>
      <c r="S361" s="86"/>
      <c r="T361" s="87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T361" s="19" t="s">
        <v>167</v>
      </c>
      <c r="AU361" s="19" t="s">
        <v>80</v>
      </c>
    </row>
    <row r="362" s="13" customFormat="1">
      <c r="A362" s="13"/>
      <c r="B362" s="224"/>
      <c r="C362" s="225"/>
      <c r="D362" s="226" t="s">
        <v>169</v>
      </c>
      <c r="E362" s="227" t="s">
        <v>19</v>
      </c>
      <c r="F362" s="228" t="s">
        <v>85</v>
      </c>
      <c r="G362" s="225"/>
      <c r="H362" s="227" t="s">
        <v>19</v>
      </c>
      <c r="I362" s="229"/>
      <c r="J362" s="225"/>
      <c r="K362" s="225"/>
      <c r="L362" s="230"/>
      <c r="M362" s="231"/>
      <c r="N362" s="232"/>
      <c r="O362" s="232"/>
      <c r="P362" s="232"/>
      <c r="Q362" s="232"/>
      <c r="R362" s="232"/>
      <c r="S362" s="232"/>
      <c r="T362" s="23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34" t="s">
        <v>169</v>
      </c>
      <c r="AU362" s="234" t="s">
        <v>80</v>
      </c>
      <c r="AV362" s="13" t="s">
        <v>78</v>
      </c>
      <c r="AW362" s="13" t="s">
        <v>171</v>
      </c>
      <c r="AX362" s="13" t="s">
        <v>70</v>
      </c>
      <c r="AY362" s="234" t="s">
        <v>158</v>
      </c>
    </row>
    <row r="363" s="14" customFormat="1">
      <c r="A363" s="14"/>
      <c r="B363" s="235"/>
      <c r="C363" s="236"/>
      <c r="D363" s="226" t="s">
        <v>169</v>
      </c>
      <c r="E363" s="237" t="s">
        <v>19</v>
      </c>
      <c r="F363" s="238" t="s">
        <v>508</v>
      </c>
      <c r="G363" s="236"/>
      <c r="H363" s="239">
        <v>2</v>
      </c>
      <c r="I363" s="240"/>
      <c r="J363" s="236"/>
      <c r="K363" s="236"/>
      <c r="L363" s="241"/>
      <c r="M363" s="242"/>
      <c r="N363" s="243"/>
      <c r="O363" s="243"/>
      <c r="P363" s="243"/>
      <c r="Q363" s="243"/>
      <c r="R363" s="243"/>
      <c r="S363" s="243"/>
      <c r="T363" s="24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45" t="s">
        <v>169</v>
      </c>
      <c r="AU363" s="245" t="s">
        <v>80</v>
      </c>
      <c r="AV363" s="14" t="s">
        <v>80</v>
      </c>
      <c r="AW363" s="14" t="s">
        <v>171</v>
      </c>
      <c r="AX363" s="14" t="s">
        <v>70</v>
      </c>
      <c r="AY363" s="245" t="s">
        <v>158</v>
      </c>
    </row>
    <row r="364" s="15" customFormat="1">
      <c r="A364" s="15"/>
      <c r="B364" s="256"/>
      <c r="C364" s="257"/>
      <c r="D364" s="226" t="s">
        <v>169</v>
      </c>
      <c r="E364" s="258" t="s">
        <v>19</v>
      </c>
      <c r="F364" s="259" t="s">
        <v>470</v>
      </c>
      <c r="G364" s="257"/>
      <c r="H364" s="260">
        <v>2</v>
      </c>
      <c r="I364" s="261"/>
      <c r="J364" s="257"/>
      <c r="K364" s="257"/>
      <c r="L364" s="262"/>
      <c r="M364" s="263"/>
      <c r="N364" s="264"/>
      <c r="O364" s="264"/>
      <c r="P364" s="264"/>
      <c r="Q364" s="264"/>
      <c r="R364" s="264"/>
      <c r="S364" s="264"/>
      <c r="T364" s="26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66" t="s">
        <v>169</v>
      </c>
      <c r="AU364" s="266" t="s">
        <v>80</v>
      </c>
      <c r="AV364" s="15" t="s">
        <v>165</v>
      </c>
      <c r="AW364" s="15" t="s">
        <v>171</v>
      </c>
      <c r="AX364" s="15" t="s">
        <v>78</v>
      </c>
      <c r="AY364" s="266" t="s">
        <v>158</v>
      </c>
    </row>
    <row r="365" s="2" customFormat="1" ht="14.4" customHeight="1">
      <c r="A365" s="40"/>
      <c r="B365" s="41"/>
      <c r="C365" s="206" t="s">
        <v>599</v>
      </c>
      <c r="D365" s="206" t="s">
        <v>160</v>
      </c>
      <c r="E365" s="207" t="s">
        <v>890</v>
      </c>
      <c r="F365" s="208" t="s">
        <v>1251</v>
      </c>
      <c r="G365" s="209" t="s">
        <v>181</v>
      </c>
      <c r="H365" s="210">
        <v>356</v>
      </c>
      <c r="I365" s="211"/>
      <c r="J365" s="212">
        <f>ROUND(I365*H365,2)</f>
        <v>0</v>
      </c>
      <c r="K365" s="208" t="s">
        <v>164</v>
      </c>
      <c r="L365" s="46"/>
      <c r="M365" s="213" t="s">
        <v>19</v>
      </c>
      <c r="N365" s="214" t="s">
        <v>41</v>
      </c>
      <c r="O365" s="86"/>
      <c r="P365" s="215">
        <f>O365*H365</f>
        <v>0</v>
      </c>
      <c r="Q365" s="215">
        <v>0.00019000000000000001</v>
      </c>
      <c r="R365" s="215">
        <f>Q365*H365</f>
        <v>0.067640000000000006</v>
      </c>
      <c r="S365" s="215">
        <v>0</v>
      </c>
      <c r="T365" s="216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17" t="s">
        <v>165</v>
      </c>
      <c r="AT365" s="217" t="s">
        <v>160</v>
      </c>
      <c r="AU365" s="217" t="s">
        <v>80</v>
      </c>
      <c r="AY365" s="19" t="s">
        <v>158</v>
      </c>
      <c r="BE365" s="218">
        <f>IF(N365="základní",J365,0)</f>
        <v>0</v>
      </c>
      <c r="BF365" s="218">
        <f>IF(N365="snížená",J365,0)</f>
        <v>0</v>
      </c>
      <c r="BG365" s="218">
        <f>IF(N365="zákl. přenesená",J365,0)</f>
        <v>0</v>
      </c>
      <c r="BH365" s="218">
        <f>IF(N365="sníž. přenesená",J365,0)</f>
        <v>0</v>
      </c>
      <c r="BI365" s="218">
        <f>IF(N365="nulová",J365,0)</f>
        <v>0</v>
      </c>
      <c r="BJ365" s="19" t="s">
        <v>78</v>
      </c>
      <c r="BK365" s="218">
        <f>ROUND(I365*H365,2)</f>
        <v>0</v>
      </c>
      <c r="BL365" s="19" t="s">
        <v>165</v>
      </c>
      <c r="BM365" s="217" t="s">
        <v>1252</v>
      </c>
    </row>
    <row r="366" s="2" customFormat="1">
      <c r="A366" s="40"/>
      <c r="B366" s="41"/>
      <c r="C366" s="42"/>
      <c r="D366" s="219" t="s">
        <v>167</v>
      </c>
      <c r="E366" s="42"/>
      <c r="F366" s="220" t="s">
        <v>893</v>
      </c>
      <c r="G366" s="42"/>
      <c r="H366" s="42"/>
      <c r="I366" s="221"/>
      <c r="J366" s="42"/>
      <c r="K366" s="42"/>
      <c r="L366" s="46"/>
      <c r="M366" s="222"/>
      <c r="N366" s="223"/>
      <c r="O366" s="86"/>
      <c r="P366" s="86"/>
      <c r="Q366" s="86"/>
      <c r="R366" s="86"/>
      <c r="S366" s="86"/>
      <c r="T366" s="87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9" t="s">
        <v>167</v>
      </c>
      <c r="AU366" s="19" t="s">
        <v>80</v>
      </c>
    </row>
    <row r="367" s="13" customFormat="1">
      <c r="A367" s="13"/>
      <c r="B367" s="224"/>
      <c r="C367" s="225"/>
      <c r="D367" s="226" t="s">
        <v>169</v>
      </c>
      <c r="E367" s="227" t="s">
        <v>19</v>
      </c>
      <c r="F367" s="228" t="s">
        <v>1253</v>
      </c>
      <c r="G367" s="225"/>
      <c r="H367" s="227" t="s">
        <v>19</v>
      </c>
      <c r="I367" s="229"/>
      <c r="J367" s="225"/>
      <c r="K367" s="225"/>
      <c r="L367" s="230"/>
      <c r="M367" s="231"/>
      <c r="N367" s="232"/>
      <c r="O367" s="232"/>
      <c r="P367" s="232"/>
      <c r="Q367" s="232"/>
      <c r="R367" s="232"/>
      <c r="S367" s="232"/>
      <c r="T367" s="23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34" t="s">
        <v>169</v>
      </c>
      <c r="AU367" s="234" t="s">
        <v>80</v>
      </c>
      <c r="AV367" s="13" t="s">
        <v>78</v>
      </c>
      <c r="AW367" s="13" t="s">
        <v>171</v>
      </c>
      <c r="AX367" s="13" t="s">
        <v>70</v>
      </c>
      <c r="AY367" s="234" t="s">
        <v>158</v>
      </c>
    </row>
    <row r="368" s="14" customFormat="1">
      <c r="A368" s="14"/>
      <c r="B368" s="235"/>
      <c r="C368" s="236"/>
      <c r="D368" s="226" t="s">
        <v>169</v>
      </c>
      <c r="E368" s="237" t="s">
        <v>19</v>
      </c>
      <c r="F368" s="238" t="s">
        <v>1254</v>
      </c>
      <c r="G368" s="236"/>
      <c r="H368" s="239">
        <v>356</v>
      </c>
      <c r="I368" s="240"/>
      <c r="J368" s="236"/>
      <c r="K368" s="236"/>
      <c r="L368" s="241"/>
      <c r="M368" s="242"/>
      <c r="N368" s="243"/>
      <c r="O368" s="243"/>
      <c r="P368" s="243"/>
      <c r="Q368" s="243"/>
      <c r="R368" s="243"/>
      <c r="S368" s="243"/>
      <c r="T368" s="24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45" t="s">
        <v>169</v>
      </c>
      <c r="AU368" s="245" t="s">
        <v>80</v>
      </c>
      <c r="AV368" s="14" t="s">
        <v>80</v>
      </c>
      <c r="AW368" s="14" t="s">
        <v>171</v>
      </c>
      <c r="AX368" s="14" t="s">
        <v>70</v>
      </c>
      <c r="AY368" s="245" t="s">
        <v>158</v>
      </c>
    </row>
    <row r="369" s="15" customFormat="1">
      <c r="A369" s="15"/>
      <c r="B369" s="256"/>
      <c r="C369" s="257"/>
      <c r="D369" s="226" t="s">
        <v>169</v>
      </c>
      <c r="E369" s="258" t="s">
        <v>19</v>
      </c>
      <c r="F369" s="259" t="s">
        <v>470</v>
      </c>
      <c r="G369" s="257"/>
      <c r="H369" s="260">
        <v>356</v>
      </c>
      <c r="I369" s="261"/>
      <c r="J369" s="257"/>
      <c r="K369" s="257"/>
      <c r="L369" s="262"/>
      <c r="M369" s="263"/>
      <c r="N369" s="264"/>
      <c r="O369" s="264"/>
      <c r="P369" s="264"/>
      <c r="Q369" s="264"/>
      <c r="R369" s="264"/>
      <c r="S369" s="264"/>
      <c r="T369" s="26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66" t="s">
        <v>169</v>
      </c>
      <c r="AU369" s="266" t="s">
        <v>80</v>
      </c>
      <c r="AV369" s="15" t="s">
        <v>165</v>
      </c>
      <c r="AW369" s="15" t="s">
        <v>171</v>
      </c>
      <c r="AX369" s="15" t="s">
        <v>78</v>
      </c>
      <c r="AY369" s="266" t="s">
        <v>158</v>
      </c>
    </row>
    <row r="370" s="2" customFormat="1" ht="14.4" customHeight="1">
      <c r="A370" s="40"/>
      <c r="B370" s="41"/>
      <c r="C370" s="206" t="s">
        <v>604</v>
      </c>
      <c r="D370" s="206" t="s">
        <v>160</v>
      </c>
      <c r="E370" s="207" t="s">
        <v>592</v>
      </c>
      <c r="F370" s="208" t="s">
        <v>593</v>
      </c>
      <c r="G370" s="209" t="s">
        <v>181</v>
      </c>
      <c r="H370" s="210">
        <v>42</v>
      </c>
      <c r="I370" s="211"/>
      <c r="J370" s="212">
        <f>ROUND(I370*H370,2)</f>
        <v>0</v>
      </c>
      <c r="K370" s="208" t="s">
        <v>19</v>
      </c>
      <c r="L370" s="46"/>
      <c r="M370" s="213" t="s">
        <v>19</v>
      </c>
      <c r="N370" s="214" t="s">
        <v>41</v>
      </c>
      <c r="O370" s="86"/>
      <c r="P370" s="215">
        <f>O370*H370</f>
        <v>0</v>
      </c>
      <c r="Q370" s="215">
        <v>0.00012999999999999999</v>
      </c>
      <c r="R370" s="215">
        <f>Q370*H370</f>
        <v>0.0054599999999999996</v>
      </c>
      <c r="S370" s="215">
        <v>0</v>
      </c>
      <c r="T370" s="216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17" t="s">
        <v>165</v>
      </c>
      <c r="AT370" s="217" t="s">
        <v>160</v>
      </c>
      <c r="AU370" s="217" t="s">
        <v>80</v>
      </c>
      <c r="AY370" s="19" t="s">
        <v>158</v>
      </c>
      <c r="BE370" s="218">
        <f>IF(N370="základní",J370,0)</f>
        <v>0</v>
      </c>
      <c r="BF370" s="218">
        <f>IF(N370="snížená",J370,0)</f>
        <v>0</v>
      </c>
      <c r="BG370" s="218">
        <f>IF(N370="zákl. přenesená",J370,0)</f>
        <v>0</v>
      </c>
      <c r="BH370" s="218">
        <f>IF(N370="sníž. přenesená",J370,0)</f>
        <v>0</v>
      </c>
      <c r="BI370" s="218">
        <f>IF(N370="nulová",J370,0)</f>
        <v>0</v>
      </c>
      <c r="BJ370" s="19" t="s">
        <v>78</v>
      </c>
      <c r="BK370" s="218">
        <f>ROUND(I370*H370,2)</f>
        <v>0</v>
      </c>
      <c r="BL370" s="19" t="s">
        <v>165</v>
      </c>
      <c r="BM370" s="217" t="s">
        <v>1255</v>
      </c>
    </row>
    <row r="371" s="13" customFormat="1">
      <c r="A371" s="13"/>
      <c r="B371" s="224"/>
      <c r="C371" s="225"/>
      <c r="D371" s="226" t="s">
        <v>169</v>
      </c>
      <c r="E371" s="227" t="s">
        <v>19</v>
      </c>
      <c r="F371" s="228" t="s">
        <v>1256</v>
      </c>
      <c r="G371" s="225"/>
      <c r="H371" s="227" t="s">
        <v>19</v>
      </c>
      <c r="I371" s="229"/>
      <c r="J371" s="225"/>
      <c r="K371" s="225"/>
      <c r="L371" s="230"/>
      <c r="M371" s="231"/>
      <c r="N371" s="232"/>
      <c r="O371" s="232"/>
      <c r="P371" s="232"/>
      <c r="Q371" s="232"/>
      <c r="R371" s="232"/>
      <c r="S371" s="232"/>
      <c r="T371" s="23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34" t="s">
        <v>169</v>
      </c>
      <c r="AU371" s="234" t="s">
        <v>80</v>
      </c>
      <c r="AV371" s="13" t="s">
        <v>78</v>
      </c>
      <c r="AW371" s="13" t="s">
        <v>171</v>
      </c>
      <c r="AX371" s="13" t="s">
        <v>70</v>
      </c>
      <c r="AY371" s="234" t="s">
        <v>158</v>
      </c>
    </row>
    <row r="372" s="14" customFormat="1">
      <c r="A372" s="14"/>
      <c r="B372" s="235"/>
      <c r="C372" s="236"/>
      <c r="D372" s="226" t="s">
        <v>169</v>
      </c>
      <c r="E372" s="237" t="s">
        <v>19</v>
      </c>
      <c r="F372" s="238" t="s">
        <v>1257</v>
      </c>
      <c r="G372" s="236"/>
      <c r="H372" s="239">
        <v>42</v>
      </c>
      <c r="I372" s="240"/>
      <c r="J372" s="236"/>
      <c r="K372" s="236"/>
      <c r="L372" s="241"/>
      <c r="M372" s="242"/>
      <c r="N372" s="243"/>
      <c r="O372" s="243"/>
      <c r="P372" s="243"/>
      <c r="Q372" s="243"/>
      <c r="R372" s="243"/>
      <c r="S372" s="243"/>
      <c r="T372" s="24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45" t="s">
        <v>169</v>
      </c>
      <c r="AU372" s="245" t="s">
        <v>80</v>
      </c>
      <c r="AV372" s="14" t="s">
        <v>80</v>
      </c>
      <c r="AW372" s="14" t="s">
        <v>171</v>
      </c>
      <c r="AX372" s="14" t="s">
        <v>70</v>
      </c>
      <c r="AY372" s="245" t="s">
        <v>158</v>
      </c>
    </row>
    <row r="373" s="15" customFormat="1">
      <c r="A373" s="15"/>
      <c r="B373" s="256"/>
      <c r="C373" s="257"/>
      <c r="D373" s="226" t="s">
        <v>169</v>
      </c>
      <c r="E373" s="258" t="s">
        <v>19</v>
      </c>
      <c r="F373" s="259" t="s">
        <v>470</v>
      </c>
      <c r="G373" s="257"/>
      <c r="H373" s="260">
        <v>42</v>
      </c>
      <c r="I373" s="261"/>
      <c r="J373" s="257"/>
      <c r="K373" s="257"/>
      <c r="L373" s="262"/>
      <c r="M373" s="263"/>
      <c r="N373" s="264"/>
      <c r="O373" s="264"/>
      <c r="P373" s="264"/>
      <c r="Q373" s="264"/>
      <c r="R373" s="264"/>
      <c r="S373" s="264"/>
      <c r="T373" s="26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6" t="s">
        <v>169</v>
      </c>
      <c r="AU373" s="266" t="s">
        <v>80</v>
      </c>
      <c r="AV373" s="15" t="s">
        <v>165</v>
      </c>
      <c r="AW373" s="15" t="s">
        <v>171</v>
      </c>
      <c r="AX373" s="15" t="s">
        <v>78</v>
      </c>
      <c r="AY373" s="266" t="s">
        <v>158</v>
      </c>
    </row>
    <row r="374" s="12" customFormat="1" ht="22.8" customHeight="1">
      <c r="A374" s="12"/>
      <c r="B374" s="190"/>
      <c r="C374" s="191"/>
      <c r="D374" s="192" t="s">
        <v>69</v>
      </c>
      <c r="E374" s="204" t="s">
        <v>220</v>
      </c>
      <c r="F374" s="204" t="s">
        <v>596</v>
      </c>
      <c r="G374" s="191"/>
      <c r="H374" s="191"/>
      <c r="I374" s="194"/>
      <c r="J374" s="205">
        <f>BK374</f>
        <v>0</v>
      </c>
      <c r="K374" s="191"/>
      <c r="L374" s="196"/>
      <c r="M374" s="197"/>
      <c r="N374" s="198"/>
      <c r="O374" s="198"/>
      <c r="P374" s="199">
        <f>P375</f>
        <v>0</v>
      </c>
      <c r="Q374" s="198"/>
      <c r="R374" s="199">
        <f>R375</f>
        <v>0</v>
      </c>
      <c r="S374" s="198"/>
      <c r="T374" s="200">
        <f>T375</f>
        <v>2.6400000000000001</v>
      </c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R374" s="201" t="s">
        <v>78</v>
      </c>
      <c r="AT374" s="202" t="s">
        <v>69</v>
      </c>
      <c r="AU374" s="202" t="s">
        <v>78</v>
      </c>
      <c r="AY374" s="201" t="s">
        <v>158</v>
      </c>
      <c r="BK374" s="203">
        <f>BK375</f>
        <v>0</v>
      </c>
    </row>
    <row r="375" s="12" customFormat="1" ht="20.88" customHeight="1">
      <c r="A375" s="12"/>
      <c r="B375" s="190"/>
      <c r="C375" s="191"/>
      <c r="D375" s="192" t="s">
        <v>69</v>
      </c>
      <c r="E375" s="204" t="s">
        <v>930</v>
      </c>
      <c r="F375" s="204" t="s">
        <v>931</v>
      </c>
      <c r="G375" s="191"/>
      <c r="H375" s="191"/>
      <c r="I375" s="194"/>
      <c r="J375" s="205">
        <f>BK375</f>
        <v>0</v>
      </c>
      <c r="K375" s="191"/>
      <c r="L375" s="196"/>
      <c r="M375" s="197"/>
      <c r="N375" s="198"/>
      <c r="O375" s="198"/>
      <c r="P375" s="199">
        <f>SUM(P376:P383)</f>
        <v>0</v>
      </c>
      <c r="Q375" s="198"/>
      <c r="R375" s="199">
        <f>SUM(R376:R383)</f>
        <v>0</v>
      </c>
      <c r="S375" s="198"/>
      <c r="T375" s="200">
        <f>SUM(T376:T383)</f>
        <v>2.6400000000000001</v>
      </c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201" t="s">
        <v>78</v>
      </c>
      <c r="AT375" s="202" t="s">
        <v>69</v>
      </c>
      <c r="AU375" s="202" t="s">
        <v>80</v>
      </c>
      <c r="AY375" s="201" t="s">
        <v>158</v>
      </c>
      <c r="BK375" s="203">
        <f>SUM(BK376:BK383)</f>
        <v>0</v>
      </c>
    </row>
    <row r="376" s="2" customFormat="1" ht="34.8" customHeight="1">
      <c r="A376" s="40"/>
      <c r="B376" s="41"/>
      <c r="C376" s="206" t="s">
        <v>616</v>
      </c>
      <c r="D376" s="206" t="s">
        <v>160</v>
      </c>
      <c r="E376" s="207" t="s">
        <v>961</v>
      </c>
      <c r="F376" s="208" t="s">
        <v>962</v>
      </c>
      <c r="G376" s="209" t="s">
        <v>223</v>
      </c>
      <c r="H376" s="210">
        <v>12</v>
      </c>
      <c r="I376" s="211"/>
      <c r="J376" s="212">
        <f>ROUND(I376*H376,2)</f>
        <v>0</v>
      </c>
      <c r="K376" s="208" t="s">
        <v>164</v>
      </c>
      <c r="L376" s="46"/>
      <c r="M376" s="213" t="s">
        <v>19</v>
      </c>
      <c r="N376" s="214" t="s">
        <v>41</v>
      </c>
      <c r="O376" s="86"/>
      <c r="P376" s="215">
        <f>O376*H376</f>
        <v>0</v>
      </c>
      <c r="Q376" s="215">
        <v>0</v>
      </c>
      <c r="R376" s="215">
        <f>Q376*H376</f>
        <v>0</v>
      </c>
      <c r="S376" s="215">
        <v>0.22</v>
      </c>
      <c r="T376" s="216">
        <f>S376*H376</f>
        <v>2.6400000000000001</v>
      </c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R376" s="217" t="s">
        <v>165</v>
      </c>
      <c r="AT376" s="217" t="s">
        <v>160</v>
      </c>
      <c r="AU376" s="217" t="s">
        <v>178</v>
      </c>
      <c r="AY376" s="19" t="s">
        <v>158</v>
      </c>
      <c r="BE376" s="218">
        <f>IF(N376="základní",J376,0)</f>
        <v>0</v>
      </c>
      <c r="BF376" s="218">
        <f>IF(N376="snížená",J376,0)</f>
        <v>0</v>
      </c>
      <c r="BG376" s="218">
        <f>IF(N376="zákl. přenesená",J376,0)</f>
        <v>0</v>
      </c>
      <c r="BH376" s="218">
        <f>IF(N376="sníž. přenesená",J376,0)</f>
        <v>0</v>
      </c>
      <c r="BI376" s="218">
        <f>IF(N376="nulová",J376,0)</f>
        <v>0</v>
      </c>
      <c r="BJ376" s="19" t="s">
        <v>78</v>
      </c>
      <c r="BK376" s="218">
        <f>ROUND(I376*H376,2)</f>
        <v>0</v>
      </c>
      <c r="BL376" s="19" t="s">
        <v>165</v>
      </c>
      <c r="BM376" s="217" t="s">
        <v>1258</v>
      </c>
    </row>
    <row r="377" s="2" customFormat="1">
      <c r="A377" s="40"/>
      <c r="B377" s="41"/>
      <c r="C377" s="42"/>
      <c r="D377" s="219" t="s">
        <v>167</v>
      </c>
      <c r="E377" s="42"/>
      <c r="F377" s="220" t="s">
        <v>964</v>
      </c>
      <c r="G377" s="42"/>
      <c r="H377" s="42"/>
      <c r="I377" s="221"/>
      <c r="J377" s="42"/>
      <c r="K377" s="42"/>
      <c r="L377" s="46"/>
      <c r="M377" s="222"/>
      <c r="N377" s="223"/>
      <c r="O377" s="86"/>
      <c r="P377" s="86"/>
      <c r="Q377" s="86"/>
      <c r="R377" s="86"/>
      <c r="S377" s="86"/>
      <c r="T377" s="87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T377" s="19" t="s">
        <v>167</v>
      </c>
      <c r="AU377" s="19" t="s">
        <v>178</v>
      </c>
    </row>
    <row r="378" s="13" customFormat="1">
      <c r="A378" s="13"/>
      <c r="B378" s="224"/>
      <c r="C378" s="225"/>
      <c r="D378" s="226" t="s">
        <v>169</v>
      </c>
      <c r="E378" s="227" t="s">
        <v>19</v>
      </c>
      <c r="F378" s="228" t="s">
        <v>965</v>
      </c>
      <c r="G378" s="225"/>
      <c r="H378" s="227" t="s">
        <v>19</v>
      </c>
      <c r="I378" s="229"/>
      <c r="J378" s="225"/>
      <c r="K378" s="225"/>
      <c r="L378" s="230"/>
      <c r="M378" s="231"/>
      <c r="N378" s="232"/>
      <c r="O378" s="232"/>
      <c r="P378" s="232"/>
      <c r="Q378" s="232"/>
      <c r="R378" s="232"/>
      <c r="S378" s="232"/>
      <c r="T378" s="23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34" t="s">
        <v>169</v>
      </c>
      <c r="AU378" s="234" t="s">
        <v>178</v>
      </c>
      <c r="AV378" s="13" t="s">
        <v>78</v>
      </c>
      <c r="AW378" s="13" t="s">
        <v>171</v>
      </c>
      <c r="AX378" s="13" t="s">
        <v>70</v>
      </c>
      <c r="AY378" s="234" t="s">
        <v>158</v>
      </c>
    </row>
    <row r="379" s="14" customFormat="1">
      <c r="A379" s="14"/>
      <c r="B379" s="235"/>
      <c r="C379" s="236"/>
      <c r="D379" s="226" t="s">
        <v>169</v>
      </c>
      <c r="E379" s="237" t="s">
        <v>19</v>
      </c>
      <c r="F379" s="238" t="s">
        <v>1154</v>
      </c>
      <c r="G379" s="236"/>
      <c r="H379" s="239">
        <v>12</v>
      </c>
      <c r="I379" s="240"/>
      <c r="J379" s="236"/>
      <c r="K379" s="236"/>
      <c r="L379" s="241"/>
      <c r="M379" s="242"/>
      <c r="N379" s="243"/>
      <c r="O379" s="243"/>
      <c r="P379" s="243"/>
      <c r="Q379" s="243"/>
      <c r="R379" s="243"/>
      <c r="S379" s="243"/>
      <c r="T379" s="24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45" t="s">
        <v>169</v>
      </c>
      <c r="AU379" s="245" t="s">
        <v>178</v>
      </c>
      <c r="AV379" s="14" t="s">
        <v>80</v>
      </c>
      <c r="AW379" s="14" t="s">
        <v>171</v>
      </c>
      <c r="AX379" s="14" t="s">
        <v>70</v>
      </c>
      <c r="AY379" s="245" t="s">
        <v>158</v>
      </c>
    </row>
    <row r="380" s="2" customFormat="1" ht="14.4" customHeight="1">
      <c r="A380" s="40"/>
      <c r="B380" s="41"/>
      <c r="C380" s="206" t="s">
        <v>1011</v>
      </c>
      <c r="D380" s="206" t="s">
        <v>160</v>
      </c>
      <c r="E380" s="207" t="s">
        <v>943</v>
      </c>
      <c r="F380" s="208" t="s">
        <v>944</v>
      </c>
      <c r="G380" s="209" t="s">
        <v>181</v>
      </c>
      <c r="H380" s="210">
        <v>20</v>
      </c>
      <c r="I380" s="211"/>
      <c r="J380" s="212">
        <f>ROUND(I380*H380,2)</f>
        <v>0</v>
      </c>
      <c r="K380" s="208" t="s">
        <v>164</v>
      </c>
      <c r="L380" s="46"/>
      <c r="M380" s="213" t="s">
        <v>19</v>
      </c>
      <c r="N380" s="214" t="s">
        <v>41</v>
      </c>
      <c r="O380" s="86"/>
      <c r="P380" s="215">
        <f>O380*H380</f>
        <v>0</v>
      </c>
      <c r="Q380" s="215">
        <v>0</v>
      </c>
      <c r="R380" s="215">
        <f>Q380*H380</f>
        <v>0</v>
      </c>
      <c r="S380" s="215">
        <v>0</v>
      </c>
      <c r="T380" s="216">
        <f>S380*H380</f>
        <v>0</v>
      </c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R380" s="217" t="s">
        <v>165</v>
      </c>
      <c r="AT380" s="217" t="s">
        <v>160</v>
      </c>
      <c r="AU380" s="217" t="s">
        <v>178</v>
      </c>
      <c r="AY380" s="19" t="s">
        <v>158</v>
      </c>
      <c r="BE380" s="218">
        <f>IF(N380="základní",J380,0)</f>
        <v>0</v>
      </c>
      <c r="BF380" s="218">
        <f>IF(N380="snížená",J380,0)</f>
        <v>0</v>
      </c>
      <c r="BG380" s="218">
        <f>IF(N380="zákl. přenesená",J380,0)</f>
        <v>0</v>
      </c>
      <c r="BH380" s="218">
        <f>IF(N380="sníž. přenesená",J380,0)</f>
        <v>0</v>
      </c>
      <c r="BI380" s="218">
        <f>IF(N380="nulová",J380,0)</f>
        <v>0</v>
      </c>
      <c r="BJ380" s="19" t="s">
        <v>78</v>
      </c>
      <c r="BK380" s="218">
        <f>ROUND(I380*H380,2)</f>
        <v>0</v>
      </c>
      <c r="BL380" s="19" t="s">
        <v>165</v>
      </c>
      <c r="BM380" s="217" t="s">
        <v>1259</v>
      </c>
    </row>
    <row r="381" s="2" customFormat="1">
      <c r="A381" s="40"/>
      <c r="B381" s="41"/>
      <c r="C381" s="42"/>
      <c r="D381" s="219" t="s">
        <v>167</v>
      </c>
      <c r="E381" s="42"/>
      <c r="F381" s="220" t="s">
        <v>946</v>
      </c>
      <c r="G381" s="42"/>
      <c r="H381" s="42"/>
      <c r="I381" s="221"/>
      <c r="J381" s="42"/>
      <c r="K381" s="42"/>
      <c r="L381" s="46"/>
      <c r="M381" s="222"/>
      <c r="N381" s="223"/>
      <c r="O381" s="86"/>
      <c r="P381" s="86"/>
      <c r="Q381" s="86"/>
      <c r="R381" s="86"/>
      <c r="S381" s="86"/>
      <c r="T381" s="87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T381" s="19" t="s">
        <v>167</v>
      </c>
      <c r="AU381" s="19" t="s">
        <v>178</v>
      </c>
    </row>
    <row r="382" s="13" customFormat="1">
      <c r="A382" s="13"/>
      <c r="B382" s="224"/>
      <c r="C382" s="225"/>
      <c r="D382" s="226" t="s">
        <v>169</v>
      </c>
      <c r="E382" s="227" t="s">
        <v>19</v>
      </c>
      <c r="F382" s="228" t="s">
        <v>947</v>
      </c>
      <c r="G382" s="225"/>
      <c r="H382" s="227" t="s">
        <v>19</v>
      </c>
      <c r="I382" s="229"/>
      <c r="J382" s="225"/>
      <c r="K382" s="225"/>
      <c r="L382" s="230"/>
      <c r="M382" s="231"/>
      <c r="N382" s="232"/>
      <c r="O382" s="232"/>
      <c r="P382" s="232"/>
      <c r="Q382" s="232"/>
      <c r="R382" s="232"/>
      <c r="S382" s="232"/>
      <c r="T382" s="23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34" t="s">
        <v>169</v>
      </c>
      <c r="AU382" s="234" t="s">
        <v>178</v>
      </c>
      <c r="AV382" s="13" t="s">
        <v>78</v>
      </c>
      <c r="AW382" s="13" t="s">
        <v>171</v>
      </c>
      <c r="AX382" s="13" t="s">
        <v>70</v>
      </c>
      <c r="AY382" s="234" t="s">
        <v>158</v>
      </c>
    </row>
    <row r="383" s="14" customFormat="1">
      <c r="A383" s="14"/>
      <c r="B383" s="235"/>
      <c r="C383" s="236"/>
      <c r="D383" s="226" t="s">
        <v>169</v>
      </c>
      <c r="E383" s="237" t="s">
        <v>19</v>
      </c>
      <c r="F383" s="238" t="s">
        <v>1260</v>
      </c>
      <c r="G383" s="236"/>
      <c r="H383" s="239">
        <v>20</v>
      </c>
      <c r="I383" s="240"/>
      <c r="J383" s="236"/>
      <c r="K383" s="236"/>
      <c r="L383" s="241"/>
      <c r="M383" s="242"/>
      <c r="N383" s="243"/>
      <c r="O383" s="243"/>
      <c r="P383" s="243"/>
      <c r="Q383" s="243"/>
      <c r="R383" s="243"/>
      <c r="S383" s="243"/>
      <c r="T383" s="24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45" t="s">
        <v>169</v>
      </c>
      <c r="AU383" s="245" t="s">
        <v>178</v>
      </c>
      <c r="AV383" s="14" t="s">
        <v>80</v>
      </c>
      <c r="AW383" s="14" t="s">
        <v>171</v>
      </c>
      <c r="AX383" s="14" t="s">
        <v>70</v>
      </c>
      <c r="AY383" s="245" t="s">
        <v>158</v>
      </c>
    </row>
    <row r="384" s="12" customFormat="1" ht="22.8" customHeight="1">
      <c r="A384" s="12"/>
      <c r="B384" s="190"/>
      <c r="C384" s="191"/>
      <c r="D384" s="192" t="s">
        <v>69</v>
      </c>
      <c r="E384" s="204" t="s">
        <v>597</v>
      </c>
      <c r="F384" s="204" t="s">
        <v>598</v>
      </c>
      <c r="G384" s="191"/>
      <c r="H384" s="191"/>
      <c r="I384" s="194"/>
      <c r="J384" s="205">
        <f>BK384</f>
        <v>0</v>
      </c>
      <c r="K384" s="191"/>
      <c r="L384" s="196"/>
      <c r="M384" s="197"/>
      <c r="N384" s="198"/>
      <c r="O384" s="198"/>
      <c r="P384" s="199">
        <f>SUM(P385:P398)</f>
        <v>0</v>
      </c>
      <c r="Q384" s="198"/>
      <c r="R384" s="199">
        <f>SUM(R385:R398)</f>
        <v>0</v>
      </c>
      <c r="S384" s="198"/>
      <c r="T384" s="200">
        <f>SUM(T385:T398)</f>
        <v>0</v>
      </c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R384" s="201" t="s">
        <v>78</v>
      </c>
      <c r="AT384" s="202" t="s">
        <v>69</v>
      </c>
      <c r="AU384" s="202" t="s">
        <v>78</v>
      </c>
      <c r="AY384" s="201" t="s">
        <v>158</v>
      </c>
      <c r="BK384" s="203">
        <f>SUM(BK385:BK398)</f>
        <v>0</v>
      </c>
    </row>
    <row r="385" s="2" customFormat="1" ht="14.4" customHeight="1">
      <c r="A385" s="40"/>
      <c r="B385" s="41"/>
      <c r="C385" s="206" t="s">
        <v>1016</v>
      </c>
      <c r="D385" s="206" t="s">
        <v>160</v>
      </c>
      <c r="E385" s="207" t="s">
        <v>600</v>
      </c>
      <c r="F385" s="208" t="s">
        <v>601</v>
      </c>
      <c r="G385" s="209" t="s">
        <v>356</v>
      </c>
      <c r="H385" s="210">
        <v>40.569000000000003</v>
      </c>
      <c r="I385" s="211"/>
      <c r="J385" s="212">
        <f>ROUND(I385*H385,2)</f>
        <v>0</v>
      </c>
      <c r="K385" s="208" t="s">
        <v>164</v>
      </c>
      <c r="L385" s="46"/>
      <c r="M385" s="213" t="s">
        <v>19</v>
      </c>
      <c r="N385" s="214" t="s">
        <v>41</v>
      </c>
      <c r="O385" s="86"/>
      <c r="P385" s="215">
        <f>O385*H385</f>
        <v>0</v>
      </c>
      <c r="Q385" s="215">
        <v>0</v>
      </c>
      <c r="R385" s="215">
        <f>Q385*H385</f>
        <v>0</v>
      </c>
      <c r="S385" s="215">
        <v>0</v>
      </c>
      <c r="T385" s="216">
        <f>S385*H385</f>
        <v>0</v>
      </c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R385" s="217" t="s">
        <v>165</v>
      </c>
      <c r="AT385" s="217" t="s">
        <v>160</v>
      </c>
      <c r="AU385" s="217" t="s">
        <v>80</v>
      </c>
      <c r="AY385" s="19" t="s">
        <v>158</v>
      </c>
      <c r="BE385" s="218">
        <f>IF(N385="základní",J385,0)</f>
        <v>0</v>
      </c>
      <c r="BF385" s="218">
        <f>IF(N385="snížená",J385,0)</f>
        <v>0</v>
      </c>
      <c r="BG385" s="218">
        <f>IF(N385="zákl. přenesená",J385,0)</f>
        <v>0</v>
      </c>
      <c r="BH385" s="218">
        <f>IF(N385="sníž. přenesená",J385,0)</f>
        <v>0</v>
      </c>
      <c r="BI385" s="218">
        <f>IF(N385="nulová",J385,0)</f>
        <v>0</v>
      </c>
      <c r="BJ385" s="19" t="s">
        <v>78</v>
      </c>
      <c r="BK385" s="218">
        <f>ROUND(I385*H385,2)</f>
        <v>0</v>
      </c>
      <c r="BL385" s="19" t="s">
        <v>165</v>
      </c>
      <c r="BM385" s="217" t="s">
        <v>1261</v>
      </c>
    </row>
    <row r="386" s="2" customFormat="1">
      <c r="A386" s="40"/>
      <c r="B386" s="41"/>
      <c r="C386" s="42"/>
      <c r="D386" s="219" t="s">
        <v>167</v>
      </c>
      <c r="E386" s="42"/>
      <c r="F386" s="220" t="s">
        <v>603</v>
      </c>
      <c r="G386" s="42"/>
      <c r="H386" s="42"/>
      <c r="I386" s="221"/>
      <c r="J386" s="42"/>
      <c r="K386" s="42"/>
      <c r="L386" s="46"/>
      <c r="M386" s="222"/>
      <c r="N386" s="223"/>
      <c r="O386" s="86"/>
      <c r="P386" s="86"/>
      <c r="Q386" s="86"/>
      <c r="R386" s="86"/>
      <c r="S386" s="86"/>
      <c r="T386" s="87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T386" s="19" t="s">
        <v>167</v>
      </c>
      <c r="AU386" s="19" t="s">
        <v>80</v>
      </c>
    </row>
    <row r="387" s="2" customFormat="1" ht="22.2" customHeight="1">
      <c r="A387" s="40"/>
      <c r="B387" s="41"/>
      <c r="C387" s="206" t="s">
        <v>1021</v>
      </c>
      <c r="D387" s="206" t="s">
        <v>160</v>
      </c>
      <c r="E387" s="207" t="s">
        <v>605</v>
      </c>
      <c r="F387" s="208" t="s">
        <v>606</v>
      </c>
      <c r="G387" s="209" t="s">
        <v>356</v>
      </c>
      <c r="H387" s="210">
        <v>40.569000000000003</v>
      </c>
      <c r="I387" s="211"/>
      <c r="J387" s="212">
        <f>ROUND(I387*H387,2)</f>
        <v>0</v>
      </c>
      <c r="K387" s="208" t="s">
        <v>164</v>
      </c>
      <c r="L387" s="46"/>
      <c r="M387" s="213" t="s">
        <v>19</v>
      </c>
      <c r="N387" s="214" t="s">
        <v>41</v>
      </c>
      <c r="O387" s="86"/>
      <c r="P387" s="215">
        <f>O387*H387</f>
        <v>0</v>
      </c>
      <c r="Q387" s="215">
        <v>0</v>
      </c>
      <c r="R387" s="215">
        <f>Q387*H387</f>
        <v>0</v>
      </c>
      <c r="S387" s="215">
        <v>0</v>
      </c>
      <c r="T387" s="216">
        <f>S387*H387</f>
        <v>0</v>
      </c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R387" s="217" t="s">
        <v>165</v>
      </c>
      <c r="AT387" s="217" t="s">
        <v>160</v>
      </c>
      <c r="AU387" s="217" t="s">
        <v>80</v>
      </c>
      <c r="AY387" s="19" t="s">
        <v>158</v>
      </c>
      <c r="BE387" s="218">
        <f>IF(N387="základní",J387,0)</f>
        <v>0</v>
      </c>
      <c r="BF387" s="218">
        <f>IF(N387="snížená",J387,0)</f>
        <v>0</v>
      </c>
      <c r="BG387" s="218">
        <f>IF(N387="zákl. přenesená",J387,0)</f>
        <v>0</v>
      </c>
      <c r="BH387" s="218">
        <f>IF(N387="sníž. přenesená",J387,0)</f>
        <v>0</v>
      </c>
      <c r="BI387" s="218">
        <f>IF(N387="nulová",J387,0)</f>
        <v>0</v>
      </c>
      <c r="BJ387" s="19" t="s">
        <v>78</v>
      </c>
      <c r="BK387" s="218">
        <f>ROUND(I387*H387,2)</f>
        <v>0</v>
      </c>
      <c r="BL387" s="19" t="s">
        <v>165</v>
      </c>
      <c r="BM387" s="217" t="s">
        <v>1262</v>
      </c>
    </row>
    <row r="388" s="2" customFormat="1">
      <c r="A388" s="40"/>
      <c r="B388" s="41"/>
      <c r="C388" s="42"/>
      <c r="D388" s="219" t="s">
        <v>167</v>
      </c>
      <c r="E388" s="42"/>
      <c r="F388" s="220" t="s">
        <v>608</v>
      </c>
      <c r="G388" s="42"/>
      <c r="H388" s="42"/>
      <c r="I388" s="221"/>
      <c r="J388" s="42"/>
      <c r="K388" s="42"/>
      <c r="L388" s="46"/>
      <c r="M388" s="222"/>
      <c r="N388" s="223"/>
      <c r="O388" s="86"/>
      <c r="P388" s="86"/>
      <c r="Q388" s="86"/>
      <c r="R388" s="86"/>
      <c r="S388" s="86"/>
      <c r="T388" s="87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T388" s="19" t="s">
        <v>167</v>
      </c>
      <c r="AU388" s="19" t="s">
        <v>80</v>
      </c>
    </row>
    <row r="389" s="13" customFormat="1">
      <c r="A389" s="13"/>
      <c r="B389" s="224"/>
      <c r="C389" s="225"/>
      <c r="D389" s="226" t="s">
        <v>169</v>
      </c>
      <c r="E389" s="227" t="s">
        <v>19</v>
      </c>
      <c r="F389" s="228" t="s">
        <v>609</v>
      </c>
      <c r="G389" s="225"/>
      <c r="H389" s="227" t="s">
        <v>19</v>
      </c>
      <c r="I389" s="229"/>
      <c r="J389" s="225"/>
      <c r="K389" s="225"/>
      <c r="L389" s="230"/>
      <c r="M389" s="231"/>
      <c r="N389" s="232"/>
      <c r="O389" s="232"/>
      <c r="P389" s="232"/>
      <c r="Q389" s="232"/>
      <c r="R389" s="232"/>
      <c r="S389" s="232"/>
      <c r="T389" s="23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34" t="s">
        <v>169</v>
      </c>
      <c r="AU389" s="234" t="s">
        <v>80</v>
      </c>
      <c r="AV389" s="13" t="s">
        <v>78</v>
      </c>
      <c r="AW389" s="13" t="s">
        <v>171</v>
      </c>
      <c r="AX389" s="13" t="s">
        <v>70</v>
      </c>
      <c r="AY389" s="234" t="s">
        <v>158</v>
      </c>
    </row>
    <row r="390" s="13" customFormat="1">
      <c r="A390" s="13"/>
      <c r="B390" s="224"/>
      <c r="C390" s="225"/>
      <c r="D390" s="226" t="s">
        <v>169</v>
      </c>
      <c r="E390" s="227" t="s">
        <v>19</v>
      </c>
      <c r="F390" s="228" t="s">
        <v>1263</v>
      </c>
      <c r="G390" s="225"/>
      <c r="H390" s="227" t="s">
        <v>19</v>
      </c>
      <c r="I390" s="229"/>
      <c r="J390" s="225"/>
      <c r="K390" s="225"/>
      <c r="L390" s="230"/>
      <c r="M390" s="231"/>
      <c r="N390" s="232"/>
      <c r="O390" s="232"/>
      <c r="P390" s="232"/>
      <c r="Q390" s="232"/>
      <c r="R390" s="232"/>
      <c r="S390" s="232"/>
      <c r="T390" s="23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34" t="s">
        <v>169</v>
      </c>
      <c r="AU390" s="234" t="s">
        <v>80</v>
      </c>
      <c r="AV390" s="13" t="s">
        <v>78</v>
      </c>
      <c r="AW390" s="13" t="s">
        <v>171</v>
      </c>
      <c r="AX390" s="13" t="s">
        <v>70</v>
      </c>
      <c r="AY390" s="234" t="s">
        <v>158</v>
      </c>
    </row>
    <row r="391" s="14" customFormat="1">
      <c r="A391" s="14"/>
      <c r="B391" s="235"/>
      <c r="C391" s="236"/>
      <c r="D391" s="226" t="s">
        <v>169</v>
      </c>
      <c r="E391" s="237" t="s">
        <v>19</v>
      </c>
      <c r="F391" s="238" t="s">
        <v>1264</v>
      </c>
      <c r="G391" s="236"/>
      <c r="H391" s="239">
        <v>40.569309999999994</v>
      </c>
      <c r="I391" s="240"/>
      <c r="J391" s="236"/>
      <c r="K391" s="236"/>
      <c r="L391" s="241"/>
      <c r="M391" s="242"/>
      <c r="N391" s="243"/>
      <c r="O391" s="243"/>
      <c r="P391" s="243"/>
      <c r="Q391" s="243"/>
      <c r="R391" s="243"/>
      <c r="S391" s="243"/>
      <c r="T391" s="24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45" t="s">
        <v>169</v>
      </c>
      <c r="AU391" s="245" t="s">
        <v>80</v>
      </c>
      <c r="AV391" s="14" t="s">
        <v>80</v>
      </c>
      <c r="AW391" s="14" t="s">
        <v>171</v>
      </c>
      <c r="AX391" s="14" t="s">
        <v>70</v>
      </c>
      <c r="AY391" s="245" t="s">
        <v>158</v>
      </c>
    </row>
    <row r="392" s="2" customFormat="1" ht="19.8" customHeight="1">
      <c r="A392" s="40"/>
      <c r="B392" s="41"/>
      <c r="C392" s="206" t="s">
        <v>1265</v>
      </c>
      <c r="D392" s="206" t="s">
        <v>160</v>
      </c>
      <c r="E392" s="207" t="s">
        <v>999</v>
      </c>
      <c r="F392" s="208" t="s">
        <v>1000</v>
      </c>
      <c r="G392" s="209" t="s">
        <v>356</v>
      </c>
      <c r="H392" s="210">
        <v>2.6400000000000001</v>
      </c>
      <c r="I392" s="211"/>
      <c r="J392" s="212">
        <f>ROUND(I392*H392,2)</f>
        <v>0</v>
      </c>
      <c r="K392" s="208" t="s">
        <v>164</v>
      </c>
      <c r="L392" s="46"/>
      <c r="M392" s="213" t="s">
        <v>19</v>
      </c>
      <c r="N392" s="214" t="s">
        <v>41</v>
      </c>
      <c r="O392" s="86"/>
      <c r="P392" s="215">
        <f>O392*H392</f>
        <v>0</v>
      </c>
      <c r="Q392" s="215">
        <v>0</v>
      </c>
      <c r="R392" s="215">
        <f>Q392*H392</f>
        <v>0</v>
      </c>
      <c r="S392" s="215">
        <v>0</v>
      </c>
      <c r="T392" s="216">
        <f>S392*H392</f>
        <v>0</v>
      </c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17" t="s">
        <v>165</v>
      </c>
      <c r="AT392" s="217" t="s">
        <v>160</v>
      </c>
      <c r="AU392" s="217" t="s">
        <v>80</v>
      </c>
      <c r="AY392" s="19" t="s">
        <v>158</v>
      </c>
      <c r="BE392" s="218">
        <f>IF(N392="základní",J392,0)</f>
        <v>0</v>
      </c>
      <c r="BF392" s="218">
        <f>IF(N392="snížená",J392,0)</f>
        <v>0</v>
      </c>
      <c r="BG392" s="218">
        <f>IF(N392="zákl. přenesená",J392,0)</f>
        <v>0</v>
      </c>
      <c r="BH392" s="218">
        <f>IF(N392="sníž. přenesená",J392,0)</f>
        <v>0</v>
      </c>
      <c r="BI392" s="218">
        <f>IF(N392="nulová",J392,0)</f>
        <v>0</v>
      </c>
      <c r="BJ392" s="19" t="s">
        <v>78</v>
      </c>
      <c r="BK392" s="218">
        <f>ROUND(I392*H392,2)</f>
        <v>0</v>
      </c>
      <c r="BL392" s="19" t="s">
        <v>165</v>
      </c>
      <c r="BM392" s="217" t="s">
        <v>1266</v>
      </c>
    </row>
    <row r="393" s="2" customFormat="1">
      <c r="A393" s="40"/>
      <c r="B393" s="41"/>
      <c r="C393" s="42"/>
      <c r="D393" s="219" t="s">
        <v>167</v>
      </c>
      <c r="E393" s="42"/>
      <c r="F393" s="220" t="s">
        <v>1002</v>
      </c>
      <c r="G393" s="42"/>
      <c r="H393" s="42"/>
      <c r="I393" s="221"/>
      <c r="J393" s="42"/>
      <c r="K393" s="42"/>
      <c r="L393" s="46"/>
      <c r="M393" s="222"/>
      <c r="N393" s="223"/>
      <c r="O393" s="86"/>
      <c r="P393" s="86"/>
      <c r="Q393" s="86"/>
      <c r="R393" s="86"/>
      <c r="S393" s="86"/>
      <c r="T393" s="87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T393" s="19" t="s">
        <v>167</v>
      </c>
      <c r="AU393" s="19" t="s">
        <v>80</v>
      </c>
    </row>
    <row r="394" s="2" customFormat="1" ht="22.2" customHeight="1">
      <c r="A394" s="40"/>
      <c r="B394" s="41"/>
      <c r="C394" s="206" t="s">
        <v>1267</v>
      </c>
      <c r="D394" s="206" t="s">
        <v>160</v>
      </c>
      <c r="E394" s="207" t="s">
        <v>1006</v>
      </c>
      <c r="F394" s="208" t="s">
        <v>1007</v>
      </c>
      <c r="G394" s="209" t="s">
        <v>356</v>
      </c>
      <c r="H394" s="210">
        <v>36.960000000000001</v>
      </c>
      <c r="I394" s="211"/>
      <c r="J394" s="212">
        <f>ROUND(I394*H394,2)</f>
        <v>0</v>
      </c>
      <c r="K394" s="208" t="s">
        <v>164</v>
      </c>
      <c r="L394" s="46"/>
      <c r="M394" s="213" t="s">
        <v>19</v>
      </c>
      <c r="N394" s="214" t="s">
        <v>41</v>
      </c>
      <c r="O394" s="86"/>
      <c r="P394" s="215">
        <f>O394*H394</f>
        <v>0</v>
      </c>
      <c r="Q394" s="215">
        <v>0</v>
      </c>
      <c r="R394" s="215">
        <f>Q394*H394</f>
        <v>0</v>
      </c>
      <c r="S394" s="215">
        <v>0</v>
      </c>
      <c r="T394" s="216">
        <f>S394*H394</f>
        <v>0</v>
      </c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R394" s="217" t="s">
        <v>165</v>
      </c>
      <c r="AT394" s="217" t="s">
        <v>160</v>
      </c>
      <c r="AU394" s="217" t="s">
        <v>80</v>
      </c>
      <c r="AY394" s="19" t="s">
        <v>158</v>
      </c>
      <c r="BE394" s="218">
        <f>IF(N394="základní",J394,0)</f>
        <v>0</v>
      </c>
      <c r="BF394" s="218">
        <f>IF(N394="snížená",J394,0)</f>
        <v>0</v>
      </c>
      <c r="BG394" s="218">
        <f>IF(N394="zákl. přenesená",J394,0)</f>
        <v>0</v>
      </c>
      <c r="BH394" s="218">
        <f>IF(N394="sníž. přenesená",J394,0)</f>
        <v>0</v>
      </c>
      <c r="BI394" s="218">
        <f>IF(N394="nulová",J394,0)</f>
        <v>0</v>
      </c>
      <c r="BJ394" s="19" t="s">
        <v>78</v>
      </c>
      <c r="BK394" s="218">
        <f>ROUND(I394*H394,2)</f>
        <v>0</v>
      </c>
      <c r="BL394" s="19" t="s">
        <v>165</v>
      </c>
      <c r="BM394" s="217" t="s">
        <v>1268</v>
      </c>
    </row>
    <row r="395" s="2" customFormat="1">
      <c r="A395" s="40"/>
      <c r="B395" s="41"/>
      <c r="C395" s="42"/>
      <c r="D395" s="219" t="s">
        <v>167</v>
      </c>
      <c r="E395" s="42"/>
      <c r="F395" s="220" t="s">
        <v>1009</v>
      </c>
      <c r="G395" s="42"/>
      <c r="H395" s="42"/>
      <c r="I395" s="221"/>
      <c r="J395" s="42"/>
      <c r="K395" s="42"/>
      <c r="L395" s="46"/>
      <c r="M395" s="222"/>
      <c r="N395" s="223"/>
      <c r="O395" s="86"/>
      <c r="P395" s="86"/>
      <c r="Q395" s="86"/>
      <c r="R395" s="86"/>
      <c r="S395" s="86"/>
      <c r="T395" s="87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T395" s="19" t="s">
        <v>167</v>
      </c>
      <c r="AU395" s="19" t="s">
        <v>80</v>
      </c>
    </row>
    <row r="396" s="14" customFormat="1">
      <c r="A396" s="14"/>
      <c r="B396" s="235"/>
      <c r="C396" s="236"/>
      <c r="D396" s="226" t="s">
        <v>169</v>
      </c>
      <c r="E396" s="236"/>
      <c r="F396" s="238" t="s">
        <v>1269</v>
      </c>
      <c r="G396" s="236"/>
      <c r="H396" s="239">
        <v>36.960000000000001</v>
      </c>
      <c r="I396" s="240"/>
      <c r="J396" s="236"/>
      <c r="K396" s="236"/>
      <c r="L396" s="241"/>
      <c r="M396" s="242"/>
      <c r="N396" s="243"/>
      <c r="O396" s="243"/>
      <c r="P396" s="243"/>
      <c r="Q396" s="243"/>
      <c r="R396" s="243"/>
      <c r="S396" s="243"/>
      <c r="T396" s="24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45" t="s">
        <v>169</v>
      </c>
      <c r="AU396" s="245" t="s">
        <v>80</v>
      </c>
      <c r="AV396" s="14" t="s">
        <v>80</v>
      </c>
      <c r="AW396" s="14" t="s">
        <v>4</v>
      </c>
      <c r="AX396" s="14" t="s">
        <v>78</v>
      </c>
      <c r="AY396" s="245" t="s">
        <v>158</v>
      </c>
    </row>
    <row r="397" s="2" customFormat="1" ht="22.2" customHeight="1">
      <c r="A397" s="40"/>
      <c r="B397" s="41"/>
      <c r="C397" s="206" t="s">
        <v>1270</v>
      </c>
      <c r="D397" s="206" t="s">
        <v>160</v>
      </c>
      <c r="E397" s="207" t="s">
        <v>1017</v>
      </c>
      <c r="F397" s="208" t="s">
        <v>1018</v>
      </c>
      <c r="G397" s="209" t="s">
        <v>356</v>
      </c>
      <c r="H397" s="210">
        <v>2.6400000000000001</v>
      </c>
      <c r="I397" s="211"/>
      <c r="J397" s="212">
        <f>ROUND(I397*H397,2)</f>
        <v>0</v>
      </c>
      <c r="K397" s="208" t="s">
        <v>164</v>
      </c>
      <c r="L397" s="46"/>
      <c r="M397" s="213" t="s">
        <v>19</v>
      </c>
      <c r="N397" s="214" t="s">
        <v>41</v>
      </c>
      <c r="O397" s="86"/>
      <c r="P397" s="215">
        <f>O397*H397</f>
        <v>0</v>
      </c>
      <c r="Q397" s="215">
        <v>0</v>
      </c>
      <c r="R397" s="215">
        <f>Q397*H397</f>
        <v>0</v>
      </c>
      <c r="S397" s="215">
        <v>0</v>
      </c>
      <c r="T397" s="216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17" t="s">
        <v>165</v>
      </c>
      <c r="AT397" s="217" t="s">
        <v>160</v>
      </c>
      <c r="AU397" s="217" t="s">
        <v>80</v>
      </c>
      <c r="AY397" s="19" t="s">
        <v>158</v>
      </c>
      <c r="BE397" s="218">
        <f>IF(N397="základní",J397,0)</f>
        <v>0</v>
      </c>
      <c r="BF397" s="218">
        <f>IF(N397="snížená",J397,0)</f>
        <v>0</v>
      </c>
      <c r="BG397" s="218">
        <f>IF(N397="zákl. přenesená",J397,0)</f>
        <v>0</v>
      </c>
      <c r="BH397" s="218">
        <f>IF(N397="sníž. přenesená",J397,0)</f>
        <v>0</v>
      </c>
      <c r="BI397" s="218">
        <f>IF(N397="nulová",J397,0)</f>
        <v>0</v>
      </c>
      <c r="BJ397" s="19" t="s">
        <v>78</v>
      </c>
      <c r="BK397" s="218">
        <f>ROUND(I397*H397,2)</f>
        <v>0</v>
      </c>
      <c r="BL397" s="19" t="s">
        <v>165</v>
      </c>
      <c r="BM397" s="217" t="s">
        <v>1271</v>
      </c>
    </row>
    <row r="398" s="2" customFormat="1">
      <c r="A398" s="40"/>
      <c r="B398" s="41"/>
      <c r="C398" s="42"/>
      <c r="D398" s="219" t="s">
        <v>167</v>
      </c>
      <c r="E398" s="42"/>
      <c r="F398" s="220" t="s">
        <v>1020</v>
      </c>
      <c r="G398" s="42"/>
      <c r="H398" s="42"/>
      <c r="I398" s="221"/>
      <c r="J398" s="42"/>
      <c r="K398" s="42"/>
      <c r="L398" s="46"/>
      <c r="M398" s="222"/>
      <c r="N398" s="223"/>
      <c r="O398" s="86"/>
      <c r="P398" s="86"/>
      <c r="Q398" s="86"/>
      <c r="R398" s="86"/>
      <c r="S398" s="86"/>
      <c r="T398" s="87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T398" s="19" t="s">
        <v>167</v>
      </c>
      <c r="AU398" s="19" t="s">
        <v>80</v>
      </c>
    </row>
    <row r="399" s="12" customFormat="1" ht="22.8" customHeight="1">
      <c r="A399" s="12"/>
      <c r="B399" s="190"/>
      <c r="C399" s="191"/>
      <c r="D399" s="192" t="s">
        <v>69</v>
      </c>
      <c r="E399" s="204" t="s">
        <v>614</v>
      </c>
      <c r="F399" s="204" t="s">
        <v>615</v>
      </c>
      <c r="G399" s="191"/>
      <c r="H399" s="191"/>
      <c r="I399" s="194"/>
      <c r="J399" s="205">
        <f>BK399</f>
        <v>0</v>
      </c>
      <c r="K399" s="191"/>
      <c r="L399" s="196"/>
      <c r="M399" s="197"/>
      <c r="N399" s="198"/>
      <c r="O399" s="198"/>
      <c r="P399" s="199">
        <f>SUM(P400:P401)</f>
        <v>0</v>
      </c>
      <c r="Q399" s="198"/>
      <c r="R399" s="199">
        <f>SUM(R400:R401)</f>
        <v>0</v>
      </c>
      <c r="S399" s="198"/>
      <c r="T399" s="200">
        <f>SUM(T400:T401)</f>
        <v>0</v>
      </c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R399" s="201" t="s">
        <v>78</v>
      </c>
      <c r="AT399" s="202" t="s">
        <v>69</v>
      </c>
      <c r="AU399" s="202" t="s">
        <v>78</v>
      </c>
      <c r="AY399" s="201" t="s">
        <v>158</v>
      </c>
      <c r="BK399" s="203">
        <f>SUM(BK400:BK401)</f>
        <v>0</v>
      </c>
    </row>
    <row r="400" s="2" customFormat="1" ht="14.4" customHeight="1">
      <c r="A400" s="40"/>
      <c r="B400" s="41"/>
      <c r="C400" s="206" t="s">
        <v>1272</v>
      </c>
      <c r="D400" s="206" t="s">
        <v>160</v>
      </c>
      <c r="E400" s="207" t="s">
        <v>617</v>
      </c>
      <c r="F400" s="208" t="s">
        <v>618</v>
      </c>
      <c r="G400" s="209" t="s">
        <v>356</v>
      </c>
      <c r="H400" s="210">
        <v>1.379</v>
      </c>
      <c r="I400" s="211"/>
      <c r="J400" s="212">
        <f>ROUND(I400*H400,2)</f>
        <v>0</v>
      </c>
      <c r="K400" s="208" t="s">
        <v>164</v>
      </c>
      <c r="L400" s="46"/>
      <c r="M400" s="213" t="s">
        <v>19</v>
      </c>
      <c r="N400" s="214" t="s">
        <v>41</v>
      </c>
      <c r="O400" s="86"/>
      <c r="P400" s="215">
        <f>O400*H400</f>
        <v>0</v>
      </c>
      <c r="Q400" s="215">
        <v>0</v>
      </c>
      <c r="R400" s="215">
        <f>Q400*H400</f>
        <v>0</v>
      </c>
      <c r="S400" s="215">
        <v>0</v>
      </c>
      <c r="T400" s="216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17" t="s">
        <v>165</v>
      </c>
      <c r="AT400" s="217" t="s">
        <v>160</v>
      </c>
      <c r="AU400" s="217" t="s">
        <v>80</v>
      </c>
      <c r="AY400" s="19" t="s">
        <v>158</v>
      </c>
      <c r="BE400" s="218">
        <f>IF(N400="základní",J400,0)</f>
        <v>0</v>
      </c>
      <c r="BF400" s="218">
        <f>IF(N400="snížená",J400,0)</f>
        <v>0</v>
      </c>
      <c r="BG400" s="218">
        <f>IF(N400="zákl. přenesená",J400,0)</f>
        <v>0</v>
      </c>
      <c r="BH400" s="218">
        <f>IF(N400="sníž. přenesená",J400,0)</f>
        <v>0</v>
      </c>
      <c r="BI400" s="218">
        <f>IF(N400="nulová",J400,0)</f>
        <v>0</v>
      </c>
      <c r="BJ400" s="19" t="s">
        <v>78</v>
      </c>
      <c r="BK400" s="218">
        <f>ROUND(I400*H400,2)</f>
        <v>0</v>
      </c>
      <c r="BL400" s="19" t="s">
        <v>165</v>
      </c>
      <c r="BM400" s="217" t="s">
        <v>1273</v>
      </c>
    </row>
    <row r="401" s="2" customFormat="1">
      <c r="A401" s="40"/>
      <c r="B401" s="41"/>
      <c r="C401" s="42"/>
      <c r="D401" s="219" t="s">
        <v>167</v>
      </c>
      <c r="E401" s="42"/>
      <c r="F401" s="220" t="s">
        <v>620</v>
      </c>
      <c r="G401" s="42"/>
      <c r="H401" s="42"/>
      <c r="I401" s="221"/>
      <c r="J401" s="42"/>
      <c r="K401" s="42"/>
      <c r="L401" s="46"/>
      <c r="M401" s="267"/>
      <c r="N401" s="268"/>
      <c r="O401" s="269"/>
      <c r="P401" s="269"/>
      <c r="Q401" s="269"/>
      <c r="R401" s="269"/>
      <c r="S401" s="269"/>
      <c r="T401" s="27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167</v>
      </c>
      <c r="AU401" s="19" t="s">
        <v>80</v>
      </c>
    </row>
    <row r="402" s="2" customFormat="1" ht="6.96" customHeight="1">
      <c r="A402" s="40"/>
      <c r="B402" s="61"/>
      <c r="C402" s="62"/>
      <c r="D402" s="62"/>
      <c r="E402" s="62"/>
      <c r="F402" s="62"/>
      <c r="G402" s="62"/>
      <c r="H402" s="62"/>
      <c r="I402" s="62"/>
      <c r="J402" s="62"/>
      <c r="K402" s="62"/>
      <c r="L402" s="46"/>
      <c r="M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</row>
  </sheetData>
  <sheetProtection sheet="1" autoFilter="0" formatColumns="0" formatRows="0" objects="1" scenarios="1" spinCount="100000" saltValue="IJ0ptmQSSsVsx9edMVFNisktNjI1eQIV1asdkMRPaIvYZEjP26SqHOOCBGVnpcLgRuG2shCMyR0hQpvD82ldQw==" hashValue="oScJ3JirFul7wUMyzddmsdY0SugAu9N159FTCybs0Pww6iOKXKyuNcv2Oj9zmTExsjEiLo6VI9bSDoqBD6UEug==" algorithmName="SHA-512" password="CC35"/>
  <autoFilter ref="C88:K401"/>
  <mergeCells count="9">
    <mergeCell ref="E7:H7"/>
    <mergeCell ref="E9:H9"/>
    <mergeCell ref="E18:H18"/>
    <mergeCell ref="E27:H27"/>
    <mergeCell ref="E48:H48"/>
    <mergeCell ref="E50:H50"/>
    <mergeCell ref="E79:H79"/>
    <mergeCell ref="E81:H81"/>
    <mergeCell ref="L2:V2"/>
  </mergeCells>
  <hyperlinks>
    <hyperlink ref="F93" r:id="rId1" display="https://podminky.urs.cz/item/CS_URS_2025_01/119003131"/>
    <hyperlink ref="F96" r:id="rId2" display="https://podminky.urs.cz/item/CS_URS_2025_01/119003132"/>
    <hyperlink ref="F98" r:id="rId3" display="https://podminky.urs.cz/item/CS_URS_2025_01/119003141"/>
    <hyperlink ref="F101" r:id="rId4" display="https://podminky.urs.cz/item/CS_URS_2025_01/119003142"/>
    <hyperlink ref="F103" r:id="rId5" display="https://podminky.urs.cz/item/CS_URS_2025_01/119004111"/>
    <hyperlink ref="F106" r:id="rId6" display="https://podminky.urs.cz/item/CS_URS_2025_01/119004112"/>
    <hyperlink ref="F108" r:id="rId7" display="https://podminky.urs.cz/item/CS_URS_2025_01/121151103"/>
    <hyperlink ref="F111" r:id="rId8" display="https://podminky.urs.cz/item/CS_URS_2025_01/131151343"/>
    <hyperlink ref="F114" r:id="rId9" display="https://podminky.urs.cz/item/CS_URS_2025_01/131251203"/>
    <hyperlink ref="F119" r:id="rId10" display="https://podminky.urs.cz/item/CS_URS_2025_01/131351203"/>
    <hyperlink ref="F124" r:id="rId11" display="https://podminky.urs.cz/item/CS_URS_2025_01/131451203"/>
    <hyperlink ref="F129" r:id="rId12" display="https://podminky.urs.cz/item/CS_URS_2025_01/131551203"/>
    <hyperlink ref="F134" r:id="rId13" display="https://podminky.urs.cz/item/CS_URS_2025_01/139001101"/>
    <hyperlink ref="F138" r:id="rId14" display="https://podminky.urs.cz/item/CS_URS_2025_01/141721211"/>
    <hyperlink ref="F143" r:id="rId15" display="https://podminky.urs.cz/item/CS_URS_2025_01/141721251"/>
    <hyperlink ref="F147" r:id="rId16" display="https://podminky.urs.cz/item/CS_URS_2025_01/141721212"/>
    <hyperlink ref="F151" r:id="rId17" display="https://podminky.urs.cz/item/CS_URS_2025_01/151101201"/>
    <hyperlink ref="F154" r:id="rId18" display="https://podminky.urs.cz/item/CS_URS_2025_01/151101211"/>
    <hyperlink ref="F156" r:id="rId19" display="https://podminky.urs.cz/item/CS_URS_2025_01/151101401"/>
    <hyperlink ref="F158" r:id="rId20" display="https://podminky.urs.cz/item/CS_URS_2025_01/151101411"/>
    <hyperlink ref="F160" r:id="rId21" display="https://podminky.urs.cz/item/CS_URS_2025_01/162551108"/>
    <hyperlink ref="F171" r:id="rId22" display="https://podminky.urs.cz/item/CS_URS_2025_01/162551128"/>
    <hyperlink ref="F176" r:id="rId23" display="https://podminky.urs.cz/item/CS_URS_2025_01/162551148"/>
    <hyperlink ref="F181" r:id="rId24" display="https://podminky.urs.cz/item/CS_URS_2025_01/167151111"/>
    <hyperlink ref="F189" r:id="rId25" display="https://podminky.urs.cz/item/CS_URS_2025_01/171251201"/>
    <hyperlink ref="F194" r:id="rId26" display="https://podminky.urs.cz/item/CS_URS_2025_01/174151101"/>
    <hyperlink ref="F200" r:id="rId27" display="https://podminky.urs.cz/item/CS_URS_2025_01/175151101"/>
    <hyperlink ref="F204" r:id="rId28" display="https://podminky.urs.cz/item/CS_URS_2025_01/175151109"/>
    <hyperlink ref="F206" r:id="rId29" display="https://podminky.urs.cz/item/CS_URS_2025_01/181351003"/>
    <hyperlink ref="F210" r:id="rId30" display="https://podminky.urs.cz/item/CS_URS_2025_01/181411131"/>
    <hyperlink ref="F214" r:id="rId31" display="https://podminky.urs.cz/item/CS_URS_2025_01/181951112"/>
    <hyperlink ref="F218" r:id="rId32" display="https://podminky.urs.cz/item/CS_URS_2025_01/185803111"/>
    <hyperlink ref="F221" r:id="rId33" display="https://podminky.urs.cz/item/CS_URS_2025_01/338171123"/>
    <hyperlink ref="F225" r:id="rId34" display="https://podminky.urs.cz/item/CS_URS_2025_01/899713111"/>
    <hyperlink ref="F229" r:id="rId35" display="https://podminky.urs.cz/item/CS_URS_2025_01/451595111"/>
    <hyperlink ref="F234" r:id="rId36" display="https://podminky.urs.cz/item/CS_URS_2025_01/566901132"/>
    <hyperlink ref="F239" r:id="rId37" display="https://podminky.urs.cz/item/CS_URS_2025_01/565155101"/>
    <hyperlink ref="F243" r:id="rId38" display="https://podminky.urs.cz/item/CS_URS_2025_01/573111112"/>
    <hyperlink ref="F245" r:id="rId39" display="https://podminky.urs.cz/item/CS_URS_2025_01/573231108"/>
    <hyperlink ref="F247" r:id="rId40" display="https://podminky.urs.cz/item/CS_URS_2025_01/577134111"/>
    <hyperlink ref="F252" r:id="rId41" display="https://podminky.urs.cz/item/CS_URS_2025_01/857212122"/>
    <hyperlink ref="F261" r:id="rId42" display="https://podminky.urs.cz/item/CS_URS_2025_01/857214122"/>
    <hyperlink ref="F270" r:id="rId43" display="https://podminky.urs.cz/item/CS_URS_2025_01/871215201"/>
    <hyperlink ref="F280" r:id="rId44" display="https://podminky.urs.cz/item/CS_URS_2025_01/871225201"/>
    <hyperlink ref="F290" r:id="rId45" display="https://podminky.urs.cz/item/CS_URS_2025_01/877185201"/>
    <hyperlink ref="F299" r:id="rId46" display="https://podminky.urs.cz/item/CS_URS_2025_01/877185210"/>
    <hyperlink ref="F308" r:id="rId47" display="https://podminky.urs.cz/item/CS_URS_2025_01/877185218"/>
    <hyperlink ref="F317" r:id="rId48" display="https://podminky.urs.cz/item/CS_URS_2025_01/877215201"/>
    <hyperlink ref="F326" r:id="rId49" display="https://podminky.urs.cz/item/CS_URS_2025_01/871264201"/>
    <hyperlink ref="F337" r:id="rId50" display="https://podminky.urs.cz/item/CS_URS_2025_01/899911216"/>
    <hyperlink ref="F342" r:id="rId51" display="https://podminky.urs.cz/item/CS_URS_2025_01/899913133"/>
    <hyperlink ref="F356" r:id="rId52" display="https://podminky.urs.cz/item/CS_URS_2025_01/892241111"/>
    <hyperlink ref="F361" r:id="rId53" display="https://podminky.urs.cz/item/CS_URS_2025_01/892372111"/>
    <hyperlink ref="F366" r:id="rId54" display="https://podminky.urs.cz/item/CS_URS_2025_01/899721111"/>
    <hyperlink ref="F377" r:id="rId55" display="https://podminky.urs.cz/item/CS_URS_2025_01/113107442"/>
    <hyperlink ref="F381" r:id="rId56" display="https://podminky.urs.cz/item/CS_URS_2025_01/919735112"/>
    <hyperlink ref="F386" r:id="rId57" display="https://podminky.urs.cz/item/CS_URS_2025_01/997006002"/>
    <hyperlink ref="F388" r:id="rId58" display="https://podminky.urs.cz/item/CS_URS_2025_01/997006005"/>
    <hyperlink ref="F393" r:id="rId59" display="https://podminky.urs.cz/item/CS_URS_2025_01/997221571"/>
    <hyperlink ref="F395" r:id="rId60" display="https://podminky.urs.cz/item/CS_URS_2025_01/997221579"/>
    <hyperlink ref="F398" r:id="rId61" display="https://podminky.urs.cz/item/CS_URS_2025_01/997221875"/>
    <hyperlink ref="F401" r:id="rId62" display="https://podminky.urs.cz/item/CS_URS_2025_01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3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89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126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Projektové práce 1. etapy revitalizace volnočasového areálu Svatošské údolí II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127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1274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13. 3. 2025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33</v>
      </c>
      <c r="E23" s="40"/>
      <c r="F23" s="40"/>
      <c r="G23" s="40"/>
      <c r="H23" s="40"/>
      <c r="I23" s="134" t="s">
        <v>26</v>
      </c>
      <c r="J23" s="138" t="s">
        <v>19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32</v>
      </c>
      <c r="F24" s="40"/>
      <c r="G24" s="40"/>
      <c r="H24" s="40"/>
      <c r="I24" s="134" t="s">
        <v>28</v>
      </c>
      <c r="J24" s="138" t="s">
        <v>19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34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35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146">
        <f>ROUND(J90,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38</v>
      </c>
      <c r="G32" s="40"/>
      <c r="H32" s="40"/>
      <c r="I32" s="147" t="s">
        <v>37</v>
      </c>
      <c r="J32" s="147" t="s">
        <v>39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40</v>
      </c>
      <c r="E33" s="134" t="s">
        <v>41</v>
      </c>
      <c r="F33" s="149">
        <f>ROUND((SUM(BE90:BE476)),  2)</f>
        <v>0</v>
      </c>
      <c r="G33" s="40"/>
      <c r="H33" s="40"/>
      <c r="I33" s="150">
        <v>0.20999999999999999</v>
      </c>
      <c r="J33" s="149">
        <f>ROUND(((SUM(BE90:BE476))*I33),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42</v>
      </c>
      <c r="F34" s="149">
        <f>ROUND((SUM(BF90:BF476)),  2)</f>
        <v>0</v>
      </c>
      <c r="G34" s="40"/>
      <c r="H34" s="40"/>
      <c r="I34" s="150">
        <v>0.12</v>
      </c>
      <c r="J34" s="149">
        <f>ROUND(((SUM(BF90:BF476))*I34),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43</v>
      </c>
      <c r="F35" s="149">
        <f>ROUND((SUM(BG90:BG476)),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44</v>
      </c>
      <c r="F36" s="149">
        <f>ROUND((SUM(BH90:BH476)),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45</v>
      </c>
      <c r="F37" s="149">
        <f>ROUND((SUM(BI90:BI476)),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46</v>
      </c>
      <c r="E39" s="153"/>
      <c r="F39" s="153"/>
      <c r="G39" s="154" t="s">
        <v>47</v>
      </c>
      <c r="H39" s="155" t="s">
        <v>48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129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Projektové práce 1. etapy revitalizace volnočasového areálu Svatošské údolí II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127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SO 01-4 - Tlaková přípojka Svatošské údolí - Doubí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Karlovy Vary - Loket </v>
      </c>
      <c r="G52" s="42"/>
      <c r="H52" s="42"/>
      <c r="I52" s="34" t="s">
        <v>23</v>
      </c>
      <c r="J52" s="74" t="str">
        <f>IF(J12="","",J12)</f>
        <v>13. 3. 2025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 xml:space="preserve">Karlovarský kraj </v>
      </c>
      <c r="G54" s="42"/>
      <c r="H54" s="42"/>
      <c r="I54" s="34" t="s">
        <v>31</v>
      </c>
      <c r="J54" s="38" t="str">
        <f>E21</f>
        <v xml:space="preserve"> 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33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130</v>
      </c>
      <c r="D57" s="164"/>
      <c r="E57" s="164"/>
      <c r="F57" s="164"/>
      <c r="G57" s="164"/>
      <c r="H57" s="164"/>
      <c r="I57" s="164"/>
      <c r="J57" s="165" t="s">
        <v>131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68</v>
      </c>
      <c r="D59" s="42"/>
      <c r="E59" s="42"/>
      <c r="F59" s="42"/>
      <c r="G59" s="42"/>
      <c r="H59" s="42"/>
      <c r="I59" s="42"/>
      <c r="J59" s="104">
        <f>J90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132</v>
      </c>
    </row>
    <row r="60" s="9" customFormat="1" ht="24.96" customHeight="1">
      <c r="A60" s="9"/>
      <c r="B60" s="167"/>
      <c r="C60" s="168"/>
      <c r="D60" s="169" t="s">
        <v>133</v>
      </c>
      <c r="E60" s="170"/>
      <c r="F60" s="170"/>
      <c r="G60" s="170"/>
      <c r="H60" s="170"/>
      <c r="I60" s="170"/>
      <c r="J60" s="171">
        <f>J91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134</v>
      </c>
      <c r="E61" s="176"/>
      <c r="F61" s="176"/>
      <c r="G61" s="176"/>
      <c r="H61" s="176"/>
      <c r="I61" s="176"/>
      <c r="J61" s="177">
        <f>J92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136</v>
      </c>
      <c r="E62" s="176"/>
      <c r="F62" s="176"/>
      <c r="G62" s="176"/>
      <c r="H62" s="176"/>
      <c r="I62" s="176"/>
      <c r="J62" s="177">
        <f>J308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137</v>
      </c>
      <c r="E63" s="176"/>
      <c r="F63" s="176"/>
      <c r="G63" s="176"/>
      <c r="H63" s="176"/>
      <c r="I63" s="176"/>
      <c r="J63" s="177">
        <f>J316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138</v>
      </c>
      <c r="E64" s="176"/>
      <c r="F64" s="176"/>
      <c r="G64" s="176"/>
      <c r="H64" s="176"/>
      <c r="I64" s="176"/>
      <c r="J64" s="177">
        <f>J321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139</v>
      </c>
      <c r="E65" s="176"/>
      <c r="F65" s="176"/>
      <c r="G65" s="176"/>
      <c r="H65" s="176"/>
      <c r="I65" s="176"/>
      <c r="J65" s="177">
        <f>J349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140</v>
      </c>
      <c r="E66" s="176"/>
      <c r="F66" s="176"/>
      <c r="G66" s="176"/>
      <c r="H66" s="176"/>
      <c r="I66" s="176"/>
      <c r="J66" s="177">
        <f>J443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4.88" customHeight="1">
      <c r="A67" s="10"/>
      <c r="B67" s="173"/>
      <c r="C67" s="174"/>
      <c r="D67" s="175" t="s">
        <v>622</v>
      </c>
      <c r="E67" s="176"/>
      <c r="F67" s="176"/>
      <c r="G67" s="176"/>
      <c r="H67" s="176"/>
      <c r="I67" s="176"/>
      <c r="J67" s="177">
        <f>J444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4.88" customHeight="1">
      <c r="A68" s="10"/>
      <c r="B68" s="173"/>
      <c r="C68" s="174"/>
      <c r="D68" s="175" t="s">
        <v>623</v>
      </c>
      <c r="E68" s="176"/>
      <c r="F68" s="176"/>
      <c r="G68" s="176"/>
      <c r="H68" s="176"/>
      <c r="I68" s="176"/>
      <c r="J68" s="177">
        <f>J450</f>
        <v>0</v>
      </c>
      <c r="K68" s="174"/>
      <c r="L68" s="1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73"/>
      <c r="C69" s="174"/>
      <c r="D69" s="175" t="s">
        <v>141</v>
      </c>
      <c r="E69" s="176"/>
      <c r="F69" s="176"/>
      <c r="G69" s="176"/>
      <c r="H69" s="176"/>
      <c r="I69" s="176"/>
      <c r="J69" s="177">
        <f>J459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73"/>
      <c r="C70" s="174"/>
      <c r="D70" s="175" t="s">
        <v>142</v>
      </c>
      <c r="E70" s="176"/>
      <c r="F70" s="176"/>
      <c r="G70" s="176"/>
      <c r="H70" s="176"/>
      <c r="I70" s="176"/>
      <c r="J70" s="177">
        <f>J474</f>
        <v>0</v>
      </c>
      <c r="K70" s="174"/>
      <c r="L70" s="1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2" customFormat="1" ht="21.84" customHeight="1">
      <c r="A71" s="40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61"/>
      <c r="C72" s="62"/>
      <c r="D72" s="62"/>
      <c r="E72" s="62"/>
      <c r="F72" s="62"/>
      <c r="G72" s="62"/>
      <c r="H72" s="62"/>
      <c r="I72" s="62"/>
      <c r="J72" s="62"/>
      <c r="K72" s="6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6" s="2" customFormat="1" ht="6.96" customHeight="1">
      <c r="A76" s="40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24.96" customHeight="1">
      <c r="A77" s="40"/>
      <c r="B77" s="41"/>
      <c r="C77" s="25" t="s">
        <v>143</v>
      </c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6.96" customHeight="1">
      <c r="A78" s="40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2" customHeight="1">
      <c r="A79" s="40"/>
      <c r="B79" s="41"/>
      <c r="C79" s="34" t="s">
        <v>16</v>
      </c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4.4" customHeight="1">
      <c r="A80" s="40"/>
      <c r="B80" s="41"/>
      <c r="C80" s="42"/>
      <c r="D80" s="42"/>
      <c r="E80" s="162" t="str">
        <f>E7</f>
        <v>Projektové práce 1. etapy revitalizace volnočasového areálu Svatošské údolí II</v>
      </c>
      <c r="F80" s="34"/>
      <c r="G80" s="34"/>
      <c r="H80" s="34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127</v>
      </c>
      <c r="D81" s="42"/>
      <c r="E81" s="42"/>
      <c r="F81" s="42"/>
      <c r="G81" s="42"/>
      <c r="H81" s="42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5.6" customHeight="1">
      <c r="A82" s="40"/>
      <c r="B82" s="41"/>
      <c r="C82" s="42"/>
      <c r="D82" s="42"/>
      <c r="E82" s="71" t="str">
        <f>E9</f>
        <v>SO 01-4 - Tlaková přípojka Svatošské údolí - Doubí</v>
      </c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6.96" customHeight="1">
      <c r="A83" s="40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2" customHeight="1">
      <c r="A84" s="40"/>
      <c r="B84" s="41"/>
      <c r="C84" s="34" t="s">
        <v>21</v>
      </c>
      <c r="D84" s="42"/>
      <c r="E84" s="42"/>
      <c r="F84" s="29" t="str">
        <f>F12</f>
        <v xml:space="preserve">Karlovy Vary - Loket </v>
      </c>
      <c r="G84" s="42"/>
      <c r="H84" s="42"/>
      <c r="I84" s="34" t="s">
        <v>23</v>
      </c>
      <c r="J84" s="74" t="str">
        <f>IF(J12="","",J12)</f>
        <v>13. 3. 2025</v>
      </c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6.96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15.6" customHeight="1">
      <c r="A86" s="40"/>
      <c r="B86" s="41"/>
      <c r="C86" s="34" t="s">
        <v>25</v>
      </c>
      <c r="D86" s="42"/>
      <c r="E86" s="42"/>
      <c r="F86" s="29" t="str">
        <f>E15</f>
        <v xml:space="preserve">Karlovarský kraj </v>
      </c>
      <c r="G86" s="42"/>
      <c r="H86" s="42"/>
      <c r="I86" s="34" t="s">
        <v>31</v>
      </c>
      <c r="J86" s="38" t="str">
        <f>E21</f>
        <v xml:space="preserve"> </v>
      </c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6" customHeight="1">
      <c r="A87" s="40"/>
      <c r="B87" s="41"/>
      <c r="C87" s="34" t="s">
        <v>29</v>
      </c>
      <c r="D87" s="42"/>
      <c r="E87" s="42"/>
      <c r="F87" s="29" t="str">
        <f>IF(E18="","",E18)</f>
        <v>Vyplň údaj</v>
      </c>
      <c r="G87" s="42"/>
      <c r="H87" s="42"/>
      <c r="I87" s="34" t="s">
        <v>33</v>
      </c>
      <c r="J87" s="38" t="str">
        <f>E24</f>
        <v xml:space="preserve"> </v>
      </c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0.32" customHeight="1">
      <c r="A88" s="40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13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11" customFormat="1" ht="29.28" customHeight="1">
      <c r="A89" s="179"/>
      <c r="B89" s="180"/>
      <c r="C89" s="181" t="s">
        <v>144</v>
      </c>
      <c r="D89" s="182" t="s">
        <v>55</v>
      </c>
      <c r="E89" s="182" t="s">
        <v>51</v>
      </c>
      <c r="F89" s="182" t="s">
        <v>52</v>
      </c>
      <c r="G89" s="182" t="s">
        <v>145</v>
      </c>
      <c r="H89" s="182" t="s">
        <v>146</v>
      </c>
      <c r="I89" s="182" t="s">
        <v>147</v>
      </c>
      <c r="J89" s="182" t="s">
        <v>131</v>
      </c>
      <c r="K89" s="183" t="s">
        <v>148</v>
      </c>
      <c r="L89" s="184"/>
      <c r="M89" s="94" t="s">
        <v>19</v>
      </c>
      <c r="N89" s="95" t="s">
        <v>40</v>
      </c>
      <c r="O89" s="95" t="s">
        <v>149</v>
      </c>
      <c r="P89" s="95" t="s">
        <v>150</v>
      </c>
      <c r="Q89" s="95" t="s">
        <v>151</v>
      </c>
      <c r="R89" s="95" t="s">
        <v>152</v>
      </c>
      <c r="S89" s="95" t="s">
        <v>153</v>
      </c>
      <c r="T89" s="96" t="s">
        <v>154</v>
      </c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</row>
    <row r="90" s="2" customFormat="1" ht="22.8" customHeight="1">
      <c r="A90" s="40"/>
      <c r="B90" s="41"/>
      <c r="C90" s="101" t="s">
        <v>155</v>
      </c>
      <c r="D90" s="42"/>
      <c r="E90" s="42"/>
      <c r="F90" s="42"/>
      <c r="G90" s="42"/>
      <c r="H90" s="42"/>
      <c r="I90" s="42"/>
      <c r="J90" s="185">
        <f>BK90</f>
        <v>0</v>
      </c>
      <c r="K90" s="42"/>
      <c r="L90" s="46"/>
      <c r="M90" s="97"/>
      <c r="N90" s="186"/>
      <c r="O90" s="98"/>
      <c r="P90" s="187">
        <f>P91</f>
        <v>0</v>
      </c>
      <c r="Q90" s="98"/>
      <c r="R90" s="187">
        <f>R91</f>
        <v>38.080897309999997</v>
      </c>
      <c r="S90" s="98"/>
      <c r="T90" s="188">
        <f>T91</f>
        <v>23.760000000000002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T90" s="19" t="s">
        <v>69</v>
      </c>
      <c r="AU90" s="19" t="s">
        <v>132</v>
      </c>
      <c r="BK90" s="189">
        <f>BK91</f>
        <v>0</v>
      </c>
    </row>
    <row r="91" s="12" customFormat="1" ht="25.92" customHeight="1">
      <c r="A91" s="12"/>
      <c r="B91" s="190"/>
      <c r="C91" s="191"/>
      <c r="D91" s="192" t="s">
        <v>69</v>
      </c>
      <c r="E91" s="193" t="s">
        <v>156</v>
      </c>
      <c r="F91" s="193" t="s">
        <v>157</v>
      </c>
      <c r="G91" s="191"/>
      <c r="H91" s="191"/>
      <c r="I91" s="194"/>
      <c r="J91" s="195">
        <f>BK91</f>
        <v>0</v>
      </c>
      <c r="K91" s="191"/>
      <c r="L91" s="196"/>
      <c r="M91" s="197"/>
      <c r="N91" s="198"/>
      <c r="O91" s="198"/>
      <c r="P91" s="199">
        <f>P92+P308+P316+P321+P349+P443+P459+P474</f>
        <v>0</v>
      </c>
      <c r="Q91" s="198"/>
      <c r="R91" s="199">
        <f>R92+R308+R316+R321+R349+R443+R459+R474</f>
        <v>38.080897309999997</v>
      </c>
      <c r="S91" s="198"/>
      <c r="T91" s="200">
        <f>T92+T308+T316+T321+T349+T443+T459+T474</f>
        <v>23.760000000000002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1" t="s">
        <v>78</v>
      </c>
      <c r="AT91" s="202" t="s">
        <v>69</v>
      </c>
      <c r="AU91" s="202" t="s">
        <v>70</v>
      </c>
      <c r="AY91" s="201" t="s">
        <v>158</v>
      </c>
      <c r="BK91" s="203">
        <f>BK92+BK308+BK316+BK321+BK349+BK443+BK459+BK474</f>
        <v>0</v>
      </c>
    </row>
    <row r="92" s="12" customFormat="1" ht="22.8" customHeight="1">
      <c r="A92" s="12"/>
      <c r="B92" s="190"/>
      <c r="C92" s="191"/>
      <c r="D92" s="192" t="s">
        <v>69</v>
      </c>
      <c r="E92" s="204" t="s">
        <v>78</v>
      </c>
      <c r="F92" s="204" t="s">
        <v>159</v>
      </c>
      <c r="G92" s="191"/>
      <c r="H92" s="191"/>
      <c r="I92" s="194"/>
      <c r="J92" s="205">
        <f>BK92</f>
        <v>0</v>
      </c>
      <c r="K92" s="191"/>
      <c r="L92" s="196"/>
      <c r="M92" s="197"/>
      <c r="N92" s="198"/>
      <c r="O92" s="198"/>
      <c r="P92" s="199">
        <f>SUM(P93:P307)</f>
        <v>0</v>
      </c>
      <c r="Q92" s="198"/>
      <c r="R92" s="199">
        <f>SUM(R93:R307)</f>
        <v>5.7949445999999991</v>
      </c>
      <c r="S92" s="198"/>
      <c r="T92" s="200">
        <f>SUM(T93:T307)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1" t="s">
        <v>78</v>
      </c>
      <c r="AT92" s="202" t="s">
        <v>69</v>
      </c>
      <c r="AU92" s="202" t="s">
        <v>78</v>
      </c>
      <c r="AY92" s="201" t="s">
        <v>158</v>
      </c>
      <c r="BK92" s="203">
        <f>SUM(BK93:BK307)</f>
        <v>0</v>
      </c>
    </row>
    <row r="93" s="2" customFormat="1" ht="14.4" customHeight="1">
      <c r="A93" s="40"/>
      <c r="B93" s="41"/>
      <c r="C93" s="206" t="s">
        <v>78</v>
      </c>
      <c r="D93" s="206" t="s">
        <v>160</v>
      </c>
      <c r="E93" s="207" t="s">
        <v>179</v>
      </c>
      <c r="F93" s="208" t="s">
        <v>180</v>
      </c>
      <c r="G93" s="209" t="s">
        <v>181</v>
      </c>
      <c r="H93" s="210">
        <v>150</v>
      </c>
      <c r="I93" s="211"/>
      <c r="J93" s="212">
        <f>ROUND(I93*H93,2)</f>
        <v>0</v>
      </c>
      <c r="K93" s="208" t="s">
        <v>164</v>
      </c>
      <c r="L93" s="46"/>
      <c r="M93" s="213" t="s">
        <v>19</v>
      </c>
      <c r="N93" s="214" t="s">
        <v>41</v>
      </c>
      <c r="O93" s="86"/>
      <c r="P93" s="215">
        <f>O93*H93</f>
        <v>0</v>
      </c>
      <c r="Q93" s="215">
        <v>0.00055999999999999995</v>
      </c>
      <c r="R93" s="215">
        <f>Q93*H93</f>
        <v>0.083999999999999991</v>
      </c>
      <c r="S93" s="215">
        <v>0</v>
      </c>
      <c r="T93" s="216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17" t="s">
        <v>165</v>
      </c>
      <c r="AT93" s="217" t="s">
        <v>160</v>
      </c>
      <c r="AU93" s="217" t="s">
        <v>80</v>
      </c>
      <c r="AY93" s="19" t="s">
        <v>158</v>
      </c>
      <c r="BE93" s="218">
        <f>IF(N93="základní",J93,0)</f>
        <v>0</v>
      </c>
      <c r="BF93" s="218">
        <f>IF(N93="snížená",J93,0)</f>
        <v>0</v>
      </c>
      <c r="BG93" s="218">
        <f>IF(N93="zákl. přenesená",J93,0)</f>
        <v>0</v>
      </c>
      <c r="BH93" s="218">
        <f>IF(N93="sníž. přenesená",J93,0)</f>
        <v>0</v>
      </c>
      <c r="BI93" s="218">
        <f>IF(N93="nulová",J93,0)</f>
        <v>0</v>
      </c>
      <c r="BJ93" s="19" t="s">
        <v>78</v>
      </c>
      <c r="BK93" s="218">
        <f>ROUND(I93*H93,2)</f>
        <v>0</v>
      </c>
      <c r="BL93" s="19" t="s">
        <v>165</v>
      </c>
      <c r="BM93" s="217" t="s">
        <v>1275</v>
      </c>
    </row>
    <row r="94" s="2" customFormat="1">
      <c r="A94" s="40"/>
      <c r="B94" s="41"/>
      <c r="C94" s="42"/>
      <c r="D94" s="219" t="s">
        <v>167</v>
      </c>
      <c r="E94" s="42"/>
      <c r="F94" s="220" t="s">
        <v>183</v>
      </c>
      <c r="G94" s="42"/>
      <c r="H94" s="42"/>
      <c r="I94" s="221"/>
      <c r="J94" s="42"/>
      <c r="K94" s="42"/>
      <c r="L94" s="46"/>
      <c r="M94" s="222"/>
      <c r="N94" s="223"/>
      <c r="O94" s="86"/>
      <c r="P94" s="86"/>
      <c r="Q94" s="86"/>
      <c r="R94" s="86"/>
      <c r="S94" s="86"/>
      <c r="T94" s="87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167</v>
      </c>
      <c r="AU94" s="19" t="s">
        <v>80</v>
      </c>
    </row>
    <row r="95" s="13" customFormat="1">
      <c r="A95" s="13"/>
      <c r="B95" s="224"/>
      <c r="C95" s="225"/>
      <c r="D95" s="226" t="s">
        <v>169</v>
      </c>
      <c r="E95" s="227" t="s">
        <v>19</v>
      </c>
      <c r="F95" s="228" t="s">
        <v>1276</v>
      </c>
      <c r="G95" s="225"/>
      <c r="H95" s="227" t="s">
        <v>19</v>
      </c>
      <c r="I95" s="229"/>
      <c r="J95" s="225"/>
      <c r="K95" s="225"/>
      <c r="L95" s="230"/>
      <c r="M95" s="231"/>
      <c r="N95" s="232"/>
      <c r="O95" s="232"/>
      <c r="P95" s="232"/>
      <c r="Q95" s="232"/>
      <c r="R95" s="232"/>
      <c r="S95" s="232"/>
      <c r="T95" s="23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34" t="s">
        <v>169</v>
      </c>
      <c r="AU95" s="234" t="s">
        <v>80</v>
      </c>
      <c r="AV95" s="13" t="s">
        <v>78</v>
      </c>
      <c r="AW95" s="13" t="s">
        <v>171</v>
      </c>
      <c r="AX95" s="13" t="s">
        <v>70</v>
      </c>
      <c r="AY95" s="234" t="s">
        <v>158</v>
      </c>
    </row>
    <row r="96" s="14" customFormat="1">
      <c r="A96" s="14"/>
      <c r="B96" s="235"/>
      <c r="C96" s="236"/>
      <c r="D96" s="226" t="s">
        <v>169</v>
      </c>
      <c r="E96" s="237" t="s">
        <v>19</v>
      </c>
      <c r="F96" s="238" t="s">
        <v>1277</v>
      </c>
      <c r="G96" s="236"/>
      <c r="H96" s="239">
        <v>20</v>
      </c>
      <c r="I96" s="240"/>
      <c r="J96" s="236"/>
      <c r="K96" s="236"/>
      <c r="L96" s="241"/>
      <c r="M96" s="242"/>
      <c r="N96" s="243"/>
      <c r="O96" s="243"/>
      <c r="P96" s="243"/>
      <c r="Q96" s="243"/>
      <c r="R96" s="243"/>
      <c r="S96" s="243"/>
      <c r="T96" s="244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45" t="s">
        <v>169</v>
      </c>
      <c r="AU96" s="245" t="s">
        <v>80</v>
      </c>
      <c r="AV96" s="14" t="s">
        <v>80</v>
      </c>
      <c r="AW96" s="14" t="s">
        <v>171</v>
      </c>
      <c r="AX96" s="14" t="s">
        <v>70</v>
      </c>
      <c r="AY96" s="245" t="s">
        <v>158</v>
      </c>
    </row>
    <row r="97" s="14" customFormat="1">
      <c r="A97" s="14"/>
      <c r="B97" s="235"/>
      <c r="C97" s="236"/>
      <c r="D97" s="226" t="s">
        <v>169</v>
      </c>
      <c r="E97" s="237" t="s">
        <v>19</v>
      </c>
      <c r="F97" s="238" t="s">
        <v>1278</v>
      </c>
      <c r="G97" s="236"/>
      <c r="H97" s="239">
        <v>70</v>
      </c>
      <c r="I97" s="240"/>
      <c r="J97" s="236"/>
      <c r="K97" s="236"/>
      <c r="L97" s="241"/>
      <c r="M97" s="242"/>
      <c r="N97" s="243"/>
      <c r="O97" s="243"/>
      <c r="P97" s="243"/>
      <c r="Q97" s="243"/>
      <c r="R97" s="243"/>
      <c r="S97" s="243"/>
      <c r="T97" s="24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45" t="s">
        <v>169</v>
      </c>
      <c r="AU97" s="245" t="s">
        <v>80</v>
      </c>
      <c r="AV97" s="14" t="s">
        <v>80</v>
      </c>
      <c r="AW97" s="14" t="s">
        <v>171</v>
      </c>
      <c r="AX97" s="14" t="s">
        <v>70</v>
      </c>
      <c r="AY97" s="245" t="s">
        <v>158</v>
      </c>
    </row>
    <row r="98" s="14" customFormat="1">
      <c r="A98" s="14"/>
      <c r="B98" s="235"/>
      <c r="C98" s="236"/>
      <c r="D98" s="226" t="s">
        <v>169</v>
      </c>
      <c r="E98" s="237" t="s">
        <v>19</v>
      </c>
      <c r="F98" s="238" t="s">
        <v>1279</v>
      </c>
      <c r="G98" s="236"/>
      <c r="H98" s="239">
        <v>10</v>
      </c>
      <c r="I98" s="240"/>
      <c r="J98" s="236"/>
      <c r="K98" s="236"/>
      <c r="L98" s="241"/>
      <c r="M98" s="242"/>
      <c r="N98" s="243"/>
      <c r="O98" s="243"/>
      <c r="P98" s="243"/>
      <c r="Q98" s="243"/>
      <c r="R98" s="243"/>
      <c r="S98" s="243"/>
      <c r="T98" s="24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45" t="s">
        <v>169</v>
      </c>
      <c r="AU98" s="245" t="s">
        <v>80</v>
      </c>
      <c r="AV98" s="14" t="s">
        <v>80</v>
      </c>
      <c r="AW98" s="14" t="s">
        <v>171</v>
      </c>
      <c r="AX98" s="14" t="s">
        <v>70</v>
      </c>
      <c r="AY98" s="245" t="s">
        <v>158</v>
      </c>
    </row>
    <row r="99" s="14" customFormat="1">
      <c r="A99" s="14"/>
      <c r="B99" s="235"/>
      <c r="C99" s="236"/>
      <c r="D99" s="226" t="s">
        <v>169</v>
      </c>
      <c r="E99" s="237" t="s">
        <v>19</v>
      </c>
      <c r="F99" s="238" t="s">
        <v>1280</v>
      </c>
      <c r="G99" s="236"/>
      <c r="H99" s="239">
        <v>50</v>
      </c>
      <c r="I99" s="240"/>
      <c r="J99" s="236"/>
      <c r="K99" s="236"/>
      <c r="L99" s="241"/>
      <c r="M99" s="242"/>
      <c r="N99" s="243"/>
      <c r="O99" s="243"/>
      <c r="P99" s="243"/>
      <c r="Q99" s="243"/>
      <c r="R99" s="243"/>
      <c r="S99" s="243"/>
      <c r="T99" s="24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45" t="s">
        <v>169</v>
      </c>
      <c r="AU99" s="245" t="s">
        <v>80</v>
      </c>
      <c r="AV99" s="14" t="s">
        <v>80</v>
      </c>
      <c r="AW99" s="14" t="s">
        <v>171</v>
      </c>
      <c r="AX99" s="14" t="s">
        <v>70</v>
      </c>
      <c r="AY99" s="245" t="s">
        <v>158</v>
      </c>
    </row>
    <row r="100" s="2" customFormat="1" ht="14.4" customHeight="1">
      <c r="A100" s="40"/>
      <c r="B100" s="41"/>
      <c r="C100" s="206" t="s">
        <v>80</v>
      </c>
      <c r="D100" s="206" t="s">
        <v>160</v>
      </c>
      <c r="E100" s="207" t="s">
        <v>193</v>
      </c>
      <c r="F100" s="208" t="s">
        <v>194</v>
      </c>
      <c r="G100" s="209" t="s">
        <v>181</v>
      </c>
      <c r="H100" s="210">
        <v>150</v>
      </c>
      <c r="I100" s="211"/>
      <c r="J100" s="212">
        <f>ROUND(I100*H100,2)</f>
        <v>0</v>
      </c>
      <c r="K100" s="208" t="s">
        <v>164</v>
      </c>
      <c r="L100" s="46"/>
      <c r="M100" s="213" t="s">
        <v>19</v>
      </c>
      <c r="N100" s="214" t="s">
        <v>41</v>
      </c>
      <c r="O100" s="86"/>
      <c r="P100" s="215">
        <f>O100*H100</f>
        <v>0</v>
      </c>
      <c r="Q100" s="215">
        <v>0</v>
      </c>
      <c r="R100" s="215">
        <f>Q100*H100</f>
        <v>0</v>
      </c>
      <c r="S100" s="215">
        <v>0</v>
      </c>
      <c r="T100" s="21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17" t="s">
        <v>165</v>
      </c>
      <c r="AT100" s="217" t="s">
        <v>160</v>
      </c>
      <c r="AU100" s="217" t="s">
        <v>80</v>
      </c>
      <c r="AY100" s="19" t="s">
        <v>158</v>
      </c>
      <c r="BE100" s="218">
        <f>IF(N100="základní",J100,0)</f>
        <v>0</v>
      </c>
      <c r="BF100" s="218">
        <f>IF(N100="snížená",J100,0)</f>
        <v>0</v>
      </c>
      <c r="BG100" s="218">
        <f>IF(N100="zákl. přenesená",J100,0)</f>
        <v>0</v>
      </c>
      <c r="BH100" s="218">
        <f>IF(N100="sníž. přenesená",J100,0)</f>
        <v>0</v>
      </c>
      <c r="BI100" s="218">
        <f>IF(N100="nulová",J100,0)</f>
        <v>0</v>
      </c>
      <c r="BJ100" s="19" t="s">
        <v>78</v>
      </c>
      <c r="BK100" s="218">
        <f>ROUND(I100*H100,2)</f>
        <v>0</v>
      </c>
      <c r="BL100" s="19" t="s">
        <v>165</v>
      </c>
      <c r="BM100" s="217" t="s">
        <v>1281</v>
      </c>
    </row>
    <row r="101" s="2" customFormat="1">
      <c r="A101" s="40"/>
      <c r="B101" s="41"/>
      <c r="C101" s="42"/>
      <c r="D101" s="219" t="s">
        <v>167</v>
      </c>
      <c r="E101" s="42"/>
      <c r="F101" s="220" t="s">
        <v>196</v>
      </c>
      <c r="G101" s="42"/>
      <c r="H101" s="42"/>
      <c r="I101" s="221"/>
      <c r="J101" s="42"/>
      <c r="K101" s="42"/>
      <c r="L101" s="46"/>
      <c r="M101" s="222"/>
      <c r="N101" s="22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167</v>
      </c>
      <c r="AU101" s="19" t="s">
        <v>80</v>
      </c>
    </row>
    <row r="102" s="2" customFormat="1" ht="14.4" customHeight="1">
      <c r="A102" s="40"/>
      <c r="B102" s="41"/>
      <c r="C102" s="206" t="s">
        <v>178</v>
      </c>
      <c r="D102" s="206" t="s">
        <v>160</v>
      </c>
      <c r="E102" s="207" t="s">
        <v>198</v>
      </c>
      <c r="F102" s="208" t="s">
        <v>199</v>
      </c>
      <c r="G102" s="209" t="s">
        <v>181</v>
      </c>
      <c r="H102" s="210">
        <v>180</v>
      </c>
      <c r="I102" s="211"/>
      <c r="J102" s="212">
        <f>ROUND(I102*H102,2)</f>
        <v>0</v>
      </c>
      <c r="K102" s="208" t="s">
        <v>164</v>
      </c>
      <c r="L102" s="46"/>
      <c r="M102" s="213" t="s">
        <v>19</v>
      </c>
      <c r="N102" s="214" t="s">
        <v>41</v>
      </c>
      <c r="O102" s="86"/>
      <c r="P102" s="215">
        <f>O102*H102</f>
        <v>0</v>
      </c>
      <c r="Q102" s="215">
        <v>0.00025000000000000001</v>
      </c>
      <c r="R102" s="215">
        <f>Q102*H102</f>
        <v>0.044999999999999998</v>
      </c>
      <c r="S102" s="215">
        <v>0</v>
      </c>
      <c r="T102" s="216">
        <f>S102*H102</f>
        <v>0</v>
      </c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R102" s="217" t="s">
        <v>165</v>
      </c>
      <c r="AT102" s="217" t="s">
        <v>160</v>
      </c>
      <c r="AU102" s="217" t="s">
        <v>80</v>
      </c>
      <c r="AY102" s="19" t="s">
        <v>158</v>
      </c>
      <c r="BE102" s="218">
        <f>IF(N102="základní",J102,0)</f>
        <v>0</v>
      </c>
      <c r="BF102" s="218">
        <f>IF(N102="snížená",J102,0)</f>
        <v>0</v>
      </c>
      <c r="BG102" s="218">
        <f>IF(N102="zákl. přenesená",J102,0)</f>
        <v>0</v>
      </c>
      <c r="BH102" s="218">
        <f>IF(N102="sníž. přenesená",J102,0)</f>
        <v>0</v>
      </c>
      <c r="BI102" s="218">
        <f>IF(N102="nulová",J102,0)</f>
        <v>0</v>
      </c>
      <c r="BJ102" s="19" t="s">
        <v>78</v>
      </c>
      <c r="BK102" s="218">
        <f>ROUND(I102*H102,2)</f>
        <v>0</v>
      </c>
      <c r="BL102" s="19" t="s">
        <v>165</v>
      </c>
      <c r="BM102" s="217" t="s">
        <v>1282</v>
      </c>
    </row>
    <row r="103" s="2" customFormat="1">
      <c r="A103" s="40"/>
      <c r="B103" s="41"/>
      <c r="C103" s="42"/>
      <c r="D103" s="219" t="s">
        <v>167</v>
      </c>
      <c r="E103" s="42"/>
      <c r="F103" s="220" t="s">
        <v>201</v>
      </c>
      <c r="G103" s="42"/>
      <c r="H103" s="42"/>
      <c r="I103" s="221"/>
      <c r="J103" s="42"/>
      <c r="K103" s="42"/>
      <c r="L103" s="46"/>
      <c r="M103" s="222"/>
      <c r="N103" s="223"/>
      <c r="O103" s="86"/>
      <c r="P103" s="86"/>
      <c r="Q103" s="86"/>
      <c r="R103" s="86"/>
      <c r="S103" s="86"/>
      <c r="T103" s="87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T103" s="19" t="s">
        <v>167</v>
      </c>
      <c r="AU103" s="19" t="s">
        <v>80</v>
      </c>
    </row>
    <row r="104" s="13" customFormat="1">
      <c r="A104" s="13"/>
      <c r="B104" s="224"/>
      <c r="C104" s="225"/>
      <c r="D104" s="226" t="s">
        <v>169</v>
      </c>
      <c r="E104" s="227" t="s">
        <v>19</v>
      </c>
      <c r="F104" s="228" t="s">
        <v>1283</v>
      </c>
      <c r="G104" s="225"/>
      <c r="H104" s="227" t="s">
        <v>19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34" t="s">
        <v>169</v>
      </c>
      <c r="AU104" s="234" t="s">
        <v>80</v>
      </c>
      <c r="AV104" s="13" t="s">
        <v>78</v>
      </c>
      <c r="AW104" s="13" t="s">
        <v>171</v>
      </c>
      <c r="AX104" s="13" t="s">
        <v>70</v>
      </c>
      <c r="AY104" s="234" t="s">
        <v>158</v>
      </c>
    </row>
    <row r="105" s="14" customFormat="1">
      <c r="A105" s="14"/>
      <c r="B105" s="235"/>
      <c r="C105" s="236"/>
      <c r="D105" s="226" t="s">
        <v>169</v>
      </c>
      <c r="E105" s="237" t="s">
        <v>19</v>
      </c>
      <c r="F105" s="238" t="s">
        <v>1284</v>
      </c>
      <c r="G105" s="236"/>
      <c r="H105" s="239">
        <v>50</v>
      </c>
      <c r="I105" s="240"/>
      <c r="J105" s="236"/>
      <c r="K105" s="236"/>
      <c r="L105" s="241"/>
      <c r="M105" s="242"/>
      <c r="N105" s="243"/>
      <c r="O105" s="243"/>
      <c r="P105" s="243"/>
      <c r="Q105" s="243"/>
      <c r="R105" s="243"/>
      <c r="S105" s="243"/>
      <c r="T105" s="24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45" t="s">
        <v>169</v>
      </c>
      <c r="AU105" s="245" t="s">
        <v>80</v>
      </c>
      <c r="AV105" s="14" t="s">
        <v>80</v>
      </c>
      <c r="AW105" s="14" t="s">
        <v>171</v>
      </c>
      <c r="AX105" s="14" t="s">
        <v>70</v>
      </c>
      <c r="AY105" s="245" t="s">
        <v>158</v>
      </c>
    </row>
    <row r="106" s="14" customFormat="1">
      <c r="A106" s="14"/>
      <c r="B106" s="235"/>
      <c r="C106" s="236"/>
      <c r="D106" s="226" t="s">
        <v>169</v>
      </c>
      <c r="E106" s="237" t="s">
        <v>19</v>
      </c>
      <c r="F106" s="238" t="s">
        <v>1285</v>
      </c>
      <c r="G106" s="236"/>
      <c r="H106" s="239">
        <v>0</v>
      </c>
      <c r="I106" s="240"/>
      <c r="J106" s="236"/>
      <c r="K106" s="236"/>
      <c r="L106" s="241"/>
      <c r="M106" s="242"/>
      <c r="N106" s="243"/>
      <c r="O106" s="243"/>
      <c r="P106" s="243"/>
      <c r="Q106" s="243"/>
      <c r="R106" s="243"/>
      <c r="S106" s="243"/>
      <c r="T106" s="24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45" t="s">
        <v>169</v>
      </c>
      <c r="AU106" s="245" t="s">
        <v>80</v>
      </c>
      <c r="AV106" s="14" t="s">
        <v>80</v>
      </c>
      <c r="AW106" s="14" t="s">
        <v>171</v>
      </c>
      <c r="AX106" s="14" t="s">
        <v>70</v>
      </c>
      <c r="AY106" s="245" t="s">
        <v>158</v>
      </c>
    </row>
    <row r="107" s="14" customFormat="1">
      <c r="A107" s="14"/>
      <c r="B107" s="235"/>
      <c r="C107" s="236"/>
      <c r="D107" s="226" t="s">
        <v>169</v>
      </c>
      <c r="E107" s="237" t="s">
        <v>19</v>
      </c>
      <c r="F107" s="238" t="s">
        <v>1286</v>
      </c>
      <c r="G107" s="236"/>
      <c r="H107" s="239">
        <v>80</v>
      </c>
      <c r="I107" s="240"/>
      <c r="J107" s="236"/>
      <c r="K107" s="236"/>
      <c r="L107" s="241"/>
      <c r="M107" s="242"/>
      <c r="N107" s="243"/>
      <c r="O107" s="243"/>
      <c r="P107" s="243"/>
      <c r="Q107" s="243"/>
      <c r="R107" s="243"/>
      <c r="S107" s="243"/>
      <c r="T107" s="24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45" t="s">
        <v>169</v>
      </c>
      <c r="AU107" s="245" t="s">
        <v>80</v>
      </c>
      <c r="AV107" s="14" t="s">
        <v>80</v>
      </c>
      <c r="AW107" s="14" t="s">
        <v>171</v>
      </c>
      <c r="AX107" s="14" t="s">
        <v>70</v>
      </c>
      <c r="AY107" s="245" t="s">
        <v>158</v>
      </c>
    </row>
    <row r="108" s="14" customFormat="1">
      <c r="A108" s="14"/>
      <c r="B108" s="235"/>
      <c r="C108" s="236"/>
      <c r="D108" s="226" t="s">
        <v>169</v>
      </c>
      <c r="E108" s="237" t="s">
        <v>19</v>
      </c>
      <c r="F108" s="238" t="s">
        <v>1287</v>
      </c>
      <c r="G108" s="236"/>
      <c r="H108" s="239">
        <v>50</v>
      </c>
      <c r="I108" s="240"/>
      <c r="J108" s="236"/>
      <c r="K108" s="236"/>
      <c r="L108" s="241"/>
      <c r="M108" s="242"/>
      <c r="N108" s="243"/>
      <c r="O108" s="243"/>
      <c r="P108" s="243"/>
      <c r="Q108" s="243"/>
      <c r="R108" s="243"/>
      <c r="S108" s="243"/>
      <c r="T108" s="24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45" t="s">
        <v>169</v>
      </c>
      <c r="AU108" s="245" t="s">
        <v>80</v>
      </c>
      <c r="AV108" s="14" t="s">
        <v>80</v>
      </c>
      <c r="AW108" s="14" t="s">
        <v>171</v>
      </c>
      <c r="AX108" s="14" t="s">
        <v>70</v>
      </c>
      <c r="AY108" s="245" t="s">
        <v>158</v>
      </c>
    </row>
    <row r="109" s="2" customFormat="1" ht="14.4" customHeight="1">
      <c r="A109" s="40"/>
      <c r="B109" s="41"/>
      <c r="C109" s="206" t="s">
        <v>165</v>
      </c>
      <c r="D109" s="206" t="s">
        <v>160</v>
      </c>
      <c r="E109" s="207" t="s">
        <v>205</v>
      </c>
      <c r="F109" s="208" t="s">
        <v>206</v>
      </c>
      <c r="G109" s="209" t="s">
        <v>181</v>
      </c>
      <c r="H109" s="210">
        <v>180</v>
      </c>
      <c r="I109" s="211"/>
      <c r="J109" s="212">
        <f>ROUND(I109*H109,2)</f>
        <v>0</v>
      </c>
      <c r="K109" s="208" t="s">
        <v>164</v>
      </c>
      <c r="L109" s="46"/>
      <c r="M109" s="213" t="s">
        <v>19</v>
      </c>
      <c r="N109" s="214" t="s">
        <v>41</v>
      </c>
      <c r="O109" s="86"/>
      <c r="P109" s="215">
        <f>O109*H109</f>
        <v>0</v>
      </c>
      <c r="Q109" s="215">
        <v>0</v>
      </c>
      <c r="R109" s="215">
        <f>Q109*H109</f>
        <v>0</v>
      </c>
      <c r="S109" s="215">
        <v>0</v>
      </c>
      <c r="T109" s="21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7" t="s">
        <v>165</v>
      </c>
      <c r="AT109" s="217" t="s">
        <v>160</v>
      </c>
      <c r="AU109" s="217" t="s">
        <v>80</v>
      </c>
      <c r="AY109" s="19" t="s">
        <v>158</v>
      </c>
      <c r="BE109" s="218">
        <f>IF(N109="základní",J109,0)</f>
        <v>0</v>
      </c>
      <c r="BF109" s="218">
        <f>IF(N109="snížená",J109,0)</f>
        <v>0</v>
      </c>
      <c r="BG109" s="218">
        <f>IF(N109="zákl. přenesená",J109,0)</f>
        <v>0</v>
      </c>
      <c r="BH109" s="218">
        <f>IF(N109="sníž. přenesená",J109,0)</f>
        <v>0</v>
      </c>
      <c r="BI109" s="218">
        <f>IF(N109="nulová",J109,0)</f>
        <v>0</v>
      </c>
      <c r="BJ109" s="19" t="s">
        <v>78</v>
      </c>
      <c r="BK109" s="218">
        <f>ROUND(I109*H109,2)</f>
        <v>0</v>
      </c>
      <c r="BL109" s="19" t="s">
        <v>165</v>
      </c>
      <c r="BM109" s="217" t="s">
        <v>1288</v>
      </c>
    </row>
    <row r="110" s="2" customFormat="1">
      <c r="A110" s="40"/>
      <c r="B110" s="41"/>
      <c r="C110" s="42"/>
      <c r="D110" s="219" t="s">
        <v>167</v>
      </c>
      <c r="E110" s="42"/>
      <c r="F110" s="220" t="s">
        <v>208</v>
      </c>
      <c r="G110" s="42"/>
      <c r="H110" s="42"/>
      <c r="I110" s="221"/>
      <c r="J110" s="42"/>
      <c r="K110" s="42"/>
      <c r="L110" s="46"/>
      <c r="M110" s="222"/>
      <c r="N110" s="22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167</v>
      </c>
      <c r="AU110" s="19" t="s">
        <v>80</v>
      </c>
    </row>
    <row r="111" s="2" customFormat="1" ht="14.4" customHeight="1">
      <c r="A111" s="40"/>
      <c r="B111" s="41"/>
      <c r="C111" s="206" t="s">
        <v>197</v>
      </c>
      <c r="D111" s="206" t="s">
        <v>160</v>
      </c>
      <c r="E111" s="207" t="s">
        <v>210</v>
      </c>
      <c r="F111" s="208" t="s">
        <v>211</v>
      </c>
      <c r="G111" s="209" t="s">
        <v>181</v>
      </c>
      <c r="H111" s="210">
        <v>99</v>
      </c>
      <c r="I111" s="211"/>
      <c r="J111" s="212">
        <f>ROUND(I111*H111,2)</f>
        <v>0</v>
      </c>
      <c r="K111" s="208" t="s">
        <v>164</v>
      </c>
      <c r="L111" s="46"/>
      <c r="M111" s="213" t="s">
        <v>19</v>
      </c>
      <c r="N111" s="214" t="s">
        <v>41</v>
      </c>
      <c r="O111" s="86"/>
      <c r="P111" s="215">
        <f>O111*H111</f>
        <v>0</v>
      </c>
      <c r="Q111" s="215">
        <v>0.00046999999999999999</v>
      </c>
      <c r="R111" s="215">
        <f>Q111*H111</f>
        <v>0.046530000000000002</v>
      </c>
      <c r="S111" s="215">
        <v>0</v>
      </c>
      <c r="T111" s="21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7" t="s">
        <v>165</v>
      </c>
      <c r="AT111" s="217" t="s">
        <v>160</v>
      </c>
      <c r="AU111" s="217" t="s">
        <v>80</v>
      </c>
      <c r="AY111" s="19" t="s">
        <v>158</v>
      </c>
      <c r="BE111" s="218">
        <f>IF(N111="základní",J111,0)</f>
        <v>0</v>
      </c>
      <c r="BF111" s="218">
        <f>IF(N111="snížená",J111,0)</f>
        <v>0</v>
      </c>
      <c r="BG111" s="218">
        <f>IF(N111="zákl. přenesená",J111,0)</f>
        <v>0</v>
      </c>
      <c r="BH111" s="218">
        <f>IF(N111="sníž. přenesená",J111,0)</f>
        <v>0</v>
      </c>
      <c r="BI111" s="218">
        <f>IF(N111="nulová",J111,0)</f>
        <v>0</v>
      </c>
      <c r="BJ111" s="19" t="s">
        <v>78</v>
      </c>
      <c r="BK111" s="218">
        <f>ROUND(I111*H111,2)</f>
        <v>0</v>
      </c>
      <c r="BL111" s="19" t="s">
        <v>165</v>
      </c>
      <c r="BM111" s="217" t="s">
        <v>1289</v>
      </c>
    </row>
    <row r="112" s="2" customFormat="1">
      <c r="A112" s="40"/>
      <c r="B112" s="41"/>
      <c r="C112" s="42"/>
      <c r="D112" s="219" t="s">
        <v>167</v>
      </c>
      <c r="E112" s="42"/>
      <c r="F112" s="220" t="s">
        <v>213</v>
      </c>
      <c r="G112" s="42"/>
      <c r="H112" s="42"/>
      <c r="I112" s="221"/>
      <c r="J112" s="42"/>
      <c r="K112" s="42"/>
      <c r="L112" s="46"/>
      <c r="M112" s="222"/>
      <c r="N112" s="22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167</v>
      </c>
      <c r="AU112" s="19" t="s">
        <v>80</v>
      </c>
    </row>
    <row r="113" s="14" customFormat="1">
      <c r="A113" s="14"/>
      <c r="B113" s="235"/>
      <c r="C113" s="236"/>
      <c r="D113" s="226" t="s">
        <v>169</v>
      </c>
      <c r="E113" s="237" t="s">
        <v>19</v>
      </c>
      <c r="F113" s="238" t="s">
        <v>1290</v>
      </c>
      <c r="G113" s="236"/>
      <c r="H113" s="239">
        <v>99</v>
      </c>
      <c r="I113" s="240"/>
      <c r="J113" s="236"/>
      <c r="K113" s="236"/>
      <c r="L113" s="241"/>
      <c r="M113" s="242"/>
      <c r="N113" s="243"/>
      <c r="O113" s="243"/>
      <c r="P113" s="243"/>
      <c r="Q113" s="243"/>
      <c r="R113" s="243"/>
      <c r="S113" s="243"/>
      <c r="T113" s="24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45" t="s">
        <v>169</v>
      </c>
      <c r="AU113" s="245" t="s">
        <v>80</v>
      </c>
      <c r="AV113" s="14" t="s">
        <v>80</v>
      </c>
      <c r="AW113" s="14" t="s">
        <v>171</v>
      </c>
      <c r="AX113" s="14" t="s">
        <v>70</v>
      </c>
      <c r="AY113" s="245" t="s">
        <v>158</v>
      </c>
    </row>
    <row r="114" s="2" customFormat="1" ht="14.4" customHeight="1">
      <c r="A114" s="40"/>
      <c r="B114" s="41"/>
      <c r="C114" s="206" t="s">
        <v>204</v>
      </c>
      <c r="D114" s="206" t="s">
        <v>160</v>
      </c>
      <c r="E114" s="207" t="s">
        <v>216</v>
      </c>
      <c r="F114" s="208" t="s">
        <v>217</v>
      </c>
      <c r="G114" s="209" t="s">
        <v>181</v>
      </c>
      <c r="H114" s="210">
        <v>99</v>
      </c>
      <c r="I114" s="211"/>
      <c r="J114" s="212">
        <f>ROUND(I114*H114,2)</f>
        <v>0</v>
      </c>
      <c r="K114" s="208" t="s">
        <v>164</v>
      </c>
      <c r="L114" s="46"/>
      <c r="M114" s="213" t="s">
        <v>19</v>
      </c>
      <c r="N114" s="214" t="s">
        <v>41</v>
      </c>
      <c r="O114" s="86"/>
      <c r="P114" s="215">
        <f>O114*H114</f>
        <v>0</v>
      </c>
      <c r="Q114" s="215">
        <v>0</v>
      </c>
      <c r="R114" s="215">
        <f>Q114*H114</f>
        <v>0</v>
      </c>
      <c r="S114" s="215">
        <v>0</v>
      </c>
      <c r="T114" s="21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7" t="s">
        <v>165</v>
      </c>
      <c r="AT114" s="217" t="s">
        <v>160</v>
      </c>
      <c r="AU114" s="217" t="s">
        <v>80</v>
      </c>
      <c r="AY114" s="19" t="s">
        <v>158</v>
      </c>
      <c r="BE114" s="218">
        <f>IF(N114="základní",J114,0)</f>
        <v>0</v>
      </c>
      <c r="BF114" s="218">
        <f>IF(N114="snížená",J114,0)</f>
        <v>0</v>
      </c>
      <c r="BG114" s="218">
        <f>IF(N114="zákl. přenesená",J114,0)</f>
        <v>0</v>
      </c>
      <c r="BH114" s="218">
        <f>IF(N114="sníž. přenesená",J114,0)</f>
        <v>0</v>
      </c>
      <c r="BI114" s="218">
        <f>IF(N114="nulová",J114,0)</f>
        <v>0</v>
      </c>
      <c r="BJ114" s="19" t="s">
        <v>78</v>
      </c>
      <c r="BK114" s="218">
        <f>ROUND(I114*H114,2)</f>
        <v>0</v>
      </c>
      <c r="BL114" s="19" t="s">
        <v>165</v>
      </c>
      <c r="BM114" s="217" t="s">
        <v>1291</v>
      </c>
    </row>
    <row r="115" s="2" customFormat="1">
      <c r="A115" s="40"/>
      <c r="B115" s="41"/>
      <c r="C115" s="42"/>
      <c r="D115" s="219" t="s">
        <v>167</v>
      </c>
      <c r="E115" s="42"/>
      <c r="F115" s="220" t="s">
        <v>219</v>
      </c>
      <c r="G115" s="42"/>
      <c r="H115" s="42"/>
      <c r="I115" s="221"/>
      <c r="J115" s="42"/>
      <c r="K115" s="42"/>
      <c r="L115" s="46"/>
      <c r="M115" s="222"/>
      <c r="N115" s="223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167</v>
      </c>
      <c r="AU115" s="19" t="s">
        <v>80</v>
      </c>
    </row>
    <row r="116" s="2" customFormat="1" ht="14.4" customHeight="1">
      <c r="A116" s="40"/>
      <c r="B116" s="41"/>
      <c r="C116" s="206" t="s">
        <v>209</v>
      </c>
      <c r="D116" s="206" t="s">
        <v>160</v>
      </c>
      <c r="E116" s="207" t="s">
        <v>221</v>
      </c>
      <c r="F116" s="208" t="s">
        <v>222</v>
      </c>
      <c r="G116" s="209" t="s">
        <v>223</v>
      </c>
      <c r="H116" s="210">
        <v>30</v>
      </c>
      <c r="I116" s="211"/>
      <c r="J116" s="212">
        <f>ROUND(I116*H116,2)</f>
        <v>0</v>
      </c>
      <c r="K116" s="208" t="s">
        <v>164</v>
      </c>
      <c r="L116" s="46"/>
      <c r="M116" s="213" t="s">
        <v>19</v>
      </c>
      <c r="N116" s="214" t="s">
        <v>41</v>
      </c>
      <c r="O116" s="86"/>
      <c r="P116" s="215">
        <f>O116*H116</f>
        <v>0</v>
      </c>
      <c r="Q116" s="215">
        <v>0</v>
      </c>
      <c r="R116" s="215">
        <f>Q116*H116</f>
        <v>0</v>
      </c>
      <c r="S116" s="215">
        <v>0</v>
      </c>
      <c r="T116" s="216">
        <f>S116*H116</f>
        <v>0</v>
      </c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R116" s="217" t="s">
        <v>165</v>
      </c>
      <c r="AT116" s="217" t="s">
        <v>160</v>
      </c>
      <c r="AU116" s="217" t="s">
        <v>80</v>
      </c>
      <c r="AY116" s="19" t="s">
        <v>158</v>
      </c>
      <c r="BE116" s="218">
        <f>IF(N116="základní",J116,0)</f>
        <v>0</v>
      </c>
      <c r="BF116" s="218">
        <f>IF(N116="snížená",J116,0)</f>
        <v>0</v>
      </c>
      <c r="BG116" s="218">
        <f>IF(N116="zákl. přenesená",J116,0)</f>
        <v>0</v>
      </c>
      <c r="BH116" s="218">
        <f>IF(N116="sníž. přenesená",J116,0)</f>
        <v>0</v>
      </c>
      <c r="BI116" s="218">
        <f>IF(N116="nulová",J116,0)</f>
        <v>0</v>
      </c>
      <c r="BJ116" s="19" t="s">
        <v>78</v>
      </c>
      <c r="BK116" s="218">
        <f>ROUND(I116*H116,2)</f>
        <v>0</v>
      </c>
      <c r="BL116" s="19" t="s">
        <v>165</v>
      </c>
      <c r="BM116" s="217" t="s">
        <v>1292</v>
      </c>
    </row>
    <row r="117" s="2" customFormat="1">
      <c r="A117" s="40"/>
      <c r="B117" s="41"/>
      <c r="C117" s="42"/>
      <c r="D117" s="219" t="s">
        <v>167</v>
      </c>
      <c r="E117" s="42"/>
      <c r="F117" s="220" t="s">
        <v>225</v>
      </c>
      <c r="G117" s="42"/>
      <c r="H117" s="42"/>
      <c r="I117" s="221"/>
      <c r="J117" s="42"/>
      <c r="K117" s="42"/>
      <c r="L117" s="46"/>
      <c r="M117" s="222"/>
      <c r="N117" s="223"/>
      <c r="O117" s="86"/>
      <c r="P117" s="86"/>
      <c r="Q117" s="86"/>
      <c r="R117" s="86"/>
      <c r="S117" s="86"/>
      <c r="T117" s="87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T117" s="19" t="s">
        <v>167</v>
      </c>
      <c r="AU117" s="19" t="s">
        <v>80</v>
      </c>
    </row>
    <row r="118" s="13" customFormat="1">
      <c r="A118" s="13"/>
      <c r="B118" s="224"/>
      <c r="C118" s="225"/>
      <c r="D118" s="226" t="s">
        <v>169</v>
      </c>
      <c r="E118" s="227" t="s">
        <v>19</v>
      </c>
      <c r="F118" s="228" t="s">
        <v>1293</v>
      </c>
      <c r="G118" s="225"/>
      <c r="H118" s="227" t="s">
        <v>19</v>
      </c>
      <c r="I118" s="229"/>
      <c r="J118" s="225"/>
      <c r="K118" s="225"/>
      <c r="L118" s="230"/>
      <c r="M118" s="231"/>
      <c r="N118" s="232"/>
      <c r="O118" s="232"/>
      <c r="P118" s="232"/>
      <c r="Q118" s="232"/>
      <c r="R118" s="232"/>
      <c r="S118" s="232"/>
      <c r="T118" s="23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34" t="s">
        <v>169</v>
      </c>
      <c r="AU118" s="234" t="s">
        <v>80</v>
      </c>
      <c r="AV118" s="13" t="s">
        <v>78</v>
      </c>
      <c r="AW118" s="13" t="s">
        <v>171</v>
      </c>
      <c r="AX118" s="13" t="s">
        <v>70</v>
      </c>
      <c r="AY118" s="234" t="s">
        <v>158</v>
      </c>
    </row>
    <row r="119" s="14" customFormat="1">
      <c r="A119" s="14"/>
      <c r="B119" s="235"/>
      <c r="C119" s="236"/>
      <c r="D119" s="226" t="s">
        <v>169</v>
      </c>
      <c r="E119" s="237" t="s">
        <v>19</v>
      </c>
      <c r="F119" s="238" t="s">
        <v>1294</v>
      </c>
      <c r="G119" s="236"/>
      <c r="H119" s="239">
        <v>30</v>
      </c>
      <c r="I119" s="240"/>
      <c r="J119" s="236"/>
      <c r="K119" s="236"/>
      <c r="L119" s="241"/>
      <c r="M119" s="242"/>
      <c r="N119" s="243"/>
      <c r="O119" s="243"/>
      <c r="P119" s="243"/>
      <c r="Q119" s="243"/>
      <c r="R119" s="243"/>
      <c r="S119" s="243"/>
      <c r="T119" s="24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45" t="s">
        <v>169</v>
      </c>
      <c r="AU119" s="245" t="s">
        <v>80</v>
      </c>
      <c r="AV119" s="14" t="s">
        <v>80</v>
      </c>
      <c r="AW119" s="14" t="s">
        <v>171</v>
      </c>
      <c r="AX119" s="14" t="s">
        <v>70</v>
      </c>
      <c r="AY119" s="245" t="s">
        <v>158</v>
      </c>
    </row>
    <row r="120" s="2" customFormat="1" ht="19.8" customHeight="1">
      <c r="A120" s="40"/>
      <c r="B120" s="41"/>
      <c r="C120" s="206" t="s">
        <v>215</v>
      </c>
      <c r="D120" s="206" t="s">
        <v>160</v>
      </c>
      <c r="E120" s="207" t="s">
        <v>1295</v>
      </c>
      <c r="F120" s="208" t="s">
        <v>1296</v>
      </c>
      <c r="G120" s="209" t="s">
        <v>234</v>
      </c>
      <c r="H120" s="210">
        <v>273.93000000000001</v>
      </c>
      <c r="I120" s="211"/>
      <c r="J120" s="212">
        <f>ROUND(I120*H120,2)</f>
        <v>0</v>
      </c>
      <c r="K120" s="208" t="s">
        <v>164</v>
      </c>
      <c r="L120" s="46"/>
      <c r="M120" s="213" t="s">
        <v>19</v>
      </c>
      <c r="N120" s="214" t="s">
        <v>41</v>
      </c>
      <c r="O120" s="86"/>
      <c r="P120" s="215">
        <f>O120*H120</f>
        <v>0</v>
      </c>
      <c r="Q120" s="215">
        <v>0</v>
      </c>
      <c r="R120" s="215">
        <f>Q120*H120</f>
        <v>0</v>
      </c>
      <c r="S120" s="215">
        <v>0</v>
      </c>
      <c r="T120" s="21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17" t="s">
        <v>165</v>
      </c>
      <c r="AT120" s="217" t="s">
        <v>160</v>
      </c>
      <c r="AU120" s="217" t="s">
        <v>80</v>
      </c>
      <c r="AY120" s="19" t="s">
        <v>158</v>
      </c>
      <c r="BE120" s="218">
        <f>IF(N120="základní",J120,0)</f>
        <v>0</v>
      </c>
      <c r="BF120" s="218">
        <f>IF(N120="snížená",J120,0)</f>
        <v>0</v>
      </c>
      <c r="BG120" s="218">
        <f>IF(N120="zákl. přenesená",J120,0)</f>
        <v>0</v>
      </c>
      <c r="BH120" s="218">
        <f>IF(N120="sníž. přenesená",J120,0)</f>
        <v>0</v>
      </c>
      <c r="BI120" s="218">
        <f>IF(N120="nulová",J120,0)</f>
        <v>0</v>
      </c>
      <c r="BJ120" s="19" t="s">
        <v>78</v>
      </c>
      <c r="BK120" s="218">
        <f>ROUND(I120*H120,2)</f>
        <v>0</v>
      </c>
      <c r="BL120" s="19" t="s">
        <v>165</v>
      </c>
      <c r="BM120" s="217" t="s">
        <v>1297</v>
      </c>
    </row>
    <row r="121" s="2" customFormat="1">
      <c r="A121" s="40"/>
      <c r="B121" s="41"/>
      <c r="C121" s="42"/>
      <c r="D121" s="219" t="s">
        <v>167</v>
      </c>
      <c r="E121" s="42"/>
      <c r="F121" s="220" t="s">
        <v>1298</v>
      </c>
      <c r="G121" s="42"/>
      <c r="H121" s="42"/>
      <c r="I121" s="221"/>
      <c r="J121" s="42"/>
      <c r="K121" s="42"/>
      <c r="L121" s="46"/>
      <c r="M121" s="222"/>
      <c r="N121" s="223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167</v>
      </c>
      <c r="AU121" s="19" t="s">
        <v>80</v>
      </c>
    </row>
    <row r="122" s="13" customFormat="1">
      <c r="A122" s="13"/>
      <c r="B122" s="224"/>
      <c r="C122" s="225"/>
      <c r="D122" s="226" t="s">
        <v>169</v>
      </c>
      <c r="E122" s="227" t="s">
        <v>19</v>
      </c>
      <c r="F122" s="228" t="s">
        <v>1299</v>
      </c>
      <c r="G122" s="225"/>
      <c r="H122" s="227" t="s">
        <v>19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34" t="s">
        <v>169</v>
      </c>
      <c r="AU122" s="234" t="s">
        <v>80</v>
      </c>
      <c r="AV122" s="13" t="s">
        <v>78</v>
      </c>
      <c r="AW122" s="13" t="s">
        <v>171</v>
      </c>
      <c r="AX122" s="13" t="s">
        <v>70</v>
      </c>
      <c r="AY122" s="234" t="s">
        <v>158</v>
      </c>
    </row>
    <row r="123" s="14" customFormat="1">
      <c r="A123" s="14"/>
      <c r="B123" s="235"/>
      <c r="C123" s="236"/>
      <c r="D123" s="226" t="s">
        <v>169</v>
      </c>
      <c r="E123" s="237" t="s">
        <v>19</v>
      </c>
      <c r="F123" s="238" t="s">
        <v>1300</v>
      </c>
      <c r="G123" s="236"/>
      <c r="H123" s="239">
        <v>66</v>
      </c>
      <c r="I123" s="240"/>
      <c r="J123" s="236"/>
      <c r="K123" s="236"/>
      <c r="L123" s="241"/>
      <c r="M123" s="242"/>
      <c r="N123" s="243"/>
      <c r="O123" s="243"/>
      <c r="P123" s="243"/>
      <c r="Q123" s="243"/>
      <c r="R123" s="243"/>
      <c r="S123" s="243"/>
      <c r="T123" s="24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45" t="s">
        <v>169</v>
      </c>
      <c r="AU123" s="245" t="s">
        <v>80</v>
      </c>
      <c r="AV123" s="14" t="s">
        <v>80</v>
      </c>
      <c r="AW123" s="14" t="s">
        <v>171</v>
      </c>
      <c r="AX123" s="14" t="s">
        <v>70</v>
      </c>
      <c r="AY123" s="245" t="s">
        <v>158</v>
      </c>
    </row>
    <row r="124" s="14" customFormat="1">
      <c r="A124" s="14"/>
      <c r="B124" s="235"/>
      <c r="C124" s="236"/>
      <c r="D124" s="226" t="s">
        <v>169</v>
      </c>
      <c r="E124" s="237" t="s">
        <v>19</v>
      </c>
      <c r="F124" s="238" t="s">
        <v>1301</v>
      </c>
      <c r="G124" s="236"/>
      <c r="H124" s="239">
        <v>17.850000000000001</v>
      </c>
      <c r="I124" s="240"/>
      <c r="J124" s="236"/>
      <c r="K124" s="236"/>
      <c r="L124" s="241"/>
      <c r="M124" s="242"/>
      <c r="N124" s="243"/>
      <c r="O124" s="243"/>
      <c r="P124" s="243"/>
      <c r="Q124" s="243"/>
      <c r="R124" s="243"/>
      <c r="S124" s="243"/>
      <c r="T124" s="24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45" t="s">
        <v>169</v>
      </c>
      <c r="AU124" s="245" t="s">
        <v>80</v>
      </c>
      <c r="AV124" s="14" t="s">
        <v>80</v>
      </c>
      <c r="AW124" s="14" t="s">
        <v>171</v>
      </c>
      <c r="AX124" s="14" t="s">
        <v>70</v>
      </c>
      <c r="AY124" s="245" t="s">
        <v>158</v>
      </c>
    </row>
    <row r="125" s="13" customFormat="1">
      <c r="A125" s="13"/>
      <c r="B125" s="224"/>
      <c r="C125" s="225"/>
      <c r="D125" s="226" t="s">
        <v>169</v>
      </c>
      <c r="E125" s="227" t="s">
        <v>19</v>
      </c>
      <c r="F125" s="228" t="s">
        <v>1302</v>
      </c>
      <c r="G125" s="225"/>
      <c r="H125" s="227" t="s">
        <v>19</v>
      </c>
      <c r="I125" s="229"/>
      <c r="J125" s="225"/>
      <c r="K125" s="225"/>
      <c r="L125" s="230"/>
      <c r="M125" s="231"/>
      <c r="N125" s="232"/>
      <c r="O125" s="232"/>
      <c r="P125" s="232"/>
      <c r="Q125" s="232"/>
      <c r="R125" s="232"/>
      <c r="S125" s="232"/>
      <c r="T125" s="23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34" t="s">
        <v>169</v>
      </c>
      <c r="AU125" s="234" t="s">
        <v>80</v>
      </c>
      <c r="AV125" s="13" t="s">
        <v>78</v>
      </c>
      <c r="AW125" s="13" t="s">
        <v>171</v>
      </c>
      <c r="AX125" s="13" t="s">
        <v>70</v>
      </c>
      <c r="AY125" s="234" t="s">
        <v>158</v>
      </c>
    </row>
    <row r="126" s="14" customFormat="1">
      <c r="A126" s="14"/>
      <c r="B126" s="235"/>
      <c r="C126" s="236"/>
      <c r="D126" s="226" t="s">
        <v>169</v>
      </c>
      <c r="E126" s="237" t="s">
        <v>19</v>
      </c>
      <c r="F126" s="238" t="s">
        <v>1303</v>
      </c>
      <c r="G126" s="236"/>
      <c r="H126" s="239">
        <v>190.07999999999998</v>
      </c>
      <c r="I126" s="240"/>
      <c r="J126" s="236"/>
      <c r="K126" s="236"/>
      <c r="L126" s="241"/>
      <c r="M126" s="242"/>
      <c r="N126" s="243"/>
      <c r="O126" s="243"/>
      <c r="P126" s="243"/>
      <c r="Q126" s="243"/>
      <c r="R126" s="243"/>
      <c r="S126" s="243"/>
      <c r="T126" s="24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45" t="s">
        <v>169</v>
      </c>
      <c r="AU126" s="245" t="s">
        <v>80</v>
      </c>
      <c r="AV126" s="14" t="s">
        <v>80</v>
      </c>
      <c r="AW126" s="14" t="s">
        <v>171</v>
      </c>
      <c r="AX126" s="14" t="s">
        <v>70</v>
      </c>
      <c r="AY126" s="245" t="s">
        <v>158</v>
      </c>
    </row>
    <row r="127" s="2" customFormat="1" ht="14.4" customHeight="1">
      <c r="A127" s="40"/>
      <c r="B127" s="41"/>
      <c r="C127" s="206" t="s">
        <v>220</v>
      </c>
      <c r="D127" s="206" t="s">
        <v>160</v>
      </c>
      <c r="E127" s="207" t="s">
        <v>1035</v>
      </c>
      <c r="F127" s="208" t="s">
        <v>1036</v>
      </c>
      <c r="G127" s="209" t="s">
        <v>181</v>
      </c>
      <c r="H127" s="210">
        <v>3</v>
      </c>
      <c r="I127" s="211"/>
      <c r="J127" s="212">
        <f>ROUND(I127*H127,2)</f>
        <v>0</v>
      </c>
      <c r="K127" s="208" t="s">
        <v>164</v>
      </c>
      <c r="L127" s="46"/>
      <c r="M127" s="213" t="s">
        <v>19</v>
      </c>
      <c r="N127" s="214" t="s">
        <v>41</v>
      </c>
      <c r="O127" s="86"/>
      <c r="P127" s="215">
        <f>O127*H127</f>
        <v>0</v>
      </c>
      <c r="Q127" s="215">
        <v>0</v>
      </c>
      <c r="R127" s="215">
        <f>Q127*H127</f>
        <v>0</v>
      </c>
      <c r="S127" s="215">
        <v>0</v>
      </c>
      <c r="T127" s="216">
        <f>S127*H127</f>
        <v>0</v>
      </c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R127" s="217" t="s">
        <v>165</v>
      </c>
      <c r="AT127" s="217" t="s">
        <v>160</v>
      </c>
      <c r="AU127" s="217" t="s">
        <v>80</v>
      </c>
      <c r="AY127" s="19" t="s">
        <v>158</v>
      </c>
      <c r="BE127" s="218">
        <f>IF(N127="základní",J127,0)</f>
        <v>0</v>
      </c>
      <c r="BF127" s="218">
        <f>IF(N127="snížená",J127,0)</f>
        <v>0</v>
      </c>
      <c r="BG127" s="218">
        <f>IF(N127="zákl. přenesená",J127,0)</f>
        <v>0</v>
      </c>
      <c r="BH127" s="218">
        <f>IF(N127="sníž. přenesená",J127,0)</f>
        <v>0</v>
      </c>
      <c r="BI127" s="218">
        <f>IF(N127="nulová",J127,0)</f>
        <v>0</v>
      </c>
      <c r="BJ127" s="19" t="s">
        <v>78</v>
      </c>
      <c r="BK127" s="218">
        <f>ROUND(I127*H127,2)</f>
        <v>0</v>
      </c>
      <c r="BL127" s="19" t="s">
        <v>165</v>
      </c>
      <c r="BM127" s="217" t="s">
        <v>1304</v>
      </c>
    </row>
    <row r="128" s="2" customFormat="1">
      <c r="A128" s="40"/>
      <c r="B128" s="41"/>
      <c r="C128" s="42"/>
      <c r="D128" s="219" t="s">
        <v>167</v>
      </c>
      <c r="E128" s="42"/>
      <c r="F128" s="220" t="s">
        <v>1038</v>
      </c>
      <c r="G128" s="42"/>
      <c r="H128" s="42"/>
      <c r="I128" s="221"/>
      <c r="J128" s="42"/>
      <c r="K128" s="42"/>
      <c r="L128" s="46"/>
      <c r="M128" s="222"/>
      <c r="N128" s="223"/>
      <c r="O128" s="86"/>
      <c r="P128" s="86"/>
      <c r="Q128" s="86"/>
      <c r="R128" s="86"/>
      <c r="S128" s="86"/>
      <c r="T128" s="87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T128" s="19" t="s">
        <v>167</v>
      </c>
      <c r="AU128" s="19" t="s">
        <v>80</v>
      </c>
    </row>
    <row r="129" s="14" customFormat="1">
      <c r="A129" s="14"/>
      <c r="B129" s="235"/>
      <c r="C129" s="236"/>
      <c r="D129" s="226" t="s">
        <v>169</v>
      </c>
      <c r="E129" s="237" t="s">
        <v>19</v>
      </c>
      <c r="F129" s="238" t="s">
        <v>1305</v>
      </c>
      <c r="G129" s="236"/>
      <c r="H129" s="239">
        <v>3</v>
      </c>
      <c r="I129" s="240"/>
      <c r="J129" s="236"/>
      <c r="K129" s="236"/>
      <c r="L129" s="241"/>
      <c r="M129" s="242"/>
      <c r="N129" s="243"/>
      <c r="O129" s="243"/>
      <c r="P129" s="243"/>
      <c r="Q129" s="243"/>
      <c r="R129" s="243"/>
      <c r="S129" s="243"/>
      <c r="T129" s="24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45" t="s">
        <v>169</v>
      </c>
      <c r="AU129" s="245" t="s">
        <v>80</v>
      </c>
      <c r="AV129" s="14" t="s">
        <v>80</v>
      </c>
      <c r="AW129" s="14" t="s">
        <v>171</v>
      </c>
      <c r="AX129" s="14" t="s">
        <v>70</v>
      </c>
      <c r="AY129" s="245" t="s">
        <v>158</v>
      </c>
    </row>
    <row r="130" s="2" customFormat="1" ht="22.2" customHeight="1">
      <c r="A130" s="40"/>
      <c r="B130" s="41"/>
      <c r="C130" s="206" t="s">
        <v>231</v>
      </c>
      <c r="D130" s="206" t="s">
        <v>160</v>
      </c>
      <c r="E130" s="207" t="s">
        <v>1306</v>
      </c>
      <c r="F130" s="208" t="s">
        <v>1307</v>
      </c>
      <c r="G130" s="209" t="s">
        <v>223</v>
      </c>
      <c r="H130" s="210">
        <v>277</v>
      </c>
      <c r="I130" s="211"/>
      <c r="J130" s="212">
        <f>ROUND(I130*H130,2)</f>
        <v>0</v>
      </c>
      <c r="K130" s="208" t="s">
        <v>164</v>
      </c>
      <c r="L130" s="46"/>
      <c r="M130" s="213" t="s">
        <v>19</v>
      </c>
      <c r="N130" s="214" t="s">
        <v>41</v>
      </c>
      <c r="O130" s="86"/>
      <c r="P130" s="215">
        <f>O130*H130</f>
        <v>0</v>
      </c>
      <c r="Q130" s="215">
        <v>0</v>
      </c>
      <c r="R130" s="215">
        <f>Q130*H130</f>
        <v>0</v>
      </c>
      <c r="S130" s="215">
        <v>0</v>
      </c>
      <c r="T130" s="216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17" t="s">
        <v>165</v>
      </c>
      <c r="AT130" s="217" t="s">
        <v>160</v>
      </c>
      <c r="AU130" s="217" t="s">
        <v>80</v>
      </c>
      <c r="AY130" s="19" t="s">
        <v>158</v>
      </c>
      <c r="BE130" s="218">
        <f>IF(N130="základní",J130,0)</f>
        <v>0</v>
      </c>
      <c r="BF130" s="218">
        <f>IF(N130="snížená",J130,0)</f>
        <v>0</v>
      </c>
      <c r="BG130" s="218">
        <f>IF(N130="zákl. přenesená",J130,0)</f>
        <v>0</v>
      </c>
      <c r="BH130" s="218">
        <f>IF(N130="sníž. přenesená",J130,0)</f>
        <v>0</v>
      </c>
      <c r="BI130" s="218">
        <f>IF(N130="nulová",J130,0)</f>
        <v>0</v>
      </c>
      <c r="BJ130" s="19" t="s">
        <v>78</v>
      </c>
      <c r="BK130" s="218">
        <f>ROUND(I130*H130,2)</f>
        <v>0</v>
      </c>
      <c r="BL130" s="19" t="s">
        <v>165</v>
      </c>
      <c r="BM130" s="217" t="s">
        <v>1308</v>
      </c>
    </row>
    <row r="131" s="2" customFormat="1">
      <c r="A131" s="40"/>
      <c r="B131" s="41"/>
      <c r="C131" s="42"/>
      <c r="D131" s="219" t="s">
        <v>167</v>
      </c>
      <c r="E131" s="42"/>
      <c r="F131" s="220" t="s">
        <v>1309</v>
      </c>
      <c r="G131" s="42"/>
      <c r="H131" s="42"/>
      <c r="I131" s="221"/>
      <c r="J131" s="42"/>
      <c r="K131" s="42"/>
      <c r="L131" s="46"/>
      <c r="M131" s="222"/>
      <c r="N131" s="223"/>
      <c r="O131" s="86"/>
      <c r="P131" s="86"/>
      <c r="Q131" s="86"/>
      <c r="R131" s="86"/>
      <c r="S131" s="86"/>
      <c r="T131" s="87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T131" s="19" t="s">
        <v>167</v>
      </c>
      <c r="AU131" s="19" t="s">
        <v>80</v>
      </c>
    </row>
    <row r="132" s="13" customFormat="1">
      <c r="A132" s="13"/>
      <c r="B132" s="224"/>
      <c r="C132" s="225"/>
      <c r="D132" s="226" t="s">
        <v>169</v>
      </c>
      <c r="E132" s="227" t="s">
        <v>19</v>
      </c>
      <c r="F132" s="228" t="s">
        <v>1299</v>
      </c>
      <c r="G132" s="225"/>
      <c r="H132" s="227" t="s">
        <v>19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34" t="s">
        <v>169</v>
      </c>
      <c r="AU132" s="234" t="s">
        <v>80</v>
      </c>
      <c r="AV132" s="13" t="s">
        <v>78</v>
      </c>
      <c r="AW132" s="13" t="s">
        <v>171</v>
      </c>
      <c r="AX132" s="13" t="s">
        <v>70</v>
      </c>
      <c r="AY132" s="234" t="s">
        <v>158</v>
      </c>
    </row>
    <row r="133" s="14" customFormat="1">
      <c r="A133" s="14"/>
      <c r="B133" s="235"/>
      <c r="C133" s="236"/>
      <c r="D133" s="226" t="s">
        <v>169</v>
      </c>
      <c r="E133" s="237" t="s">
        <v>19</v>
      </c>
      <c r="F133" s="238" t="s">
        <v>1310</v>
      </c>
      <c r="G133" s="236"/>
      <c r="H133" s="239">
        <v>200</v>
      </c>
      <c r="I133" s="240"/>
      <c r="J133" s="236"/>
      <c r="K133" s="236"/>
      <c r="L133" s="241"/>
      <c r="M133" s="242"/>
      <c r="N133" s="243"/>
      <c r="O133" s="243"/>
      <c r="P133" s="243"/>
      <c r="Q133" s="243"/>
      <c r="R133" s="243"/>
      <c r="S133" s="243"/>
      <c r="T133" s="24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45" t="s">
        <v>169</v>
      </c>
      <c r="AU133" s="245" t="s">
        <v>80</v>
      </c>
      <c r="AV133" s="14" t="s">
        <v>80</v>
      </c>
      <c r="AW133" s="14" t="s">
        <v>171</v>
      </c>
      <c r="AX133" s="14" t="s">
        <v>70</v>
      </c>
      <c r="AY133" s="245" t="s">
        <v>158</v>
      </c>
    </row>
    <row r="134" s="14" customFormat="1">
      <c r="A134" s="14"/>
      <c r="B134" s="235"/>
      <c r="C134" s="236"/>
      <c r="D134" s="226" t="s">
        <v>169</v>
      </c>
      <c r="E134" s="237" t="s">
        <v>19</v>
      </c>
      <c r="F134" s="238" t="s">
        <v>1311</v>
      </c>
      <c r="G134" s="236"/>
      <c r="H134" s="239">
        <v>77</v>
      </c>
      <c r="I134" s="240"/>
      <c r="J134" s="236"/>
      <c r="K134" s="236"/>
      <c r="L134" s="241"/>
      <c r="M134" s="242"/>
      <c r="N134" s="243"/>
      <c r="O134" s="243"/>
      <c r="P134" s="243"/>
      <c r="Q134" s="243"/>
      <c r="R134" s="243"/>
      <c r="S134" s="243"/>
      <c r="T134" s="24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45" t="s">
        <v>169</v>
      </c>
      <c r="AU134" s="245" t="s">
        <v>80</v>
      </c>
      <c r="AV134" s="14" t="s">
        <v>80</v>
      </c>
      <c r="AW134" s="14" t="s">
        <v>171</v>
      </c>
      <c r="AX134" s="14" t="s">
        <v>70</v>
      </c>
      <c r="AY134" s="245" t="s">
        <v>158</v>
      </c>
    </row>
    <row r="135" s="2" customFormat="1" ht="22.2" customHeight="1">
      <c r="A135" s="40"/>
      <c r="B135" s="41"/>
      <c r="C135" s="206" t="s">
        <v>244</v>
      </c>
      <c r="D135" s="206" t="s">
        <v>160</v>
      </c>
      <c r="E135" s="207" t="s">
        <v>1312</v>
      </c>
      <c r="F135" s="208" t="s">
        <v>1313</v>
      </c>
      <c r="G135" s="209" t="s">
        <v>234</v>
      </c>
      <c r="H135" s="210">
        <v>16.617000000000001</v>
      </c>
      <c r="I135" s="211"/>
      <c r="J135" s="212">
        <f>ROUND(I135*H135,2)</f>
        <v>0</v>
      </c>
      <c r="K135" s="208" t="s">
        <v>164</v>
      </c>
      <c r="L135" s="46"/>
      <c r="M135" s="213" t="s">
        <v>19</v>
      </c>
      <c r="N135" s="214" t="s">
        <v>41</v>
      </c>
      <c r="O135" s="86"/>
      <c r="P135" s="215">
        <f>O135*H135</f>
        <v>0</v>
      </c>
      <c r="Q135" s="215">
        <v>0</v>
      </c>
      <c r="R135" s="215">
        <f>Q135*H135</f>
        <v>0</v>
      </c>
      <c r="S135" s="215">
        <v>0</v>
      </c>
      <c r="T135" s="216">
        <f>S135*H135</f>
        <v>0</v>
      </c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R135" s="217" t="s">
        <v>165</v>
      </c>
      <c r="AT135" s="217" t="s">
        <v>160</v>
      </c>
      <c r="AU135" s="217" t="s">
        <v>80</v>
      </c>
      <c r="AY135" s="19" t="s">
        <v>158</v>
      </c>
      <c r="BE135" s="218">
        <f>IF(N135="základní",J135,0)</f>
        <v>0</v>
      </c>
      <c r="BF135" s="218">
        <f>IF(N135="snížená",J135,0)</f>
        <v>0</v>
      </c>
      <c r="BG135" s="218">
        <f>IF(N135="zákl. přenesená",J135,0)</f>
        <v>0</v>
      </c>
      <c r="BH135" s="218">
        <f>IF(N135="sníž. přenesená",J135,0)</f>
        <v>0</v>
      </c>
      <c r="BI135" s="218">
        <f>IF(N135="nulová",J135,0)</f>
        <v>0</v>
      </c>
      <c r="BJ135" s="19" t="s">
        <v>78</v>
      </c>
      <c r="BK135" s="218">
        <f>ROUND(I135*H135,2)</f>
        <v>0</v>
      </c>
      <c r="BL135" s="19" t="s">
        <v>165</v>
      </c>
      <c r="BM135" s="217" t="s">
        <v>1314</v>
      </c>
    </row>
    <row r="136" s="2" customFormat="1">
      <c r="A136" s="40"/>
      <c r="B136" s="41"/>
      <c r="C136" s="42"/>
      <c r="D136" s="219" t="s">
        <v>167</v>
      </c>
      <c r="E136" s="42"/>
      <c r="F136" s="220" t="s">
        <v>1315</v>
      </c>
      <c r="G136" s="42"/>
      <c r="H136" s="42"/>
      <c r="I136" s="221"/>
      <c r="J136" s="42"/>
      <c r="K136" s="42"/>
      <c r="L136" s="46"/>
      <c r="M136" s="222"/>
      <c r="N136" s="223"/>
      <c r="O136" s="86"/>
      <c r="P136" s="86"/>
      <c r="Q136" s="86"/>
      <c r="R136" s="86"/>
      <c r="S136" s="86"/>
      <c r="T136" s="87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T136" s="19" t="s">
        <v>167</v>
      </c>
      <c r="AU136" s="19" t="s">
        <v>80</v>
      </c>
    </row>
    <row r="137" s="13" customFormat="1">
      <c r="A137" s="13"/>
      <c r="B137" s="224"/>
      <c r="C137" s="225"/>
      <c r="D137" s="226" t="s">
        <v>169</v>
      </c>
      <c r="E137" s="227" t="s">
        <v>19</v>
      </c>
      <c r="F137" s="228" t="s">
        <v>1044</v>
      </c>
      <c r="G137" s="225"/>
      <c r="H137" s="227" t="s">
        <v>19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34" t="s">
        <v>169</v>
      </c>
      <c r="AU137" s="234" t="s">
        <v>80</v>
      </c>
      <c r="AV137" s="13" t="s">
        <v>78</v>
      </c>
      <c r="AW137" s="13" t="s">
        <v>171</v>
      </c>
      <c r="AX137" s="13" t="s">
        <v>70</v>
      </c>
      <c r="AY137" s="234" t="s">
        <v>158</v>
      </c>
    </row>
    <row r="138" s="13" customFormat="1">
      <c r="A138" s="13"/>
      <c r="B138" s="224"/>
      <c r="C138" s="225"/>
      <c r="D138" s="226" t="s">
        <v>169</v>
      </c>
      <c r="E138" s="227" t="s">
        <v>19</v>
      </c>
      <c r="F138" s="228" t="s">
        <v>1316</v>
      </c>
      <c r="G138" s="225"/>
      <c r="H138" s="227" t="s">
        <v>19</v>
      </c>
      <c r="I138" s="229"/>
      <c r="J138" s="225"/>
      <c r="K138" s="225"/>
      <c r="L138" s="230"/>
      <c r="M138" s="231"/>
      <c r="N138" s="232"/>
      <c r="O138" s="232"/>
      <c r="P138" s="232"/>
      <c r="Q138" s="232"/>
      <c r="R138" s="232"/>
      <c r="S138" s="232"/>
      <c r="T138" s="23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34" t="s">
        <v>169</v>
      </c>
      <c r="AU138" s="234" t="s">
        <v>80</v>
      </c>
      <c r="AV138" s="13" t="s">
        <v>78</v>
      </c>
      <c r="AW138" s="13" t="s">
        <v>171</v>
      </c>
      <c r="AX138" s="13" t="s">
        <v>70</v>
      </c>
      <c r="AY138" s="234" t="s">
        <v>158</v>
      </c>
    </row>
    <row r="139" s="14" customFormat="1">
      <c r="A139" s="14"/>
      <c r="B139" s="235"/>
      <c r="C139" s="236"/>
      <c r="D139" s="226" t="s">
        <v>169</v>
      </c>
      <c r="E139" s="237" t="s">
        <v>19</v>
      </c>
      <c r="F139" s="238" t="s">
        <v>1317</v>
      </c>
      <c r="G139" s="236"/>
      <c r="H139" s="239">
        <v>21.400000000000002</v>
      </c>
      <c r="I139" s="240"/>
      <c r="J139" s="236"/>
      <c r="K139" s="236"/>
      <c r="L139" s="241"/>
      <c r="M139" s="242"/>
      <c r="N139" s="243"/>
      <c r="O139" s="243"/>
      <c r="P139" s="243"/>
      <c r="Q139" s="243"/>
      <c r="R139" s="243"/>
      <c r="S139" s="243"/>
      <c r="T139" s="24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45" t="s">
        <v>169</v>
      </c>
      <c r="AU139" s="245" t="s">
        <v>80</v>
      </c>
      <c r="AV139" s="14" t="s">
        <v>80</v>
      </c>
      <c r="AW139" s="14" t="s">
        <v>171</v>
      </c>
      <c r="AX139" s="14" t="s">
        <v>70</v>
      </c>
      <c r="AY139" s="245" t="s">
        <v>158</v>
      </c>
    </row>
    <row r="140" s="14" customFormat="1">
      <c r="A140" s="14"/>
      <c r="B140" s="235"/>
      <c r="C140" s="236"/>
      <c r="D140" s="226" t="s">
        <v>169</v>
      </c>
      <c r="E140" s="237" t="s">
        <v>19</v>
      </c>
      <c r="F140" s="238" t="s">
        <v>1318</v>
      </c>
      <c r="G140" s="236"/>
      <c r="H140" s="239">
        <v>21</v>
      </c>
      <c r="I140" s="240"/>
      <c r="J140" s="236"/>
      <c r="K140" s="236"/>
      <c r="L140" s="241"/>
      <c r="M140" s="242"/>
      <c r="N140" s="243"/>
      <c r="O140" s="243"/>
      <c r="P140" s="243"/>
      <c r="Q140" s="243"/>
      <c r="R140" s="243"/>
      <c r="S140" s="243"/>
      <c r="T140" s="24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45" t="s">
        <v>169</v>
      </c>
      <c r="AU140" s="245" t="s">
        <v>80</v>
      </c>
      <c r="AV140" s="14" t="s">
        <v>80</v>
      </c>
      <c r="AW140" s="14" t="s">
        <v>171</v>
      </c>
      <c r="AX140" s="14" t="s">
        <v>70</v>
      </c>
      <c r="AY140" s="245" t="s">
        <v>158</v>
      </c>
    </row>
    <row r="141" s="14" customFormat="1">
      <c r="A141" s="14"/>
      <c r="B141" s="235"/>
      <c r="C141" s="236"/>
      <c r="D141" s="226" t="s">
        <v>169</v>
      </c>
      <c r="E141" s="237" t="s">
        <v>19</v>
      </c>
      <c r="F141" s="238" t="s">
        <v>1319</v>
      </c>
      <c r="G141" s="236"/>
      <c r="H141" s="239">
        <v>31.480000000000004</v>
      </c>
      <c r="I141" s="240"/>
      <c r="J141" s="236"/>
      <c r="K141" s="236"/>
      <c r="L141" s="241"/>
      <c r="M141" s="242"/>
      <c r="N141" s="243"/>
      <c r="O141" s="243"/>
      <c r="P141" s="243"/>
      <c r="Q141" s="243"/>
      <c r="R141" s="243"/>
      <c r="S141" s="243"/>
      <c r="T141" s="24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45" t="s">
        <v>169</v>
      </c>
      <c r="AU141" s="245" t="s">
        <v>80</v>
      </c>
      <c r="AV141" s="14" t="s">
        <v>80</v>
      </c>
      <c r="AW141" s="14" t="s">
        <v>171</v>
      </c>
      <c r="AX141" s="14" t="s">
        <v>70</v>
      </c>
      <c r="AY141" s="245" t="s">
        <v>158</v>
      </c>
    </row>
    <row r="142" s="14" customFormat="1">
      <c r="A142" s="14"/>
      <c r="B142" s="235"/>
      <c r="C142" s="236"/>
      <c r="D142" s="226" t="s">
        <v>169</v>
      </c>
      <c r="E142" s="237" t="s">
        <v>19</v>
      </c>
      <c r="F142" s="238" t="s">
        <v>1320</v>
      </c>
      <c r="G142" s="236"/>
      <c r="H142" s="239">
        <v>36.899999999999999</v>
      </c>
      <c r="I142" s="240"/>
      <c r="J142" s="236"/>
      <c r="K142" s="236"/>
      <c r="L142" s="241"/>
      <c r="M142" s="242"/>
      <c r="N142" s="243"/>
      <c r="O142" s="243"/>
      <c r="P142" s="243"/>
      <c r="Q142" s="243"/>
      <c r="R142" s="243"/>
      <c r="S142" s="243"/>
      <c r="T142" s="24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45" t="s">
        <v>169</v>
      </c>
      <c r="AU142" s="245" t="s">
        <v>80</v>
      </c>
      <c r="AV142" s="14" t="s">
        <v>80</v>
      </c>
      <c r="AW142" s="14" t="s">
        <v>171</v>
      </c>
      <c r="AX142" s="14" t="s">
        <v>70</v>
      </c>
      <c r="AY142" s="245" t="s">
        <v>158</v>
      </c>
    </row>
    <row r="143" s="14" customFormat="1">
      <c r="A143" s="14"/>
      <c r="B143" s="235"/>
      <c r="C143" s="236"/>
      <c r="D143" s="226" t="s">
        <v>169</v>
      </c>
      <c r="E143" s="236"/>
      <c r="F143" s="238" t="s">
        <v>1321</v>
      </c>
      <c r="G143" s="236"/>
      <c r="H143" s="239">
        <v>16.617000000000001</v>
      </c>
      <c r="I143" s="240"/>
      <c r="J143" s="236"/>
      <c r="K143" s="236"/>
      <c r="L143" s="241"/>
      <c r="M143" s="242"/>
      <c r="N143" s="243"/>
      <c r="O143" s="243"/>
      <c r="P143" s="243"/>
      <c r="Q143" s="243"/>
      <c r="R143" s="243"/>
      <c r="S143" s="243"/>
      <c r="T143" s="24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45" t="s">
        <v>169</v>
      </c>
      <c r="AU143" s="245" t="s">
        <v>80</v>
      </c>
      <c r="AV143" s="14" t="s">
        <v>80</v>
      </c>
      <c r="AW143" s="14" t="s">
        <v>4</v>
      </c>
      <c r="AX143" s="14" t="s">
        <v>78</v>
      </c>
      <c r="AY143" s="245" t="s">
        <v>158</v>
      </c>
    </row>
    <row r="144" s="2" customFormat="1" ht="22.2" customHeight="1">
      <c r="A144" s="40"/>
      <c r="B144" s="41"/>
      <c r="C144" s="206" t="s">
        <v>8</v>
      </c>
      <c r="D144" s="206" t="s">
        <v>160</v>
      </c>
      <c r="E144" s="207" t="s">
        <v>1322</v>
      </c>
      <c r="F144" s="208" t="s">
        <v>1323</v>
      </c>
      <c r="G144" s="209" t="s">
        <v>234</v>
      </c>
      <c r="H144" s="210">
        <v>16.617000000000001</v>
      </c>
      <c r="I144" s="211"/>
      <c r="J144" s="212">
        <f>ROUND(I144*H144,2)</f>
        <v>0</v>
      </c>
      <c r="K144" s="208" t="s">
        <v>164</v>
      </c>
      <c r="L144" s="46"/>
      <c r="M144" s="213" t="s">
        <v>19</v>
      </c>
      <c r="N144" s="214" t="s">
        <v>41</v>
      </c>
      <c r="O144" s="86"/>
      <c r="P144" s="215">
        <f>O144*H144</f>
        <v>0</v>
      </c>
      <c r="Q144" s="215">
        <v>0</v>
      </c>
      <c r="R144" s="215">
        <f>Q144*H144</f>
        <v>0</v>
      </c>
      <c r="S144" s="215">
        <v>0</v>
      </c>
      <c r="T144" s="21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17" t="s">
        <v>165</v>
      </c>
      <c r="AT144" s="217" t="s">
        <v>160</v>
      </c>
      <c r="AU144" s="217" t="s">
        <v>80</v>
      </c>
      <c r="AY144" s="19" t="s">
        <v>158</v>
      </c>
      <c r="BE144" s="218">
        <f>IF(N144="základní",J144,0)</f>
        <v>0</v>
      </c>
      <c r="BF144" s="218">
        <f>IF(N144="snížená",J144,0)</f>
        <v>0</v>
      </c>
      <c r="BG144" s="218">
        <f>IF(N144="zákl. přenesená",J144,0)</f>
        <v>0</v>
      </c>
      <c r="BH144" s="218">
        <f>IF(N144="sníž. přenesená",J144,0)</f>
        <v>0</v>
      </c>
      <c r="BI144" s="218">
        <f>IF(N144="nulová",J144,0)</f>
        <v>0</v>
      </c>
      <c r="BJ144" s="19" t="s">
        <v>78</v>
      </c>
      <c r="BK144" s="218">
        <f>ROUND(I144*H144,2)</f>
        <v>0</v>
      </c>
      <c r="BL144" s="19" t="s">
        <v>165</v>
      </c>
      <c r="BM144" s="217" t="s">
        <v>1324</v>
      </c>
    </row>
    <row r="145" s="2" customFormat="1">
      <c r="A145" s="40"/>
      <c r="B145" s="41"/>
      <c r="C145" s="42"/>
      <c r="D145" s="219" t="s">
        <v>167</v>
      </c>
      <c r="E145" s="42"/>
      <c r="F145" s="220" t="s">
        <v>1325</v>
      </c>
      <c r="G145" s="42"/>
      <c r="H145" s="42"/>
      <c r="I145" s="221"/>
      <c r="J145" s="42"/>
      <c r="K145" s="42"/>
      <c r="L145" s="46"/>
      <c r="M145" s="222"/>
      <c r="N145" s="22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167</v>
      </c>
      <c r="AU145" s="19" t="s">
        <v>80</v>
      </c>
    </row>
    <row r="146" s="13" customFormat="1">
      <c r="A146" s="13"/>
      <c r="B146" s="224"/>
      <c r="C146" s="225"/>
      <c r="D146" s="226" t="s">
        <v>169</v>
      </c>
      <c r="E146" s="227" t="s">
        <v>19</v>
      </c>
      <c r="F146" s="228" t="s">
        <v>1051</v>
      </c>
      <c r="G146" s="225"/>
      <c r="H146" s="227" t="s">
        <v>19</v>
      </c>
      <c r="I146" s="229"/>
      <c r="J146" s="225"/>
      <c r="K146" s="225"/>
      <c r="L146" s="230"/>
      <c r="M146" s="231"/>
      <c r="N146" s="232"/>
      <c r="O146" s="232"/>
      <c r="P146" s="232"/>
      <c r="Q146" s="232"/>
      <c r="R146" s="232"/>
      <c r="S146" s="232"/>
      <c r="T146" s="23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34" t="s">
        <v>169</v>
      </c>
      <c r="AU146" s="234" t="s">
        <v>80</v>
      </c>
      <c r="AV146" s="13" t="s">
        <v>78</v>
      </c>
      <c r="AW146" s="13" t="s">
        <v>171</v>
      </c>
      <c r="AX146" s="13" t="s">
        <v>70</v>
      </c>
      <c r="AY146" s="234" t="s">
        <v>158</v>
      </c>
    </row>
    <row r="147" s="13" customFormat="1">
      <c r="A147" s="13"/>
      <c r="B147" s="224"/>
      <c r="C147" s="225"/>
      <c r="D147" s="226" t="s">
        <v>169</v>
      </c>
      <c r="E147" s="227" t="s">
        <v>19</v>
      </c>
      <c r="F147" s="228" t="s">
        <v>1316</v>
      </c>
      <c r="G147" s="225"/>
      <c r="H147" s="227" t="s">
        <v>19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34" t="s">
        <v>169</v>
      </c>
      <c r="AU147" s="234" t="s">
        <v>80</v>
      </c>
      <c r="AV147" s="13" t="s">
        <v>78</v>
      </c>
      <c r="AW147" s="13" t="s">
        <v>171</v>
      </c>
      <c r="AX147" s="13" t="s">
        <v>70</v>
      </c>
      <c r="AY147" s="234" t="s">
        <v>158</v>
      </c>
    </row>
    <row r="148" s="14" customFormat="1">
      <c r="A148" s="14"/>
      <c r="B148" s="235"/>
      <c r="C148" s="236"/>
      <c r="D148" s="226" t="s">
        <v>169</v>
      </c>
      <c r="E148" s="237" t="s">
        <v>19</v>
      </c>
      <c r="F148" s="238" t="s">
        <v>1317</v>
      </c>
      <c r="G148" s="236"/>
      <c r="H148" s="239">
        <v>21.400000000000002</v>
      </c>
      <c r="I148" s="240"/>
      <c r="J148" s="236"/>
      <c r="K148" s="236"/>
      <c r="L148" s="241"/>
      <c r="M148" s="242"/>
      <c r="N148" s="243"/>
      <c r="O148" s="243"/>
      <c r="P148" s="243"/>
      <c r="Q148" s="243"/>
      <c r="R148" s="243"/>
      <c r="S148" s="243"/>
      <c r="T148" s="24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45" t="s">
        <v>169</v>
      </c>
      <c r="AU148" s="245" t="s">
        <v>80</v>
      </c>
      <c r="AV148" s="14" t="s">
        <v>80</v>
      </c>
      <c r="AW148" s="14" t="s">
        <v>171</v>
      </c>
      <c r="AX148" s="14" t="s">
        <v>70</v>
      </c>
      <c r="AY148" s="245" t="s">
        <v>158</v>
      </c>
    </row>
    <row r="149" s="14" customFormat="1">
      <c r="A149" s="14"/>
      <c r="B149" s="235"/>
      <c r="C149" s="236"/>
      <c r="D149" s="226" t="s">
        <v>169</v>
      </c>
      <c r="E149" s="237" t="s">
        <v>19</v>
      </c>
      <c r="F149" s="238" t="s">
        <v>1318</v>
      </c>
      <c r="G149" s="236"/>
      <c r="H149" s="239">
        <v>21</v>
      </c>
      <c r="I149" s="240"/>
      <c r="J149" s="236"/>
      <c r="K149" s="236"/>
      <c r="L149" s="241"/>
      <c r="M149" s="242"/>
      <c r="N149" s="243"/>
      <c r="O149" s="243"/>
      <c r="P149" s="243"/>
      <c r="Q149" s="243"/>
      <c r="R149" s="243"/>
      <c r="S149" s="243"/>
      <c r="T149" s="24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45" t="s">
        <v>169</v>
      </c>
      <c r="AU149" s="245" t="s">
        <v>80</v>
      </c>
      <c r="AV149" s="14" t="s">
        <v>80</v>
      </c>
      <c r="AW149" s="14" t="s">
        <v>171</v>
      </c>
      <c r="AX149" s="14" t="s">
        <v>70</v>
      </c>
      <c r="AY149" s="245" t="s">
        <v>158</v>
      </c>
    </row>
    <row r="150" s="14" customFormat="1">
      <c r="A150" s="14"/>
      <c r="B150" s="235"/>
      <c r="C150" s="236"/>
      <c r="D150" s="226" t="s">
        <v>169</v>
      </c>
      <c r="E150" s="237" t="s">
        <v>19</v>
      </c>
      <c r="F150" s="238" t="s">
        <v>1319</v>
      </c>
      <c r="G150" s="236"/>
      <c r="H150" s="239">
        <v>31.480000000000004</v>
      </c>
      <c r="I150" s="240"/>
      <c r="J150" s="236"/>
      <c r="K150" s="236"/>
      <c r="L150" s="241"/>
      <c r="M150" s="242"/>
      <c r="N150" s="243"/>
      <c r="O150" s="243"/>
      <c r="P150" s="243"/>
      <c r="Q150" s="243"/>
      <c r="R150" s="243"/>
      <c r="S150" s="243"/>
      <c r="T150" s="24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45" t="s">
        <v>169</v>
      </c>
      <c r="AU150" s="245" t="s">
        <v>80</v>
      </c>
      <c r="AV150" s="14" t="s">
        <v>80</v>
      </c>
      <c r="AW150" s="14" t="s">
        <v>171</v>
      </c>
      <c r="AX150" s="14" t="s">
        <v>70</v>
      </c>
      <c r="AY150" s="245" t="s">
        <v>158</v>
      </c>
    </row>
    <row r="151" s="14" customFormat="1">
      <c r="A151" s="14"/>
      <c r="B151" s="235"/>
      <c r="C151" s="236"/>
      <c r="D151" s="226" t="s">
        <v>169</v>
      </c>
      <c r="E151" s="237" t="s">
        <v>19</v>
      </c>
      <c r="F151" s="238" t="s">
        <v>1320</v>
      </c>
      <c r="G151" s="236"/>
      <c r="H151" s="239">
        <v>36.899999999999999</v>
      </c>
      <c r="I151" s="240"/>
      <c r="J151" s="236"/>
      <c r="K151" s="236"/>
      <c r="L151" s="241"/>
      <c r="M151" s="242"/>
      <c r="N151" s="243"/>
      <c r="O151" s="243"/>
      <c r="P151" s="243"/>
      <c r="Q151" s="243"/>
      <c r="R151" s="243"/>
      <c r="S151" s="243"/>
      <c r="T151" s="24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45" t="s">
        <v>169</v>
      </c>
      <c r="AU151" s="245" t="s">
        <v>80</v>
      </c>
      <c r="AV151" s="14" t="s">
        <v>80</v>
      </c>
      <c r="AW151" s="14" t="s">
        <v>171</v>
      </c>
      <c r="AX151" s="14" t="s">
        <v>70</v>
      </c>
      <c r="AY151" s="245" t="s">
        <v>158</v>
      </c>
    </row>
    <row r="152" s="14" customFormat="1">
      <c r="A152" s="14"/>
      <c r="B152" s="235"/>
      <c r="C152" s="236"/>
      <c r="D152" s="226" t="s">
        <v>169</v>
      </c>
      <c r="E152" s="236"/>
      <c r="F152" s="238" t="s">
        <v>1321</v>
      </c>
      <c r="G152" s="236"/>
      <c r="H152" s="239">
        <v>16.617000000000001</v>
      </c>
      <c r="I152" s="240"/>
      <c r="J152" s="236"/>
      <c r="K152" s="236"/>
      <c r="L152" s="241"/>
      <c r="M152" s="242"/>
      <c r="N152" s="243"/>
      <c r="O152" s="243"/>
      <c r="P152" s="243"/>
      <c r="Q152" s="243"/>
      <c r="R152" s="243"/>
      <c r="S152" s="243"/>
      <c r="T152" s="24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45" t="s">
        <v>169</v>
      </c>
      <c r="AU152" s="245" t="s">
        <v>80</v>
      </c>
      <c r="AV152" s="14" t="s">
        <v>80</v>
      </c>
      <c r="AW152" s="14" t="s">
        <v>4</v>
      </c>
      <c r="AX152" s="14" t="s">
        <v>78</v>
      </c>
      <c r="AY152" s="245" t="s">
        <v>158</v>
      </c>
    </row>
    <row r="153" s="2" customFormat="1" ht="22.2" customHeight="1">
      <c r="A153" s="40"/>
      <c r="B153" s="41"/>
      <c r="C153" s="206" t="s">
        <v>257</v>
      </c>
      <c r="D153" s="206" t="s">
        <v>160</v>
      </c>
      <c r="E153" s="207" t="s">
        <v>1326</v>
      </c>
      <c r="F153" s="208" t="s">
        <v>1327</v>
      </c>
      <c r="G153" s="209" t="s">
        <v>234</v>
      </c>
      <c r="H153" s="210">
        <v>22.155999999999999</v>
      </c>
      <c r="I153" s="211"/>
      <c r="J153" s="212">
        <f>ROUND(I153*H153,2)</f>
        <v>0</v>
      </c>
      <c r="K153" s="208" t="s">
        <v>164</v>
      </c>
      <c r="L153" s="46"/>
      <c r="M153" s="213" t="s">
        <v>19</v>
      </c>
      <c r="N153" s="214" t="s">
        <v>41</v>
      </c>
      <c r="O153" s="86"/>
      <c r="P153" s="215">
        <f>O153*H153</f>
        <v>0</v>
      </c>
      <c r="Q153" s="215">
        <v>0</v>
      </c>
      <c r="R153" s="215">
        <f>Q153*H153</f>
        <v>0</v>
      </c>
      <c r="S153" s="215">
        <v>0</v>
      </c>
      <c r="T153" s="216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17" t="s">
        <v>165</v>
      </c>
      <c r="AT153" s="217" t="s">
        <v>160</v>
      </c>
      <c r="AU153" s="217" t="s">
        <v>80</v>
      </c>
      <c r="AY153" s="19" t="s">
        <v>158</v>
      </c>
      <c r="BE153" s="218">
        <f>IF(N153="základní",J153,0)</f>
        <v>0</v>
      </c>
      <c r="BF153" s="218">
        <f>IF(N153="snížená",J153,0)</f>
        <v>0</v>
      </c>
      <c r="BG153" s="218">
        <f>IF(N153="zákl. přenesená",J153,0)</f>
        <v>0</v>
      </c>
      <c r="BH153" s="218">
        <f>IF(N153="sníž. přenesená",J153,0)</f>
        <v>0</v>
      </c>
      <c r="BI153" s="218">
        <f>IF(N153="nulová",J153,0)</f>
        <v>0</v>
      </c>
      <c r="BJ153" s="19" t="s">
        <v>78</v>
      </c>
      <c r="BK153" s="218">
        <f>ROUND(I153*H153,2)</f>
        <v>0</v>
      </c>
      <c r="BL153" s="19" t="s">
        <v>165</v>
      </c>
      <c r="BM153" s="217" t="s">
        <v>1328</v>
      </c>
    </row>
    <row r="154" s="2" customFormat="1">
      <c r="A154" s="40"/>
      <c r="B154" s="41"/>
      <c r="C154" s="42"/>
      <c r="D154" s="219" t="s">
        <v>167</v>
      </c>
      <c r="E154" s="42"/>
      <c r="F154" s="220" t="s">
        <v>1329</v>
      </c>
      <c r="G154" s="42"/>
      <c r="H154" s="42"/>
      <c r="I154" s="221"/>
      <c r="J154" s="42"/>
      <c r="K154" s="42"/>
      <c r="L154" s="46"/>
      <c r="M154" s="222"/>
      <c r="N154" s="22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167</v>
      </c>
      <c r="AU154" s="19" t="s">
        <v>80</v>
      </c>
    </row>
    <row r="155" s="13" customFormat="1">
      <c r="A155" s="13"/>
      <c r="B155" s="224"/>
      <c r="C155" s="225"/>
      <c r="D155" s="226" t="s">
        <v>169</v>
      </c>
      <c r="E155" s="227" t="s">
        <v>19</v>
      </c>
      <c r="F155" s="228" t="s">
        <v>1330</v>
      </c>
      <c r="G155" s="225"/>
      <c r="H155" s="227" t="s">
        <v>19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34" t="s">
        <v>169</v>
      </c>
      <c r="AU155" s="234" t="s">
        <v>80</v>
      </c>
      <c r="AV155" s="13" t="s">
        <v>78</v>
      </c>
      <c r="AW155" s="13" t="s">
        <v>171</v>
      </c>
      <c r="AX155" s="13" t="s">
        <v>70</v>
      </c>
      <c r="AY155" s="234" t="s">
        <v>158</v>
      </c>
    </row>
    <row r="156" s="13" customFormat="1">
      <c r="A156" s="13"/>
      <c r="B156" s="224"/>
      <c r="C156" s="225"/>
      <c r="D156" s="226" t="s">
        <v>169</v>
      </c>
      <c r="E156" s="227" t="s">
        <v>19</v>
      </c>
      <c r="F156" s="228" t="s">
        <v>1316</v>
      </c>
      <c r="G156" s="225"/>
      <c r="H156" s="227" t="s">
        <v>19</v>
      </c>
      <c r="I156" s="229"/>
      <c r="J156" s="225"/>
      <c r="K156" s="225"/>
      <c r="L156" s="230"/>
      <c r="M156" s="231"/>
      <c r="N156" s="232"/>
      <c r="O156" s="232"/>
      <c r="P156" s="232"/>
      <c r="Q156" s="232"/>
      <c r="R156" s="232"/>
      <c r="S156" s="232"/>
      <c r="T156" s="23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34" t="s">
        <v>169</v>
      </c>
      <c r="AU156" s="234" t="s">
        <v>80</v>
      </c>
      <c r="AV156" s="13" t="s">
        <v>78</v>
      </c>
      <c r="AW156" s="13" t="s">
        <v>171</v>
      </c>
      <c r="AX156" s="13" t="s">
        <v>70</v>
      </c>
      <c r="AY156" s="234" t="s">
        <v>158</v>
      </c>
    </row>
    <row r="157" s="14" customFormat="1">
      <c r="A157" s="14"/>
      <c r="B157" s="235"/>
      <c r="C157" s="236"/>
      <c r="D157" s="226" t="s">
        <v>169</v>
      </c>
      <c r="E157" s="237" t="s">
        <v>19</v>
      </c>
      <c r="F157" s="238" t="s">
        <v>1317</v>
      </c>
      <c r="G157" s="236"/>
      <c r="H157" s="239">
        <v>21.400000000000002</v>
      </c>
      <c r="I157" s="240"/>
      <c r="J157" s="236"/>
      <c r="K157" s="236"/>
      <c r="L157" s="241"/>
      <c r="M157" s="242"/>
      <c r="N157" s="243"/>
      <c r="O157" s="243"/>
      <c r="P157" s="243"/>
      <c r="Q157" s="243"/>
      <c r="R157" s="243"/>
      <c r="S157" s="243"/>
      <c r="T157" s="24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45" t="s">
        <v>169</v>
      </c>
      <c r="AU157" s="245" t="s">
        <v>80</v>
      </c>
      <c r="AV157" s="14" t="s">
        <v>80</v>
      </c>
      <c r="AW157" s="14" t="s">
        <v>171</v>
      </c>
      <c r="AX157" s="14" t="s">
        <v>70</v>
      </c>
      <c r="AY157" s="245" t="s">
        <v>158</v>
      </c>
    </row>
    <row r="158" s="14" customFormat="1">
      <c r="A158" s="14"/>
      <c r="B158" s="235"/>
      <c r="C158" s="236"/>
      <c r="D158" s="226" t="s">
        <v>169</v>
      </c>
      <c r="E158" s="237" t="s">
        <v>19</v>
      </c>
      <c r="F158" s="238" t="s">
        <v>1318</v>
      </c>
      <c r="G158" s="236"/>
      <c r="H158" s="239">
        <v>21</v>
      </c>
      <c r="I158" s="240"/>
      <c r="J158" s="236"/>
      <c r="K158" s="236"/>
      <c r="L158" s="241"/>
      <c r="M158" s="242"/>
      <c r="N158" s="243"/>
      <c r="O158" s="243"/>
      <c r="P158" s="243"/>
      <c r="Q158" s="243"/>
      <c r="R158" s="243"/>
      <c r="S158" s="243"/>
      <c r="T158" s="24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45" t="s">
        <v>169</v>
      </c>
      <c r="AU158" s="245" t="s">
        <v>80</v>
      </c>
      <c r="AV158" s="14" t="s">
        <v>80</v>
      </c>
      <c r="AW158" s="14" t="s">
        <v>171</v>
      </c>
      <c r="AX158" s="14" t="s">
        <v>70</v>
      </c>
      <c r="AY158" s="245" t="s">
        <v>158</v>
      </c>
    </row>
    <row r="159" s="14" customFormat="1">
      <c r="A159" s="14"/>
      <c r="B159" s="235"/>
      <c r="C159" s="236"/>
      <c r="D159" s="226" t="s">
        <v>169</v>
      </c>
      <c r="E159" s="237" t="s">
        <v>19</v>
      </c>
      <c r="F159" s="238" t="s">
        <v>1319</v>
      </c>
      <c r="G159" s="236"/>
      <c r="H159" s="239">
        <v>31.480000000000004</v>
      </c>
      <c r="I159" s="240"/>
      <c r="J159" s="236"/>
      <c r="K159" s="236"/>
      <c r="L159" s="241"/>
      <c r="M159" s="242"/>
      <c r="N159" s="243"/>
      <c r="O159" s="243"/>
      <c r="P159" s="243"/>
      <c r="Q159" s="243"/>
      <c r="R159" s="243"/>
      <c r="S159" s="243"/>
      <c r="T159" s="24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45" t="s">
        <v>169</v>
      </c>
      <c r="AU159" s="245" t="s">
        <v>80</v>
      </c>
      <c r="AV159" s="14" t="s">
        <v>80</v>
      </c>
      <c r="AW159" s="14" t="s">
        <v>171</v>
      </c>
      <c r="AX159" s="14" t="s">
        <v>70</v>
      </c>
      <c r="AY159" s="245" t="s">
        <v>158</v>
      </c>
    </row>
    <row r="160" s="14" customFormat="1">
      <c r="A160" s="14"/>
      <c r="B160" s="235"/>
      <c r="C160" s="236"/>
      <c r="D160" s="226" t="s">
        <v>169</v>
      </c>
      <c r="E160" s="237" t="s">
        <v>19</v>
      </c>
      <c r="F160" s="238" t="s">
        <v>1320</v>
      </c>
      <c r="G160" s="236"/>
      <c r="H160" s="239">
        <v>36.899999999999999</v>
      </c>
      <c r="I160" s="240"/>
      <c r="J160" s="236"/>
      <c r="K160" s="236"/>
      <c r="L160" s="241"/>
      <c r="M160" s="242"/>
      <c r="N160" s="243"/>
      <c r="O160" s="243"/>
      <c r="P160" s="243"/>
      <c r="Q160" s="243"/>
      <c r="R160" s="243"/>
      <c r="S160" s="243"/>
      <c r="T160" s="24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45" t="s">
        <v>169</v>
      </c>
      <c r="AU160" s="245" t="s">
        <v>80</v>
      </c>
      <c r="AV160" s="14" t="s">
        <v>80</v>
      </c>
      <c r="AW160" s="14" t="s">
        <v>171</v>
      </c>
      <c r="AX160" s="14" t="s">
        <v>70</v>
      </c>
      <c r="AY160" s="245" t="s">
        <v>158</v>
      </c>
    </row>
    <row r="161" s="14" customFormat="1">
      <c r="A161" s="14"/>
      <c r="B161" s="235"/>
      <c r="C161" s="236"/>
      <c r="D161" s="226" t="s">
        <v>169</v>
      </c>
      <c r="E161" s="236"/>
      <c r="F161" s="238" t="s">
        <v>1331</v>
      </c>
      <c r="G161" s="236"/>
      <c r="H161" s="239">
        <v>22.155999999999999</v>
      </c>
      <c r="I161" s="240"/>
      <c r="J161" s="236"/>
      <c r="K161" s="236"/>
      <c r="L161" s="241"/>
      <c r="M161" s="242"/>
      <c r="N161" s="243"/>
      <c r="O161" s="243"/>
      <c r="P161" s="243"/>
      <c r="Q161" s="243"/>
      <c r="R161" s="243"/>
      <c r="S161" s="243"/>
      <c r="T161" s="24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45" t="s">
        <v>169</v>
      </c>
      <c r="AU161" s="245" t="s">
        <v>80</v>
      </c>
      <c r="AV161" s="14" t="s">
        <v>80</v>
      </c>
      <c r="AW161" s="14" t="s">
        <v>4</v>
      </c>
      <c r="AX161" s="14" t="s">
        <v>78</v>
      </c>
      <c r="AY161" s="245" t="s">
        <v>158</v>
      </c>
    </row>
    <row r="162" s="2" customFormat="1" ht="22.2" customHeight="1">
      <c r="A162" s="40"/>
      <c r="B162" s="41"/>
      <c r="C162" s="206" t="s">
        <v>269</v>
      </c>
      <c r="D162" s="206" t="s">
        <v>160</v>
      </c>
      <c r="E162" s="207" t="s">
        <v>1332</v>
      </c>
      <c r="F162" s="208" t="s">
        <v>1333</v>
      </c>
      <c r="G162" s="209" t="s">
        <v>234</v>
      </c>
      <c r="H162" s="210">
        <v>55.390000000000001</v>
      </c>
      <c r="I162" s="211"/>
      <c r="J162" s="212">
        <f>ROUND(I162*H162,2)</f>
        <v>0</v>
      </c>
      <c r="K162" s="208" t="s">
        <v>164</v>
      </c>
      <c r="L162" s="46"/>
      <c r="M162" s="213" t="s">
        <v>19</v>
      </c>
      <c r="N162" s="214" t="s">
        <v>41</v>
      </c>
      <c r="O162" s="86"/>
      <c r="P162" s="215">
        <f>O162*H162</f>
        <v>0</v>
      </c>
      <c r="Q162" s="215">
        <v>0</v>
      </c>
      <c r="R162" s="215">
        <f>Q162*H162</f>
        <v>0</v>
      </c>
      <c r="S162" s="215">
        <v>0</v>
      </c>
      <c r="T162" s="216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17" t="s">
        <v>165</v>
      </c>
      <c r="AT162" s="217" t="s">
        <v>160</v>
      </c>
      <c r="AU162" s="217" t="s">
        <v>80</v>
      </c>
      <c r="AY162" s="19" t="s">
        <v>158</v>
      </c>
      <c r="BE162" s="218">
        <f>IF(N162="základní",J162,0)</f>
        <v>0</v>
      </c>
      <c r="BF162" s="218">
        <f>IF(N162="snížená",J162,0)</f>
        <v>0</v>
      </c>
      <c r="BG162" s="218">
        <f>IF(N162="zákl. přenesená",J162,0)</f>
        <v>0</v>
      </c>
      <c r="BH162" s="218">
        <f>IF(N162="sníž. přenesená",J162,0)</f>
        <v>0</v>
      </c>
      <c r="BI162" s="218">
        <f>IF(N162="nulová",J162,0)</f>
        <v>0</v>
      </c>
      <c r="BJ162" s="19" t="s">
        <v>78</v>
      </c>
      <c r="BK162" s="218">
        <f>ROUND(I162*H162,2)</f>
        <v>0</v>
      </c>
      <c r="BL162" s="19" t="s">
        <v>165</v>
      </c>
      <c r="BM162" s="217" t="s">
        <v>1334</v>
      </c>
    </row>
    <row r="163" s="2" customFormat="1">
      <c r="A163" s="40"/>
      <c r="B163" s="41"/>
      <c r="C163" s="42"/>
      <c r="D163" s="219" t="s">
        <v>167</v>
      </c>
      <c r="E163" s="42"/>
      <c r="F163" s="220" t="s">
        <v>1335</v>
      </c>
      <c r="G163" s="42"/>
      <c r="H163" s="42"/>
      <c r="I163" s="221"/>
      <c r="J163" s="42"/>
      <c r="K163" s="42"/>
      <c r="L163" s="46"/>
      <c r="M163" s="222"/>
      <c r="N163" s="223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167</v>
      </c>
      <c r="AU163" s="19" t="s">
        <v>80</v>
      </c>
    </row>
    <row r="164" s="13" customFormat="1">
      <c r="A164" s="13"/>
      <c r="B164" s="224"/>
      <c r="C164" s="225"/>
      <c r="D164" s="226" t="s">
        <v>169</v>
      </c>
      <c r="E164" s="227" t="s">
        <v>19</v>
      </c>
      <c r="F164" s="228" t="s">
        <v>1336</v>
      </c>
      <c r="G164" s="225"/>
      <c r="H164" s="227" t="s">
        <v>19</v>
      </c>
      <c r="I164" s="229"/>
      <c r="J164" s="225"/>
      <c r="K164" s="225"/>
      <c r="L164" s="230"/>
      <c r="M164" s="231"/>
      <c r="N164" s="232"/>
      <c r="O164" s="232"/>
      <c r="P164" s="232"/>
      <c r="Q164" s="232"/>
      <c r="R164" s="232"/>
      <c r="S164" s="232"/>
      <c r="T164" s="23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34" t="s">
        <v>169</v>
      </c>
      <c r="AU164" s="234" t="s">
        <v>80</v>
      </c>
      <c r="AV164" s="13" t="s">
        <v>78</v>
      </c>
      <c r="AW164" s="13" t="s">
        <v>171</v>
      </c>
      <c r="AX164" s="13" t="s">
        <v>70</v>
      </c>
      <c r="AY164" s="234" t="s">
        <v>158</v>
      </c>
    </row>
    <row r="165" s="13" customFormat="1">
      <c r="A165" s="13"/>
      <c r="B165" s="224"/>
      <c r="C165" s="225"/>
      <c r="D165" s="226" t="s">
        <v>169</v>
      </c>
      <c r="E165" s="227" t="s">
        <v>19</v>
      </c>
      <c r="F165" s="228" t="s">
        <v>1316</v>
      </c>
      <c r="G165" s="225"/>
      <c r="H165" s="227" t="s">
        <v>19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34" t="s">
        <v>169</v>
      </c>
      <c r="AU165" s="234" t="s">
        <v>80</v>
      </c>
      <c r="AV165" s="13" t="s">
        <v>78</v>
      </c>
      <c r="AW165" s="13" t="s">
        <v>171</v>
      </c>
      <c r="AX165" s="13" t="s">
        <v>70</v>
      </c>
      <c r="AY165" s="234" t="s">
        <v>158</v>
      </c>
    </row>
    <row r="166" s="14" customFormat="1">
      <c r="A166" s="14"/>
      <c r="B166" s="235"/>
      <c r="C166" s="236"/>
      <c r="D166" s="226" t="s">
        <v>169</v>
      </c>
      <c r="E166" s="237" t="s">
        <v>19</v>
      </c>
      <c r="F166" s="238" t="s">
        <v>1317</v>
      </c>
      <c r="G166" s="236"/>
      <c r="H166" s="239">
        <v>21.400000000000002</v>
      </c>
      <c r="I166" s="240"/>
      <c r="J166" s="236"/>
      <c r="K166" s="236"/>
      <c r="L166" s="241"/>
      <c r="M166" s="242"/>
      <c r="N166" s="243"/>
      <c r="O166" s="243"/>
      <c r="P166" s="243"/>
      <c r="Q166" s="243"/>
      <c r="R166" s="243"/>
      <c r="S166" s="243"/>
      <c r="T166" s="24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45" t="s">
        <v>169</v>
      </c>
      <c r="AU166" s="245" t="s">
        <v>80</v>
      </c>
      <c r="AV166" s="14" t="s">
        <v>80</v>
      </c>
      <c r="AW166" s="14" t="s">
        <v>171</v>
      </c>
      <c r="AX166" s="14" t="s">
        <v>70</v>
      </c>
      <c r="AY166" s="245" t="s">
        <v>158</v>
      </c>
    </row>
    <row r="167" s="14" customFormat="1">
      <c r="A167" s="14"/>
      <c r="B167" s="235"/>
      <c r="C167" s="236"/>
      <c r="D167" s="226" t="s">
        <v>169</v>
      </c>
      <c r="E167" s="237" t="s">
        <v>19</v>
      </c>
      <c r="F167" s="238" t="s">
        <v>1318</v>
      </c>
      <c r="G167" s="236"/>
      <c r="H167" s="239">
        <v>21</v>
      </c>
      <c r="I167" s="240"/>
      <c r="J167" s="236"/>
      <c r="K167" s="236"/>
      <c r="L167" s="241"/>
      <c r="M167" s="242"/>
      <c r="N167" s="243"/>
      <c r="O167" s="243"/>
      <c r="P167" s="243"/>
      <c r="Q167" s="243"/>
      <c r="R167" s="243"/>
      <c r="S167" s="243"/>
      <c r="T167" s="24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45" t="s">
        <v>169</v>
      </c>
      <c r="AU167" s="245" t="s">
        <v>80</v>
      </c>
      <c r="AV167" s="14" t="s">
        <v>80</v>
      </c>
      <c r="AW167" s="14" t="s">
        <v>171</v>
      </c>
      <c r="AX167" s="14" t="s">
        <v>70</v>
      </c>
      <c r="AY167" s="245" t="s">
        <v>158</v>
      </c>
    </row>
    <row r="168" s="14" customFormat="1">
      <c r="A168" s="14"/>
      <c r="B168" s="235"/>
      <c r="C168" s="236"/>
      <c r="D168" s="226" t="s">
        <v>169</v>
      </c>
      <c r="E168" s="237" t="s">
        <v>19</v>
      </c>
      <c r="F168" s="238" t="s">
        <v>1319</v>
      </c>
      <c r="G168" s="236"/>
      <c r="H168" s="239">
        <v>31.480000000000004</v>
      </c>
      <c r="I168" s="240"/>
      <c r="J168" s="236"/>
      <c r="K168" s="236"/>
      <c r="L168" s="241"/>
      <c r="M168" s="242"/>
      <c r="N168" s="243"/>
      <c r="O168" s="243"/>
      <c r="P168" s="243"/>
      <c r="Q168" s="243"/>
      <c r="R168" s="243"/>
      <c r="S168" s="243"/>
      <c r="T168" s="24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45" t="s">
        <v>169</v>
      </c>
      <c r="AU168" s="245" t="s">
        <v>80</v>
      </c>
      <c r="AV168" s="14" t="s">
        <v>80</v>
      </c>
      <c r="AW168" s="14" t="s">
        <v>171</v>
      </c>
      <c r="AX168" s="14" t="s">
        <v>70</v>
      </c>
      <c r="AY168" s="245" t="s">
        <v>158</v>
      </c>
    </row>
    <row r="169" s="14" customFormat="1">
      <c r="A169" s="14"/>
      <c r="B169" s="235"/>
      <c r="C169" s="236"/>
      <c r="D169" s="226" t="s">
        <v>169</v>
      </c>
      <c r="E169" s="237" t="s">
        <v>19</v>
      </c>
      <c r="F169" s="238" t="s">
        <v>1320</v>
      </c>
      <c r="G169" s="236"/>
      <c r="H169" s="239">
        <v>36.899999999999999</v>
      </c>
      <c r="I169" s="240"/>
      <c r="J169" s="236"/>
      <c r="K169" s="236"/>
      <c r="L169" s="241"/>
      <c r="M169" s="242"/>
      <c r="N169" s="243"/>
      <c r="O169" s="243"/>
      <c r="P169" s="243"/>
      <c r="Q169" s="243"/>
      <c r="R169" s="243"/>
      <c r="S169" s="243"/>
      <c r="T169" s="24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45" t="s">
        <v>169</v>
      </c>
      <c r="AU169" s="245" t="s">
        <v>80</v>
      </c>
      <c r="AV169" s="14" t="s">
        <v>80</v>
      </c>
      <c r="AW169" s="14" t="s">
        <v>171</v>
      </c>
      <c r="AX169" s="14" t="s">
        <v>70</v>
      </c>
      <c r="AY169" s="245" t="s">
        <v>158</v>
      </c>
    </row>
    <row r="170" s="14" customFormat="1">
      <c r="A170" s="14"/>
      <c r="B170" s="235"/>
      <c r="C170" s="236"/>
      <c r="D170" s="226" t="s">
        <v>169</v>
      </c>
      <c r="E170" s="236"/>
      <c r="F170" s="238" t="s">
        <v>1337</v>
      </c>
      <c r="G170" s="236"/>
      <c r="H170" s="239">
        <v>55.390000000000001</v>
      </c>
      <c r="I170" s="240"/>
      <c r="J170" s="236"/>
      <c r="K170" s="236"/>
      <c r="L170" s="241"/>
      <c r="M170" s="242"/>
      <c r="N170" s="243"/>
      <c r="O170" s="243"/>
      <c r="P170" s="243"/>
      <c r="Q170" s="243"/>
      <c r="R170" s="243"/>
      <c r="S170" s="243"/>
      <c r="T170" s="24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45" t="s">
        <v>169</v>
      </c>
      <c r="AU170" s="245" t="s">
        <v>80</v>
      </c>
      <c r="AV170" s="14" t="s">
        <v>80</v>
      </c>
      <c r="AW170" s="14" t="s">
        <v>4</v>
      </c>
      <c r="AX170" s="14" t="s">
        <v>78</v>
      </c>
      <c r="AY170" s="245" t="s">
        <v>158</v>
      </c>
    </row>
    <row r="171" s="2" customFormat="1" ht="22.2" customHeight="1">
      <c r="A171" s="40"/>
      <c r="B171" s="41"/>
      <c r="C171" s="206" t="s">
        <v>279</v>
      </c>
      <c r="D171" s="206" t="s">
        <v>160</v>
      </c>
      <c r="E171" s="207" t="s">
        <v>270</v>
      </c>
      <c r="F171" s="208" t="s">
        <v>271</v>
      </c>
      <c r="G171" s="209" t="s">
        <v>234</v>
      </c>
      <c r="H171" s="210">
        <v>9.3000000000000007</v>
      </c>
      <c r="I171" s="211"/>
      <c r="J171" s="212">
        <f>ROUND(I171*H171,2)</f>
        <v>0</v>
      </c>
      <c r="K171" s="208" t="s">
        <v>164</v>
      </c>
      <c r="L171" s="46"/>
      <c r="M171" s="213" t="s">
        <v>19</v>
      </c>
      <c r="N171" s="214" t="s">
        <v>41</v>
      </c>
      <c r="O171" s="86"/>
      <c r="P171" s="215">
        <f>O171*H171</f>
        <v>0</v>
      </c>
      <c r="Q171" s="215">
        <v>0</v>
      </c>
      <c r="R171" s="215">
        <f>Q171*H171</f>
        <v>0</v>
      </c>
      <c r="S171" s="215">
        <v>0</v>
      </c>
      <c r="T171" s="216">
        <f>S171*H171</f>
        <v>0</v>
      </c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R171" s="217" t="s">
        <v>165</v>
      </c>
      <c r="AT171" s="217" t="s">
        <v>160</v>
      </c>
      <c r="AU171" s="217" t="s">
        <v>80</v>
      </c>
      <c r="AY171" s="19" t="s">
        <v>158</v>
      </c>
      <c r="BE171" s="218">
        <f>IF(N171="základní",J171,0)</f>
        <v>0</v>
      </c>
      <c r="BF171" s="218">
        <f>IF(N171="snížená",J171,0)</f>
        <v>0</v>
      </c>
      <c r="BG171" s="218">
        <f>IF(N171="zákl. přenesená",J171,0)</f>
        <v>0</v>
      </c>
      <c r="BH171" s="218">
        <f>IF(N171="sníž. přenesená",J171,0)</f>
        <v>0</v>
      </c>
      <c r="BI171" s="218">
        <f>IF(N171="nulová",J171,0)</f>
        <v>0</v>
      </c>
      <c r="BJ171" s="19" t="s">
        <v>78</v>
      </c>
      <c r="BK171" s="218">
        <f>ROUND(I171*H171,2)</f>
        <v>0</v>
      </c>
      <c r="BL171" s="19" t="s">
        <v>165</v>
      </c>
      <c r="BM171" s="217" t="s">
        <v>1338</v>
      </c>
    </row>
    <row r="172" s="2" customFormat="1">
      <c r="A172" s="40"/>
      <c r="B172" s="41"/>
      <c r="C172" s="42"/>
      <c r="D172" s="219" t="s">
        <v>167</v>
      </c>
      <c r="E172" s="42"/>
      <c r="F172" s="220" t="s">
        <v>273</v>
      </c>
      <c r="G172" s="42"/>
      <c r="H172" s="42"/>
      <c r="I172" s="221"/>
      <c r="J172" s="42"/>
      <c r="K172" s="42"/>
      <c r="L172" s="46"/>
      <c r="M172" s="222"/>
      <c r="N172" s="223"/>
      <c r="O172" s="86"/>
      <c r="P172" s="86"/>
      <c r="Q172" s="86"/>
      <c r="R172" s="86"/>
      <c r="S172" s="86"/>
      <c r="T172" s="87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T172" s="19" t="s">
        <v>167</v>
      </c>
      <c r="AU172" s="19" t="s">
        <v>80</v>
      </c>
    </row>
    <row r="173" s="13" customFormat="1">
      <c r="A173" s="13"/>
      <c r="B173" s="224"/>
      <c r="C173" s="225"/>
      <c r="D173" s="226" t="s">
        <v>169</v>
      </c>
      <c r="E173" s="227" t="s">
        <v>19</v>
      </c>
      <c r="F173" s="228" t="s">
        <v>1065</v>
      </c>
      <c r="G173" s="225"/>
      <c r="H173" s="227" t="s">
        <v>19</v>
      </c>
      <c r="I173" s="229"/>
      <c r="J173" s="225"/>
      <c r="K173" s="225"/>
      <c r="L173" s="230"/>
      <c r="M173" s="231"/>
      <c r="N173" s="232"/>
      <c r="O173" s="232"/>
      <c r="P173" s="232"/>
      <c r="Q173" s="232"/>
      <c r="R173" s="232"/>
      <c r="S173" s="232"/>
      <c r="T173" s="23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34" t="s">
        <v>169</v>
      </c>
      <c r="AU173" s="234" t="s">
        <v>80</v>
      </c>
      <c r="AV173" s="13" t="s">
        <v>78</v>
      </c>
      <c r="AW173" s="13" t="s">
        <v>171</v>
      </c>
      <c r="AX173" s="13" t="s">
        <v>70</v>
      </c>
      <c r="AY173" s="234" t="s">
        <v>158</v>
      </c>
    </row>
    <row r="174" s="14" customFormat="1">
      <c r="A174" s="14"/>
      <c r="B174" s="235"/>
      <c r="C174" s="236"/>
      <c r="D174" s="226" t="s">
        <v>169</v>
      </c>
      <c r="E174" s="237" t="s">
        <v>19</v>
      </c>
      <c r="F174" s="238" t="s">
        <v>1339</v>
      </c>
      <c r="G174" s="236"/>
      <c r="H174" s="239">
        <v>6.54</v>
      </c>
      <c r="I174" s="240"/>
      <c r="J174" s="236"/>
      <c r="K174" s="236"/>
      <c r="L174" s="241"/>
      <c r="M174" s="242"/>
      <c r="N174" s="243"/>
      <c r="O174" s="243"/>
      <c r="P174" s="243"/>
      <c r="Q174" s="243"/>
      <c r="R174" s="243"/>
      <c r="S174" s="243"/>
      <c r="T174" s="24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45" t="s">
        <v>169</v>
      </c>
      <c r="AU174" s="245" t="s">
        <v>80</v>
      </c>
      <c r="AV174" s="14" t="s">
        <v>80</v>
      </c>
      <c r="AW174" s="14" t="s">
        <v>171</v>
      </c>
      <c r="AX174" s="14" t="s">
        <v>70</v>
      </c>
      <c r="AY174" s="245" t="s">
        <v>158</v>
      </c>
    </row>
    <row r="175" s="14" customFormat="1">
      <c r="A175" s="14"/>
      <c r="B175" s="235"/>
      <c r="C175" s="236"/>
      <c r="D175" s="226" t="s">
        <v>169</v>
      </c>
      <c r="E175" s="237" t="s">
        <v>19</v>
      </c>
      <c r="F175" s="238" t="s">
        <v>1340</v>
      </c>
      <c r="G175" s="236"/>
      <c r="H175" s="239">
        <v>2.7599999999999998</v>
      </c>
      <c r="I175" s="240"/>
      <c r="J175" s="236"/>
      <c r="K175" s="236"/>
      <c r="L175" s="241"/>
      <c r="M175" s="242"/>
      <c r="N175" s="243"/>
      <c r="O175" s="243"/>
      <c r="P175" s="243"/>
      <c r="Q175" s="243"/>
      <c r="R175" s="243"/>
      <c r="S175" s="243"/>
      <c r="T175" s="24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45" t="s">
        <v>169</v>
      </c>
      <c r="AU175" s="245" t="s">
        <v>80</v>
      </c>
      <c r="AV175" s="14" t="s">
        <v>80</v>
      </c>
      <c r="AW175" s="14" t="s">
        <v>171</v>
      </c>
      <c r="AX175" s="14" t="s">
        <v>70</v>
      </c>
      <c r="AY175" s="245" t="s">
        <v>158</v>
      </c>
    </row>
    <row r="176" s="2" customFormat="1" ht="22.2" customHeight="1">
      <c r="A176" s="40"/>
      <c r="B176" s="41"/>
      <c r="C176" s="206" t="s">
        <v>285</v>
      </c>
      <c r="D176" s="206" t="s">
        <v>160</v>
      </c>
      <c r="E176" s="207" t="s">
        <v>1074</v>
      </c>
      <c r="F176" s="208" t="s">
        <v>1075</v>
      </c>
      <c r="G176" s="209" t="s">
        <v>181</v>
      </c>
      <c r="H176" s="210">
        <v>2805.21</v>
      </c>
      <c r="I176" s="211"/>
      <c r="J176" s="212">
        <f>ROUND(I176*H176,2)</f>
        <v>0</v>
      </c>
      <c r="K176" s="208" t="s">
        <v>164</v>
      </c>
      <c r="L176" s="46"/>
      <c r="M176" s="213" t="s">
        <v>19</v>
      </c>
      <c r="N176" s="214" t="s">
        <v>41</v>
      </c>
      <c r="O176" s="86"/>
      <c r="P176" s="215">
        <f>O176*H176</f>
        <v>0</v>
      </c>
      <c r="Q176" s="215">
        <v>0.0018</v>
      </c>
      <c r="R176" s="215">
        <f>Q176*H176</f>
        <v>5.0493779999999999</v>
      </c>
      <c r="S176" s="215">
        <v>0</v>
      </c>
      <c r="T176" s="216">
        <f>S176*H176</f>
        <v>0</v>
      </c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R176" s="217" t="s">
        <v>165</v>
      </c>
      <c r="AT176" s="217" t="s">
        <v>160</v>
      </c>
      <c r="AU176" s="217" t="s">
        <v>80</v>
      </c>
      <c r="AY176" s="19" t="s">
        <v>158</v>
      </c>
      <c r="BE176" s="218">
        <f>IF(N176="základní",J176,0)</f>
        <v>0</v>
      </c>
      <c r="BF176" s="218">
        <f>IF(N176="snížená",J176,0)</f>
        <v>0</v>
      </c>
      <c r="BG176" s="218">
        <f>IF(N176="zákl. přenesená",J176,0)</f>
        <v>0</v>
      </c>
      <c r="BH176" s="218">
        <f>IF(N176="sníž. přenesená",J176,0)</f>
        <v>0</v>
      </c>
      <c r="BI176" s="218">
        <f>IF(N176="nulová",J176,0)</f>
        <v>0</v>
      </c>
      <c r="BJ176" s="19" t="s">
        <v>78</v>
      </c>
      <c r="BK176" s="218">
        <f>ROUND(I176*H176,2)</f>
        <v>0</v>
      </c>
      <c r="BL176" s="19" t="s">
        <v>165</v>
      </c>
      <c r="BM176" s="217" t="s">
        <v>1341</v>
      </c>
    </row>
    <row r="177" s="2" customFormat="1">
      <c r="A177" s="40"/>
      <c r="B177" s="41"/>
      <c r="C177" s="42"/>
      <c r="D177" s="219" t="s">
        <v>167</v>
      </c>
      <c r="E177" s="42"/>
      <c r="F177" s="220" t="s">
        <v>1077</v>
      </c>
      <c r="G177" s="42"/>
      <c r="H177" s="42"/>
      <c r="I177" s="221"/>
      <c r="J177" s="42"/>
      <c r="K177" s="42"/>
      <c r="L177" s="46"/>
      <c r="M177" s="222"/>
      <c r="N177" s="223"/>
      <c r="O177" s="86"/>
      <c r="P177" s="86"/>
      <c r="Q177" s="86"/>
      <c r="R177" s="86"/>
      <c r="S177" s="86"/>
      <c r="T177" s="87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T177" s="19" t="s">
        <v>167</v>
      </c>
      <c r="AU177" s="19" t="s">
        <v>80</v>
      </c>
    </row>
    <row r="178" s="13" customFormat="1">
      <c r="A178" s="13"/>
      <c r="B178" s="224"/>
      <c r="C178" s="225"/>
      <c r="D178" s="226" t="s">
        <v>169</v>
      </c>
      <c r="E178" s="227" t="s">
        <v>19</v>
      </c>
      <c r="F178" s="228" t="s">
        <v>1071</v>
      </c>
      <c r="G178" s="225"/>
      <c r="H178" s="227" t="s">
        <v>19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34" t="s">
        <v>169</v>
      </c>
      <c r="AU178" s="234" t="s">
        <v>80</v>
      </c>
      <c r="AV178" s="13" t="s">
        <v>78</v>
      </c>
      <c r="AW178" s="13" t="s">
        <v>171</v>
      </c>
      <c r="AX178" s="13" t="s">
        <v>70</v>
      </c>
      <c r="AY178" s="234" t="s">
        <v>158</v>
      </c>
    </row>
    <row r="179" s="14" customFormat="1">
      <c r="A179" s="14"/>
      <c r="B179" s="235"/>
      <c r="C179" s="236"/>
      <c r="D179" s="226" t="s">
        <v>169</v>
      </c>
      <c r="E179" s="237" t="s">
        <v>19</v>
      </c>
      <c r="F179" s="238" t="s">
        <v>1342</v>
      </c>
      <c r="G179" s="236"/>
      <c r="H179" s="239">
        <v>702.17999999999995</v>
      </c>
      <c r="I179" s="240"/>
      <c r="J179" s="236"/>
      <c r="K179" s="236"/>
      <c r="L179" s="241"/>
      <c r="M179" s="242"/>
      <c r="N179" s="243"/>
      <c r="O179" s="243"/>
      <c r="P179" s="243"/>
      <c r="Q179" s="243"/>
      <c r="R179" s="243"/>
      <c r="S179" s="243"/>
      <c r="T179" s="24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45" t="s">
        <v>169</v>
      </c>
      <c r="AU179" s="245" t="s">
        <v>80</v>
      </c>
      <c r="AV179" s="14" t="s">
        <v>80</v>
      </c>
      <c r="AW179" s="14" t="s">
        <v>171</v>
      </c>
      <c r="AX179" s="14" t="s">
        <v>70</v>
      </c>
      <c r="AY179" s="245" t="s">
        <v>158</v>
      </c>
    </row>
    <row r="180" s="14" customFormat="1">
      <c r="A180" s="14"/>
      <c r="B180" s="235"/>
      <c r="C180" s="236"/>
      <c r="D180" s="226" t="s">
        <v>169</v>
      </c>
      <c r="E180" s="237" t="s">
        <v>19</v>
      </c>
      <c r="F180" s="238" t="s">
        <v>1343</v>
      </c>
      <c r="G180" s="236"/>
      <c r="H180" s="239">
        <v>705.10000000000002</v>
      </c>
      <c r="I180" s="240"/>
      <c r="J180" s="236"/>
      <c r="K180" s="236"/>
      <c r="L180" s="241"/>
      <c r="M180" s="242"/>
      <c r="N180" s="243"/>
      <c r="O180" s="243"/>
      <c r="P180" s="243"/>
      <c r="Q180" s="243"/>
      <c r="R180" s="243"/>
      <c r="S180" s="243"/>
      <c r="T180" s="24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45" t="s">
        <v>169</v>
      </c>
      <c r="AU180" s="245" t="s">
        <v>80</v>
      </c>
      <c r="AV180" s="14" t="s">
        <v>80</v>
      </c>
      <c r="AW180" s="14" t="s">
        <v>171</v>
      </c>
      <c r="AX180" s="14" t="s">
        <v>70</v>
      </c>
      <c r="AY180" s="245" t="s">
        <v>158</v>
      </c>
    </row>
    <row r="181" s="14" customFormat="1">
      <c r="A181" s="14"/>
      <c r="B181" s="235"/>
      <c r="C181" s="236"/>
      <c r="D181" s="226" t="s">
        <v>169</v>
      </c>
      <c r="E181" s="237" t="s">
        <v>19</v>
      </c>
      <c r="F181" s="238" t="s">
        <v>1344</v>
      </c>
      <c r="G181" s="236"/>
      <c r="H181" s="239">
        <v>685</v>
      </c>
      <c r="I181" s="240"/>
      <c r="J181" s="236"/>
      <c r="K181" s="236"/>
      <c r="L181" s="241"/>
      <c r="M181" s="242"/>
      <c r="N181" s="243"/>
      <c r="O181" s="243"/>
      <c r="P181" s="243"/>
      <c r="Q181" s="243"/>
      <c r="R181" s="243"/>
      <c r="S181" s="243"/>
      <c r="T181" s="24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45" t="s">
        <v>169</v>
      </c>
      <c r="AU181" s="245" t="s">
        <v>80</v>
      </c>
      <c r="AV181" s="14" t="s">
        <v>80</v>
      </c>
      <c r="AW181" s="14" t="s">
        <v>171</v>
      </c>
      <c r="AX181" s="14" t="s">
        <v>70</v>
      </c>
      <c r="AY181" s="245" t="s">
        <v>158</v>
      </c>
    </row>
    <row r="182" s="14" customFormat="1">
      <c r="A182" s="14"/>
      <c r="B182" s="235"/>
      <c r="C182" s="236"/>
      <c r="D182" s="226" t="s">
        <v>169</v>
      </c>
      <c r="E182" s="237" t="s">
        <v>19</v>
      </c>
      <c r="F182" s="238" t="s">
        <v>1345</v>
      </c>
      <c r="G182" s="236"/>
      <c r="H182" s="239">
        <v>740.42999999999995</v>
      </c>
      <c r="I182" s="240"/>
      <c r="J182" s="236"/>
      <c r="K182" s="236"/>
      <c r="L182" s="241"/>
      <c r="M182" s="242"/>
      <c r="N182" s="243"/>
      <c r="O182" s="243"/>
      <c r="P182" s="243"/>
      <c r="Q182" s="243"/>
      <c r="R182" s="243"/>
      <c r="S182" s="243"/>
      <c r="T182" s="24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45" t="s">
        <v>169</v>
      </c>
      <c r="AU182" s="245" t="s">
        <v>80</v>
      </c>
      <c r="AV182" s="14" t="s">
        <v>80</v>
      </c>
      <c r="AW182" s="14" t="s">
        <v>171</v>
      </c>
      <c r="AX182" s="14" t="s">
        <v>70</v>
      </c>
      <c r="AY182" s="245" t="s">
        <v>158</v>
      </c>
    </row>
    <row r="183" s="14" customFormat="1">
      <c r="A183" s="14"/>
      <c r="B183" s="235"/>
      <c r="C183" s="236"/>
      <c r="D183" s="226" t="s">
        <v>169</v>
      </c>
      <c r="E183" s="237" t="s">
        <v>19</v>
      </c>
      <c r="F183" s="238" t="s">
        <v>1346</v>
      </c>
      <c r="G183" s="236"/>
      <c r="H183" s="239">
        <v>-27.5</v>
      </c>
      <c r="I183" s="240"/>
      <c r="J183" s="236"/>
      <c r="K183" s="236"/>
      <c r="L183" s="241"/>
      <c r="M183" s="242"/>
      <c r="N183" s="243"/>
      <c r="O183" s="243"/>
      <c r="P183" s="243"/>
      <c r="Q183" s="243"/>
      <c r="R183" s="243"/>
      <c r="S183" s="243"/>
      <c r="T183" s="24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45" t="s">
        <v>169</v>
      </c>
      <c r="AU183" s="245" t="s">
        <v>80</v>
      </c>
      <c r="AV183" s="14" t="s">
        <v>80</v>
      </c>
      <c r="AW183" s="14" t="s">
        <v>171</v>
      </c>
      <c r="AX183" s="14" t="s">
        <v>70</v>
      </c>
      <c r="AY183" s="245" t="s">
        <v>158</v>
      </c>
    </row>
    <row r="184" s="2" customFormat="1" ht="22.2" customHeight="1">
      <c r="A184" s="40"/>
      <c r="B184" s="41"/>
      <c r="C184" s="206" t="s">
        <v>290</v>
      </c>
      <c r="D184" s="206" t="s">
        <v>160</v>
      </c>
      <c r="E184" s="207" t="s">
        <v>1080</v>
      </c>
      <c r="F184" s="208" t="s">
        <v>1081</v>
      </c>
      <c r="G184" s="209" t="s">
        <v>181</v>
      </c>
      <c r="H184" s="210">
        <v>27.5</v>
      </c>
      <c r="I184" s="211"/>
      <c r="J184" s="212">
        <f>ROUND(I184*H184,2)</f>
        <v>0</v>
      </c>
      <c r="K184" s="208" t="s">
        <v>164</v>
      </c>
      <c r="L184" s="46"/>
      <c r="M184" s="213" t="s">
        <v>19</v>
      </c>
      <c r="N184" s="214" t="s">
        <v>41</v>
      </c>
      <c r="O184" s="86"/>
      <c r="P184" s="215">
        <f>O184*H184</f>
        <v>0</v>
      </c>
      <c r="Q184" s="215">
        <v>0.0027000000000000001</v>
      </c>
      <c r="R184" s="215">
        <f>Q184*H184</f>
        <v>0.07425000000000001</v>
      </c>
      <c r="S184" s="215">
        <v>0</v>
      </c>
      <c r="T184" s="216">
        <f>S184*H184</f>
        <v>0</v>
      </c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R184" s="217" t="s">
        <v>165</v>
      </c>
      <c r="AT184" s="217" t="s">
        <v>160</v>
      </c>
      <c r="AU184" s="217" t="s">
        <v>80</v>
      </c>
      <c r="AY184" s="19" t="s">
        <v>158</v>
      </c>
      <c r="BE184" s="218">
        <f>IF(N184="základní",J184,0)</f>
        <v>0</v>
      </c>
      <c r="BF184" s="218">
        <f>IF(N184="snížená",J184,0)</f>
        <v>0</v>
      </c>
      <c r="BG184" s="218">
        <f>IF(N184="zákl. přenesená",J184,0)</f>
        <v>0</v>
      </c>
      <c r="BH184" s="218">
        <f>IF(N184="sníž. přenesená",J184,0)</f>
        <v>0</v>
      </c>
      <c r="BI184" s="218">
        <f>IF(N184="nulová",J184,0)</f>
        <v>0</v>
      </c>
      <c r="BJ184" s="19" t="s">
        <v>78</v>
      </c>
      <c r="BK184" s="218">
        <f>ROUND(I184*H184,2)</f>
        <v>0</v>
      </c>
      <c r="BL184" s="19" t="s">
        <v>165</v>
      </c>
      <c r="BM184" s="217" t="s">
        <v>1347</v>
      </c>
    </row>
    <row r="185" s="2" customFormat="1">
      <c r="A185" s="40"/>
      <c r="B185" s="41"/>
      <c r="C185" s="42"/>
      <c r="D185" s="219" t="s">
        <v>167</v>
      </c>
      <c r="E185" s="42"/>
      <c r="F185" s="220" t="s">
        <v>1083</v>
      </c>
      <c r="G185" s="42"/>
      <c r="H185" s="42"/>
      <c r="I185" s="221"/>
      <c r="J185" s="42"/>
      <c r="K185" s="42"/>
      <c r="L185" s="46"/>
      <c r="M185" s="222"/>
      <c r="N185" s="223"/>
      <c r="O185" s="86"/>
      <c r="P185" s="86"/>
      <c r="Q185" s="86"/>
      <c r="R185" s="86"/>
      <c r="S185" s="86"/>
      <c r="T185" s="87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T185" s="19" t="s">
        <v>167</v>
      </c>
      <c r="AU185" s="19" t="s">
        <v>80</v>
      </c>
    </row>
    <row r="186" s="13" customFormat="1">
      <c r="A186" s="13"/>
      <c r="B186" s="224"/>
      <c r="C186" s="225"/>
      <c r="D186" s="226" t="s">
        <v>169</v>
      </c>
      <c r="E186" s="227" t="s">
        <v>19</v>
      </c>
      <c r="F186" s="228" t="s">
        <v>1071</v>
      </c>
      <c r="G186" s="225"/>
      <c r="H186" s="227" t="s">
        <v>19</v>
      </c>
      <c r="I186" s="229"/>
      <c r="J186" s="225"/>
      <c r="K186" s="225"/>
      <c r="L186" s="230"/>
      <c r="M186" s="231"/>
      <c r="N186" s="232"/>
      <c r="O186" s="232"/>
      <c r="P186" s="232"/>
      <c r="Q186" s="232"/>
      <c r="R186" s="232"/>
      <c r="S186" s="232"/>
      <c r="T186" s="23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34" t="s">
        <v>169</v>
      </c>
      <c r="AU186" s="234" t="s">
        <v>80</v>
      </c>
      <c r="AV186" s="13" t="s">
        <v>78</v>
      </c>
      <c r="AW186" s="13" t="s">
        <v>171</v>
      </c>
      <c r="AX186" s="13" t="s">
        <v>70</v>
      </c>
      <c r="AY186" s="234" t="s">
        <v>158</v>
      </c>
    </row>
    <row r="187" s="14" customFormat="1">
      <c r="A187" s="14"/>
      <c r="B187" s="235"/>
      <c r="C187" s="236"/>
      <c r="D187" s="226" t="s">
        <v>169</v>
      </c>
      <c r="E187" s="237" t="s">
        <v>19</v>
      </c>
      <c r="F187" s="238" t="s">
        <v>1348</v>
      </c>
      <c r="G187" s="236"/>
      <c r="H187" s="239">
        <v>27.5</v>
      </c>
      <c r="I187" s="240"/>
      <c r="J187" s="236"/>
      <c r="K187" s="236"/>
      <c r="L187" s="241"/>
      <c r="M187" s="242"/>
      <c r="N187" s="243"/>
      <c r="O187" s="243"/>
      <c r="P187" s="243"/>
      <c r="Q187" s="243"/>
      <c r="R187" s="243"/>
      <c r="S187" s="243"/>
      <c r="T187" s="24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45" t="s">
        <v>169</v>
      </c>
      <c r="AU187" s="245" t="s">
        <v>80</v>
      </c>
      <c r="AV187" s="14" t="s">
        <v>80</v>
      </c>
      <c r="AW187" s="14" t="s">
        <v>171</v>
      </c>
      <c r="AX187" s="14" t="s">
        <v>70</v>
      </c>
      <c r="AY187" s="245" t="s">
        <v>158</v>
      </c>
    </row>
    <row r="188" s="2" customFormat="1" ht="14.4" customHeight="1">
      <c r="A188" s="40"/>
      <c r="B188" s="41"/>
      <c r="C188" s="206" t="s">
        <v>299</v>
      </c>
      <c r="D188" s="206" t="s">
        <v>160</v>
      </c>
      <c r="E188" s="207" t="s">
        <v>1085</v>
      </c>
      <c r="F188" s="208" t="s">
        <v>1086</v>
      </c>
      <c r="G188" s="209" t="s">
        <v>223</v>
      </c>
      <c r="H188" s="210">
        <v>332.33999999999997</v>
      </c>
      <c r="I188" s="211"/>
      <c r="J188" s="212">
        <f>ROUND(I188*H188,2)</f>
        <v>0</v>
      </c>
      <c r="K188" s="208" t="s">
        <v>164</v>
      </c>
      <c r="L188" s="46"/>
      <c r="M188" s="213" t="s">
        <v>19</v>
      </c>
      <c r="N188" s="214" t="s">
        <v>41</v>
      </c>
      <c r="O188" s="86"/>
      <c r="P188" s="215">
        <f>O188*H188</f>
        <v>0</v>
      </c>
      <c r="Q188" s="215">
        <v>0.00069999999999999999</v>
      </c>
      <c r="R188" s="215">
        <f>Q188*H188</f>
        <v>0.23263799999999998</v>
      </c>
      <c r="S188" s="215">
        <v>0</v>
      </c>
      <c r="T188" s="216">
        <f>S188*H188</f>
        <v>0</v>
      </c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R188" s="217" t="s">
        <v>165</v>
      </c>
      <c r="AT188" s="217" t="s">
        <v>160</v>
      </c>
      <c r="AU188" s="217" t="s">
        <v>80</v>
      </c>
      <c r="AY188" s="19" t="s">
        <v>158</v>
      </c>
      <c r="BE188" s="218">
        <f>IF(N188="základní",J188,0)</f>
        <v>0</v>
      </c>
      <c r="BF188" s="218">
        <f>IF(N188="snížená",J188,0)</f>
        <v>0</v>
      </c>
      <c r="BG188" s="218">
        <f>IF(N188="zákl. přenesená",J188,0)</f>
        <v>0</v>
      </c>
      <c r="BH188" s="218">
        <f>IF(N188="sníž. přenesená",J188,0)</f>
        <v>0</v>
      </c>
      <c r="BI188" s="218">
        <f>IF(N188="nulová",J188,0)</f>
        <v>0</v>
      </c>
      <c r="BJ188" s="19" t="s">
        <v>78</v>
      </c>
      <c r="BK188" s="218">
        <f>ROUND(I188*H188,2)</f>
        <v>0</v>
      </c>
      <c r="BL188" s="19" t="s">
        <v>165</v>
      </c>
      <c r="BM188" s="217" t="s">
        <v>1349</v>
      </c>
    </row>
    <row r="189" s="2" customFormat="1">
      <c r="A189" s="40"/>
      <c r="B189" s="41"/>
      <c r="C189" s="42"/>
      <c r="D189" s="219" t="s">
        <v>167</v>
      </c>
      <c r="E189" s="42"/>
      <c r="F189" s="220" t="s">
        <v>1088</v>
      </c>
      <c r="G189" s="42"/>
      <c r="H189" s="42"/>
      <c r="I189" s="221"/>
      <c r="J189" s="42"/>
      <c r="K189" s="42"/>
      <c r="L189" s="46"/>
      <c r="M189" s="222"/>
      <c r="N189" s="223"/>
      <c r="O189" s="86"/>
      <c r="P189" s="86"/>
      <c r="Q189" s="86"/>
      <c r="R189" s="86"/>
      <c r="S189" s="86"/>
      <c r="T189" s="87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T189" s="19" t="s">
        <v>167</v>
      </c>
      <c r="AU189" s="19" t="s">
        <v>80</v>
      </c>
    </row>
    <row r="190" s="13" customFormat="1">
      <c r="A190" s="13"/>
      <c r="B190" s="224"/>
      <c r="C190" s="225"/>
      <c r="D190" s="226" t="s">
        <v>169</v>
      </c>
      <c r="E190" s="227" t="s">
        <v>19</v>
      </c>
      <c r="F190" s="228" t="s">
        <v>1316</v>
      </c>
      <c r="G190" s="225"/>
      <c r="H190" s="227" t="s">
        <v>19</v>
      </c>
      <c r="I190" s="229"/>
      <c r="J190" s="225"/>
      <c r="K190" s="225"/>
      <c r="L190" s="230"/>
      <c r="M190" s="231"/>
      <c r="N190" s="232"/>
      <c r="O190" s="232"/>
      <c r="P190" s="232"/>
      <c r="Q190" s="232"/>
      <c r="R190" s="232"/>
      <c r="S190" s="232"/>
      <c r="T190" s="23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34" t="s">
        <v>169</v>
      </c>
      <c r="AU190" s="234" t="s">
        <v>80</v>
      </c>
      <c r="AV190" s="13" t="s">
        <v>78</v>
      </c>
      <c r="AW190" s="13" t="s">
        <v>171</v>
      </c>
      <c r="AX190" s="13" t="s">
        <v>70</v>
      </c>
      <c r="AY190" s="234" t="s">
        <v>158</v>
      </c>
    </row>
    <row r="191" s="14" customFormat="1">
      <c r="A191" s="14"/>
      <c r="B191" s="235"/>
      <c r="C191" s="236"/>
      <c r="D191" s="226" t="s">
        <v>169</v>
      </c>
      <c r="E191" s="237" t="s">
        <v>19</v>
      </c>
      <c r="F191" s="238" t="s">
        <v>1350</v>
      </c>
      <c r="G191" s="236"/>
      <c r="H191" s="239">
        <v>64.200000000000003</v>
      </c>
      <c r="I191" s="240"/>
      <c r="J191" s="236"/>
      <c r="K191" s="236"/>
      <c r="L191" s="241"/>
      <c r="M191" s="242"/>
      <c r="N191" s="243"/>
      <c r="O191" s="243"/>
      <c r="P191" s="243"/>
      <c r="Q191" s="243"/>
      <c r="R191" s="243"/>
      <c r="S191" s="243"/>
      <c r="T191" s="24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45" t="s">
        <v>169</v>
      </c>
      <c r="AU191" s="245" t="s">
        <v>80</v>
      </c>
      <c r="AV191" s="14" t="s">
        <v>80</v>
      </c>
      <c r="AW191" s="14" t="s">
        <v>171</v>
      </c>
      <c r="AX191" s="14" t="s">
        <v>70</v>
      </c>
      <c r="AY191" s="245" t="s">
        <v>158</v>
      </c>
    </row>
    <row r="192" s="14" customFormat="1">
      <c r="A192" s="14"/>
      <c r="B192" s="235"/>
      <c r="C192" s="236"/>
      <c r="D192" s="226" t="s">
        <v>169</v>
      </c>
      <c r="E192" s="237" t="s">
        <v>19</v>
      </c>
      <c r="F192" s="238" t="s">
        <v>1351</v>
      </c>
      <c r="G192" s="236"/>
      <c r="H192" s="239">
        <v>63</v>
      </c>
      <c r="I192" s="240"/>
      <c r="J192" s="236"/>
      <c r="K192" s="236"/>
      <c r="L192" s="241"/>
      <c r="M192" s="242"/>
      <c r="N192" s="243"/>
      <c r="O192" s="243"/>
      <c r="P192" s="243"/>
      <c r="Q192" s="243"/>
      <c r="R192" s="243"/>
      <c r="S192" s="243"/>
      <c r="T192" s="24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45" t="s">
        <v>169</v>
      </c>
      <c r="AU192" s="245" t="s">
        <v>80</v>
      </c>
      <c r="AV192" s="14" t="s">
        <v>80</v>
      </c>
      <c r="AW192" s="14" t="s">
        <v>171</v>
      </c>
      <c r="AX192" s="14" t="s">
        <v>70</v>
      </c>
      <c r="AY192" s="245" t="s">
        <v>158</v>
      </c>
    </row>
    <row r="193" s="14" customFormat="1">
      <c r="A193" s="14"/>
      <c r="B193" s="235"/>
      <c r="C193" s="236"/>
      <c r="D193" s="226" t="s">
        <v>169</v>
      </c>
      <c r="E193" s="237" t="s">
        <v>19</v>
      </c>
      <c r="F193" s="238" t="s">
        <v>1352</v>
      </c>
      <c r="G193" s="236"/>
      <c r="H193" s="239">
        <v>94.440000000000012</v>
      </c>
      <c r="I193" s="240"/>
      <c r="J193" s="236"/>
      <c r="K193" s="236"/>
      <c r="L193" s="241"/>
      <c r="M193" s="242"/>
      <c r="N193" s="243"/>
      <c r="O193" s="243"/>
      <c r="P193" s="243"/>
      <c r="Q193" s="243"/>
      <c r="R193" s="243"/>
      <c r="S193" s="243"/>
      <c r="T193" s="24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45" t="s">
        <v>169</v>
      </c>
      <c r="AU193" s="245" t="s">
        <v>80</v>
      </c>
      <c r="AV193" s="14" t="s">
        <v>80</v>
      </c>
      <c r="AW193" s="14" t="s">
        <v>171</v>
      </c>
      <c r="AX193" s="14" t="s">
        <v>70</v>
      </c>
      <c r="AY193" s="245" t="s">
        <v>158</v>
      </c>
    </row>
    <row r="194" s="14" customFormat="1">
      <c r="A194" s="14"/>
      <c r="B194" s="235"/>
      <c r="C194" s="236"/>
      <c r="D194" s="226" t="s">
        <v>169</v>
      </c>
      <c r="E194" s="237" t="s">
        <v>19</v>
      </c>
      <c r="F194" s="238" t="s">
        <v>1353</v>
      </c>
      <c r="G194" s="236"/>
      <c r="H194" s="239">
        <v>110.69999999999999</v>
      </c>
      <c r="I194" s="240"/>
      <c r="J194" s="236"/>
      <c r="K194" s="236"/>
      <c r="L194" s="241"/>
      <c r="M194" s="242"/>
      <c r="N194" s="243"/>
      <c r="O194" s="243"/>
      <c r="P194" s="243"/>
      <c r="Q194" s="243"/>
      <c r="R194" s="243"/>
      <c r="S194" s="243"/>
      <c r="T194" s="24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45" t="s">
        <v>169</v>
      </c>
      <c r="AU194" s="245" t="s">
        <v>80</v>
      </c>
      <c r="AV194" s="14" t="s">
        <v>80</v>
      </c>
      <c r="AW194" s="14" t="s">
        <v>171</v>
      </c>
      <c r="AX194" s="14" t="s">
        <v>70</v>
      </c>
      <c r="AY194" s="245" t="s">
        <v>158</v>
      </c>
    </row>
    <row r="195" s="2" customFormat="1" ht="22.2" customHeight="1">
      <c r="A195" s="40"/>
      <c r="B195" s="41"/>
      <c r="C195" s="206" t="s">
        <v>304</v>
      </c>
      <c r="D195" s="206" t="s">
        <v>160</v>
      </c>
      <c r="E195" s="207" t="s">
        <v>1090</v>
      </c>
      <c r="F195" s="208" t="s">
        <v>1091</v>
      </c>
      <c r="G195" s="209" t="s">
        <v>223</v>
      </c>
      <c r="H195" s="210">
        <v>332.33999999999997</v>
      </c>
      <c r="I195" s="211"/>
      <c r="J195" s="212">
        <f>ROUND(I195*H195,2)</f>
        <v>0</v>
      </c>
      <c r="K195" s="208" t="s">
        <v>164</v>
      </c>
      <c r="L195" s="46"/>
      <c r="M195" s="213" t="s">
        <v>19</v>
      </c>
      <c r="N195" s="214" t="s">
        <v>41</v>
      </c>
      <c r="O195" s="86"/>
      <c r="P195" s="215">
        <f>O195*H195</f>
        <v>0</v>
      </c>
      <c r="Q195" s="215">
        <v>0</v>
      </c>
      <c r="R195" s="215">
        <f>Q195*H195</f>
        <v>0</v>
      </c>
      <c r="S195" s="215">
        <v>0</v>
      </c>
      <c r="T195" s="216">
        <f>S195*H195</f>
        <v>0</v>
      </c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R195" s="217" t="s">
        <v>165</v>
      </c>
      <c r="AT195" s="217" t="s">
        <v>160</v>
      </c>
      <c r="AU195" s="217" t="s">
        <v>80</v>
      </c>
      <c r="AY195" s="19" t="s">
        <v>158</v>
      </c>
      <c r="BE195" s="218">
        <f>IF(N195="základní",J195,0)</f>
        <v>0</v>
      </c>
      <c r="BF195" s="218">
        <f>IF(N195="snížená",J195,0)</f>
        <v>0</v>
      </c>
      <c r="BG195" s="218">
        <f>IF(N195="zákl. přenesená",J195,0)</f>
        <v>0</v>
      </c>
      <c r="BH195" s="218">
        <f>IF(N195="sníž. přenesená",J195,0)</f>
        <v>0</v>
      </c>
      <c r="BI195" s="218">
        <f>IF(N195="nulová",J195,0)</f>
        <v>0</v>
      </c>
      <c r="BJ195" s="19" t="s">
        <v>78</v>
      </c>
      <c r="BK195" s="218">
        <f>ROUND(I195*H195,2)</f>
        <v>0</v>
      </c>
      <c r="BL195" s="19" t="s">
        <v>165</v>
      </c>
      <c r="BM195" s="217" t="s">
        <v>1354</v>
      </c>
    </row>
    <row r="196" s="2" customFormat="1">
      <c r="A196" s="40"/>
      <c r="B196" s="41"/>
      <c r="C196" s="42"/>
      <c r="D196" s="219" t="s">
        <v>167</v>
      </c>
      <c r="E196" s="42"/>
      <c r="F196" s="220" t="s">
        <v>1093</v>
      </c>
      <c r="G196" s="42"/>
      <c r="H196" s="42"/>
      <c r="I196" s="221"/>
      <c r="J196" s="42"/>
      <c r="K196" s="42"/>
      <c r="L196" s="46"/>
      <c r="M196" s="222"/>
      <c r="N196" s="223"/>
      <c r="O196" s="86"/>
      <c r="P196" s="86"/>
      <c r="Q196" s="86"/>
      <c r="R196" s="86"/>
      <c r="S196" s="86"/>
      <c r="T196" s="87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T196" s="19" t="s">
        <v>167</v>
      </c>
      <c r="AU196" s="19" t="s">
        <v>80</v>
      </c>
    </row>
    <row r="197" s="2" customFormat="1" ht="19.8" customHeight="1">
      <c r="A197" s="40"/>
      <c r="B197" s="41"/>
      <c r="C197" s="206" t="s">
        <v>311</v>
      </c>
      <c r="D197" s="206" t="s">
        <v>160</v>
      </c>
      <c r="E197" s="207" t="s">
        <v>1094</v>
      </c>
      <c r="F197" s="208" t="s">
        <v>1095</v>
      </c>
      <c r="G197" s="209" t="s">
        <v>223</v>
      </c>
      <c r="H197" s="210">
        <v>332.33999999999997</v>
      </c>
      <c r="I197" s="211"/>
      <c r="J197" s="212">
        <f>ROUND(I197*H197,2)</f>
        <v>0</v>
      </c>
      <c r="K197" s="208" t="s">
        <v>164</v>
      </c>
      <c r="L197" s="46"/>
      <c r="M197" s="213" t="s">
        <v>19</v>
      </c>
      <c r="N197" s="214" t="s">
        <v>41</v>
      </c>
      <c r="O197" s="86"/>
      <c r="P197" s="215">
        <f>O197*H197</f>
        <v>0</v>
      </c>
      <c r="Q197" s="215">
        <v>0.00079000000000000001</v>
      </c>
      <c r="R197" s="215">
        <f>Q197*H197</f>
        <v>0.26254859999999997</v>
      </c>
      <c r="S197" s="215">
        <v>0</v>
      </c>
      <c r="T197" s="216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17" t="s">
        <v>165</v>
      </c>
      <c r="AT197" s="217" t="s">
        <v>160</v>
      </c>
      <c r="AU197" s="217" t="s">
        <v>80</v>
      </c>
      <c r="AY197" s="19" t="s">
        <v>158</v>
      </c>
      <c r="BE197" s="218">
        <f>IF(N197="základní",J197,0)</f>
        <v>0</v>
      </c>
      <c r="BF197" s="218">
        <f>IF(N197="snížená",J197,0)</f>
        <v>0</v>
      </c>
      <c r="BG197" s="218">
        <f>IF(N197="zákl. přenesená",J197,0)</f>
        <v>0</v>
      </c>
      <c r="BH197" s="218">
        <f>IF(N197="sníž. přenesená",J197,0)</f>
        <v>0</v>
      </c>
      <c r="BI197" s="218">
        <f>IF(N197="nulová",J197,0)</f>
        <v>0</v>
      </c>
      <c r="BJ197" s="19" t="s">
        <v>78</v>
      </c>
      <c r="BK197" s="218">
        <f>ROUND(I197*H197,2)</f>
        <v>0</v>
      </c>
      <c r="BL197" s="19" t="s">
        <v>165</v>
      </c>
      <c r="BM197" s="217" t="s">
        <v>1355</v>
      </c>
    </row>
    <row r="198" s="2" customFormat="1">
      <c r="A198" s="40"/>
      <c r="B198" s="41"/>
      <c r="C198" s="42"/>
      <c r="D198" s="219" t="s">
        <v>167</v>
      </c>
      <c r="E198" s="42"/>
      <c r="F198" s="220" t="s">
        <v>1097</v>
      </c>
      <c r="G198" s="42"/>
      <c r="H198" s="42"/>
      <c r="I198" s="221"/>
      <c r="J198" s="42"/>
      <c r="K198" s="42"/>
      <c r="L198" s="46"/>
      <c r="M198" s="222"/>
      <c r="N198" s="223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167</v>
      </c>
      <c r="AU198" s="19" t="s">
        <v>80</v>
      </c>
    </row>
    <row r="199" s="2" customFormat="1" ht="22.2" customHeight="1">
      <c r="A199" s="40"/>
      <c r="B199" s="41"/>
      <c r="C199" s="206" t="s">
        <v>7</v>
      </c>
      <c r="D199" s="206" t="s">
        <v>160</v>
      </c>
      <c r="E199" s="207" t="s">
        <v>1098</v>
      </c>
      <c r="F199" s="208" t="s">
        <v>1099</v>
      </c>
      <c r="G199" s="209" t="s">
        <v>223</v>
      </c>
      <c r="H199" s="210">
        <v>332.33999999999997</v>
      </c>
      <c r="I199" s="211"/>
      <c r="J199" s="212">
        <f>ROUND(I199*H199,2)</f>
        <v>0</v>
      </c>
      <c r="K199" s="208" t="s">
        <v>164</v>
      </c>
      <c r="L199" s="46"/>
      <c r="M199" s="213" t="s">
        <v>19</v>
      </c>
      <c r="N199" s="214" t="s">
        <v>41</v>
      </c>
      <c r="O199" s="86"/>
      <c r="P199" s="215">
        <f>O199*H199</f>
        <v>0</v>
      </c>
      <c r="Q199" s="215">
        <v>0</v>
      </c>
      <c r="R199" s="215">
        <f>Q199*H199</f>
        <v>0</v>
      </c>
      <c r="S199" s="215">
        <v>0</v>
      </c>
      <c r="T199" s="21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17" t="s">
        <v>165</v>
      </c>
      <c r="AT199" s="217" t="s">
        <v>160</v>
      </c>
      <c r="AU199" s="217" t="s">
        <v>80</v>
      </c>
      <c r="AY199" s="19" t="s">
        <v>158</v>
      </c>
      <c r="BE199" s="218">
        <f>IF(N199="základní",J199,0)</f>
        <v>0</v>
      </c>
      <c r="BF199" s="218">
        <f>IF(N199="snížená",J199,0)</f>
        <v>0</v>
      </c>
      <c r="BG199" s="218">
        <f>IF(N199="zákl. přenesená",J199,0)</f>
        <v>0</v>
      </c>
      <c r="BH199" s="218">
        <f>IF(N199="sníž. přenesená",J199,0)</f>
        <v>0</v>
      </c>
      <c r="BI199" s="218">
        <f>IF(N199="nulová",J199,0)</f>
        <v>0</v>
      </c>
      <c r="BJ199" s="19" t="s">
        <v>78</v>
      </c>
      <c r="BK199" s="218">
        <f>ROUND(I199*H199,2)</f>
        <v>0</v>
      </c>
      <c r="BL199" s="19" t="s">
        <v>165</v>
      </c>
      <c r="BM199" s="217" t="s">
        <v>1356</v>
      </c>
    </row>
    <row r="200" s="2" customFormat="1">
      <c r="A200" s="40"/>
      <c r="B200" s="41"/>
      <c r="C200" s="42"/>
      <c r="D200" s="219" t="s">
        <v>167</v>
      </c>
      <c r="E200" s="42"/>
      <c r="F200" s="220" t="s">
        <v>1101</v>
      </c>
      <c r="G200" s="42"/>
      <c r="H200" s="42"/>
      <c r="I200" s="221"/>
      <c r="J200" s="42"/>
      <c r="K200" s="42"/>
      <c r="L200" s="46"/>
      <c r="M200" s="222"/>
      <c r="N200" s="22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167</v>
      </c>
      <c r="AU200" s="19" t="s">
        <v>80</v>
      </c>
    </row>
    <row r="201" s="2" customFormat="1" ht="30" customHeight="1">
      <c r="A201" s="40"/>
      <c r="B201" s="41"/>
      <c r="C201" s="206" t="s">
        <v>322</v>
      </c>
      <c r="D201" s="206" t="s">
        <v>160</v>
      </c>
      <c r="E201" s="207" t="s">
        <v>316</v>
      </c>
      <c r="F201" s="208" t="s">
        <v>317</v>
      </c>
      <c r="G201" s="209" t="s">
        <v>234</v>
      </c>
      <c r="H201" s="210">
        <v>407.52999999999997</v>
      </c>
      <c r="I201" s="211"/>
      <c r="J201" s="212">
        <f>ROUND(I201*H201,2)</f>
        <v>0</v>
      </c>
      <c r="K201" s="208" t="s">
        <v>164</v>
      </c>
      <c r="L201" s="46"/>
      <c r="M201" s="213" t="s">
        <v>19</v>
      </c>
      <c r="N201" s="214" t="s">
        <v>41</v>
      </c>
      <c r="O201" s="86"/>
      <c r="P201" s="215">
        <f>O201*H201</f>
        <v>0</v>
      </c>
      <c r="Q201" s="215">
        <v>0</v>
      </c>
      <c r="R201" s="215">
        <f>Q201*H201</f>
        <v>0</v>
      </c>
      <c r="S201" s="215">
        <v>0</v>
      </c>
      <c r="T201" s="216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17" t="s">
        <v>165</v>
      </c>
      <c r="AT201" s="217" t="s">
        <v>160</v>
      </c>
      <c r="AU201" s="217" t="s">
        <v>80</v>
      </c>
      <c r="AY201" s="19" t="s">
        <v>158</v>
      </c>
      <c r="BE201" s="218">
        <f>IF(N201="základní",J201,0)</f>
        <v>0</v>
      </c>
      <c r="BF201" s="218">
        <f>IF(N201="snížená",J201,0)</f>
        <v>0</v>
      </c>
      <c r="BG201" s="218">
        <f>IF(N201="zákl. přenesená",J201,0)</f>
        <v>0</v>
      </c>
      <c r="BH201" s="218">
        <f>IF(N201="sníž. přenesená",J201,0)</f>
        <v>0</v>
      </c>
      <c r="BI201" s="218">
        <f>IF(N201="nulová",J201,0)</f>
        <v>0</v>
      </c>
      <c r="BJ201" s="19" t="s">
        <v>78</v>
      </c>
      <c r="BK201" s="218">
        <f>ROUND(I201*H201,2)</f>
        <v>0</v>
      </c>
      <c r="BL201" s="19" t="s">
        <v>165</v>
      </c>
      <c r="BM201" s="217" t="s">
        <v>1357</v>
      </c>
    </row>
    <row r="202" s="2" customFormat="1">
      <c r="A202" s="40"/>
      <c r="B202" s="41"/>
      <c r="C202" s="42"/>
      <c r="D202" s="219" t="s">
        <v>167</v>
      </c>
      <c r="E202" s="42"/>
      <c r="F202" s="220" t="s">
        <v>319</v>
      </c>
      <c r="G202" s="42"/>
      <c r="H202" s="42"/>
      <c r="I202" s="221"/>
      <c r="J202" s="42"/>
      <c r="K202" s="42"/>
      <c r="L202" s="46"/>
      <c r="M202" s="222"/>
      <c r="N202" s="22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167</v>
      </c>
      <c r="AU202" s="19" t="s">
        <v>80</v>
      </c>
    </row>
    <row r="203" s="13" customFormat="1">
      <c r="A203" s="13"/>
      <c r="B203" s="224"/>
      <c r="C203" s="225"/>
      <c r="D203" s="226" t="s">
        <v>169</v>
      </c>
      <c r="E203" s="227" t="s">
        <v>19</v>
      </c>
      <c r="F203" s="228" t="s">
        <v>1299</v>
      </c>
      <c r="G203" s="225"/>
      <c r="H203" s="227" t="s">
        <v>19</v>
      </c>
      <c r="I203" s="229"/>
      <c r="J203" s="225"/>
      <c r="K203" s="225"/>
      <c r="L203" s="230"/>
      <c r="M203" s="231"/>
      <c r="N203" s="232"/>
      <c r="O203" s="232"/>
      <c r="P203" s="232"/>
      <c r="Q203" s="232"/>
      <c r="R203" s="232"/>
      <c r="S203" s="232"/>
      <c r="T203" s="23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34" t="s">
        <v>169</v>
      </c>
      <c r="AU203" s="234" t="s">
        <v>80</v>
      </c>
      <c r="AV203" s="13" t="s">
        <v>78</v>
      </c>
      <c r="AW203" s="13" t="s">
        <v>171</v>
      </c>
      <c r="AX203" s="13" t="s">
        <v>70</v>
      </c>
      <c r="AY203" s="234" t="s">
        <v>158</v>
      </c>
    </row>
    <row r="204" s="14" customFormat="1">
      <c r="A204" s="14"/>
      <c r="B204" s="235"/>
      <c r="C204" s="236"/>
      <c r="D204" s="226" t="s">
        <v>169</v>
      </c>
      <c r="E204" s="237" t="s">
        <v>19</v>
      </c>
      <c r="F204" s="238" t="s">
        <v>1300</v>
      </c>
      <c r="G204" s="236"/>
      <c r="H204" s="239">
        <v>66</v>
      </c>
      <c r="I204" s="240"/>
      <c r="J204" s="236"/>
      <c r="K204" s="236"/>
      <c r="L204" s="241"/>
      <c r="M204" s="242"/>
      <c r="N204" s="243"/>
      <c r="O204" s="243"/>
      <c r="P204" s="243"/>
      <c r="Q204" s="243"/>
      <c r="R204" s="243"/>
      <c r="S204" s="243"/>
      <c r="T204" s="24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45" t="s">
        <v>169</v>
      </c>
      <c r="AU204" s="245" t="s">
        <v>80</v>
      </c>
      <c r="AV204" s="14" t="s">
        <v>80</v>
      </c>
      <c r="AW204" s="14" t="s">
        <v>171</v>
      </c>
      <c r="AX204" s="14" t="s">
        <v>70</v>
      </c>
      <c r="AY204" s="245" t="s">
        <v>158</v>
      </c>
    </row>
    <row r="205" s="14" customFormat="1">
      <c r="A205" s="14"/>
      <c r="B205" s="235"/>
      <c r="C205" s="236"/>
      <c r="D205" s="226" t="s">
        <v>169</v>
      </c>
      <c r="E205" s="237" t="s">
        <v>19</v>
      </c>
      <c r="F205" s="238" t="s">
        <v>1301</v>
      </c>
      <c r="G205" s="236"/>
      <c r="H205" s="239">
        <v>17.850000000000001</v>
      </c>
      <c r="I205" s="240"/>
      <c r="J205" s="236"/>
      <c r="K205" s="236"/>
      <c r="L205" s="241"/>
      <c r="M205" s="242"/>
      <c r="N205" s="243"/>
      <c r="O205" s="243"/>
      <c r="P205" s="243"/>
      <c r="Q205" s="243"/>
      <c r="R205" s="243"/>
      <c r="S205" s="243"/>
      <c r="T205" s="24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45" t="s">
        <v>169</v>
      </c>
      <c r="AU205" s="245" t="s">
        <v>80</v>
      </c>
      <c r="AV205" s="14" t="s">
        <v>80</v>
      </c>
      <c r="AW205" s="14" t="s">
        <v>171</v>
      </c>
      <c r="AX205" s="14" t="s">
        <v>70</v>
      </c>
      <c r="AY205" s="245" t="s">
        <v>158</v>
      </c>
    </row>
    <row r="206" s="13" customFormat="1">
      <c r="A206" s="13"/>
      <c r="B206" s="224"/>
      <c r="C206" s="225"/>
      <c r="D206" s="226" t="s">
        <v>169</v>
      </c>
      <c r="E206" s="227" t="s">
        <v>19</v>
      </c>
      <c r="F206" s="228" t="s">
        <v>1302</v>
      </c>
      <c r="G206" s="225"/>
      <c r="H206" s="227" t="s">
        <v>19</v>
      </c>
      <c r="I206" s="229"/>
      <c r="J206" s="225"/>
      <c r="K206" s="225"/>
      <c r="L206" s="230"/>
      <c r="M206" s="231"/>
      <c r="N206" s="232"/>
      <c r="O206" s="232"/>
      <c r="P206" s="232"/>
      <c r="Q206" s="232"/>
      <c r="R206" s="232"/>
      <c r="S206" s="232"/>
      <c r="T206" s="23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34" t="s">
        <v>169</v>
      </c>
      <c r="AU206" s="234" t="s">
        <v>80</v>
      </c>
      <c r="AV206" s="13" t="s">
        <v>78</v>
      </c>
      <c r="AW206" s="13" t="s">
        <v>171</v>
      </c>
      <c r="AX206" s="13" t="s">
        <v>70</v>
      </c>
      <c r="AY206" s="234" t="s">
        <v>158</v>
      </c>
    </row>
    <row r="207" s="14" customFormat="1">
      <c r="A207" s="14"/>
      <c r="B207" s="235"/>
      <c r="C207" s="236"/>
      <c r="D207" s="226" t="s">
        <v>169</v>
      </c>
      <c r="E207" s="237" t="s">
        <v>19</v>
      </c>
      <c r="F207" s="238" t="s">
        <v>1303</v>
      </c>
      <c r="G207" s="236"/>
      <c r="H207" s="239">
        <v>190.07999999999998</v>
      </c>
      <c r="I207" s="240"/>
      <c r="J207" s="236"/>
      <c r="K207" s="236"/>
      <c r="L207" s="241"/>
      <c r="M207" s="242"/>
      <c r="N207" s="243"/>
      <c r="O207" s="243"/>
      <c r="P207" s="243"/>
      <c r="Q207" s="243"/>
      <c r="R207" s="243"/>
      <c r="S207" s="243"/>
      <c r="T207" s="24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45" t="s">
        <v>169</v>
      </c>
      <c r="AU207" s="245" t="s">
        <v>80</v>
      </c>
      <c r="AV207" s="14" t="s">
        <v>80</v>
      </c>
      <c r="AW207" s="14" t="s">
        <v>171</v>
      </c>
      <c r="AX207" s="14" t="s">
        <v>70</v>
      </c>
      <c r="AY207" s="245" t="s">
        <v>158</v>
      </c>
    </row>
    <row r="208" s="13" customFormat="1">
      <c r="A208" s="13"/>
      <c r="B208" s="224"/>
      <c r="C208" s="225"/>
      <c r="D208" s="226" t="s">
        <v>169</v>
      </c>
      <c r="E208" s="227" t="s">
        <v>19</v>
      </c>
      <c r="F208" s="228" t="s">
        <v>1316</v>
      </c>
      <c r="G208" s="225"/>
      <c r="H208" s="227" t="s">
        <v>19</v>
      </c>
      <c r="I208" s="229"/>
      <c r="J208" s="225"/>
      <c r="K208" s="225"/>
      <c r="L208" s="230"/>
      <c r="M208" s="231"/>
      <c r="N208" s="232"/>
      <c r="O208" s="232"/>
      <c r="P208" s="232"/>
      <c r="Q208" s="232"/>
      <c r="R208" s="232"/>
      <c r="S208" s="232"/>
      <c r="T208" s="23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34" t="s">
        <v>169</v>
      </c>
      <c r="AU208" s="234" t="s">
        <v>80</v>
      </c>
      <c r="AV208" s="13" t="s">
        <v>78</v>
      </c>
      <c r="AW208" s="13" t="s">
        <v>171</v>
      </c>
      <c r="AX208" s="13" t="s">
        <v>70</v>
      </c>
      <c r="AY208" s="234" t="s">
        <v>158</v>
      </c>
    </row>
    <row r="209" s="13" customFormat="1">
      <c r="A209" s="13"/>
      <c r="B209" s="224"/>
      <c r="C209" s="225"/>
      <c r="D209" s="226" t="s">
        <v>169</v>
      </c>
      <c r="E209" s="227" t="s">
        <v>19</v>
      </c>
      <c r="F209" s="228" t="s">
        <v>1358</v>
      </c>
      <c r="G209" s="225"/>
      <c r="H209" s="227" t="s">
        <v>19</v>
      </c>
      <c r="I209" s="229"/>
      <c r="J209" s="225"/>
      <c r="K209" s="225"/>
      <c r="L209" s="230"/>
      <c r="M209" s="231"/>
      <c r="N209" s="232"/>
      <c r="O209" s="232"/>
      <c r="P209" s="232"/>
      <c r="Q209" s="232"/>
      <c r="R209" s="232"/>
      <c r="S209" s="232"/>
      <c r="T209" s="23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34" t="s">
        <v>169</v>
      </c>
      <c r="AU209" s="234" t="s">
        <v>80</v>
      </c>
      <c r="AV209" s="13" t="s">
        <v>78</v>
      </c>
      <c r="AW209" s="13" t="s">
        <v>171</v>
      </c>
      <c r="AX209" s="13" t="s">
        <v>70</v>
      </c>
      <c r="AY209" s="234" t="s">
        <v>158</v>
      </c>
    </row>
    <row r="210" s="14" customFormat="1">
      <c r="A210" s="14"/>
      <c r="B210" s="235"/>
      <c r="C210" s="236"/>
      <c r="D210" s="226" t="s">
        <v>169</v>
      </c>
      <c r="E210" s="237" t="s">
        <v>19</v>
      </c>
      <c r="F210" s="238" t="s">
        <v>1359</v>
      </c>
      <c r="G210" s="236"/>
      <c r="H210" s="239">
        <v>3.2100000000000004</v>
      </c>
      <c r="I210" s="240"/>
      <c r="J210" s="236"/>
      <c r="K210" s="236"/>
      <c r="L210" s="241"/>
      <c r="M210" s="242"/>
      <c r="N210" s="243"/>
      <c r="O210" s="243"/>
      <c r="P210" s="243"/>
      <c r="Q210" s="243"/>
      <c r="R210" s="243"/>
      <c r="S210" s="243"/>
      <c r="T210" s="24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45" t="s">
        <v>169</v>
      </c>
      <c r="AU210" s="245" t="s">
        <v>80</v>
      </c>
      <c r="AV210" s="14" t="s">
        <v>80</v>
      </c>
      <c r="AW210" s="14" t="s">
        <v>171</v>
      </c>
      <c r="AX210" s="14" t="s">
        <v>70</v>
      </c>
      <c r="AY210" s="245" t="s">
        <v>158</v>
      </c>
    </row>
    <row r="211" s="14" customFormat="1">
      <c r="A211" s="14"/>
      <c r="B211" s="235"/>
      <c r="C211" s="236"/>
      <c r="D211" s="226" t="s">
        <v>169</v>
      </c>
      <c r="E211" s="237" t="s">
        <v>19</v>
      </c>
      <c r="F211" s="238" t="s">
        <v>1360</v>
      </c>
      <c r="G211" s="236"/>
      <c r="H211" s="239">
        <v>3.1499999999999999</v>
      </c>
      <c r="I211" s="240"/>
      <c r="J211" s="236"/>
      <c r="K211" s="236"/>
      <c r="L211" s="241"/>
      <c r="M211" s="242"/>
      <c r="N211" s="243"/>
      <c r="O211" s="243"/>
      <c r="P211" s="243"/>
      <c r="Q211" s="243"/>
      <c r="R211" s="243"/>
      <c r="S211" s="243"/>
      <c r="T211" s="24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45" t="s">
        <v>169</v>
      </c>
      <c r="AU211" s="245" t="s">
        <v>80</v>
      </c>
      <c r="AV211" s="14" t="s">
        <v>80</v>
      </c>
      <c r="AW211" s="14" t="s">
        <v>171</v>
      </c>
      <c r="AX211" s="14" t="s">
        <v>70</v>
      </c>
      <c r="AY211" s="245" t="s">
        <v>158</v>
      </c>
    </row>
    <row r="212" s="14" customFormat="1">
      <c r="A212" s="14"/>
      <c r="B212" s="235"/>
      <c r="C212" s="236"/>
      <c r="D212" s="226" t="s">
        <v>169</v>
      </c>
      <c r="E212" s="237" t="s">
        <v>19</v>
      </c>
      <c r="F212" s="238" t="s">
        <v>1361</v>
      </c>
      <c r="G212" s="236"/>
      <c r="H212" s="239">
        <v>4.7220000000000004</v>
      </c>
      <c r="I212" s="240"/>
      <c r="J212" s="236"/>
      <c r="K212" s="236"/>
      <c r="L212" s="241"/>
      <c r="M212" s="242"/>
      <c r="N212" s="243"/>
      <c r="O212" s="243"/>
      <c r="P212" s="243"/>
      <c r="Q212" s="243"/>
      <c r="R212" s="243"/>
      <c r="S212" s="243"/>
      <c r="T212" s="24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45" t="s">
        <v>169</v>
      </c>
      <c r="AU212" s="245" t="s">
        <v>80</v>
      </c>
      <c r="AV212" s="14" t="s">
        <v>80</v>
      </c>
      <c r="AW212" s="14" t="s">
        <v>171</v>
      </c>
      <c r="AX212" s="14" t="s">
        <v>70</v>
      </c>
      <c r="AY212" s="245" t="s">
        <v>158</v>
      </c>
    </row>
    <row r="213" s="14" customFormat="1">
      <c r="A213" s="14"/>
      <c r="B213" s="235"/>
      <c r="C213" s="236"/>
      <c r="D213" s="226" t="s">
        <v>169</v>
      </c>
      <c r="E213" s="237" t="s">
        <v>19</v>
      </c>
      <c r="F213" s="238" t="s">
        <v>1362</v>
      </c>
      <c r="G213" s="236"/>
      <c r="H213" s="239">
        <v>5.5349999999999993</v>
      </c>
      <c r="I213" s="240"/>
      <c r="J213" s="236"/>
      <c r="K213" s="236"/>
      <c r="L213" s="241"/>
      <c r="M213" s="242"/>
      <c r="N213" s="243"/>
      <c r="O213" s="243"/>
      <c r="P213" s="243"/>
      <c r="Q213" s="243"/>
      <c r="R213" s="243"/>
      <c r="S213" s="243"/>
      <c r="T213" s="24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45" t="s">
        <v>169</v>
      </c>
      <c r="AU213" s="245" t="s">
        <v>80</v>
      </c>
      <c r="AV213" s="14" t="s">
        <v>80</v>
      </c>
      <c r="AW213" s="14" t="s">
        <v>171</v>
      </c>
      <c r="AX213" s="14" t="s">
        <v>70</v>
      </c>
      <c r="AY213" s="245" t="s">
        <v>158</v>
      </c>
    </row>
    <row r="214" s="14" customFormat="1">
      <c r="A214" s="14"/>
      <c r="B214" s="235"/>
      <c r="C214" s="236"/>
      <c r="D214" s="226" t="s">
        <v>169</v>
      </c>
      <c r="E214" s="237" t="s">
        <v>19</v>
      </c>
      <c r="F214" s="238" t="s">
        <v>1363</v>
      </c>
      <c r="G214" s="236"/>
      <c r="H214" s="239">
        <v>0.20344499999999996</v>
      </c>
      <c r="I214" s="240"/>
      <c r="J214" s="236"/>
      <c r="K214" s="236"/>
      <c r="L214" s="241"/>
      <c r="M214" s="242"/>
      <c r="N214" s="243"/>
      <c r="O214" s="243"/>
      <c r="P214" s="243"/>
      <c r="Q214" s="243"/>
      <c r="R214" s="243"/>
      <c r="S214" s="243"/>
      <c r="T214" s="24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45" t="s">
        <v>169</v>
      </c>
      <c r="AU214" s="245" t="s">
        <v>80</v>
      </c>
      <c r="AV214" s="14" t="s">
        <v>80</v>
      </c>
      <c r="AW214" s="14" t="s">
        <v>171</v>
      </c>
      <c r="AX214" s="14" t="s">
        <v>70</v>
      </c>
      <c r="AY214" s="245" t="s">
        <v>158</v>
      </c>
    </row>
    <row r="215" s="13" customFormat="1">
      <c r="A215" s="13"/>
      <c r="B215" s="224"/>
      <c r="C215" s="225"/>
      <c r="D215" s="226" t="s">
        <v>169</v>
      </c>
      <c r="E215" s="227" t="s">
        <v>19</v>
      </c>
      <c r="F215" s="228" t="s">
        <v>1106</v>
      </c>
      <c r="G215" s="225"/>
      <c r="H215" s="227" t="s">
        <v>19</v>
      </c>
      <c r="I215" s="229"/>
      <c r="J215" s="225"/>
      <c r="K215" s="225"/>
      <c r="L215" s="230"/>
      <c r="M215" s="231"/>
      <c r="N215" s="232"/>
      <c r="O215" s="232"/>
      <c r="P215" s="232"/>
      <c r="Q215" s="232"/>
      <c r="R215" s="232"/>
      <c r="S215" s="232"/>
      <c r="T215" s="23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34" t="s">
        <v>169</v>
      </c>
      <c r="AU215" s="234" t="s">
        <v>80</v>
      </c>
      <c r="AV215" s="13" t="s">
        <v>78</v>
      </c>
      <c r="AW215" s="13" t="s">
        <v>171</v>
      </c>
      <c r="AX215" s="13" t="s">
        <v>70</v>
      </c>
      <c r="AY215" s="234" t="s">
        <v>158</v>
      </c>
    </row>
    <row r="216" s="14" customFormat="1">
      <c r="A216" s="14"/>
      <c r="B216" s="235"/>
      <c r="C216" s="236"/>
      <c r="D216" s="226" t="s">
        <v>169</v>
      </c>
      <c r="E216" s="237" t="s">
        <v>19</v>
      </c>
      <c r="F216" s="238" t="s">
        <v>1364</v>
      </c>
      <c r="G216" s="236"/>
      <c r="H216" s="239">
        <v>84.379999999999995</v>
      </c>
      <c r="I216" s="240"/>
      <c r="J216" s="236"/>
      <c r="K216" s="236"/>
      <c r="L216" s="241"/>
      <c r="M216" s="242"/>
      <c r="N216" s="243"/>
      <c r="O216" s="243"/>
      <c r="P216" s="243"/>
      <c r="Q216" s="243"/>
      <c r="R216" s="243"/>
      <c r="S216" s="243"/>
      <c r="T216" s="24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45" t="s">
        <v>169</v>
      </c>
      <c r="AU216" s="245" t="s">
        <v>80</v>
      </c>
      <c r="AV216" s="14" t="s">
        <v>80</v>
      </c>
      <c r="AW216" s="14" t="s">
        <v>171</v>
      </c>
      <c r="AX216" s="14" t="s">
        <v>70</v>
      </c>
      <c r="AY216" s="245" t="s">
        <v>158</v>
      </c>
    </row>
    <row r="217" s="14" customFormat="1">
      <c r="A217" s="14"/>
      <c r="B217" s="235"/>
      <c r="C217" s="236"/>
      <c r="D217" s="226" t="s">
        <v>169</v>
      </c>
      <c r="E217" s="237" t="s">
        <v>19</v>
      </c>
      <c r="F217" s="238" t="s">
        <v>1365</v>
      </c>
      <c r="G217" s="236"/>
      <c r="H217" s="239">
        <v>6.6000000000000005</v>
      </c>
      <c r="I217" s="240"/>
      <c r="J217" s="236"/>
      <c r="K217" s="236"/>
      <c r="L217" s="241"/>
      <c r="M217" s="242"/>
      <c r="N217" s="243"/>
      <c r="O217" s="243"/>
      <c r="P217" s="243"/>
      <c r="Q217" s="243"/>
      <c r="R217" s="243"/>
      <c r="S217" s="243"/>
      <c r="T217" s="24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45" t="s">
        <v>169</v>
      </c>
      <c r="AU217" s="245" t="s">
        <v>80</v>
      </c>
      <c r="AV217" s="14" t="s">
        <v>80</v>
      </c>
      <c r="AW217" s="14" t="s">
        <v>171</v>
      </c>
      <c r="AX217" s="14" t="s">
        <v>70</v>
      </c>
      <c r="AY217" s="245" t="s">
        <v>158</v>
      </c>
    </row>
    <row r="218" s="14" customFormat="1">
      <c r="A218" s="14"/>
      <c r="B218" s="235"/>
      <c r="C218" s="236"/>
      <c r="D218" s="226" t="s">
        <v>169</v>
      </c>
      <c r="E218" s="237" t="s">
        <v>19</v>
      </c>
      <c r="F218" s="238" t="s">
        <v>1366</v>
      </c>
      <c r="G218" s="236"/>
      <c r="H218" s="239">
        <v>19.800000000000001</v>
      </c>
      <c r="I218" s="240"/>
      <c r="J218" s="236"/>
      <c r="K218" s="236"/>
      <c r="L218" s="241"/>
      <c r="M218" s="242"/>
      <c r="N218" s="243"/>
      <c r="O218" s="243"/>
      <c r="P218" s="243"/>
      <c r="Q218" s="243"/>
      <c r="R218" s="243"/>
      <c r="S218" s="243"/>
      <c r="T218" s="24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45" t="s">
        <v>169</v>
      </c>
      <c r="AU218" s="245" t="s">
        <v>80</v>
      </c>
      <c r="AV218" s="14" t="s">
        <v>80</v>
      </c>
      <c r="AW218" s="14" t="s">
        <v>171</v>
      </c>
      <c r="AX218" s="14" t="s">
        <v>70</v>
      </c>
      <c r="AY218" s="245" t="s">
        <v>158</v>
      </c>
    </row>
    <row r="219" s="13" customFormat="1">
      <c r="A219" s="13"/>
      <c r="B219" s="224"/>
      <c r="C219" s="225"/>
      <c r="D219" s="226" t="s">
        <v>169</v>
      </c>
      <c r="E219" s="227" t="s">
        <v>19</v>
      </c>
      <c r="F219" s="228" t="s">
        <v>1110</v>
      </c>
      <c r="G219" s="225"/>
      <c r="H219" s="227" t="s">
        <v>19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34" t="s">
        <v>169</v>
      </c>
      <c r="AU219" s="234" t="s">
        <v>80</v>
      </c>
      <c r="AV219" s="13" t="s">
        <v>78</v>
      </c>
      <c r="AW219" s="13" t="s">
        <v>171</v>
      </c>
      <c r="AX219" s="13" t="s">
        <v>70</v>
      </c>
      <c r="AY219" s="234" t="s">
        <v>158</v>
      </c>
    </row>
    <row r="220" s="14" customFormat="1">
      <c r="A220" s="14"/>
      <c r="B220" s="235"/>
      <c r="C220" s="236"/>
      <c r="D220" s="226" t="s">
        <v>169</v>
      </c>
      <c r="E220" s="237" t="s">
        <v>19</v>
      </c>
      <c r="F220" s="238" t="s">
        <v>1367</v>
      </c>
      <c r="G220" s="236"/>
      <c r="H220" s="239">
        <v>6</v>
      </c>
      <c r="I220" s="240"/>
      <c r="J220" s="236"/>
      <c r="K220" s="236"/>
      <c r="L220" s="241"/>
      <c r="M220" s="242"/>
      <c r="N220" s="243"/>
      <c r="O220" s="243"/>
      <c r="P220" s="243"/>
      <c r="Q220" s="243"/>
      <c r="R220" s="243"/>
      <c r="S220" s="243"/>
      <c r="T220" s="24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45" t="s">
        <v>169</v>
      </c>
      <c r="AU220" s="245" t="s">
        <v>80</v>
      </c>
      <c r="AV220" s="14" t="s">
        <v>80</v>
      </c>
      <c r="AW220" s="14" t="s">
        <v>171</v>
      </c>
      <c r="AX220" s="14" t="s">
        <v>70</v>
      </c>
      <c r="AY220" s="245" t="s">
        <v>158</v>
      </c>
    </row>
    <row r="221" s="2" customFormat="1" ht="30" customHeight="1">
      <c r="A221" s="40"/>
      <c r="B221" s="41"/>
      <c r="C221" s="206" t="s">
        <v>328</v>
      </c>
      <c r="D221" s="206" t="s">
        <v>160</v>
      </c>
      <c r="E221" s="207" t="s">
        <v>329</v>
      </c>
      <c r="F221" s="208" t="s">
        <v>330</v>
      </c>
      <c r="G221" s="209" t="s">
        <v>234</v>
      </c>
      <c r="H221" s="210">
        <v>38.773000000000003</v>
      </c>
      <c r="I221" s="211"/>
      <c r="J221" s="212">
        <f>ROUND(I221*H221,2)</f>
        <v>0</v>
      </c>
      <c r="K221" s="208" t="s">
        <v>164</v>
      </c>
      <c r="L221" s="46"/>
      <c r="M221" s="213" t="s">
        <v>19</v>
      </c>
      <c r="N221" s="214" t="s">
        <v>41</v>
      </c>
      <c r="O221" s="86"/>
      <c r="P221" s="215">
        <f>O221*H221</f>
        <v>0</v>
      </c>
      <c r="Q221" s="215">
        <v>0</v>
      </c>
      <c r="R221" s="215">
        <f>Q221*H221</f>
        <v>0</v>
      </c>
      <c r="S221" s="215">
        <v>0</v>
      </c>
      <c r="T221" s="216">
        <f>S221*H221</f>
        <v>0</v>
      </c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R221" s="217" t="s">
        <v>165</v>
      </c>
      <c r="AT221" s="217" t="s">
        <v>160</v>
      </c>
      <c r="AU221" s="217" t="s">
        <v>80</v>
      </c>
      <c r="AY221" s="19" t="s">
        <v>158</v>
      </c>
      <c r="BE221" s="218">
        <f>IF(N221="základní",J221,0)</f>
        <v>0</v>
      </c>
      <c r="BF221" s="218">
        <f>IF(N221="snížená",J221,0)</f>
        <v>0</v>
      </c>
      <c r="BG221" s="218">
        <f>IF(N221="zákl. přenesená",J221,0)</f>
        <v>0</v>
      </c>
      <c r="BH221" s="218">
        <f>IF(N221="sníž. přenesená",J221,0)</f>
        <v>0</v>
      </c>
      <c r="BI221" s="218">
        <f>IF(N221="nulová",J221,0)</f>
        <v>0</v>
      </c>
      <c r="BJ221" s="19" t="s">
        <v>78</v>
      </c>
      <c r="BK221" s="218">
        <f>ROUND(I221*H221,2)</f>
        <v>0</v>
      </c>
      <c r="BL221" s="19" t="s">
        <v>165</v>
      </c>
      <c r="BM221" s="217" t="s">
        <v>1368</v>
      </c>
    </row>
    <row r="222" s="2" customFormat="1">
      <c r="A222" s="40"/>
      <c r="B222" s="41"/>
      <c r="C222" s="42"/>
      <c r="D222" s="219" t="s">
        <v>167</v>
      </c>
      <c r="E222" s="42"/>
      <c r="F222" s="220" t="s">
        <v>332</v>
      </c>
      <c r="G222" s="42"/>
      <c r="H222" s="42"/>
      <c r="I222" s="221"/>
      <c r="J222" s="42"/>
      <c r="K222" s="42"/>
      <c r="L222" s="46"/>
      <c r="M222" s="222"/>
      <c r="N222" s="223"/>
      <c r="O222" s="86"/>
      <c r="P222" s="86"/>
      <c r="Q222" s="86"/>
      <c r="R222" s="86"/>
      <c r="S222" s="86"/>
      <c r="T222" s="87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T222" s="19" t="s">
        <v>167</v>
      </c>
      <c r="AU222" s="19" t="s">
        <v>80</v>
      </c>
    </row>
    <row r="223" s="13" customFormat="1">
      <c r="A223" s="13"/>
      <c r="B223" s="224"/>
      <c r="C223" s="225"/>
      <c r="D223" s="226" t="s">
        <v>169</v>
      </c>
      <c r="E223" s="227" t="s">
        <v>19</v>
      </c>
      <c r="F223" s="228" t="s">
        <v>1051</v>
      </c>
      <c r="G223" s="225"/>
      <c r="H223" s="227" t="s">
        <v>19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34" t="s">
        <v>169</v>
      </c>
      <c r="AU223" s="234" t="s">
        <v>80</v>
      </c>
      <c r="AV223" s="13" t="s">
        <v>78</v>
      </c>
      <c r="AW223" s="13" t="s">
        <v>171</v>
      </c>
      <c r="AX223" s="13" t="s">
        <v>70</v>
      </c>
      <c r="AY223" s="234" t="s">
        <v>158</v>
      </c>
    </row>
    <row r="224" s="13" customFormat="1">
      <c r="A224" s="13"/>
      <c r="B224" s="224"/>
      <c r="C224" s="225"/>
      <c r="D224" s="226" t="s">
        <v>169</v>
      </c>
      <c r="E224" s="227" t="s">
        <v>19</v>
      </c>
      <c r="F224" s="228" t="s">
        <v>1316</v>
      </c>
      <c r="G224" s="225"/>
      <c r="H224" s="227" t="s">
        <v>19</v>
      </c>
      <c r="I224" s="229"/>
      <c r="J224" s="225"/>
      <c r="K224" s="225"/>
      <c r="L224" s="230"/>
      <c r="M224" s="231"/>
      <c r="N224" s="232"/>
      <c r="O224" s="232"/>
      <c r="P224" s="232"/>
      <c r="Q224" s="232"/>
      <c r="R224" s="232"/>
      <c r="S224" s="232"/>
      <c r="T224" s="23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34" t="s">
        <v>169</v>
      </c>
      <c r="AU224" s="234" t="s">
        <v>80</v>
      </c>
      <c r="AV224" s="13" t="s">
        <v>78</v>
      </c>
      <c r="AW224" s="13" t="s">
        <v>171</v>
      </c>
      <c r="AX224" s="13" t="s">
        <v>70</v>
      </c>
      <c r="AY224" s="234" t="s">
        <v>158</v>
      </c>
    </row>
    <row r="225" s="14" customFormat="1">
      <c r="A225" s="14"/>
      <c r="B225" s="235"/>
      <c r="C225" s="236"/>
      <c r="D225" s="226" t="s">
        <v>169</v>
      </c>
      <c r="E225" s="237" t="s">
        <v>19</v>
      </c>
      <c r="F225" s="238" t="s">
        <v>1369</v>
      </c>
      <c r="G225" s="236"/>
      <c r="H225" s="239">
        <v>3.2100000000000004</v>
      </c>
      <c r="I225" s="240"/>
      <c r="J225" s="236"/>
      <c r="K225" s="236"/>
      <c r="L225" s="241"/>
      <c r="M225" s="242"/>
      <c r="N225" s="243"/>
      <c r="O225" s="243"/>
      <c r="P225" s="243"/>
      <c r="Q225" s="243"/>
      <c r="R225" s="243"/>
      <c r="S225" s="243"/>
      <c r="T225" s="24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45" t="s">
        <v>169</v>
      </c>
      <c r="AU225" s="245" t="s">
        <v>80</v>
      </c>
      <c r="AV225" s="14" t="s">
        <v>80</v>
      </c>
      <c r="AW225" s="14" t="s">
        <v>171</v>
      </c>
      <c r="AX225" s="14" t="s">
        <v>70</v>
      </c>
      <c r="AY225" s="245" t="s">
        <v>158</v>
      </c>
    </row>
    <row r="226" s="14" customFormat="1">
      <c r="A226" s="14"/>
      <c r="B226" s="235"/>
      <c r="C226" s="236"/>
      <c r="D226" s="226" t="s">
        <v>169</v>
      </c>
      <c r="E226" s="237" t="s">
        <v>19</v>
      </c>
      <c r="F226" s="238" t="s">
        <v>1360</v>
      </c>
      <c r="G226" s="236"/>
      <c r="H226" s="239">
        <v>3.1499999999999999</v>
      </c>
      <c r="I226" s="240"/>
      <c r="J226" s="236"/>
      <c r="K226" s="236"/>
      <c r="L226" s="241"/>
      <c r="M226" s="242"/>
      <c r="N226" s="243"/>
      <c r="O226" s="243"/>
      <c r="P226" s="243"/>
      <c r="Q226" s="243"/>
      <c r="R226" s="243"/>
      <c r="S226" s="243"/>
      <c r="T226" s="24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45" t="s">
        <v>169</v>
      </c>
      <c r="AU226" s="245" t="s">
        <v>80</v>
      </c>
      <c r="AV226" s="14" t="s">
        <v>80</v>
      </c>
      <c r="AW226" s="14" t="s">
        <v>171</v>
      </c>
      <c r="AX226" s="14" t="s">
        <v>70</v>
      </c>
      <c r="AY226" s="245" t="s">
        <v>158</v>
      </c>
    </row>
    <row r="227" s="14" customFormat="1">
      <c r="A227" s="14"/>
      <c r="B227" s="235"/>
      <c r="C227" s="236"/>
      <c r="D227" s="226" t="s">
        <v>169</v>
      </c>
      <c r="E227" s="237" t="s">
        <v>19</v>
      </c>
      <c r="F227" s="238" t="s">
        <v>1361</v>
      </c>
      <c r="G227" s="236"/>
      <c r="H227" s="239">
        <v>4.7220000000000004</v>
      </c>
      <c r="I227" s="240"/>
      <c r="J227" s="236"/>
      <c r="K227" s="236"/>
      <c r="L227" s="241"/>
      <c r="M227" s="242"/>
      <c r="N227" s="243"/>
      <c r="O227" s="243"/>
      <c r="P227" s="243"/>
      <c r="Q227" s="243"/>
      <c r="R227" s="243"/>
      <c r="S227" s="243"/>
      <c r="T227" s="24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45" t="s">
        <v>169</v>
      </c>
      <c r="AU227" s="245" t="s">
        <v>80</v>
      </c>
      <c r="AV227" s="14" t="s">
        <v>80</v>
      </c>
      <c r="AW227" s="14" t="s">
        <v>171</v>
      </c>
      <c r="AX227" s="14" t="s">
        <v>70</v>
      </c>
      <c r="AY227" s="245" t="s">
        <v>158</v>
      </c>
    </row>
    <row r="228" s="14" customFormat="1">
      <c r="A228" s="14"/>
      <c r="B228" s="235"/>
      <c r="C228" s="236"/>
      <c r="D228" s="226" t="s">
        <v>169</v>
      </c>
      <c r="E228" s="237" t="s">
        <v>19</v>
      </c>
      <c r="F228" s="238" t="s">
        <v>1362</v>
      </c>
      <c r="G228" s="236"/>
      <c r="H228" s="239">
        <v>5.5349999999999993</v>
      </c>
      <c r="I228" s="240"/>
      <c r="J228" s="236"/>
      <c r="K228" s="236"/>
      <c r="L228" s="241"/>
      <c r="M228" s="242"/>
      <c r="N228" s="243"/>
      <c r="O228" s="243"/>
      <c r="P228" s="243"/>
      <c r="Q228" s="243"/>
      <c r="R228" s="243"/>
      <c r="S228" s="243"/>
      <c r="T228" s="24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45" t="s">
        <v>169</v>
      </c>
      <c r="AU228" s="245" t="s">
        <v>80</v>
      </c>
      <c r="AV228" s="14" t="s">
        <v>80</v>
      </c>
      <c r="AW228" s="14" t="s">
        <v>171</v>
      </c>
      <c r="AX228" s="14" t="s">
        <v>70</v>
      </c>
      <c r="AY228" s="245" t="s">
        <v>158</v>
      </c>
    </row>
    <row r="229" s="13" customFormat="1">
      <c r="A229" s="13"/>
      <c r="B229" s="224"/>
      <c r="C229" s="225"/>
      <c r="D229" s="226" t="s">
        <v>169</v>
      </c>
      <c r="E229" s="227" t="s">
        <v>19</v>
      </c>
      <c r="F229" s="228" t="s">
        <v>1330</v>
      </c>
      <c r="G229" s="225"/>
      <c r="H229" s="227" t="s">
        <v>19</v>
      </c>
      <c r="I229" s="229"/>
      <c r="J229" s="225"/>
      <c r="K229" s="225"/>
      <c r="L229" s="230"/>
      <c r="M229" s="231"/>
      <c r="N229" s="232"/>
      <c r="O229" s="232"/>
      <c r="P229" s="232"/>
      <c r="Q229" s="232"/>
      <c r="R229" s="232"/>
      <c r="S229" s="232"/>
      <c r="T229" s="23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34" t="s">
        <v>169</v>
      </c>
      <c r="AU229" s="234" t="s">
        <v>80</v>
      </c>
      <c r="AV229" s="13" t="s">
        <v>78</v>
      </c>
      <c r="AW229" s="13" t="s">
        <v>171</v>
      </c>
      <c r="AX229" s="13" t="s">
        <v>70</v>
      </c>
      <c r="AY229" s="234" t="s">
        <v>158</v>
      </c>
    </row>
    <row r="230" s="13" customFormat="1">
      <c r="A230" s="13"/>
      <c r="B230" s="224"/>
      <c r="C230" s="225"/>
      <c r="D230" s="226" t="s">
        <v>169</v>
      </c>
      <c r="E230" s="227" t="s">
        <v>19</v>
      </c>
      <c r="F230" s="228" t="s">
        <v>1316</v>
      </c>
      <c r="G230" s="225"/>
      <c r="H230" s="227" t="s">
        <v>19</v>
      </c>
      <c r="I230" s="229"/>
      <c r="J230" s="225"/>
      <c r="K230" s="225"/>
      <c r="L230" s="230"/>
      <c r="M230" s="231"/>
      <c r="N230" s="232"/>
      <c r="O230" s="232"/>
      <c r="P230" s="232"/>
      <c r="Q230" s="232"/>
      <c r="R230" s="232"/>
      <c r="S230" s="232"/>
      <c r="T230" s="23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34" t="s">
        <v>169</v>
      </c>
      <c r="AU230" s="234" t="s">
        <v>80</v>
      </c>
      <c r="AV230" s="13" t="s">
        <v>78</v>
      </c>
      <c r="AW230" s="13" t="s">
        <v>171</v>
      </c>
      <c r="AX230" s="13" t="s">
        <v>70</v>
      </c>
      <c r="AY230" s="234" t="s">
        <v>158</v>
      </c>
    </row>
    <row r="231" s="14" customFormat="1">
      <c r="A231" s="14"/>
      <c r="B231" s="235"/>
      <c r="C231" s="236"/>
      <c r="D231" s="226" t="s">
        <v>169</v>
      </c>
      <c r="E231" s="237" t="s">
        <v>19</v>
      </c>
      <c r="F231" s="238" t="s">
        <v>1370</v>
      </c>
      <c r="G231" s="236"/>
      <c r="H231" s="239">
        <v>4.2800000000000002</v>
      </c>
      <c r="I231" s="240"/>
      <c r="J231" s="236"/>
      <c r="K231" s="236"/>
      <c r="L231" s="241"/>
      <c r="M231" s="242"/>
      <c r="N231" s="243"/>
      <c r="O231" s="243"/>
      <c r="P231" s="243"/>
      <c r="Q231" s="243"/>
      <c r="R231" s="243"/>
      <c r="S231" s="243"/>
      <c r="T231" s="24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45" t="s">
        <v>169</v>
      </c>
      <c r="AU231" s="245" t="s">
        <v>80</v>
      </c>
      <c r="AV231" s="14" t="s">
        <v>80</v>
      </c>
      <c r="AW231" s="14" t="s">
        <v>171</v>
      </c>
      <c r="AX231" s="14" t="s">
        <v>70</v>
      </c>
      <c r="AY231" s="245" t="s">
        <v>158</v>
      </c>
    </row>
    <row r="232" s="14" customFormat="1">
      <c r="A232" s="14"/>
      <c r="B232" s="235"/>
      <c r="C232" s="236"/>
      <c r="D232" s="226" t="s">
        <v>169</v>
      </c>
      <c r="E232" s="237" t="s">
        <v>19</v>
      </c>
      <c r="F232" s="238" t="s">
        <v>1371</v>
      </c>
      <c r="G232" s="236"/>
      <c r="H232" s="239">
        <v>4.2000000000000002</v>
      </c>
      <c r="I232" s="240"/>
      <c r="J232" s="236"/>
      <c r="K232" s="236"/>
      <c r="L232" s="241"/>
      <c r="M232" s="242"/>
      <c r="N232" s="243"/>
      <c r="O232" s="243"/>
      <c r="P232" s="243"/>
      <c r="Q232" s="243"/>
      <c r="R232" s="243"/>
      <c r="S232" s="243"/>
      <c r="T232" s="24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45" t="s">
        <v>169</v>
      </c>
      <c r="AU232" s="245" t="s">
        <v>80</v>
      </c>
      <c r="AV232" s="14" t="s">
        <v>80</v>
      </c>
      <c r="AW232" s="14" t="s">
        <v>171</v>
      </c>
      <c r="AX232" s="14" t="s">
        <v>70</v>
      </c>
      <c r="AY232" s="245" t="s">
        <v>158</v>
      </c>
    </row>
    <row r="233" s="14" customFormat="1">
      <c r="A233" s="14"/>
      <c r="B233" s="235"/>
      <c r="C233" s="236"/>
      <c r="D233" s="226" t="s">
        <v>169</v>
      </c>
      <c r="E233" s="237" t="s">
        <v>19</v>
      </c>
      <c r="F233" s="238" t="s">
        <v>1372</v>
      </c>
      <c r="G233" s="236"/>
      <c r="H233" s="239">
        <v>6.2960000000000012</v>
      </c>
      <c r="I233" s="240"/>
      <c r="J233" s="236"/>
      <c r="K233" s="236"/>
      <c r="L233" s="241"/>
      <c r="M233" s="242"/>
      <c r="N233" s="243"/>
      <c r="O233" s="243"/>
      <c r="P233" s="243"/>
      <c r="Q233" s="243"/>
      <c r="R233" s="243"/>
      <c r="S233" s="243"/>
      <c r="T233" s="24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45" t="s">
        <v>169</v>
      </c>
      <c r="AU233" s="245" t="s">
        <v>80</v>
      </c>
      <c r="AV233" s="14" t="s">
        <v>80</v>
      </c>
      <c r="AW233" s="14" t="s">
        <v>171</v>
      </c>
      <c r="AX233" s="14" t="s">
        <v>70</v>
      </c>
      <c r="AY233" s="245" t="s">
        <v>158</v>
      </c>
    </row>
    <row r="234" s="14" customFormat="1">
      <c r="A234" s="14"/>
      <c r="B234" s="235"/>
      <c r="C234" s="236"/>
      <c r="D234" s="226" t="s">
        <v>169</v>
      </c>
      <c r="E234" s="237" t="s">
        <v>19</v>
      </c>
      <c r="F234" s="238" t="s">
        <v>1373</v>
      </c>
      <c r="G234" s="236"/>
      <c r="H234" s="239">
        <v>7.3799999999999999</v>
      </c>
      <c r="I234" s="240"/>
      <c r="J234" s="236"/>
      <c r="K234" s="236"/>
      <c r="L234" s="241"/>
      <c r="M234" s="242"/>
      <c r="N234" s="243"/>
      <c r="O234" s="243"/>
      <c r="P234" s="243"/>
      <c r="Q234" s="243"/>
      <c r="R234" s="243"/>
      <c r="S234" s="243"/>
      <c r="T234" s="24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45" t="s">
        <v>169</v>
      </c>
      <c r="AU234" s="245" t="s">
        <v>80</v>
      </c>
      <c r="AV234" s="14" t="s">
        <v>80</v>
      </c>
      <c r="AW234" s="14" t="s">
        <v>171</v>
      </c>
      <c r="AX234" s="14" t="s">
        <v>70</v>
      </c>
      <c r="AY234" s="245" t="s">
        <v>158</v>
      </c>
    </row>
    <row r="235" s="2" customFormat="1" ht="30" customHeight="1">
      <c r="A235" s="40"/>
      <c r="B235" s="41"/>
      <c r="C235" s="206" t="s">
        <v>339</v>
      </c>
      <c r="D235" s="206" t="s">
        <v>160</v>
      </c>
      <c r="E235" s="207" t="s">
        <v>1115</v>
      </c>
      <c r="F235" s="208" t="s">
        <v>1116</v>
      </c>
      <c r="G235" s="209" t="s">
        <v>234</v>
      </c>
      <c r="H235" s="210">
        <v>55.390000000000001</v>
      </c>
      <c r="I235" s="211"/>
      <c r="J235" s="212">
        <f>ROUND(I235*H235,2)</f>
        <v>0</v>
      </c>
      <c r="K235" s="208" t="s">
        <v>164</v>
      </c>
      <c r="L235" s="46"/>
      <c r="M235" s="213" t="s">
        <v>19</v>
      </c>
      <c r="N235" s="214" t="s">
        <v>41</v>
      </c>
      <c r="O235" s="86"/>
      <c r="P235" s="215">
        <f>O235*H235</f>
        <v>0</v>
      </c>
      <c r="Q235" s="215">
        <v>0</v>
      </c>
      <c r="R235" s="215">
        <f>Q235*H235</f>
        <v>0</v>
      </c>
      <c r="S235" s="215">
        <v>0</v>
      </c>
      <c r="T235" s="216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17" t="s">
        <v>165</v>
      </c>
      <c r="AT235" s="217" t="s">
        <v>160</v>
      </c>
      <c r="AU235" s="217" t="s">
        <v>80</v>
      </c>
      <c r="AY235" s="19" t="s">
        <v>158</v>
      </c>
      <c r="BE235" s="218">
        <f>IF(N235="základní",J235,0)</f>
        <v>0</v>
      </c>
      <c r="BF235" s="218">
        <f>IF(N235="snížená",J235,0)</f>
        <v>0</v>
      </c>
      <c r="BG235" s="218">
        <f>IF(N235="zákl. přenesená",J235,0)</f>
        <v>0</v>
      </c>
      <c r="BH235" s="218">
        <f>IF(N235="sníž. přenesená",J235,0)</f>
        <v>0</v>
      </c>
      <c r="BI235" s="218">
        <f>IF(N235="nulová",J235,0)</f>
        <v>0</v>
      </c>
      <c r="BJ235" s="19" t="s">
        <v>78</v>
      </c>
      <c r="BK235" s="218">
        <f>ROUND(I235*H235,2)</f>
        <v>0</v>
      </c>
      <c r="BL235" s="19" t="s">
        <v>165</v>
      </c>
      <c r="BM235" s="217" t="s">
        <v>1374</v>
      </c>
    </row>
    <row r="236" s="2" customFormat="1">
      <c r="A236" s="40"/>
      <c r="B236" s="41"/>
      <c r="C236" s="42"/>
      <c r="D236" s="219" t="s">
        <v>167</v>
      </c>
      <c r="E236" s="42"/>
      <c r="F236" s="220" t="s">
        <v>1118</v>
      </c>
      <c r="G236" s="42"/>
      <c r="H236" s="42"/>
      <c r="I236" s="221"/>
      <c r="J236" s="42"/>
      <c r="K236" s="42"/>
      <c r="L236" s="46"/>
      <c r="M236" s="222"/>
      <c r="N236" s="223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167</v>
      </c>
      <c r="AU236" s="19" t="s">
        <v>80</v>
      </c>
    </row>
    <row r="237" s="13" customFormat="1">
      <c r="A237" s="13"/>
      <c r="B237" s="224"/>
      <c r="C237" s="225"/>
      <c r="D237" s="226" t="s">
        <v>169</v>
      </c>
      <c r="E237" s="227" t="s">
        <v>19</v>
      </c>
      <c r="F237" s="228" t="s">
        <v>1119</v>
      </c>
      <c r="G237" s="225"/>
      <c r="H237" s="227" t="s">
        <v>19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34" t="s">
        <v>169</v>
      </c>
      <c r="AU237" s="234" t="s">
        <v>80</v>
      </c>
      <c r="AV237" s="13" t="s">
        <v>78</v>
      </c>
      <c r="AW237" s="13" t="s">
        <v>171</v>
      </c>
      <c r="AX237" s="13" t="s">
        <v>70</v>
      </c>
      <c r="AY237" s="234" t="s">
        <v>158</v>
      </c>
    </row>
    <row r="238" s="13" customFormat="1">
      <c r="A238" s="13"/>
      <c r="B238" s="224"/>
      <c r="C238" s="225"/>
      <c r="D238" s="226" t="s">
        <v>169</v>
      </c>
      <c r="E238" s="227" t="s">
        <v>19</v>
      </c>
      <c r="F238" s="228" t="s">
        <v>1316</v>
      </c>
      <c r="G238" s="225"/>
      <c r="H238" s="227" t="s">
        <v>19</v>
      </c>
      <c r="I238" s="229"/>
      <c r="J238" s="225"/>
      <c r="K238" s="225"/>
      <c r="L238" s="230"/>
      <c r="M238" s="231"/>
      <c r="N238" s="232"/>
      <c r="O238" s="232"/>
      <c r="P238" s="232"/>
      <c r="Q238" s="232"/>
      <c r="R238" s="232"/>
      <c r="S238" s="232"/>
      <c r="T238" s="23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34" t="s">
        <v>169</v>
      </c>
      <c r="AU238" s="234" t="s">
        <v>80</v>
      </c>
      <c r="AV238" s="13" t="s">
        <v>78</v>
      </c>
      <c r="AW238" s="13" t="s">
        <v>171</v>
      </c>
      <c r="AX238" s="13" t="s">
        <v>70</v>
      </c>
      <c r="AY238" s="234" t="s">
        <v>158</v>
      </c>
    </row>
    <row r="239" s="14" customFormat="1">
      <c r="A239" s="14"/>
      <c r="B239" s="235"/>
      <c r="C239" s="236"/>
      <c r="D239" s="226" t="s">
        <v>169</v>
      </c>
      <c r="E239" s="237" t="s">
        <v>19</v>
      </c>
      <c r="F239" s="238" t="s">
        <v>1375</v>
      </c>
      <c r="G239" s="236"/>
      <c r="H239" s="239">
        <v>10.700000000000001</v>
      </c>
      <c r="I239" s="240"/>
      <c r="J239" s="236"/>
      <c r="K239" s="236"/>
      <c r="L239" s="241"/>
      <c r="M239" s="242"/>
      <c r="N239" s="243"/>
      <c r="O239" s="243"/>
      <c r="P239" s="243"/>
      <c r="Q239" s="243"/>
      <c r="R239" s="243"/>
      <c r="S239" s="243"/>
      <c r="T239" s="24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45" t="s">
        <v>169</v>
      </c>
      <c r="AU239" s="245" t="s">
        <v>80</v>
      </c>
      <c r="AV239" s="14" t="s">
        <v>80</v>
      </c>
      <c r="AW239" s="14" t="s">
        <v>171</v>
      </c>
      <c r="AX239" s="14" t="s">
        <v>70</v>
      </c>
      <c r="AY239" s="245" t="s">
        <v>158</v>
      </c>
    </row>
    <row r="240" s="14" customFormat="1">
      <c r="A240" s="14"/>
      <c r="B240" s="235"/>
      <c r="C240" s="236"/>
      <c r="D240" s="226" t="s">
        <v>169</v>
      </c>
      <c r="E240" s="237" t="s">
        <v>19</v>
      </c>
      <c r="F240" s="238" t="s">
        <v>1376</v>
      </c>
      <c r="G240" s="236"/>
      <c r="H240" s="239">
        <v>10.5</v>
      </c>
      <c r="I240" s="240"/>
      <c r="J240" s="236"/>
      <c r="K240" s="236"/>
      <c r="L240" s="241"/>
      <c r="M240" s="242"/>
      <c r="N240" s="243"/>
      <c r="O240" s="243"/>
      <c r="P240" s="243"/>
      <c r="Q240" s="243"/>
      <c r="R240" s="243"/>
      <c r="S240" s="243"/>
      <c r="T240" s="24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45" t="s">
        <v>169</v>
      </c>
      <c r="AU240" s="245" t="s">
        <v>80</v>
      </c>
      <c r="AV240" s="14" t="s">
        <v>80</v>
      </c>
      <c r="AW240" s="14" t="s">
        <v>171</v>
      </c>
      <c r="AX240" s="14" t="s">
        <v>70</v>
      </c>
      <c r="AY240" s="245" t="s">
        <v>158</v>
      </c>
    </row>
    <row r="241" s="14" customFormat="1">
      <c r="A241" s="14"/>
      <c r="B241" s="235"/>
      <c r="C241" s="236"/>
      <c r="D241" s="226" t="s">
        <v>169</v>
      </c>
      <c r="E241" s="237" t="s">
        <v>19</v>
      </c>
      <c r="F241" s="238" t="s">
        <v>1377</v>
      </c>
      <c r="G241" s="236"/>
      <c r="H241" s="239">
        <v>15.740000000000002</v>
      </c>
      <c r="I241" s="240"/>
      <c r="J241" s="236"/>
      <c r="K241" s="236"/>
      <c r="L241" s="241"/>
      <c r="M241" s="242"/>
      <c r="N241" s="243"/>
      <c r="O241" s="243"/>
      <c r="P241" s="243"/>
      <c r="Q241" s="243"/>
      <c r="R241" s="243"/>
      <c r="S241" s="243"/>
      <c r="T241" s="24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45" t="s">
        <v>169</v>
      </c>
      <c r="AU241" s="245" t="s">
        <v>80</v>
      </c>
      <c r="AV241" s="14" t="s">
        <v>80</v>
      </c>
      <c r="AW241" s="14" t="s">
        <v>171</v>
      </c>
      <c r="AX241" s="14" t="s">
        <v>70</v>
      </c>
      <c r="AY241" s="245" t="s">
        <v>158</v>
      </c>
    </row>
    <row r="242" s="14" customFormat="1">
      <c r="A242" s="14"/>
      <c r="B242" s="235"/>
      <c r="C242" s="236"/>
      <c r="D242" s="226" t="s">
        <v>169</v>
      </c>
      <c r="E242" s="237" t="s">
        <v>19</v>
      </c>
      <c r="F242" s="238" t="s">
        <v>1378</v>
      </c>
      <c r="G242" s="236"/>
      <c r="H242" s="239">
        <v>18.449999999999999</v>
      </c>
      <c r="I242" s="240"/>
      <c r="J242" s="236"/>
      <c r="K242" s="236"/>
      <c r="L242" s="241"/>
      <c r="M242" s="242"/>
      <c r="N242" s="243"/>
      <c r="O242" s="243"/>
      <c r="P242" s="243"/>
      <c r="Q242" s="243"/>
      <c r="R242" s="243"/>
      <c r="S242" s="243"/>
      <c r="T242" s="24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45" t="s">
        <v>169</v>
      </c>
      <c r="AU242" s="245" t="s">
        <v>80</v>
      </c>
      <c r="AV242" s="14" t="s">
        <v>80</v>
      </c>
      <c r="AW242" s="14" t="s">
        <v>171</v>
      </c>
      <c r="AX242" s="14" t="s">
        <v>70</v>
      </c>
      <c r="AY242" s="245" t="s">
        <v>158</v>
      </c>
    </row>
    <row r="243" s="2" customFormat="1" ht="19.8" customHeight="1">
      <c r="A243" s="40"/>
      <c r="B243" s="41"/>
      <c r="C243" s="206" t="s">
        <v>347</v>
      </c>
      <c r="D243" s="206" t="s">
        <v>160</v>
      </c>
      <c r="E243" s="207" t="s">
        <v>371</v>
      </c>
      <c r="F243" s="208" t="s">
        <v>372</v>
      </c>
      <c r="G243" s="209" t="s">
        <v>234</v>
      </c>
      <c r="H243" s="210">
        <v>658.84299999999996</v>
      </c>
      <c r="I243" s="211"/>
      <c r="J243" s="212">
        <f>ROUND(I243*H243,2)</f>
        <v>0</v>
      </c>
      <c r="K243" s="208" t="s">
        <v>164</v>
      </c>
      <c r="L243" s="46"/>
      <c r="M243" s="213" t="s">
        <v>19</v>
      </c>
      <c r="N243" s="214" t="s">
        <v>41</v>
      </c>
      <c r="O243" s="86"/>
      <c r="P243" s="215">
        <f>O243*H243</f>
        <v>0</v>
      </c>
      <c r="Q243" s="215">
        <v>0</v>
      </c>
      <c r="R243" s="215">
        <f>Q243*H243</f>
        <v>0</v>
      </c>
      <c r="S243" s="215">
        <v>0</v>
      </c>
      <c r="T243" s="216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17" t="s">
        <v>165</v>
      </c>
      <c r="AT243" s="217" t="s">
        <v>160</v>
      </c>
      <c r="AU243" s="217" t="s">
        <v>80</v>
      </c>
      <c r="AY243" s="19" t="s">
        <v>158</v>
      </c>
      <c r="BE243" s="218">
        <f>IF(N243="základní",J243,0)</f>
        <v>0</v>
      </c>
      <c r="BF243" s="218">
        <f>IF(N243="snížená",J243,0)</f>
        <v>0</v>
      </c>
      <c r="BG243" s="218">
        <f>IF(N243="zákl. přenesená",J243,0)</f>
        <v>0</v>
      </c>
      <c r="BH243" s="218">
        <f>IF(N243="sníž. přenesená",J243,0)</f>
        <v>0</v>
      </c>
      <c r="BI243" s="218">
        <f>IF(N243="nulová",J243,0)</f>
        <v>0</v>
      </c>
      <c r="BJ243" s="19" t="s">
        <v>78</v>
      </c>
      <c r="BK243" s="218">
        <f>ROUND(I243*H243,2)</f>
        <v>0</v>
      </c>
      <c r="BL243" s="19" t="s">
        <v>165</v>
      </c>
      <c r="BM243" s="217" t="s">
        <v>1379</v>
      </c>
    </row>
    <row r="244" s="2" customFormat="1">
      <c r="A244" s="40"/>
      <c r="B244" s="41"/>
      <c r="C244" s="42"/>
      <c r="D244" s="219" t="s">
        <v>167</v>
      </c>
      <c r="E244" s="42"/>
      <c r="F244" s="220" t="s">
        <v>374</v>
      </c>
      <c r="G244" s="42"/>
      <c r="H244" s="42"/>
      <c r="I244" s="221"/>
      <c r="J244" s="42"/>
      <c r="K244" s="42"/>
      <c r="L244" s="46"/>
      <c r="M244" s="222"/>
      <c r="N244" s="223"/>
      <c r="O244" s="86"/>
      <c r="P244" s="86"/>
      <c r="Q244" s="86"/>
      <c r="R244" s="86"/>
      <c r="S244" s="86"/>
      <c r="T244" s="87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167</v>
      </c>
      <c r="AU244" s="19" t="s">
        <v>80</v>
      </c>
    </row>
    <row r="245" s="13" customFormat="1">
      <c r="A245" s="13"/>
      <c r="B245" s="224"/>
      <c r="C245" s="225"/>
      <c r="D245" s="226" t="s">
        <v>169</v>
      </c>
      <c r="E245" s="227" t="s">
        <v>19</v>
      </c>
      <c r="F245" s="228" t="s">
        <v>1299</v>
      </c>
      <c r="G245" s="225"/>
      <c r="H245" s="227" t="s">
        <v>19</v>
      </c>
      <c r="I245" s="229"/>
      <c r="J245" s="225"/>
      <c r="K245" s="225"/>
      <c r="L245" s="230"/>
      <c r="M245" s="231"/>
      <c r="N245" s="232"/>
      <c r="O245" s="232"/>
      <c r="P245" s="232"/>
      <c r="Q245" s="232"/>
      <c r="R245" s="232"/>
      <c r="S245" s="232"/>
      <c r="T245" s="23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34" t="s">
        <v>169</v>
      </c>
      <c r="AU245" s="234" t="s">
        <v>80</v>
      </c>
      <c r="AV245" s="13" t="s">
        <v>78</v>
      </c>
      <c r="AW245" s="13" t="s">
        <v>171</v>
      </c>
      <c r="AX245" s="13" t="s">
        <v>70</v>
      </c>
      <c r="AY245" s="234" t="s">
        <v>158</v>
      </c>
    </row>
    <row r="246" s="14" customFormat="1">
      <c r="A246" s="14"/>
      <c r="B246" s="235"/>
      <c r="C246" s="236"/>
      <c r="D246" s="226" t="s">
        <v>169</v>
      </c>
      <c r="E246" s="237" t="s">
        <v>19</v>
      </c>
      <c r="F246" s="238" t="s">
        <v>1300</v>
      </c>
      <c r="G246" s="236"/>
      <c r="H246" s="239">
        <v>66</v>
      </c>
      <c r="I246" s="240"/>
      <c r="J246" s="236"/>
      <c r="K246" s="236"/>
      <c r="L246" s="241"/>
      <c r="M246" s="242"/>
      <c r="N246" s="243"/>
      <c r="O246" s="243"/>
      <c r="P246" s="243"/>
      <c r="Q246" s="243"/>
      <c r="R246" s="243"/>
      <c r="S246" s="243"/>
      <c r="T246" s="24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45" t="s">
        <v>169</v>
      </c>
      <c r="AU246" s="245" t="s">
        <v>80</v>
      </c>
      <c r="AV246" s="14" t="s">
        <v>80</v>
      </c>
      <c r="AW246" s="14" t="s">
        <v>171</v>
      </c>
      <c r="AX246" s="14" t="s">
        <v>70</v>
      </c>
      <c r="AY246" s="245" t="s">
        <v>158</v>
      </c>
    </row>
    <row r="247" s="14" customFormat="1">
      <c r="A247" s="14"/>
      <c r="B247" s="235"/>
      <c r="C247" s="236"/>
      <c r="D247" s="226" t="s">
        <v>169</v>
      </c>
      <c r="E247" s="237" t="s">
        <v>19</v>
      </c>
      <c r="F247" s="238" t="s">
        <v>1301</v>
      </c>
      <c r="G247" s="236"/>
      <c r="H247" s="239">
        <v>17.850000000000001</v>
      </c>
      <c r="I247" s="240"/>
      <c r="J247" s="236"/>
      <c r="K247" s="236"/>
      <c r="L247" s="241"/>
      <c r="M247" s="242"/>
      <c r="N247" s="243"/>
      <c r="O247" s="243"/>
      <c r="P247" s="243"/>
      <c r="Q247" s="243"/>
      <c r="R247" s="243"/>
      <c r="S247" s="243"/>
      <c r="T247" s="24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45" t="s">
        <v>169</v>
      </c>
      <c r="AU247" s="245" t="s">
        <v>80</v>
      </c>
      <c r="AV247" s="14" t="s">
        <v>80</v>
      </c>
      <c r="AW247" s="14" t="s">
        <v>171</v>
      </c>
      <c r="AX247" s="14" t="s">
        <v>70</v>
      </c>
      <c r="AY247" s="245" t="s">
        <v>158</v>
      </c>
    </row>
    <row r="248" s="13" customFormat="1">
      <c r="A248" s="13"/>
      <c r="B248" s="224"/>
      <c r="C248" s="225"/>
      <c r="D248" s="226" t="s">
        <v>169</v>
      </c>
      <c r="E248" s="227" t="s">
        <v>19</v>
      </c>
      <c r="F248" s="228" t="s">
        <v>1302</v>
      </c>
      <c r="G248" s="225"/>
      <c r="H248" s="227" t="s">
        <v>19</v>
      </c>
      <c r="I248" s="229"/>
      <c r="J248" s="225"/>
      <c r="K248" s="225"/>
      <c r="L248" s="230"/>
      <c r="M248" s="231"/>
      <c r="N248" s="232"/>
      <c r="O248" s="232"/>
      <c r="P248" s="232"/>
      <c r="Q248" s="232"/>
      <c r="R248" s="232"/>
      <c r="S248" s="232"/>
      <c r="T248" s="23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34" t="s">
        <v>169</v>
      </c>
      <c r="AU248" s="234" t="s">
        <v>80</v>
      </c>
      <c r="AV248" s="13" t="s">
        <v>78</v>
      </c>
      <c r="AW248" s="13" t="s">
        <v>171</v>
      </c>
      <c r="AX248" s="13" t="s">
        <v>70</v>
      </c>
      <c r="AY248" s="234" t="s">
        <v>158</v>
      </c>
    </row>
    <row r="249" s="14" customFormat="1">
      <c r="A249" s="14"/>
      <c r="B249" s="235"/>
      <c r="C249" s="236"/>
      <c r="D249" s="226" t="s">
        <v>169</v>
      </c>
      <c r="E249" s="237" t="s">
        <v>19</v>
      </c>
      <c r="F249" s="238" t="s">
        <v>1303</v>
      </c>
      <c r="G249" s="236"/>
      <c r="H249" s="239">
        <v>190.07999999999998</v>
      </c>
      <c r="I249" s="240"/>
      <c r="J249" s="236"/>
      <c r="K249" s="236"/>
      <c r="L249" s="241"/>
      <c r="M249" s="242"/>
      <c r="N249" s="243"/>
      <c r="O249" s="243"/>
      <c r="P249" s="243"/>
      <c r="Q249" s="243"/>
      <c r="R249" s="243"/>
      <c r="S249" s="243"/>
      <c r="T249" s="24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45" t="s">
        <v>169</v>
      </c>
      <c r="AU249" s="245" t="s">
        <v>80</v>
      </c>
      <c r="AV249" s="14" t="s">
        <v>80</v>
      </c>
      <c r="AW249" s="14" t="s">
        <v>171</v>
      </c>
      <c r="AX249" s="14" t="s">
        <v>70</v>
      </c>
      <c r="AY249" s="245" t="s">
        <v>158</v>
      </c>
    </row>
    <row r="250" s="14" customFormat="1">
      <c r="A250" s="14"/>
      <c r="B250" s="235"/>
      <c r="C250" s="236"/>
      <c r="D250" s="226" t="s">
        <v>169</v>
      </c>
      <c r="E250" s="237" t="s">
        <v>19</v>
      </c>
      <c r="F250" s="238" t="s">
        <v>1380</v>
      </c>
      <c r="G250" s="236"/>
      <c r="H250" s="239">
        <v>110.78</v>
      </c>
      <c r="I250" s="240"/>
      <c r="J250" s="236"/>
      <c r="K250" s="236"/>
      <c r="L250" s="241"/>
      <c r="M250" s="242"/>
      <c r="N250" s="243"/>
      <c r="O250" s="243"/>
      <c r="P250" s="243"/>
      <c r="Q250" s="243"/>
      <c r="R250" s="243"/>
      <c r="S250" s="243"/>
      <c r="T250" s="24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45" t="s">
        <v>169</v>
      </c>
      <c r="AU250" s="245" t="s">
        <v>80</v>
      </c>
      <c r="AV250" s="14" t="s">
        <v>80</v>
      </c>
      <c r="AW250" s="14" t="s">
        <v>171</v>
      </c>
      <c r="AX250" s="14" t="s">
        <v>70</v>
      </c>
      <c r="AY250" s="245" t="s">
        <v>158</v>
      </c>
    </row>
    <row r="251" s="14" customFormat="1">
      <c r="A251" s="14"/>
      <c r="B251" s="235"/>
      <c r="C251" s="236"/>
      <c r="D251" s="226" t="s">
        <v>169</v>
      </c>
      <c r="E251" s="237" t="s">
        <v>19</v>
      </c>
      <c r="F251" s="238" t="s">
        <v>1363</v>
      </c>
      <c r="G251" s="236"/>
      <c r="H251" s="239">
        <v>0.20344499999999996</v>
      </c>
      <c r="I251" s="240"/>
      <c r="J251" s="236"/>
      <c r="K251" s="236"/>
      <c r="L251" s="241"/>
      <c r="M251" s="242"/>
      <c r="N251" s="243"/>
      <c r="O251" s="243"/>
      <c r="P251" s="243"/>
      <c r="Q251" s="243"/>
      <c r="R251" s="243"/>
      <c r="S251" s="243"/>
      <c r="T251" s="24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45" t="s">
        <v>169</v>
      </c>
      <c r="AU251" s="245" t="s">
        <v>80</v>
      </c>
      <c r="AV251" s="14" t="s">
        <v>80</v>
      </c>
      <c r="AW251" s="14" t="s">
        <v>171</v>
      </c>
      <c r="AX251" s="14" t="s">
        <v>70</v>
      </c>
      <c r="AY251" s="245" t="s">
        <v>158</v>
      </c>
    </row>
    <row r="252" s="14" customFormat="1">
      <c r="A252" s="14"/>
      <c r="B252" s="235"/>
      <c r="C252" s="236"/>
      <c r="D252" s="226" t="s">
        <v>169</v>
      </c>
      <c r="E252" s="237" t="s">
        <v>19</v>
      </c>
      <c r="F252" s="238" t="s">
        <v>1381</v>
      </c>
      <c r="G252" s="236"/>
      <c r="H252" s="239">
        <v>273.93000000000001</v>
      </c>
      <c r="I252" s="240"/>
      <c r="J252" s="236"/>
      <c r="K252" s="236"/>
      <c r="L252" s="241"/>
      <c r="M252" s="242"/>
      <c r="N252" s="243"/>
      <c r="O252" s="243"/>
      <c r="P252" s="243"/>
      <c r="Q252" s="243"/>
      <c r="R252" s="243"/>
      <c r="S252" s="243"/>
      <c r="T252" s="24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45" t="s">
        <v>169</v>
      </c>
      <c r="AU252" s="245" t="s">
        <v>80</v>
      </c>
      <c r="AV252" s="14" t="s">
        <v>80</v>
      </c>
      <c r="AW252" s="14" t="s">
        <v>171</v>
      </c>
      <c r="AX252" s="14" t="s">
        <v>70</v>
      </c>
      <c r="AY252" s="245" t="s">
        <v>158</v>
      </c>
    </row>
    <row r="253" s="2" customFormat="1" ht="22.2" customHeight="1">
      <c r="A253" s="40"/>
      <c r="B253" s="41"/>
      <c r="C253" s="206" t="s">
        <v>353</v>
      </c>
      <c r="D253" s="206" t="s">
        <v>160</v>
      </c>
      <c r="E253" s="207" t="s">
        <v>361</v>
      </c>
      <c r="F253" s="208" t="s">
        <v>362</v>
      </c>
      <c r="G253" s="209" t="s">
        <v>234</v>
      </c>
      <c r="H253" s="210">
        <v>116.78</v>
      </c>
      <c r="I253" s="211"/>
      <c r="J253" s="212">
        <f>ROUND(I253*H253,2)</f>
        <v>0</v>
      </c>
      <c r="K253" s="208" t="s">
        <v>164</v>
      </c>
      <c r="L253" s="46"/>
      <c r="M253" s="213" t="s">
        <v>19</v>
      </c>
      <c r="N253" s="214" t="s">
        <v>41</v>
      </c>
      <c r="O253" s="86"/>
      <c r="P253" s="215">
        <f>O253*H253</f>
        <v>0</v>
      </c>
      <c r="Q253" s="215">
        <v>0</v>
      </c>
      <c r="R253" s="215">
        <f>Q253*H253</f>
        <v>0</v>
      </c>
      <c r="S253" s="215">
        <v>0</v>
      </c>
      <c r="T253" s="216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17" t="s">
        <v>165</v>
      </c>
      <c r="AT253" s="217" t="s">
        <v>160</v>
      </c>
      <c r="AU253" s="217" t="s">
        <v>80</v>
      </c>
      <c r="AY253" s="19" t="s">
        <v>158</v>
      </c>
      <c r="BE253" s="218">
        <f>IF(N253="základní",J253,0)</f>
        <v>0</v>
      </c>
      <c r="BF253" s="218">
        <f>IF(N253="snížená",J253,0)</f>
        <v>0</v>
      </c>
      <c r="BG253" s="218">
        <f>IF(N253="zákl. přenesená",J253,0)</f>
        <v>0</v>
      </c>
      <c r="BH253" s="218">
        <f>IF(N253="sníž. přenesená",J253,0)</f>
        <v>0</v>
      </c>
      <c r="BI253" s="218">
        <f>IF(N253="nulová",J253,0)</f>
        <v>0</v>
      </c>
      <c r="BJ253" s="19" t="s">
        <v>78</v>
      </c>
      <c r="BK253" s="218">
        <f>ROUND(I253*H253,2)</f>
        <v>0</v>
      </c>
      <c r="BL253" s="19" t="s">
        <v>165</v>
      </c>
      <c r="BM253" s="217" t="s">
        <v>1382</v>
      </c>
    </row>
    <row r="254" s="2" customFormat="1">
      <c r="A254" s="40"/>
      <c r="B254" s="41"/>
      <c r="C254" s="42"/>
      <c r="D254" s="219" t="s">
        <v>167</v>
      </c>
      <c r="E254" s="42"/>
      <c r="F254" s="220" t="s">
        <v>364</v>
      </c>
      <c r="G254" s="42"/>
      <c r="H254" s="42"/>
      <c r="I254" s="221"/>
      <c r="J254" s="42"/>
      <c r="K254" s="42"/>
      <c r="L254" s="46"/>
      <c r="M254" s="222"/>
      <c r="N254" s="223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167</v>
      </c>
      <c r="AU254" s="19" t="s">
        <v>80</v>
      </c>
    </row>
    <row r="255" s="13" customFormat="1">
      <c r="A255" s="13"/>
      <c r="B255" s="224"/>
      <c r="C255" s="225"/>
      <c r="D255" s="226" t="s">
        <v>169</v>
      </c>
      <c r="E255" s="227" t="s">
        <v>19</v>
      </c>
      <c r="F255" s="228" t="s">
        <v>365</v>
      </c>
      <c r="G255" s="225"/>
      <c r="H255" s="227" t="s">
        <v>19</v>
      </c>
      <c r="I255" s="229"/>
      <c r="J255" s="225"/>
      <c r="K255" s="225"/>
      <c r="L255" s="230"/>
      <c r="M255" s="231"/>
      <c r="N255" s="232"/>
      <c r="O255" s="232"/>
      <c r="P255" s="232"/>
      <c r="Q255" s="232"/>
      <c r="R255" s="232"/>
      <c r="S255" s="232"/>
      <c r="T255" s="23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34" t="s">
        <v>169</v>
      </c>
      <c r="AU255" s="234" t="s">
        <v>80</v>
      </c>
      <c r="AV255" s="13" t="s">
        <v>78</v>
      </c>
      <c r="AW255" s="13" t="s">
        <v>171</v>
      </c>
      <c r="AX255" s="13" t="s">
        <v>70</v>
      </c>
      <c r="AY255" s="234" t="s">
        <v>158</v>
      </c>
    </row>
    <row r="256" s="14" customFormat="1">
      <c r="A256" s="14"/>
      <c r="B256" s="235"/>
      <c r="C256" s="236"/>
      <c r="D256" s="226" t="s">
        <v>169</v>
      </c>
      <c r="E256" s="237" t="s">
        <v>19</v>
      </c>
      <c r="F256" s="238" t="s">
        <v>1364</v>
      </c>
      <c r="G256" s="236"/>
      <c r="H256" s="239">
        <v>84.379999999999995</v>
      </c>
      <c r="I256" s="240"/>
      <c r="J256" s="236"/>
      <c r="K256" s="236"/>
      <c r="L256" s="241"/>
      <c r="M256" s="242"/>
      <c r="N256" s="243"/>
      <c r="O256" s="243"/>
      <c r="P256" s="243"/>
      <c r="Q256" s="243"/>
      <c r="R256" s="243"/>
      <c r="S256" s="243"/>
      <c r="T256" s="24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45" t="s">
        <v>169</v>
      </c>
      <c r="AU256" s="245" t="s">
        <v>80</v>
      </c>
      <c r="AV256" s="14" t="s">
        <v>80</v>
      </c>
      <c r="AW256" s="14" t="s">
        <v>171</v>
      </c>
      <c r="AX256" s="14" t="s">
        <v>70</v>
      </c>
      <c r="AY256" s="245" t="s">
        <v>158</v>
      </c>
    </row>
    <row r="257" s="14" customFormat="1">
      <c r="A257" s="14"/>
      <c r="B257" s="235"/>
      <c r="C257" s="236"/>
      <c r="D257" s="226" t="s">
        <v>169</v>
      </c>
      <c r="E257" s="237" t="s">
        <v>19</v>
      </c>
      <c r="F257" s="238" t="s">
        <v>1365</v>
      </c>
      <c r="G257" s="236"/>
      <c r="H257" s="239">
        <v>6.6000000000000005</v>
      </c>
      <c r="I257" s="240"/>
      <c r="J257" s="236"/>
      <c r="K257" s="236"/>
      <c r="L257" s="241"/>
      <c r="M257" s="242"/>
      <c r="N257" s="243"/>
      <c r="O257" s="243"/>
      <c r="P257" s="243"/>
      <c r="Q257" s="243"/>
      <c r="R257" s="243"/>
      <c r="S257" s="243"/>
      <c r="T257" s="24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45" t="s">
        <v>169</v>
      </c>
      <c r="AU257" s="245" t="s">
        <v>80</v>
      </c>
      <c r="AV257" s="14" t="s">
        <v>80</v>
      </c>
      <c r="AW257" s="14" t="s">
        <v>171</v>
      </c>
      <c r="AX257" s="14" t="s">
        <v>70</v>
      </c>
      <c r="AY257" s="245" t="s">
        <v>158</v>
      </c>
    </row>
    <row r="258" s="14" customFormat="1">
      <c r="A258" s="14"/>
      <c r="B258" s="235"/>
      <c r="C258" s="236"/>
      <c r="D258" s="226" t="s">
        <v>169</v>
      </c>
      <c r="E258" s="237" t="s">
        <v>19</v>
      </c>
      <c r="F258" s="238" t="s">
        <v>1366</v>
      </c>
      <c r="G258" s="236"/>
      <c r="H258" s="239">
        <v>19.800000000000001</v>
      </c>
      <c r="I258" s="240"/>
      <c r="J258" s="236"/>
      <c r="K258" s="236"/>
      <c r="L258" s="241"/>
      <c r="M258" s="242"/>
      <c r="N258" s="243"/>
      <c r="O258" s="243"/>
      <c r="P258" s="243"/>
      <c r="Q258" s="243"/>
      <c r="R258" s="243"/>
      <c r="S258" s="243"/>
      <c r="T258" s="24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45" t="s">
        <v>169</v>
      </c>
      <c r="AU258" s="245" t="s">
        <v>80</v>
      </c>
      <c r="AV258" s="14" t="s">
        <v>80</v>
      </c>
      <c r="AW258" s="14" t="s">
        <v>171</v>
      </c>
      <c r="AX258" s="14" t="s">
        <v>70</v>
      </c>
      <c r="AY258" s="245" t="s">
        <v>158</v>
      </c>
    </row>
    <row r="259" s="13" customFormat="1">
      <c r="A259" s="13"/>
      <c r="B259" s="224"/>
      <c r="C259" s="225"/>
      <c r="D259" s="226" t="s">
        <v>169</v>
      </c>
      <c r="E259" s="227" t="s">
        <v>19</v>
      </c>
      <c r="F259" s="228" t="s">
        <v>367</v>
      </c>
      <c r="G259" s="225"/>
      <c r="H259" s="227" t="s">
        <v>19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34" t="s">
        <v>169</v>
      </c>
      <c r="AU259" s="234" t="s">
        <v>80</v>
      </c>
      <c r="AV259" s="13" t="s">
        <v>78</v>
      </c>
      <c r="AW259" s="13" t="s">
        <v>171</v>
      </c>
      <c r="AX259" s="13" t="s">
        <v>70</v>
      </c>
      <c r="AY259" s="234" t="s">
        <v>158</v>
      </c>
    </row>
    <row r="260" s="14" customFormat="1">
      <c r="A260" s="14"/>
      <c r="B260" s="235"/>
      <c r="C260" s="236"/>
      <c r="D260" s="226" t="s">
        <v>169</v>
      </c>
      <c r="E260" s="237" t="s">
        <v>19</v>
      </c>
      <c r="F260" s="238" t="s">
        <v>1111</v>
      </c>
      <c r="G260" s="236"/>
      <c r="H260" s="239">
        <v>6</v>
      </c>
      <c r="I260" s="240"/>
      <c r="J260" s="236"/>
      <c r="K260" s="236"/>
      <c r="L260" s="241"/>
      <c r="M260" s="242"/>
      <c r="N260" s="243"/>
      <c r="O260" s="243"/>
      <c r="P260" s="243"/>
      <c r="Q260" s="243"/>
      <c r="R260" s="243"/>
      <c r="S260" s="243"/>
      <c r="T260" s="24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45" t="s">
        <v>169</v>
      </c>
      <c r="AU260" s="245" t="s">
        <v>80</v>
      </c>
      <c r="AV260" s="14" t="s">
        <v>80</v>
      </c>
      <c r="AW260" s="14" t="s">
        <v>171</v>
      </c>
      <c r="AX260" s="14" t="s">
        <v>70</v>
      </c>
      <c r="AY260" s="245" t="s">
        <v>158</v>
      </c>
    </row>
    <row r="261" s="2" customFormat="1" ht="30" customHeight="1">
      <c r="A261" s="40"/>
      <c r="B261" s="41"/>
      <c r="C261" s="206" t="s">
        <v>360</v>
      </c>
      <c r="D261" s="206" t="s">
        <v>160</v>
      </c>
      <c r="E261" s="207" t="s">
        <v>340</v>
      </c>
      <c r="F261" s="208" t="s">
        <v>341</v>
      </c>
      <c r="G261" s="209" t="s">
        <v>234</v>
      </c>
      <c r="H261" s="210">
        <v>273.93000000000001</v>
      </c>
      <c r="I261" s="211"/>
      <c r="J261" s="212">
        <f>ROUND(I261*H261,2)</f>
        <v>0</v>
      </c>
      <c r="K261" s="208" t="s">
        <v>164</v>
      </c>
      <c r="L261" s="46"/>
      <c r="M261" s="213" t="s">
        <v>19</v>
      </c>
      <c r="N261" s="214" t="s">
        <v>41</v>
      </c>
      <c r="O261" s="86"/>
      <c r="P261" s="215">
        <f>O261*H261</f>
        <v>0</v>
      </c>
      <c r="Q261" s="215">
        <v>0</v>
      </c>
      <c r="R261" s="215">
        <f>Q261*H261</f>
        <v>0</v>
      </c>
      <c r="S261" s="215">
        <v>0</v>
      </c>
      <c r="T261" s="216">
        <f>S261*H261</f>
        <v>0</v>
      </c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R261" s="217" t="s">
        <v>165</v>
      </c>
      <c r="AT261" s="217" t="s">
        <v>160</v>
      </c>
      <c r="AU261" s="217" t="s">
        <v>80</v>
      </c>
      <c r="AY261" s="19" t="s">
        <v>158</v>
      </c>
      <c r="BE261" s="218">
        <f>IF(N261="základní",J261,0)</f>
        <v>0</v>
      </c>
      <c r="BF261" s="218">
        <f>IF(N261="snížená",J261,0)</f>
        <v>0</v>
      </c>
      <c r="BG261" s="218">
        <f>IF(N261="zákl. přenesená",J261,0)</f>
        <v>0</v>
      </c>
      <c r="BH261" s="218">
        <f>IF(N261="sníž. přenesená",J261,0)</f>
        <v>0</v>
      </c>
      <c r="BI261" s="218">
        <f>IF(N261="nulová",J261,0)</f>
        <v>0</v>
      </c>
      <c r="BJ261" s="19" t="s">
        <v>78</v>
      </c>
      <c r="BK261" s="218">
        <f>ROUND(I261*H261,2)</f>
        <v>0</v>
      </c>
      <c r="BL261" s="19" t="s">
        <v>165</v>
      </c>
      <c r="BM261" s="217" t="s">
        <v>1383</v>
      </c>
    </row>
    <row r="262" s="2" customFormat="1">
      <c r="A262" s="40"/>
      <c r="B262" s="41"/>
      <c r="C262" s="42"/>
      <c r="D262" s="219" t="s">
        <v>167</v>
      </c>
      <c r="E262" s="42"/>
      <c r="F262" s="220" t="s">
        <v>343</v>
      </c>
      <c r="G262" s="42"/>
      <c r="H262" s="42"/>
      <c r="I262" s="221"/>
      <c r="J262" s="42"/>
      <c r="K262" s="42"/>
      <c r="L262" s="46"/>
      <c r="M262" s="222"/>
      <c r="N262" s="223"/>
      <c r="O262" s="86"/>
      <c r="P262" s="86"/>
      <c r="Q262" s="86"/>
      <c r="R262" s="86"/>
      <c r="S262" s="86"/>
      <c r="T262" s="87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T262" s="19" t="s">
        <v>167</v>
      </c>
      <c r="AU262" s="19" t="s">
        <v>80</v>
      </c>
    </row>
    <row r="263" s="13" customFormat="1">
      <c r="A263" s="13"/>
      <c r="B263" s="224"/>
      <c r="C263" s="225"/>
      <c r="D263" s="226" t="s">
        <v>169</v>
      </c>
      <c r="E263" s="227" t="s">
        <v>19</v>
      </c>
      <c r="F263" s="228" t="s">
        <v>1384</v>
      </c>
      <c r="G263" s="225"/>
      <c r="H263" s="227" t="s">
        <v>19</v>
      </c>
      <c r="I263" s="229"/>
      <c r="J263" s="225"/>
      <c r="K263" s="225"/>
      <c r="L263" s="230"/>
      <c r="M263" s="231"/>
      <c r="N263" s="232"/>
      <c r="O263" s="232"/>
      <c r="P263" s="232"/>
      <c r="Q263" s="232"/>
      <c r="R263" s="232"/>
      <c r="S263" s="232"/>
      <c r="T263" s="23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34" t="s">
        <v>169</v>
      </c>
      <c r="AU263" s="234" t="s">
        <v>80</v>
      </c>
      <c r="AV263" s="13" t="s">
        <v>78</v>
      </c>
      <c r="AW263" s="13" t="s">
        <v>171</v>
      </c>
      <c r="AX263" s="13" t="s">
        <v>70</v>
      </c>
      <c r="AY263" s="234" t="s">
        <v>158</v>
      </c>
    </row>
    <row r="264" s="13" customFormat="1">
      <c r="A264" s="13"/>
      <c r="B264" s="224"/>
      <c r="C264" s="225"/>
      <c r="D264" s="226" t="s">
        <v>169</v>
      </c>
      <c r="E264" s="227" t="s">
        <v>19</v>
      </c>
      <c r="F264" s="228" t="s">
        <v>1299</v>
      </c>
      <c r="G264" s="225"/>
      <c r="H264" s="227" t="s">
        <v>19</v>
      </c>
      <c r="I264" s="229"/>
      <c r="J264" s="225"/>
      <c r="K264" s="225"/>
      <c r="L264" s="230"/>
      <c r="M264" s="231"/>
      <c r="N264" s="232"/>
      <c r="O264" s="232"/>
      <c r="P264" s="232"/>
      <c r="Q264" s="232"/>
      <c r="R264" s="232"/>
      <c r="S264" s="232"/>
      <c r="T264" s="23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34" t="s">
        <v>169</v>
      </c>
      <c r="AU264" s="234" t="s">
        <v>80</v>
      </c>
      <c r="AV264" s="13" t="s">
        <v>78</v>
      </c>
      <c r="AW264" s="13" t="s">
        <v>171</v>
      </c>
      <c r="AX264" s="13" t="s">
        <v>70</v>
      </c>
      <c r="AY264" s="234" t="s">
        <v>158</v>
      </c>
    </row>
    <row r="265" s="14" customFormat="1">
      <c r="A265" s="14"/>
      <c r="B265" s="235"/>
      <c r="C265" s="236"/>
      <c r="D265" s="226" t="s">
        <v>169</v>
      </c>
      <c r="E265" s="237" t="s">
        <v>19</v>
      </c>
      <c r="F265" s="238" t="s">
        <v>1300</v>
      </c>
      <c r="G265" s="236"/>
      <c r="H265" s="239">
        <v>66</v>
      </c>
      <c r="I265" s="240"/>
      <c r="J265" s="236"/>
      <c r="K265" s="236"/>
      <c r="L265" s="241"/>
      <c r="M265" s="242"/>
      <c r="N265" s="243"/>
      <c r="O265" s="243"/>
      <c r="P265" s="243"/>
      <c r="Q265" s="243"/>
      <c r="R265" s="243"/>
      <c r="S265" s="243"/>
      <c r="T265" s="24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45" t="s">
        <v>169</v>
      </c>
      <c r="AU265" s="245" t="s">
        <v>80</v>
      </c>
      <c r="AV265" s="14" t="s">
        <v>80</v>
      </c>
      <c r="AW265" s="14" t="s">
        <v>171</v>
      </c>
      <c r="AX265" s="14" t="s">
        <v>70</v>
      </c>
      <c r="AY265" s="245" t="s">
        <v>158</v>
      </c>
    </row>
    <row r="266" s="14" customFormat="1">
      <c r="A266" s="14"/>
      <c r="B266" s="235"/>
      <c r="C266" s="236"/>
      <c r="D266" s="226" t="s">
        <v>169</v>
      </c>
      <c r="E266" s="237" t="s">
        <v>19</v>
      </c>
      <c r="F266" s="238" t="s">
        <v>1301</v>
      </c>
      <c r="G266" s="236"/>
      <c r="H266" s="239">
        <v>17.850000000000001</v>
      </c>
      <c r="I266" s="240"/>
      <c r="J266" s="236"/>
      <c r="K266" s="236"/>
      <c r="L266" s="241"/>
      <c r="M266" s="242"/>
      <c r="N266" s="243"/>
      <c r="O266" s="243"/>
      <c r="P266" s="243"/>
      <c r="Q266" s="243"/>
      <c r="R266" s="243"/>
      <c r="S266" s="243"/>
      <c r="T266" s="24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45" t="s">
        <v>169</v>
      </c>
      <c r="AU266" s="245" t="s">
        <v>80</v>
      </c>
      <c r="AV266" s="14" t="s">
        <v>80</v>
      </c>
      <c r="AW266" s="14" t="s">
        <v>171</v>
      </c>
      <c r="AX266" s="14" t="s">
        <v>70</v>
      </c>
      <c r="AY266" s="245" t="s">
        <v>158</v>
      </c>
    </row>
    <row r="267" s="13" customFormat="1">
      <c r="A267" s="13"/>
      <c r="B267" s="224"/>
      <c r="C267" s="225"/>
      <c r="D267" s="226" t="s">
        <v>169</v>
      </c>
      <c r="E267" s="227" t="s">
        <v>19</v>
      </c>
      <c r="F267" s="228" t="s">
        <v>1302</v>
      </c>
      <c r="G267" s="225"/>
      <c r="H267" s="227" t="s">
        <v>19</v>
      </c>
      <c r="I267" s="229"/>
      <c r="J267" s="225"/>
      <c r="K267" s="225"/>
      <c r="L267" s="230"/>
      <c r="M267" s="231"/>
      <c r="N267" s="232"/>
      <c r="O267" s="232"/>
      <c r="P267" s="232"/>
      <c r="Q267" s="232"/>
      <c r="R267" s="232"/>
      <c r="S267" s="232"/>
      <c r="T267" s="23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34" t="s">
        <v>169</v>
      </c>
      <c r="AU267" s="234" t="s">
        <v>80</v>
      </c>
      <c r="AV267" s="13" t="s">
        <v>78</v>
      </c>
      <c r="AW267" s="13" t="s">
        <v>171</v>
      </c>
      <c r="AX267" s="13" t="s">
        <v>70</v>
      </c>
      <c r="AY267" s="234" t="s">
        <v>158</v>
      </c>
    </row>
    <row r="268" s="14" customFormat="1">
      <c r="A268" s="14"/>
      <c r="B268" s="235"/>
      <c r="C268" s="236"/>
      <c r="D268" s="226" t="s">
        <v>169</v>
      </c>
      <c r="E268" s="237" t="s">
        <v>19</v>
      </c>
      <c r="F268" s="238" t="s">
        <v>1303</v>
      </c>
      <c r="G268" s="236"/>
      <c r="H268" s="239">
        <v>190.07999999999998</v>
      </c>
      <c r="I268" s="240"/>
      <c r="J268" s="236"/>
      <c r="K268" s="236"/>
      <c r="L268" s="241"/>
      <c r="M268" s="242"/>
      <c r="N268" s="243"/>
      <c r="O268" s="243"/>
      <c r="P268" s="243"/>
      <c r="Q268" s="243"/>
      <c r="R268" s="243"/>
      <c r="S268" s="243"/>
      <c r="T268" s="24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45" t="s">
        <v>169</v>
      </c>
      <c r="AU268" s="245" t="s">
        <v>80</v>
      </c>
      <c r="AV268" s="14" t="s">
        <v>80</v>
      </c>
      <c r="AW268" s="14" t="s">
        <v>171</v>
      </c>
      <c r="AX268" s="14" t="s">
        <v>70</v>
      </c>
      <c r="AY268" s="245" t="s">
        <v>158</v>
      </c>
    </row>
    <row r="269" s="2" customFormat="1" ht="34.8" customHeight="1">
      <c r="A269" s="40"/>
      <c r="B269" s="41"/>
      <c r="C269" s="206" t="s">
        <v>370</v>
      </c>
      <c r="D269" s="206" t="s">
        <v>160</v>
      </c>
      <c r="E269" s="207" t="s">
        <v>348</v>
      </c>
      <c r="F269" s="208" t="s">
        <v>349</v>
      </c>
      <c r="G269" s="209" t="s">
        <v>234</v>
      </c>
      <c r="H269" s="210">
        <v>1369.6500000000001</v>
      </c>
      <c r="I269" s="211"/>
      <c r="J269" s="212">
        <f>ROUND(I269*H269,2)</f>
        <v>0</v>
      </c>
      <c r="K269" s="208" t="s">
        <v>164</v>
      </c>
      <c r="L269" s="46"/>
      <c r="M269" s="213" t="s">
        <v>19</v>
      </c>
      <c r="N269" s="214" t="s">
        <v>41</v>
      </c>
      <c r="O269" s="86"/>
      <c r="P269" s="215">
        <f>O269*H269</f>
        <v>0</v>
      </c>
      <c r="Q269" s="215">
        <v>0</v>
      </c>
      <c r="R269" s="215">
        <f>Q269*H269</f>
        <v>0</v>
      </c>
      <c r="S269" s="215">
        <v>0</v>
      </c>
      <c r="T269" s="216">
        <f>S269*H269</f>
        <v>0</v>
      </c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R269" s="217" t="s">
        <v>165</v>
      </c>
      <c r="AT269" s="217" t="s">
        <v>160</v>
      </c>
      <c r="AU269" s="217" t="s">
        <v>80</v>
      </c>
      <c r="AY269" s="19" t="s">
        <v>158</v>
      </c>
      <c r="BE269" s="218">
        <f>IF(N269="základní",J269,0)</f>
        <v>0</v>
      </c>
      <c r="BF269" s="218">
        <f>IF(N269="snížená",J269,0)</f>
        <v>0</v>
      </c>
      <c r="BG269" s="218">
        <f>IF(N269="zákl. přenesená",J269,0)</f>
        <v>0</v>
      </c>
      <c r="BH269" s="218">
        <f>IF(N269="sníž. přenesená",J269,0)</f>
        <v>0</v>
      </c>
      <c r="BI269" s="218">
        <f>IF(N269="nulová",J269,0)</f>
        <v>0</v>
      </c>
      <c r="BJ269" s="19" t="s">
        <v>78</v>
      </c>
      <c r="BK269" s="218">
        <f>ROUND(I269*H269,2)</f>
        <v>0</v>
      </c>
      <c r="BL269" s="19" t="s">
        <v>165</v>
      </c>
      <c r="BM269" s="217" t="s">
        <v>1385</v>
      </c>
    </row>
    <row r="270" s="2" customFormat="1">
      <c r="A270" s="40"/>
      <c r="B270" s="41"/>
      <c r="C270" s="42"/>
      <c r="D270" s="219" t="s">
        <v>167</v>
      </c>
      <c r="E270" s="42"/>
      <c r="F270" s="220" t="s">
        <v>351</v>
      </c>
      <c r="G270" s="42"/>
      <c r="H270" s="42"/>
      <c r="I270" s="221"/>
      <c r="J270" s="42"/>
      <c r="K270" s="42"/>
      <c r="L270" s="46"/>
      <c r="M270" s="222"/>
      <c r="N270" s="223"/>
      <c r="O270" s="86"/>
      <c r="P270" s="86"/>
      <c r="Q270" s="86"/>
      <c r="R270" s="86"/>
      <c r="S270" s="86"/>
      <c r="T270" s="87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T270" s="19" t="s">
        <v>167</v>
      </c>
      <c r="AU270" s="19" t="s">
        <v>80</v>
      </c>
    </row>
    <row r="271" s="14" customFormat="1">
      <c r="A271" s="14"/>
      <c r="B271" s="235"/>
      <c r="C271" s="236"/>
      <c r="D271" s="226" t="s">
        <v>169</v>
      </c>
      <c r="E271" s="236"/>
      <c r="F271" s="238" t="s">
        <v>1386</v>
      </c>
      <c r="G271" s="236"/>
      <c r="H271" s="239">
        <v>1369.6500000000001</v>
      </c>
      <c r="I271" s="240"/>
      <c r="J271" s="236"/>
      <c r="K271" s="236"/>
      <c r="L271" s="241"/>
      <c r="M271" s="242"/>
      <c r="N271" s="243"/>
      <c r="O271" s="243"/>
      <c r="P271" s="243"/>
      <c r="Q271" s="243"/>
      <c r="R271" s="243"/>
      <c r="S271" s="243"/>
      <c r="T271" s="24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45" t="s">
        <v>169</v>
      </c>
      <c r="AU271" s="245" t="s">
        <v>80</v>
      </c>
      <c r="AV271" s="14" t="s">
        <v>80</v>
      </c>
      <c r="AW271" s="14" t="s">
        <v>4</v>
      </c>
      <c r="AX271" s="14" t="s">
        <v>78</v>
      </c>
      <c r="AY271" s="245" t="s">
        <v>158</v>
      </c>
    </row>
    <row r="272" s="2" customFormat="1" ht="22.2" customHeight="1">
      <c r="A272" s="40"/>
      <c r="B272" s="41"/>
      <c r="C272" s="206" t="s">
        <v>378</v>
      </c>
      <c r="D272" s="206" t="s">
        <v>160</v>
      </c>
      <c r="E272" s="207" t="s">
        <v>1387</v>
      </c>
      <c r="F272" s="208" t="s">
        <v>1388</v>
      </c>
      <c r="G272" s="209" t="s">
        <v>234</v>
      </c>
      <c r="H272" s="210">
        <v>273.93000000000001</v>
      </c>
      <c r="I272" s="211"/>
      <c r="J272" s="212">
        <f>ROUND(I272*H272,2)</f>
        <v>0</v>
      </c>
      <c r="K272" s="208" t="s">
        <v>164</v>
      </c>
      <c r="L272" s="46"/>
      <c r="M272" s="213" t="s">
        <v>19</v>
      </c>
      <c r="N272" s="214" t="s">
        <v>41</v>
      </c>
      <c r="O272" s="86"/>
      <c r="P272" s="215">
        <f>O272*H272</f>
        <v>0</v>
      </c>
      <c r="Q272" s="215">
        <v>0</v>
      </c>
      <c r="R272" s="215">
        <f>Q272*H272</f>
        <v>0</v>
      </c>
      <c r="S272" s="215">
        <v>0</v>
      </c>
      <c r="T272" s="216">
        <f>S272*H272</f>
        <v>0</v>
      </c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R272" s="217" t="s">
        <v>165</v>
      </c>
      <c r="AT272" s="217" t="s">
        <v>160</v>
      </c>
      <c r="AU272" s="217" t="s">
        <v>80</v>
      </c>
      <c r="AY272" s="19" t="s">
        <v>158</v>
      </c>
      <c r="BE272" s="218">
        <f>IF(N272="základní",J272,0)</f>
        <v>0</v>
      </c>
      <c r="BF272" s="218">
        <f>IF(N272="snížená",J272,0)</f>
        <v>0</v>
      </c>
      <c r="BG272" s="218">
        <f>IF(N272="zákl. přenesená",J272,0)</f>
        <v>0</v>
      </c>
      <c r="BH272" s="218">
        <f>IF(N272="sníž. přenesená",J272,0)</f>
        <v>0</v>
      </c>
      <c r="BI272" s="218">
        <f>IF(N272="nulová",J272,0)</f>
        <v>0</v>
      </c>
      <c r="BJ272" s="19" t="s">
        <v>78</v>
      </c>
      <c r="BK272" s="218">
        <f>ROUND(I272*H272,2)</f>
        <v>0</v>
      </c>
      <c r="BL272" s="19" t="s">
        <v>165</v>
      </c>
      <c r="BM272" s="217" t="s">
        <v>1389</v>
      </c>
    </row>
    <row r="273" s="2" customFormat="1">
      <c r="A273" s="40"/>
      <c r="B273" s="41"/>
      <c r="C273" s="42"/>
      <c r="D273" s="219" t="s">
        <v>167</v>
      </c>
      <c r="E273" s="42"/>
      <c r="F273" s="220" t="s">
        <v>1390</v>
      </c>
      <c r="G273" s="42"/>
      <c r="H273" s="42"/>
      <c r="I273" s="221"/>
      <c r="J273" s="42"/>
      <c r="K273" s="42"/>
      <c r="L273" s="46"/>
      <c r="M273" s="222"/>
      <c r="N273" s="223"/>
      <c r="O273" s="86"/>
      <c r="P273" s="86"/>
      <c r="Q273" s="86"/>
      <c r="R273" s="86"/>
      <c r="S273" s="86"/>
      <c r="T273" s="87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T273" s="19" t="s">
        <v>167</v>
      </c>
      <c r="AU273" s="19" t="s">
        <v>80</v>
      </c>
    </row>
    <row r="274" s="2" customFormat="1" ht="22.2" customHeight="1">
      <c r="A274" s="40"/>
      <c r="B274" s="41"/>
      <c r="C274" s="206" t="s">
        <v>388</v>
      </c>
      <c r="D274" s="206" t="s">
        <v>160</v>
      </c>
      <c r="E274" s="207" t="s">
        <v>354</v>
      </c>
      <c r="F274" s="208" t="s">
        <v>355</v>
      </c>
      <c r="G274" s="209" t="s">
        <v>356</v>
      </c>
      <c r="H274" s="210">
        <v>528.71400000000006</v>
      </c>
      <c r="I274" s="211"/>
      <c r="J274" s="212">
        <f>ROUND(I274*H274,2)</f>
        <v>0</v>
      </c>
      <c r="K274" s="208" t="s">
        <v>164</v>
      </c>
      <c r="L274" s="46"/>
      <c r="M274" s="213" t="s">
        <v>19</v>
      </c>
      <c r="N274" s="214" t="s">
        <v>41</v>
      </c>
      <c r="O274" s="86"/>
      <c r="P274" s="215">
        <f>O274*H274</f>
        <v>0</v>
      </c>
      <c r="Q274" s="215">
        <v>0</v>
      </c>
      <c r="R274" s="215">
        <f>Q274*H274</f>
        <v>0</v>
      </c>
      <c r="S274" s="215">
        <v>0</v>
      </c>
      <c r="T274" s="216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17" t="s">
        <v>165</v>
      </c>
      <c r="AT274" s="217" t="s">
        <v>160</v>
      </c>
      <c r="AU274" s="217" t="s">
        <v>80</v>
      </c>
      <c r="AY274" s="19" t="s">
        <v>158</v>
      </c>
      <c r="BE274" s="218">
        <f>IF(N274="základní",J274,0)</f>
        <v>0</v>
      </c>
      <c r="BF274" s="218">
        <f>IF(N274="snížená",J274,0)</f>
        <v>0</v>
      </c>
      <c r="BG274" s="218">
        <f>IF(N274="zákl. přenesená",J274,0)</f>
        <v>0</v>
      </c>
      <c r="BH274" s="218">
        <f>IF(N274="sníž. přenesená",J274,0)</f>
        <v>0</v>
      </c>
      <c r="BI274" s="218">
        <f>IF(N274="nulová",J274,0)</f>
        <v>0</v>
      </c>
      <c r="BJ274" s="19" t="s">
        <v>78</v>
      </c>
      <c r="BK274" s="218">
        <f>ROUND(I274*H274,2)</f>
        <v>0</v>
      </c>
      <c r="BL274" s="19" t="s">
        <v>165</v>
      </c>
      <c r="BM274" s="217" t="s">
        <v>1391</v>
      </c>
    </row>
    <row r="275" s="2" customFormat="1">
      <c r="A275" s="40"/>
      <c r="B275" s="41"/>
      <c r="C275" s="42"/>
      <c r="D275" s="219" t="s">
        <v>167</v>
      </c>
      <c r="E275" s="42"/>
      <c r="F275" s="220" t="s">
        <v>358</v>
      </c>
      <c r="G275" s="42"/>
      <c r="H275" s="42"/>
      <c r="I275" s="221"/>
      <c r="J275" s="42"/>
      <c r="K275" s="42"/>
      <c r="L275" s="46"/>
      <c r="M275" s="222"/>
      <c r="N275" s="223"/>
      <c r="O275" s="86"/>
      <c r="P275" s="86"/>
      <c r="Q275" s="86"/>
      <c r="R275" s="86"/>
      <c r="S275" s="86"/>
      <c r="T275" s="87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167</v>
      </c>
      <c r="AU275" s="19" t="s">
        <v>80</v>
      </c>
    </row>
    <row r="276" s="14" customFormat="1">
      <c r="A276" s="14"/>
      <c r="B276" s="235"/>
      <c r="C276" s="236"/>
      <c r="D276" s="226" t="s">
        <v>169</v>
      </c>
      <c r="E276" s="236"/>
      <c r="F276" s="238" t="s">
        <v>1392</v>
      </c>
      <c r="G276" s="236"/>
      <c r="H276" s="239">
        <v>528.71400000000006</v>
      </c>
      <c r="I276" s="240"/>
      <c r="J276" s="236"/>
      <c r="K276" s="236"/>
      <c r="L276" s="241"/>
      <c r="M276" s="242"/>
      <c r="N276" s="243"/>
      <c r="O276" s="243"/>
      <c r="P276" s="243"/>
      <c r="Q276" s="243"/>
      <c r="R276" s="243"/>
      <c r="S276" s="243"/>
      <c r="T276" s="24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45" t="s">
        <v>169</v>
      </c>
      <c r="AU276" s="245" t="s">
        <v>80</v>
      </c>
      <c r="AV276" s="14" t="s">
        <v>80</v>
      </c>
      <c r="AW276" s="14" t="s">
        <v>4</v>
      </c>
      <c r="AX276" s="14" t="s">
        <v>78</v>
      </c>
      <c r="AY276" s="245" t="s">
        <v>158</v>
      </c>
    </row>
    <row r="277" s="2" customFormat="1" ht="22.2" customHeight="1">
      <c r="A277" s="40"/>
      <c r="B277" s="41"/>
      <c r="C277" s="206" t="s">
        <v>399</v>
      </c>
      <c r="D277" s="206" t="s">
        <v>160</v>
      </c>
      <c r="E277" s="207" t="s">
        <v>379</v>
      </c>
      <c r="F277" s="208" t="s">
        <v>380</v>
      </c>
      <c r="G277" s="209" t="s">
        <v>234</v>
      </c>
      <c r="H277" s="210">
        <v>84.379999999999995</v>
      </c>
      <c r="I277" s="211"/>
      <c r="J277" s="212">
        <f>ROUND(I277*H277,2)</f>
        <v>0</v>
      </c>
      <c r="K277" s="208" t="s">
        <v>164</v>
      </c>
      <c r="L277" s="46"/>
      <c r="M277" s="213" t="s">
        <v>19</v>
      </c>
      <c r="N277" s="214" t="s">
        <v>41</v>
      </c>
      <c r="O277" s="86"/>
      <c r="P277" s="215">
        <f>O277*H277</f>
        <v>0</v>
      </c>
      <c r="Q277" s="215">
        <v>0</v>
      </c>
      <c r="R277" s="215">
        <f>Q277*H277</f>
        <v>0</v>
      </c>
      <c r="S277" s="215">
        <v>0</v>
      </c>
      <c r="T277" s="216">
        <f>S277*H277</f>
        <v>0</v>
      </c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R277" s="217" t="s">
        <v>165</v>
      </c>
      <c r="AT277" s="217" t="s">
        <v>160</v>
      </c>
      <c r="AU277" s="217" t="s">
        <v>80</v>
      </c>
      <c r="AY277" s="19" t="s">
        <v>158</v>
      </c>
      <c r="BE277" s="218">
        <f>IF(N277="základní",J277,0)</f>
        <v>0</v>
      </c>
      <c r="BF277" s="218">
        <f>IF(N277="snížená",J277,0)</f>
        <v>0</v>
      </c>
      <c r="BG277" s="218">
        <f>IF(N277="zákl. přenesená",J277,0)</f>
        <v>0</v>
      </c>
      <c r="BH277" s="218">
        <f>IF(N277="sníž. přenesená",J277,0)</f>
        <v>0</v>
      </c>
      <c r="BI277" s="218">
        <f>IF(N277="nulová",J277,0)</f>
        <v>0</v>
      </c>
      <c r="BJ277" s="19" t="s">
        <v>78</v>
      </c>
      <c r="BK277" s="218">
        <f>ROUND(I277*H277,2)</f>
        <v>0</v>
      </c>
      <c r="BL277" s="19" t="s">
        <v>165</v>
      </c>
      <c r="BM277" s="217" t="s">
        <v>1393</v>
      </c>
    </row>
    <row r="278" s="2" customFormat="1">
      <c r="A278" s="40"/>
      <c r="B278" s="41"/>
      <c r="C278" s="42"/>
      <c r="D278" s="219" t="s">
        <v>167</v>
      </c>
      <c r="E278" s="42"/>
      <c r="F278" s="220" t="s">
        <v>382</v>
      </c>
      <c r="G278" s="42"/>
      <c r="H278" s="42"/>
      <c r="I278" s="221"/>
      <c r="J278" s="42"/>
      <c r="K278" s="42"/>
      <c r="L278" s="46"/>
      <c r="M278" s="222"/>
      <c r="N278" s="223"/>
      <c r="O278" s="86"/>
      <c r="P278" s="86"/>
      <c r="Q278" s="86"/>
      <c r="R278" s="86"/>
      <c r="S278" s="86"/>
      <c r="T278" s="87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T278" s="19" t="s">
        <v>167</v>
      </c>
      <c r="AU278" s="19" t="s">
        <v>80</v>
      </c>
    </row>
    <row r="279" s="14" customFormat="1">
      <c r="A279" s="14"/>
      <c r="B279" s="235"/>
      <c r="C279" s="236"/>
      <c r="D279" s="226" t="s">
        <v>169</v>
      </c>
      <c r="E279" s="237" t="s">
        <v>19</v>
      </c>
      <c r="F279" s="238" t="s">
        <v>1394</v>
      </c>
      <c r="G279" s="236"/>
      <c r="H279" s="239">
        <v>110.78</v>
      </c>
      <c r="I279" s="240"/>
      <c r="J279" s="236"/>
      <c r="K279" s="236"/>
      <c r="L279" s="241"/>
      <c r="M279" s="242"/>
      <c r="N279" s="243"/>
      <c r="O279" s="243"/>
      <c r="P279" s="243"/>
      <c r="Q279" s="243"/>
      <c r="R279" s="243"/>
      <c r="S279" s="243"/>
      <c r="T279" s="24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45" t="s">
        <v>169</v>
      </c>
      <c r="AU279" s="245" t="s">
        <v>80</v>
      </c>
      <c r="AV279" s="14" t="s">
        <v>80</v>
      </c>
      <c r="AW279" s="14" t="s">
        <v>171</v>
      </c>
      <c r="AX279" s="14" t="s">
        <v>70</v>
      </c>
      <c r="AY279" s="245" t="s">
        <v>158</v>
      </c>
    </row>
    <row r="280" s="13" customFormat="1">
      <c r="A280" s="13"/>
      <c r="B280" s="224"/>
      <c r="C280" s="225"/>
      <c r="D280" s="226" t="s">
        <v>169</v>
      </c>
      <c r="E280" s="227" t="s">
        <v>19</v>
      </c>
      <c r="F280" s="228" t="s">
        <v>384</v>
      </c>
      <c r="G280" s="225"/>
      <c r="H280" s="227" t="s">
        <v>19</v>
      </c>
      <c r="I280" s="229"/>
      <c r="J280" s="225"/>
      <c r="K280" s="225"/>
      <c r="L280" s="230"/>
      <c r="M280" s="231"/>
      <c r="N280" s="232"/>
      <c r="O280" s="232"/>
      <c r="P280" s="232"/>
      <c r="Q280" s="232"/>
      <c r="R280" s="232"/>
      <c r="S280" s="232"/>
      <c r="T280" s="23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34" t="s">
        <v>169</v>
      </c>
      <c r="AU280" s="234" t="s">
        <v>80</v>
      </c>
      <c r="AV280" s="13" t="s">
        <v>78</v>
      </c>
      <c r="AW280" s="13" t="s">
        <v>171</v>
      </c>
      <c r="AX280" s="13" t="s">
        <v>70</v>
      </c>
      <c r="AY280" s="234" t="s">
        <v>158</v>
      </c>
    </row>
    <row r="281" s="14" customFormat="1">
      <c r="A281" s="14"/>
      <c r="B281" s="235"/>
      <c r="C281" s="236"/>
      <c r="D281" s="226" t="s">
        <v>169</v>
      </c>
      <c r="E281" s="237" t="s">
        <v>19</v>
      </c>
      <c r="F281" s="238" t="s">
        <v>1395</v>
      </c>
      <c r="G281" s="236"/>
      <c r="H281" s="239">
        <v>-6.6000000000000005</v>
      </c>
      <c r="I281" s="240"/>
      <c r="J281" s="236"/>
      <c r="K281" s="236"/>
      <c r="L281" s="241"/>
      <c r="M281" s="242"/>
      <c r="N281" s="243"/>
      <c r="O281" s="243"/>
      <c r="P281" s="243"/>
      <c r="Q281" s="243"/>
      <c r="R281" s="243"/>
      <c r="S281" s="243"/>
      <c r="T281" s="24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45" t="s">
        <v>169</v>
      </c>
      <c r="AU281" s="245" t="s">
        <v>80</v>
      </c>
      <c r="AV281" s="14" t="s">
        <v>80</v>
      </c>
      <c r="AW281" s="14" t="s">
        <v>171</v>
      </c>
      <c r="AX281" s="14" t="s">
        <v>70</v>
      </c>
      <c r="AY281" s="245" t="s">
        <v>158</v>
      </c>
    </row>
    <row r="282" s="14" customFormat="1">
      <c r="A282" s="14"/>
      <c r="B282" s="235"/>
      <c r="C282" s="236"/>
      <c r="D282" s="226" t="s">
        <v>169</v>
      </c>
      <c r="E282" s="237" t="s">
        <v>19</v>
      </c>
      <c r="F282" s="238" t="s">
        <v>1396</v>
      </c>
      <c r="G282" s="236"/>
      <c r="H282" s="239">
        <v>-19.800000000000001</v>
      </c>
      <c r="I282" s="240"/>
      <c r="J282" s="236"/>
      <c r="K282" s="236"/>
      <c r="L282" s="241"/>
      <c r="M282" s="242"/>
      <c r="N282" s="243"/>
      <c r="O282" s="243"/>
      <c r="P282" s="243"/>
      <c r="Q282" s="243"/>
      <c r="R282" s="243"/>
      <c r="S282" s="243"/>
      <c r="T282" s="24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45" t="s">
        <v>169</v>
      </c>
      <c r="AU282" s="245" t="s">
        <v>80</v>
      </c>
      <c r="AV282" s="14" t="s">
        <v>80</v>
      </c>
      <c r="AW282" s="14" t="s">
        <v>171</v>
      </c>
      <c r="AX282" s="14" t="s">
        <v>70</v>
      </c>
      <c r="AY282" s="245" t="s">
        <v>158</v>
      </c>
    </row>
    <row r="283" s="2" customFormat="1" ht="34.8" customHeight="1">
      <c r="A283" s="40"/>
      <c r="B283" s="41"/>
      <c r="C283" s="206" t="s">
        <v>405</v>
      </c>
      <c r="D283" s="206" t="s">
        <v>160</v>
      </c>
      <c r="E283" s="207" t="s">
        <v>389</v>
      </c>
      <c r="F283" s="208" t="s">
        <v>390</v>
      </c>
      <c r="G283" s="209" t="s">
        <v>234</v>
      </c>
      <c r="H283" s="210">
        <v>19.800000000000001</v>
      </c>
      <c r="I283" s="211"/>
      <c r="J283" s="212">
        <f>ROUND(I283*H283,2)</f>
        <v>0</v>
      </c>
      <c r="K283" s="208" t="s">
        <v>164</v>
      </c>
      <c r="L283" s="46"/>
      <c r="M283" s="213" t="s">
        <v>19</v>
      </c>
      <c r="N283" s="214" t="s">
        <v>41</v>
      </c>
      <c r="O283" s="86"/>
      <c r="P283" s="215">
        <f>O283*H283</f>
        <v>0</v>
      </c>
      <c r="Q283" s="215">
        <v>0</v>
      </c>
      <c r="R283" s="215">
        <f>Q283*H283</f>
        <v>0</v>
      </c>
      <c r="S283" s="215">
        <v>0</v>
      </c>
      <c r="T283" s="216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17" t="s">
        <v>165</v>
      </c>
      <c r="AT283" s="217" t="s">
        <v>160</v>
      </c>
      <c r="AU283" s="217" t="s">
        <v>80</v>
      </c>
      <c r="AY283" s="19" t="s">
        <v>158</v>
      </c>
      <c r="BE283" s="218">
        <f>IF(N283="základní",J283,0)</f>
        <v>0</v>
      </c>
      <c r="BF283" s="218">
        <f>IF(N283="snížená",J283,0)</f>
        <v>0</v>
      </c>
      <c r="BG283" s="218">
        <f>IF(N283="zákl. přenesená",J283,0)</f>
        <v>0</v>
      </c>
      <c r="BH283" s="218">
        <f>IF(N283="sníž. přenesená",J283,0)</f>
        <v>0</v>
      </c>
      <c r="BI283" s="218">
        <f>IF(N283="nulová",J283,0)</f>
        <v>0</v>
      </c>
      <c r="BJ283" s="19" t="s">
        <v>78</v>
      </c>
      <c r="BK283" s="218">
        <f>ROUND(I283*H283,2)</f>
        <v>0</v>
      </c>
      <c r="BL283" s="19" t="s">
        <v>165</v>
      </c>
      <c r="BM283" s="217" t="s">
        <v>1397</v>
      </c>
    </row>
    <row r="284" s="2" customFormat="1">
      <c r="A284" s="40"/>
      <c r="B284" s="41"/>
      <c r="C284" s="42"/>
      <c r="D284" s="219" t="s">
        <v>167</v>
      </c>
      <c r="E284" s="42"/>
      <c r="F284" s="220" t="s">
        <v>392</v>
      </c>
      <c r="G284" s="42"/>
      <c r="H284" s="42"/>
      <c r="I284" s="221"/>
      <c r="J284" s="42"/>
      <c r="K284" s="42"/>
      <c r="L284" s="46"/>
      <c r="M284" s="222"/>
      <c r="N284" s="223"/>
      <c r="O284" s="86"/>
      <c r="P284" s="86"/>
      <c r="Q284" s="86"/>
      <c r="R284" s="86"/>
      <c r="S284" s="86"/>
      <c r="T284" s="87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T284" s="19" t="s">
        <v>167</v>
      </c>
      <c r="AU284" s="19" t="s">
        <v>80</v>
      </c>
    </row>
    <row r="285" s="13" customFormat="1">
      <c r="A285" s="13"/>
      <c r="B285" s="224"/>
      <c r="C285" s="225"/>
      <c r="D285" s="226" t="s">
        <v>169</v>
      </c>
      <c r="E285" s="227" t="s">
        <v>19</v>
      </c>
      <c r="F285" s="228" t="s">
        <v>741</v>
      </c>
      <c r="G285" s="225"/>
      <c r="H285" s="227" t="s">
        <v>19</v>
      </c>
      <c r="I285" s="229"/>
      <c r="J285" s="225"/>
      <c r="K285" s="225"/>
      <c r="L285" s="230"/>
      <c r="M285" s="231"/>
      <c r="N285" s="232"/>
      <c r="O285" s="232"/>
      <c r="P285" s="232"/>
      <c r="Q285" s="232"/>
      <c r="R285" s="232"/>
      <c r="S285" s="232"/>
      <c r="T285" s="23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34" t="s">
        <v>169</v>
      </c>
      <c r="AU285" s="234" t="s">
        <v>80</v>
      </c>
      <c r="AV285" s="13" t="s">
        <v>78</v>
      </c>
      <c r="AW285" s="13" t="s">
        <v>171</v>
      </c>
      <c r="AX285" s="13" t="s">
        <v>70</v>
      </c>
      <c r="AY285" s="234" t="s">
        <v>158</v>
      </c>
    </row>
    <row r="286" s="14" customFormat="1">
      <c r="A286" s="14"/>
      <c r="B286" s="235"/>
      <c r="C286" s="236"/>
      <c r="D286" s="226" t="s">
        <v>169</v>
      </c>
      <c r="E286" s="237" t="s">
        <v>19</v>
      </c>
      <c r="F286" s="238" t="s">
        <v>1398</v>
      </c>
      <c r="G286" s="236"/>
      <c r="H286" s="239">
        <v>19.800000000000001</v>
      </c>
      <c r="I286" s="240"/>
      <c r="J286" s="236"/>
      <c r="K286" s="236"/>
      <c r="L286" s="241"/>
      <c r="M286" s="242"/>
      <c r="N286" s="243"/>
      <c r="O286" s="243"/>
      <c r="P286" s="243"/>
      <c r="Q286" s="243"/>
      <c r="R286" s="243"/>
      <c r="S286" s="243"/>
      <c r="T286" s="24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45" t="s">
        <v>169</v>
      </c>
      <c r="AU286" s="245" t="s">
        <v>80</v>
      </c>
      <c r="AV286" s="14" t="s">
        <v>80</v>
      </c>
      <c r="AW286" s="14" t="s">
        <v>171</v>
      </c>
      <c r="AX286" s="14" t="s">
        <v>70</v>
      </c>
      <c r="AY286" s="245" t="s">
        <v>158</v>
      </c>
    </row>
    <row r="287" s="2" customFormat="1" ht="14.4" customHeight="1">
      <c r="A287" s="40"/>
      <c r="B287" s="41"/>
      <c r="C287" s="206" t="s">
        <v>410</v>
      </c>
      <c r="D287" s="206" t="s">
        <v>160</v>
      </c>
      <c r="E287" s="207" t="s">
        <v>743</v>
      </c>
      <c r="F287" s="208" t="s">
        <v>744</v>
      </c>
      <c r="G287" s="209" t="s">
        <v>234</v>
      </c>
      <c r="H287" s="210">
        <v>19.800000000000001</v>
      </c>
      <c r="I287" s="211"/>
      <c r="J287" s="212">
        <f>ROUND(I287*H287,2)</f>
        <v>0</v>
      </c>
      <c r="K287" s="208" t="s">
        <v>164</v>
      </c>
      <c r="L287" s="46"/>
      <c r="M287" s="213" t="s">
        <v>19</v>
      </c>
      <c r="N287" s="214" t="s">
        <v>41</v>
      </c>
      <c r="O287" s="86"/>
      <c r="P287" s="215">
        <f>O287*H287</f>
        <v>0</v>
      </c>
      <c r="Q287" s="215">
        <v>0</v>
      </c>
      <c r="R287" s="215">
        <f>Q287*H287</f>
        <v>0</v>
      </c>
      <c r="S287" s="215">
        <v>0</v>
      </c>
      <c r="T287" s="216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17" t="s">
        <v>165</v>
      </c>
      <c r="AT287" s="217" t="s">
        <v>160</v>
      </c>
      <c r="AU287" s="217" t="s">
        <v>80</v>
      </c>
      <c r="AY287" s="19" t="s">
        <v>158</v>
      </c>
      <c r="BE287" s="218">
        <f>IF(N287="základní",J287,0)</f>
        <v>0</v>
      </c>
      <c r="BF287" s="218">
        <f>IF(N287="snížená",J287,0)</f>
        <v>0</v>
      </c>
      <c r="BG287" s="218">
        <f>IF(N287="zákl. přenesená",J287,0)</f>
        <v>0</v>
      </c>
      <c r="BH287" s="218">
        <f>IF(N287="sníž. přenesená",J287,0)</f>
        <v>0</v>
      </c>
      <c r="BI287" s="218">
        <f>IF(N287="nulová",J287,0)</f>
        <v>0</v>
      </c>
      <c r="BJ287" s="19" t="s">
        <v>78</v>
      </c>
      <c r="BK287" s="218">
        <f>ROUND(I287*H287,2)</f>
        <v>0</v>
      </c>
      <c r="BL287" s="19" t="s">
        <v>165</v>
      </c>
      <c r="BM287" s="217" t="s">
        <v>1399</v>
      </c>
    </row>
    <row r="288" s="2" customFormat="1">
      <c r="A288" s="40"/>
      <c r="B288" s="41"/>
      <c r="C288" s="42"/>
      <c r="D288" s="219" t="s">
        <v>167</v>
      </c>
      <c r="E288" s="42"/>
      <c r="F288" s="220" t="s">
        <v>746</v>
      </c>
      <c r="G288" s="42"/>
      <c r="H288" s="42"/>
      <c r="I288" s="221"/>
      <c r="J288" s="42"/>
      <c r="K288" s="42"/>
      <c r="L288" s="46"/>
      <c r="M288" s="222"/>
      <c r="N288" s="223"/>
      <c r="O288" s="86"/>
      <c r="P288" s="86"/>
      <c r="Q288" s="86"/>
      <c r="R288" s="86"/>
      <c r="S288" s="86"/>
      <c r="T288" s="87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T288" s="19" t="s">
        <v>167</v>
      </c>
      <c r="AU288" s="19" t="s">
        <v>80</v>
      </c>
    </row>
    <row r="289" s="2" customFormat="1" ht="22.2" customHeight="1">
      <c r="A289" s="40"/>
      <c r="B289" s="41"/>
      <c r="C289" s="206" t="s">
        <v>416</v>
      </c>
      <c r="D289" s="206" t="s">
        <v>160</v>
      </c>
      <c r="E289" s="207" t="s">
        <v>411</v>
      </c>
      <c r="F289" s="208" t="s">
        <v>412</v>
      </c>
      <c r="G289" s="209" t="s">
        <v>223</v>
      </c>
      <c r="H289" s="210">
        <v>30</v>
      </c>
      <c r="I289" s="211"/>
      <c r="J289" s="212">
        <f>ROUND(I289*H289,2)</f>
        <v>0</v>
      </c>
      <c r="K289" s="208" t="s">
        <v>164</v>
      </c>
      <c r="L289" s="46"/>
      <c r="M289" s="213" t="s">
        <v>19</v>
      </c>
      <c r="N289" s="214" t="s">
        <v>41</v>
      </c>
      <c r="O289" s="86"/>
      <c r="P289" s="215">
        <f>O289*H289</f>
        <v>0</v>
      </c>
      <c r="Q289" s="215">
        <v>0</v>
      </c>
      <c r="R289" s="215">
        <f>Q289*H289</f>
        <v>0</v>
      </c>
      <c r="S289" s="215">
        <v>0</v>
      </c>
      <c r="T289" s="216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17" t="s">
        <v>165</v>
      </c>
      <c r="AT289" s="217" t="s">
        <v>160</v>
      </c>
      <c r="AU289" s="217" t="s">
        <v>80</v>
      </c>
      <c r="AY289" s="19" t="s">
        <v>158</v>
      </c>
      <c r="BE289" s="218">
        <f>IF(N289="základní",J289,0)</f>
        <v>0</v>
      </c>
      <c r="BF289" s="218">
        <f>IF(N289="snížená",J289,0)</f>
        <v>0</v>
      </c>
      <c r="BG289" s="218">
        <f>IF(N289="zákl. přenesená",J289,0)</f>
        <v>0</v>
      </c>
      <c r="BH289" s="218">
        <f>IF(N289="sníž. přenesená",J289,0)</f>
        <v>0</v>
      </c>
      <c r="BI289" s="218">
        <f>IF(N289="nulová",J289,0)</f>
        <v>0</v>
      </c>
      <c r="BJ289" s="19" t="s">
        <v>78</v>
      </c>
      <c r="BK289" s="218">
        <f>ROUND(I289*H289,2)</f>
        <v>0</v>
      </c>
      <c r="BL289" s="19" t="s">
        <v>165</v>
      </c>
      <c r="BM289" s="217" t="s">
        <v>1400</v>
      </c>
    </row>
    <row r="290" s="2" customFormat="1">
      <c r="A290" s="40"/>
      <c r="B290" s="41"/>
      <c r="C290" s="42"/>
      <c r="D290" s="219" t="s">
        <v>167</v>
      </c>
      <c r="E290" s="42"/>
      <c r="F290" s="220" t="s">
        <v>414</v>
      </c>
      <c r="G290" s="42"/>
      <c r="H290" s="42"/>
      <c r="I290" s="221"/>
      <c r="J290" s="42"/>
      <c r="K290" s="42"/>
      <c r="L290" s="46"/>
      <c r="M290" s="222"/>
      <c r="N290" s="223"/>
      <c r="O290" s="86"/>
      <c r="P290" s="86"/>
      <c r="Q290" s="86"/>
      <c r="R290" s="86"/>
      <c r="S290" s="86"/>
      <c r="T290" s="87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T290" s="19" t="s">
        <v>167</v>
      </c>
      <c r="AU290" s="19" t="s">
        <v>80</v>
      </c>
    </row>
    <row r="291" s="13" customFormat="1">
      <c r="A291" s="13"/>
      <c r="B291" s="224"/>
      <c r="C291" s="225"/>
      <c r="D291" s="226" t="s">
        <v>169</v>
      </c>
      <c r="E291" s="227" t="s">
        <v>19</v>
      </c>
      <c r="F291" s="228" t="s">
        <v>415</v>
      </c>
      <c r="G291" s="225"/>
      <c r="H291" s="227" t="s">
        <v>19</v>
      </c>
      <c r="I291" s="229"/>
      <c r="J291" s="225"/>
      <c r="K291" s="225"/>
      <c r="L291" s="230"/>
      <c r="M291" s="231"/>
      <c r="N291" s="232"/>
      <c r="O291" s="232"/>
      <c r="P291" s="232"/>
      <c r="Q291" s="232"/>
      <c r="R291" s="232"/>
      <c r="S291" s="232"/>
      <c r="T291" s="23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34" t="s">
        <v>169</v>
      </c>
      <c r="AU291" s="234" t="s">
        <v>80</v>
      </c>
      <c r="AV291" s="13" t="s">
        <v>78</v>
      </c>
      <c r="AW291" s="13" t="s">
        <v>171</v>
      </c>
      <c r="AX291" s="13" t="s">
        <v>70</v>
      </c>
      <c r="AY291" s="234" t="s">
        <v>158</v>
      </c>
    </row>
    <row r="292" s="13" customFormat="1">
      <c r="A292" s="13"/>
      <c r="B292" s="224"/>
      <c r="C292" s="225"/>
      <c r="D292" s="226" t="s">
        <v>169</v>
      </c>
      <c r="E292" s="227" t="s">
        <v>19</v>
      </c>
      <c r="F292" s="228" t="s">
        <v>1401</v>
      </c>
      <c r="G292" s="225"/>
      <c r="H292" s="227" t="s">
        <v>19</v>
      </c>
      <c r="I292" s="229"/>
      <c r="J292" s="225"/>
      <c r="K292" s="225"/>
      <c r="L292" s="230"/>
      <c r="M292" s="231"/>
      <c r="N292" s="232"/>
      <c r="O292" s="232"/>
      <c r="P292" s="232"/>
      <c r="Q292" s="232"/>
      <c r="R292" s="232"/>
      <c r="S292" s="232"/>
      <c r="T292" s="23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34" t="s">
        <v>169</v>
      </c>
      <c r="AU292" s="234" t="s">
        <v>80</v>
      </c>
      <c r="AV292" s="13" t="s">
        <v>78</v>
      </c>
      <c r="AW292" s="13" t="s">
        <v>171</v>
      </c>
      <c r="AX292" s="13" t="s">
        <v>70</v>
      </c>
      <c r="AY292" s="234" t="s">
        <v>158</v>
      </c>
    </row>
    <row r="293" s="14" customFormat="1">
      <c r="A293" s="14"/>
      <c r="B293" s="235"/>
      <c r="C293" s="236"/>
      <c r="D293" s="226" t="s">
        <v>169</v>
      </c>
      <c r="E293" s="237" t="s">
        <v>19</v>
      </c>
      <c r="F293" s="238" t="s">
        <v>1294</v>
      </c>
      <c r="G293" s="236"/>
      <c r="H293" s="239">
        <v>30</v>
      </c>
      <c r="I293" s="240"/>
      <c r="J293" s="236"/>
      <c r="K293" s="236"/>
      <c r="L293" s="241"/>
      <c r="M293" s="242"/>
      <c r="N293" s="243"/>
      <c r="O293" s="243"/>
      <c r="P293" s="243"/>
      <c r="Q293" s="243"/>
      <c r="R293" s="243"/>
      <c r="S293" s="243"/>
      <c r="T293" s="24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45" t="s">
        <v>169</v>
      </c>
      <c r="AU293" s="245" t="s">
        <v>80</v>
      </c>
      <c r="AV293" s="14" t="s">
        <v>80</v>
      </c>
      <c r="AW293" s="14" t="s">
        <v>171</v>
      </c>
      <c r="AX293" s="14" t="s">
        <v>70</v>
      </c>
      <c r="AY293" s="245" t="s">
        <v>158</v>
      </c>
    </row>
    <row r="294" s="2" customFormat="1" ht="22.2" customHeight="1">
      <c r="A294" s="40"/>
      <c r="B294" s="41"/>
      <c r="C294" s="206" t="s">
        <v>421</v>
      </c>
      <c r="D294" s="206" t="s">
        <v>160</v>
      </c>
      <c r="E294" s="207" t="s">
        <v>417</v>
      </c>
      <c r="F294" s="208" t="s">
        <v>418</v>
      </c>
      <c r="G294" s="209" t="s">
        <v>223</v>
      </c>
      <c r="H294" s="210">
        <v>30</v>
      </c>
      <c r="I294" s="211"/>
      <c r="J294" s="212">
        <f>ROUND(I294*H294,2)</f>
        <v>0</v>
      </c>
      <c r="K294" s="208" t="s">
        <v>164</v>
      </c>
      <c r="L294" s="46"/>
      <c r="M294" s="213" t="s">
        <v>19</v>
      </c>
      <c r="N294" s="214" t="s">
        <v>41</v>
      </c>
      <c r="O294" s="86"/>
      <c r="P294" s="215">
        <f>O294*H294</f>
        <v>0</v>
      </c>
      <c r="Q294" s="215">
        <v>0</v>
      </c>
      <c r="R294" s="215">
        <f>Q294*H294</f>
        <v>0</v>
      </c>
      <c r="S294" s="215">
        <v>0</v>
      </c>
      <c r="T294" s="216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17" t="s">
        <v>165</v>
      </c>
      <c r="AT294" s="217" t="s">
        <v>160</v>
      </c>
      <c r="AU294" s="217" t="s">
        <v>80</v>
      </c>
      <c r="AY294" s="19" t="s">
        <v>158</v>
      </c>
      <c r="BE294" s="218">
        <f>IF(N294="základní",J294,0)</f>
        <v>0</v>
      </c>
      <c r="BF294" s="218">
        <f>IF(N294="snížená",J294,0)</f>
        <v>0</v>
      </c>
      <c r="BG294" s="218">
        <f>IF(N294="zákl. přenesená",J294,0)</f>
        <v>0</v>
      </c>
      <c r="BH294" s="218">
        <f>IF(N294="sníž. přenesená",J294,0)</f>
        <v>0</v>
      </c>
      <c r="BI294" s="218">
        <f>IF(N294="nulová",J294,0)</f>
        <v>0</v>
      </c>
      <c r="BJ294" s="19" t="s">
        <v>78</v>
      </c>
      <c r="BK294" s="218">
        <f>ROUND(I294*H294,2)</f>
        <v>0</v>
      </c>
      <c r="BL294" s="19" t="s">
        <v>165</v>
      </c>
      <c r="BM294" s="217" t="s">
        <v>1402</v>
      </c>
    </row>
    <row r="295" s="2" customFormat="1">
      <c r="A295" s="40"/>
      <c r="B295" s="41"/>
      <c r="C295" s="42"/>
      <c r="D295" s="219" t="s">
        <v>167</v>
      </c>
      <c r="E295" s="42"/>
      <c r="F295" s="220" t="s">
        <v>420</v>
      </c>
      <c r="G295" s="42"/>
      <c r="H295" s="42"/>
      <c r="I295" s="221"/>
      <c r="J295" s="42"/>
      <c r="K295" s="42"/>
      <c r="L295" s="46"/>
      <c r="M295" s="222"/>
      <c r="N295" s="223"/>
      <c r="O295" s="86"/>
      <c r="P295" s="86"/>
      <c r="Q295" s="86"/>
      <c r="R295" s="86"/>
      <c r="S295" s="86"/>
      <c r="T295" s="87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167</v>
      </c>
      <c r="AU295" s="19" t="s">
        <v>80</v>
      </c>
    </row>
    <row r="296" s="2" customFormat="1" ht="14.4" customHeight="1">
      <c r="A296" s="40"/>
      <c r="B296" s="41"/>
      <c r="C296" s="246" t="s">
        <v>427</v>
      </c>
      <c r="D296" s="246" t="s">
        <v>400</v>
      </c>
      <c r="E296" s="247" t="s">
        <v>422</v>
      </c>
      <c r="F296" s="248" t="s">
        <v>423</v>
      </c>
      <c r="G296" s="249" t="s">
        <v>424</v>
      </c>
      <c r="H296" s="250">
        <v>0.59999999999999998</v>
      </c>
      <c r="I296" s="251"/>
      <c r="J296" s="252">
        <f>ROUND(I296*H296,2)</f>
        <v>0</v>
      </c>
      <c r="K296" s="248" t="s">
        <v>164</v>
      </c>
      <c r="L296" s="253"/>
      <c r="M296" s="254" t="s">
        <v>19</v>
      </c>
      <c r="N296" s="255" t="s">
        <v>41</v>
      </c>
      <c r="O296" s="86"/>
      <c r="P296" s="215">
        <f>O296*H296</f>
        <v>0</v>
      </c>
      <c r="Q296" s="215">
        <v>0.001</v>
      </c>
      <c r="R296" s="215">
        <f>Q296*H296</f>
        <v>0.00059999999999999995</v>
      </c>
      <c r="S296" s="215">
        <v>0</v>
      </c>
      <c r="T296" s="216">
        <f>S296*H296</f>
        <v>0</v>
      </c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R296" s="217" t="s">
        <v>215</v>
      </c>
      <c r="AT296" s="217" t="s">
        <v>400</v>
      </c>
      <c r="AU296" s="217" t="s">
        <v>80</v>
      </c>
      <c r="AY296" s="19" t="s">
        <v>158</v>
      </c>
      <c r="BE296" s="218">
        <f>IF(N296="základní",J296,0)</f>
        <v>0</v>
      </c>
      <c r="BF296" s="218">
        <f>IF(N296="snížená",J296,0)</f>
        <v>0</v>
      </c>
      <c r="BG296" s="218">
        <f>IF(N296="zákl. přenesená",J296,0)</f>
        <v>0</v>
      </c>
      <c r="BH296" s="218">
        <f>IF(N296="sníž. přenesená",J296,0)</f>
        <v>0</v>
      </c>
      <c r="BI296" s="218">
        <f>IF(N296="nulová",J296,0)</f>
        <v>0</v>
      </c>
      <c r="BJ296" s="19" t="s">
        <v>78</v>
      </c>
      <c r="BK296" s="218">
        <f>ROUND(I296*H296,2)</f>
        <v>0</v>
      </c>
      <c r="BL296" s="19" t="s">
        <v>165</v>
      </c>
      <c r="BM296" s="217" t="s">
        <v>1403</v>
      </c>
    </row>
    <row r="297" s="14" customFormat="1">
      <c r="A297" s="14"/>
      <c r="B297" s="235"/>
      <c r="C297" s="236"/>
      <c r="D297" s="226" t="s">
        <v>169</v>
      </c>
      <c r="E297" s="236"/>
      <c r="F297" s="238" t="s">
        <v>1134</v>
      </c>
      <c r="G297" s="236"/>
      <c r="H297" s="239">
        <v>0.59999999999999998</v>
      </c>
      <c r="I297" s="240"/>
      <c r="J297" s="236"/>
      <c r="K297" s="236"/>
      <c r="L297" s="241"/>
      <c r="M297" s="242"/>
      <c r="N297" s="243"/>
      <c r="O297" s="243"/>
      <c r="P297" s="243"/>
      <c r="Q297" s="243"/>
      <c r="R297" s="243"/>
      <c r="S297" s="243"/>
      <c r="T297" s="24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45" t="s">
        <v>169</v>
      </c>
      <c r="AU297" s="245" t="s">
        <v>80</v>
      </c>
      <c r="AV297" s="14" t="s">
        <v>80</v>
      </c>
      <c r="AW297" s="14" t="s">
        <v>4</v>
      </c>
      <c r="AX297" s="14" t="s">
        <v>78</v>
      </c>
      <c r="AY297" s="245" t="s">
        <v>158</v>
      </c>
    </row>
    <row r="298" s="2" customFormat="1" ht="14.4" customHeight="1">
      <c r="A298" s="40"/>
      <c r="B298" s="41"/>
      <c r="C298" s="206" t="s">
        <v>433</v>
      </c>
      <c r="D298" s="206" t="s">
        <v>160</v>
      </c>
      <c r="E298" s="207" t="s">
        <v>428</v>
      </c>
      <c r="F298" s="208" t="s">
        <v>429</v>
      </c>
      <c r="G298" s="209" t="s">
        <v>223</v>
      </c>
      <c r="H298" s="210">
        <v>30</v>
      </c>
      <c r="I298" s="211"/>
      <c r="J298" s="212">
        <f>ROUND(I298*H298,2)</f>
        <v>0</v>
      </c>
      <c r="K298" s="208" t="s">
        <v>164</v>
      </c>
      <c r="L298" s="46"/>
      <c r="M298" s="213" t="s">
        <v>19</v>
      </c>
      <c r="N298" s="214" t="s">
        <v>41</v>
      </c>
      <c r="O298" s="86"/>
      <c r="P298" s="215">
        <f>O298*H298</f>
        <v>0</v>
      </c>
      <c r="Q298" s="215">
        <v>0</v>
      </c>
      <c r="R298" s="215">
        <f>Q298*H298</f>
        <v>0</v>
      </c>
      <c r="S298" s="215">
        <v>0</v>
      </c>
      <c r="T298" s="216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17" t="s">
        <v>165</v>
      </c>
      <c r="AT298" s="217" t="s">
        <v>160</v>
      </c>
      <c r="AU298" s="217" t="s">
        <v>80</v>
      </c>
      <c r="AY298" s="19" t="s">
        <v>158</v>
      </c>
      <c r="BE298" s="218">
        <f>IF(N298="základní",J298,0)</f>
        <v>0</v>
      </c>
      <c r="BF298" s="218">
        <f>IF(N298="snížená",J298,0)</f>
        <v>0</v>
      </c>
      <c r="BG298" s="218">
        <f>IF(N298="zákl. přenesená",J298,0)</f>
        <v>0</v>
      </c>
      <c r="BH298" s="218">
        <f>IF(N298="sníž. přenesená",J298,0)</f>
        <v>0</v>
      </c>
      <c r="BI298" s="218">
        <f>IF(N298="nulová",J298,0)</f>
        <v>0</v>
      </c>
      <c r="BJ298" s="19" t="s">
        <v>78</v>
      </c>
      <c r="BK298" s="218">
        <f>ROUND(I298*H298,2)</f>
        <v>0</v>
      </c>
      <c r="BL298" s="19" t="s">
        <v>165</v>
      </c>
      <c r="BM298" s="217" t="s">
        <v>1404</v>
      </c>
    </row>
    <row r="299" s="2" customFormat="1">
      <c r="A299" s="40"/>
      <c r="B299" s="41"/>
      <c r="C299" s="42"/>
      <c r="D299" s="219" t="s">
        <v>167</v>
      </c>
      <c r="E299" s="42"/>
      <c r="F299" s="220" t="s">
        <v>431</v>
      </c>
      <c r="G299" s="42"/>
      <c r="H299" s="42"/>
      <c r="I299" s="221"/>
      <c r="J299" s="42"/>
      <c r="K299" s="42"/>
      <c r="L299" s="46"/>
      <c r="M299" s="222"/>
      <c r="N299" s="223"/>
      <c r="O299" s="86"/>
      <c r="P299" s="86"/>
      <c r="Q299" s="86"/>
      <c r="R299" s="86"/>
      <c r="S299" s="86"/>
      <c r="T299" s="87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167</v>
      </c>
      <c r="AU299" s="19" t="s">
        <v>80</v>
      </c>
    </row>
    <row r="300" s="2" customFormat="1" ht="19.8" customHeight="1">
      <c r="A300" s="40"/>
      <c r="B300" s="41"/>
      <c r="C300" s="206" t="s">
        <v>439</v>
      </c>
      <c r="D300" s="206" t="s">
        <v>160</v>
      </c>
      <c r="E300" s="207" t="s">
        <v>406</v>
      </c>
      <c r="F300" s="208" t="s">
        <v>407</v>
      </c>
      <c r="G300" s="209" t="s">
        <v>223</v>
      </c>
      <c r="H300" s="210">
        <v>141.5</v>
      </c>
      <c r="I300" s="211"/>
      <c r="J300" s="212">
        <f>ROUND(I300*H300,2)</f>
        <v>0</v>
      </c>
      <c r="K300" s="208" t="s">
        <v>164</v>
      </c>
      <c r="L300" s="46"/>
      <c r="M300" s="213" t="s">
        <v>19</v>
      </c>
      <c r="N300" s="214" t="s">
        <v>41</v>
      </c>
      <c r="O300" s="86"/>
      <c r="P300" s="215">
        <f>O300*H300</f>
        <v>0</v>
      </c>
      <c r="Q300" s="215">
        <v>0</v>
      </c>
      <c r="R300" s="215">
        <f>Q300*H300</f>
        <v>0</v>
      </c>
      <c r="S300" s="215">
        <v>0</v>
      </c>
      <c r="T300" s="216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17" t="s">
        <v>165</v>
      </c>
      <c r="AT300" s="217" t="s">
        <v>160</v>
      </c>
      <c r="AU300" s="217" t="s">
        <v>80</v>
      </c>
      <c r="AY300" s="19" t="s">
        <v>158</v>
      </c>
      <c r="BE300" s="218">
        <f>IF(N300="základní",J300,0)</f>
        <v>0</v>
      </c>
      <c r="BF300" s="218">
        <f>IF(N300="snížená",J300,0)</f>
        <v>0</v>
      </c>
      <c r="BG300" s="218">
        <f>IF(N300="zákl. přenesená",J300,0)</f>
        <v>0</v>
      </c>
      <c r="BH300" s="218">
        <f>IF(N300="sníž. přenesená",J300,0)</f>
        <v>0</v>
      </c>
      <c r="BI300" s="218">
        <f>IF(N300="nulová",J300,0)</f>
        <v>0</v>
      </c>
      <c r="BJ300" s="19" t="s">
        <v>78</v>
      </c>
      <c r="BK300" s="218">
        <f>ROUND(I300*H300,2)</f>
        <v>0</v>
      </c>
      <c r="BL300" s="19" t="s">
        <v>165</v>
      </c>
      <c r="BM300" s="217" t="s">
        <v>1405</v>
      </c>
    </row>
    <row r="301" s="2" customFormat="1">
      <c r="A301" s="40"/>
      <c r="B301" s="41"/>
      <c r="C301" s="42"/>
      <c r="D301" s="219" t="s">
        <v>167</v>
      </c>
      <c r="E301" s="42"/>
      <c r="F301" s="220" t="s">
        <v>409</v>
      </c>
      <c r="G301" s="42"/>
      <c r="H301" s="42"/>
      <c r="I301" s="221"/>
      <c r="J301" s="42"/>
      <c r="K301" s="42"/>
      <c r="L301" s="46"/>
      <c r="M301" s="222"/>
      <c r="N301" s="223"/>
      <c r="O301" s="86"/>
      <c r="P301" s="86"/>
      <c r="Q301" s="86"/>
      <c r="R301" s="86"/>
      <c r="S301" s="86"/>
      <c r="T301" s="87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T301" s="19" t="s">
        <v>167</v>
      </c>
      <c r="AU301" s="19" t="s">
        <v>80</v>
      </c>
    </row>
    <row r="302" s="13" customFormat="1">
      <c r="A302" s="13"/>
      <c r="B302" s="224"/>
      <c r="C302" s="225"/>
      <c r="D302" s="226" t="s">
        <v>169</v>
      </c>
      <c r="E302" s="227" t="s">
        <v>19</v>
      </c>
      <c r="F302" s="228" t="s">
        <v>748</v>
      </c>
      <c r="G302" s="225"/>
      <c r="H302" s="227" t="s">
        <v>19</v>
      </c>
      <c r="I302" s="229"/>
      <c r="J302" s="225"/>
      <c r="K302" s="225"/>
      <c r="L302" s="230"/>
      <c r="M302" s="231"/>
      <c r="N302" s="232"/>
      <c r="O302" s="232"/>
      <c r="P302" s="232"/>
      <c r="Q302" s="232"/>
      <c r="R302" s="232"/>
      <c r="S302" s="232"/>
      <c r="T302" s="23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34" t="s">
        <v>169</v>
      </c>
      <c r="AU302" s="234" t="s">
        <v>80</v>
      </c>
      <c r="AV302" s="13" t="s">
        <v>78</v>
      </c>
      <c r="AW302" s="13" t="s">
        <v>171</v>
      </c>
      <c r="AX302" s="13" t="s">
        <v>70</v>
      </c>
      <c r="AY302" s="234" t="s">
        <v>158</v>
      </c>
    </row>
    <row r="303" s="13" customFormat="1">
      <c r="A303" s="13"/>
      <c r="B303" s="224"/>
      <c r="C303" s="225"/>
      <c r="D303" s="226" t="s">
        <v>169</v>
      </c>
      <c r="E303" s="227" t="s">
        <v>19</v>
      </c>
      <c r="F303" s="228" t="s">
        <v>1406</v>
      </c>
      <c r="G303" s="225"/>
      <c r="H303" s="227" t="s">
        <v>19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34" t="s">
        <v>169</v>
      </c>
      <c r="AU303" s="234" t="s">
        <v>80</v>
      </c>
      <c r="AV303" s="13" t="s">
        <v>78</v>
      </c>
      <c r="AW303" s="13" t="s">
        <v>171</v>
      </c>
      <c r="AX303" s="13" t="s">
        <v>70</v>
      </c>
      <c r="AY303" s="234" t="s">
        <v>158</v>
      </c>
    </row>
    <row r="304" s="14" customFormat="1">
      <c r="A304" s="14"/>
      <c r="B304" s="235"/>
      <c r="C304" s="236"/>
      <c r="D304" s="226" t="s">
        <v>169</v>
      </c>
      <c r="E304" s="237" t="s">
        <v>19</v>
      </c>
      <c r="F304" s="238" t="s">
        <v>1407</v>
      </c>
      <c r="G304" s="236"/>
      <c r="H304" s="239">
        <v>30</v>
      </c>
      <c r="I304" s="240"/>
      <c r="J304" s="236"/>
      <c r="K304" s="236"/>
      <c r="L304" s="241"/>
      <c r="M304" s="242"/>
      <c r="N304" s="243"/>
      <c r="O304" s="243"/>
      <c r="P304" s="243"/>
      <c r="Q304" s="243"/>
      <c r="R304" s="243"/>
      <c r="S304" s="243"/>
      <c r="T304" s="24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45" t="s">
        <v>169</v>
      </c>
      <c r="AU304" s="245" t="s">
        <v>80</v>
      </c>
      <c r="AV304" s="14" t="s">
        <v>80</v>
      </c>
      <c r="AW304" s="14" t="s">
        <v>171</v>
      </c>
      <c r="AX304" s="14" t="s">
        <v>70</v>
      </c>
      <c r="AY304" s="245" t="s">
        <v>158</v>
      </c>
    </row>
    <row r="305" s="13" customFormat="1">
      <c r="A305" s="13"/>
      <c r="B305" s="224"/>
      <c r="C305" s="225"/>
      <c r="D305" s="226" t="s">
        <v>169</v>
      </c>
      <c r="E305" s="227" t="s">
        <v>19</v>
      </c>
      <c r="F305" s="228" t="s">
        <v>1299</v>
      </c>
      <c r="G305" s="225"/>
      <c r="H305" s="227" t="s">
        <v>19</v>
      </c>
      <c r="I305" s="229"/>
      <c r="J305" s="225"/>
      <c r="K305" s="225"/>
      <c r="L305" s="230"/>
      <c r="M305" s="231"/>
      <c r="N305" s="232"/>
      <c r="O305" s="232"/>
      <c r="P305" s="232"/>
      <c r="Q305" s="232"/>
      <c r="R305" s="232"/>
      <c r="S305" s="232"/>
      <c r="T305" s="23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34" t="s">
        <v>169</v>
      </c>
      <c r="AU305" s="234" t="s">
        <v>80</v>
      </c>
      <c r="AV305" s="13" t="s">
        <v>78</v>
      </c>
      <c r="AW305" s="13" t="s">
        <v>171</v>
      </c>
      <c r="AX305" s="13" t="s">
        <v>70</v>
      </c>
      <c r="AY305" s="234" t="s">
        <v>158</v>
      </c>
    </row>
    <row r="306" s="14" customFormat="1">
      <c r="A306" s="14"/>
      <c r="B306" s="235"/>
      <c r="C306" s="236"/>
      <c r="D306" s="226" t="s">
        <v>169</v>
      </c>
      <c r="E306" s="237" t="s">
        <v>19</v>
      </c>
      <c r="F306" s="238" t="s">
        <v>1408</v>
      </c>
      <c r="G306" s="236"/>
      <c r="H306" s="239">
        <v>80</v>
      </c>
      <c r="I306" s="240"/>
      <c r="J306" s="236"/>
      <c r="K306" s="236"/>
      <c r="L306" s="241"/>
      <c r="M306" s="242"/>
      <c r="N306" s="243"/>
      <c r="O306" s="243"/>
      <c r="P306" s="243"/>
      <c r="Q306" s="243"/>
      <c r="R306" s="243"/>
      <c r="S306" s="243"/>
      <c r="T306" s="24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45" t="s">
        <v>169</v>
      </c>
      <c r="AU306" s="245" t="s">
        <v>80</v>
      </c>
      <c r="AV306" s="14" t="s">
        <v>80</v>
      </c>
      <c r="AW306" s="14" t="s">
        <v>171</v>
      </c>
      <c r="AX306" s="14" t="s">
        <v>70</v>
      </c>
      <c r="AY306" s="245" t="s">
        <v>158</v>
      </c>
    </row>
    <row r="307" s="14" customFormat="1">
      <c r="A307" s="14"/>
      <c r="B307" s="235"/>
      <c r="C307" s="236"/>
      <c r="D307" s="226" t="s">
        <v>169</v>
      </c>
      <c r="E307" s="237" t="s">
        <v>19</v>
      </c>
      <c r="F307" s="238" t="s">
        <v>1409</v>
      </c>
      <c r="G307" s="236"/>
      <c r="H307" s="239">
        <v>31.5</v>
      </c>
      <c r="I307" s="240"/>
      <c r="J307" s="236"/>
      <c r="K307" s="236"/>
      <c r="L307" s="241"/>
      <c r="M307" s="242"/>
      <c r="N307" s="243"/>
      <c r="O307" s="243"/>
      <c r="P307" s="243"/>
      <c r="Q307" s="243"/>
      <c r="R307" s="243"/>
      <c r="S307" s="243"/>
      <c r="T307" s="24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45" t="s">
        <v>169</v>
      </c>
      <c r="AU307" s="245" t="s">
        <v>80</v>
      </c>
      <c r="AV307" s="14" t="s">
        <v>80</v>
      </c>
      <c r="AW307" s="14" t="s">
        <v>171</v>
      </c>
      <c r="AX307" s="14" t="s">
        <v>70</v>
      </c>
      <c r="AY307" s="245" t="s">
        <v>158</v>
      </c>
    </row>
    <row r="308" s="12" customFormat="1" ht="22.8" customHeight="1">
      <c r="A308" s="12"/>
      <c r="B308" s="190"/>
      <c r="C308" s="191"/>
      <c r="D308" s="192" t="s">
        <v>69</v>
      </c>
      <c r="E308" s="204" t="s">
        <v>178</v>
      </c>
      <c r="F308" s="204" t="s">
        <v>457</v>
      </c>
      <c r="G308" s="191"/>
      <c r="H308" s="191"/>
      <c r="I308" s="194"/>
      <c r="J308" s="205">
        <f>BK308</f>
        <v>0</v>
      </c>
      <c r="K308" s="191"/>
      <c r="L308" s="196"/>
      <c r="M308" s="197"/>
      <c r="N308" s="198"/>
      <c r="O308" s="198"/>
      <c r="P308" s="199">
        <f>SUM(P309:P315)</f>
        <v>0</v>
      </c>
      <c r="Q308" s="198"/>
      <c r="R308" s="199">
        <f>SUM(R309:R315)</f>
        <v>1.0712999999999999</v>
      </c>
      <c r="S308" s="198"/>
      <c r="T308" s="200">
        <f>SUM(T309:T315)</f>
        <v>0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R308" s="201" t="s">
        <v>78</v>
      </c>
      <c r="AT308" s="202" t="s">
        <v>69</v>
      </c>
      <c r="AU308" s="202" t="s">
        <v>78</v>
      </c>
      <c r="AY308" s="201" t="s">
        <v>158</v>
      </c>
      <c r="BK308" s="203">
        <f>SUM(BK309:BK315)</f>
        <v>0</v>
      </c>
    </row>
    <row r="309" s="2" customFormat="1" ht="22.2" customHeight="1">
      <c r="A309" s="40"/>
      <c r="B309" s="41"/>
      <c r="C309" s="206" t="s">
        <v>445</v>
      </c>
      <c r="D309" s="206" t="s">
        <v>160</v>
      </c>
      <c r="E309" s="207" t="s">
        <v>1138</v>
      </c>
      <c r="F309" s="208" t="s">
        <v>1139</v>
      </c>
      <c r="G309" s="209" t="s">
        <v>505</v>
      </c>
      <c r="H309" s="210">
        <v>6</v>
      </c>
      <c r="I309" s="211"/>
      <c r="J309" s="212">
        <f>ROUND(I309*H309,2)</f>
        <v>0</v>
      </c>
      <c r="K309" s="208" t="s">
        <v>164</v>
      </c>
      <c r="L309" s="46"/>
      <c r="M309" s="213" t="s">
        <v>19</v>
      </c>
      <c r="N309" s="214" t="s">
        <v>41</v>
      </c>
      <c r="O309" s="86"/>
      <c r="P309" s="215">
        <f>O309*H309</f>
        <v>0</v>
      </c>
      <c r="Q309" s="215">
        <v>0.17488999999999999</v>
      </c>
      <c r="R309" s="215">
        <f>Q309*H309</f>
        <v>1.0493399999999999</v>
      </c>
      <c r="S309" s="215">
        <v>0</v>
      </c>
      <c r="T309" s="216">
        <f>S309*H309</f>
        <v>0</v>
      </c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R309" s="217" t="s">
        <v>165</v>
      </c>
      <c r="AT309" s="217" t="s">
        <v>160</v>
      </c>
      <c r="AU309" s="217" t="s">
        <v>80</v>
      </c>
      <c r="AY309" s="19" t="s">
        <v>158</v>
      </c>
      <c r="BE309" s="218">
        <f>IF(N309="základní",J309,0)</f>
        <v>0</v>
      </c>
      <c r="BF309" s="218">
        <f>IF(N309="snížená",J309,0)</f>
        <v>0</v>
      </c>
      <c r="BG309" s="218">
        <f>IF(N309="zákl. přenesená",J309,0)</f>
        <v>0</v>
      </c>
      <c r="BH309" s="218">
        <f>IF(N309="sníž. přenesená",J309,0)</f>
        <v>0</v>
      </c>
      <c r="BI309" s="218">
        <f>IF(N309="nulová",J309,0)</f>
        <v>0</v>
      </c>
      <c r="BJ309" s="19" t="s">
        <v>78</v>
      </c>
      <c r="BK309" s="218">
        <f>ROUND(I309*H309,2)</f>
        <v>0</v>
      </c>
      <c r="BL309" s="19" t="s">
        <v>165</v>
      </c>
      <c r="BM309" s="217" t="s">
        <v>1410</v>
      </c>
    </row>
    <row r="310" s="2" customFormat="1">
      <c r="A310" s="40"/>
      <c r="B310" s="41"/>
      <c r="C310" s="42"/>
      <c r="D310" s="219" t="s">
        <v>167</v>
      </c>
      <c r="E310" s="42"/>
      <c r="F310" s="220" t="s">
        <v>1141</v>
      </c>
      <c r="G310" s="42"/>
      <c r="H310" s="42"/>
      <c r="I310" s="221"/>
      <c r="J310" s="42"/>
      <c r="K310" s="42"/>
      <c r="L310" s="46"/>
      <c r="M310" s="222"/>
      <c r="N310" s="223"/>
      <c r="O310" s="86"/>
      <c r="P310" s="86"/>
      <c r="Q310" s="86"/>
      <c r="R310" s="86"/>
      <c r="S310" s="86"/>
      <c r="T310" s="87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T310" s="19" t="s">
        <v>167</v>
      </c>
      <c r="AU310" s="19" t="s">
        <v>80</v>
      </c>
    </row>
    <row r="311" s="14" customFormat="1">
      <c r="A311" s="14"/>
      <c r="B311" s="235"/>
      <c r="C311" s="236"/>
      <c r="D311" s="226" t="s">
        <v>169</v>
      </c>
      <c r="E311" s="237" t="s">
        <v>19</v>
      </c>
      <c r="F311" s="238" t="s">
        <v>1411</v>
      </c>
      <c r="G311" s="236"/>
      <c r="H311" s="239">
        <v>6</v>
      </c>
      <c r="I311" s="240"/>
      <c r="J311" s="236"/>
      <c r="K311" s="236"/>
      <c r="L311" s="241"/>
      <c r="M311" s="242"/>
      <c r="N311" s="243"/>
      <c r="O311" s="243"/>
      <c r="P311" s="243"/>
      <c r="Q311" s="243"/>
      <c r="R311" s="243"/>
      <c r="S311" s="243"/>
      <c r="T311" s="24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45" t="s">
        <v>169</v>
      </c>
      <c r="AU311" s="245" t="s">
        <v>80</v>
      </c>
      <c r="AV311" s="14" t="s">
        <v>80</v>
      </c>
      <c r="AW311" s="14" t="s">
        <v>171</v>
      </c>
      <c r="AX311" s="14" t="s">
        <v>70</v>
      </c>
      <c r="AY311" s="245" t="s">
        <v>158</v>
      </c>
    </row>
    <row r="312" s="2" customFormat="1" ht="22.2" customHeight="1">
      <c r="A312" s="40"/>
      <c r="B312" s="41"/>
      <c r="C312" s="246" t="s">
        <v>452</v>
      </c>
      <c r="D312" s="246" t="s">
        <v>400</v>
      </c>
      <c r="E312" s="247" t="s">
        <v>1143</v>
      </c>
      <c r="F312" s="248" t="s">
        <v>1144</v>
      </c>
      <c r="G312" s="249" t="s">
        <v>505</v>
      </c>
      <c r="H312" s="250">
        <v>6</v>
      </c>
      <c r="I312" s="251"/>
      <c r="J312" s="252">
        <f>ROUND(I312*H312,2)</f>
        <v>0</v>
      </c>
      <c r="K312" s="248" t="s">
        <v>19</v>
      </c>
      <c r="L312" s="253"/>
      <c r="M312" s="254" t="s">
        <v>19</v>
      </c>
      <c r="N312" s="255" t="s">
        <v>41</v>
      </c>
      <c r="O312" s="86"/>
      <c r="P312" s="215">
        <f>O312*H312</f>
        <v>0</v>
      </c>
      <c r="Q312" s="215">
        <v>0.0035000000000000001</v>
      </c>
      <c r="R312" s="215">
        <f>Q312*H312</f>
        <v>0.021000000000000001</v>
      </c>
      <c r="S312" s="215">
        <v>0</v>
      </c>
      <c r="T312" s="216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17" t="s">
        <v>215</v>
      </c>
      <c r="AT312" s="217" t="s">
        <v>400</v>
      </c>
      <c r="AU312" s="217" t="s">
        <v>80</v>
      </c>
      <c r="AY312" s="19" t="s">
        <v>158</v>
      </c>
      <c r="BE312" s="218">
        <f>IF(N312="základní",J312,0)</f>
        <v>0</v>
      </c>
      <c r="BF312" s="218">
        <f>IF(N312="snížená",J312,0)</f>
        <v>0</v>
      </c>
      <c r="BG312" s="218">
        <f>IF(N312="zákl. přenesená",J312,0)</f>
        <v>0</v>
      </c>
      <c r="BH312" s="218">
        <f>IF(N312="sníž. přenesená",J312,0)</f>
        <v>0</v>
      </c>
      <c r="BI312" s="218">
        <f>IF(N312="nulová",J312,0)</f>
        <v>0</v>
      </c>
      <c r="BJ312" s="19" t="s">
        <v>78</v>
      </c>
      <c r="BK312" s="218">
        <f>ROUND(I312*H312,2)</f>
        <v>0</v>
      </c>
      <c r="BL312" s="19" t="s">
        <v>165</v>
      </c>
      <c r="BM312" s="217" t="s">
        <v>1412</v>
      </c>
    </row>
    <row r="313" s="2" customFormat="1" ht="14.4" customHeight="1">
      <c r="A313" s="40"/>
      <c r="B313" s="41"/>
      <c r="C313" s="206" t="s">
        <v>458</v>
      </c>
      <c r="D313" s="206" t="s">
        <v>160</v>
      </c>
      <c r="E313" s="207" t="s">
        <v>1146</v>
      </c>
      <c r="F313" s="208" t="s">
        <v>1147</v>
      </c>
      <c r="G313" s="209" t="s">
        <v>505</v>
      </c>
      <c r="H313" s="210">
        <v>6</v>
      </c>
      <c r="I313" s="211"/>
      <c r="J313" s="212">
        <f>ROUND(I313*H313,2)</f>
        <v>0</v>
      </c>
      <c r="K313" s="208" t="s">
        <v>164</v>
      </c>
      <c r="L313" s="46"/>
      <c r="M313" s="213" t="s">
        <v>19</v>
      </c>
      <c r="N313" s="214" t="s">
        <v>41</v>
      </c>
      <c r="O313" s="86"/>
      <c r="P313" s="215">
        <f>O313*H313</f>
        <v>0</v>
      </c>
      <c r="Q313" s="215">
        <v>0.00016000000000000001</v>
      </c>
      <c r="R313" s="215">
        <f>Q313*H313</f>
        <v>0.00096000000000000013</v>
      </c>
      <c r="S313" s="215">
        <v>0</v>
      </c>
      <c r="T313" s="216">
        <f>S313*H313</f>
        <v>0</v>
      </c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R313" s="217" t="s">
        <v>165</v>
      </c>
      <c r="AT313" s="217" t="s">
        <v>160</v>
      </c>
      <c r="AU313" s="217" t="s">
        <v>80</v>
      </c>
      <c r="AY313" s="19" t="s">
        <v>158</v>
      </c>
      <c r="BE313" s="218">
        <f>IF(N313="základní",J313,0)</f>
        <v>0</v>
      </c>
      <c r="BF313" s="218">
        <f>IF(N313="snížená",J313,0)</f>
        <v>0</v>
      </c>
      <c r="BG313" s="218">
        <f>IF(N313="zákl. přenesená",J313,0)</f>
        <v>0</v>
      </c>
      <c r="BH313" s="218">
        <f>IF(N313="sníž. přenesená",J313,0)</f>
        <v>0</v>
      </c>
      <c r="BI313" s="218">
        <f>IF(N313="nulová",J313,0)</f>
        <v>0</v>
      </c>
      <c r="BJ313" s="19" t="s">
        <v>78</v>
      </c>
      <c r="BK313" s="218">
        <f>ROUND(I313*H313,2)</f>
        <v>0</v>
      </c>
      <c r="BL313" s="19" t="s">
        <v>165</v>
      </c>
      <c r="BM313" s="217" t="s">
        <v>1413</v>
      </c>
    </row>
    <row r="314" s="2" customFormat="1">
      <c r="A314" s="40"/>
      <c r="B314" s="41"/>
      <c r="C314" s="42"/>
      <c r="D314" s="219" t="s">
        <v>167</v>
      </c>
      <c r="E314" s="42"/>
      <c r="F314" s="220" t="s">
        <v>1149</v>
      </c>
      <c r="G314" s="42"/>
      <c r="H314" s="42"/>
      <c r="I314" s="221"/>
      <c r="J314" s="42"/>
      <c r="K314" s="42"/>
      <c r="L314" s="46"/>
      <c r="M314" s="222"/>
      <c r="N314" s="223"/>
      <c r="O314" s="86"/>
      <c r="P314" s="86"/>
      <c r="Q314" s="86"/>
      <c r="R314" s="86"/>
      <c r="S314" s="86"/>
      <c r="T314" s="87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T314" s="19" t="s">
        <v>167</v>
      </c>
      <c r="AU314" s="19" t="s">
        <v>80</v>
      </c>
    </row>
    <row r="315" s="14" customFormat="1">
      <c r="A315" s="14"/>
      <c r="B315" s="235"/>
      <c r="C315" s="236"/>
      <c r="D315" s="226" t="s">
        <v>169</v>
      </c>
      <c r="E315" s="237" t="s">
        <v>19</v>
      </c>
      <c r="F315" s="238" t="s">
        <v>1414</v>
      </c>
      <c r="G315" s="236"/>
      <c r="H315" s="239">
        <v>6</v>
      </c>
      <c r="I315" s="240"/>
      <c r="J315" s="236"/>
      <c r="K315" s="236"/>
      <c r="L315" s="241"/>
      <c r="M315" s="242"/>
      <c r="N315" s="243"/>
      <c r="O315" s="243"/>
      <c r="P315" s="243"/>
      <c r="Q315" s="243"/>
      <c r="R315" s="243"/>
      <c r="S315" s="243"/>
      <c r="T315" s="24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45" t="s">
        <v>169</v>
      </c>
      <c r="AU315" s="245" t="s">
        <v>80</v>
      </c>
      <c r="AV315" s="14" t="s">
        <v>80</v>
      </c>
      <c r="AW315" s="14" t="s">
        <v>171</v>
      </c>
      <c r="AX315" s="14" t="s">
        <v>70</v>
      </c>
      <c r="AY315" s="245" t="s">
        <v>158</v>
      </c>
    </row>
    <row r="316" s="12" customFormat="1" ht="22.8" customHeight="1">
      <c r="A316" s="12"/>
      <c r="B316" s="190"/>
      <c r="C316" s="191"/>
      <c r="D316" s="192" t="s">
        <v>69</v>
      </c>
      <c r="E316" s="204" t="s">
        <v>165</v>
      </c>
      <c r="F316" s="204" t="s">
        <v>471</v>
      </c>
      <c r="G316" s="191"/>
      <c r="H316" s="191"/>
      <c r="I316" s="194"/>
      <c r="J316" s="205">
        <f>BK316</f>
        <v>0</v>
      </c>
      <c r="K316" s="191"/>
      <c r="L316" s="196"/>
      <c r="M316" s="197"/>
      <c r="N316" s="198"/>
      <c r="O316" s="198"/>
      <c r="P316" s="199">
        <f>SUM(P317:P320)</f>
        <v>0</v>
      </c>
      <c r="Q316" s="198"/>
      <c r="R316" s="199">
        <f>SUM(R317:R320)</f>
        <v>0</v>
      </c>
      <c r="S316" s="198"/>
      <c r="T316" s="200">
        <f>SUM(T317:T320)</f>
        <v>0</v>
      </c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R316" s="201" t="s">
        <v>78</v>
      </c>
      <c r="AT316" s="202" t="s">
        <v>69</v>
      </c>
      <c r="AU316" s="202" t="s">
        <v>78</v>
      </c>
      <c r="AY316" s="201" t="s">
        <v>158</v>
      </c>
      <c r="BK316" s="203">
        <f>SUM(BK317:BK320)</f>
        <v>0</v>
      </c>
    </row>
    <row r="317" s="2" customFormat="1" ht="14.4" customHeight="1">
      <c r="A317" s="40"/>
      <c r="B317" s="41"/>
      <c r="C317" s="206" t="s">
        <v>472</v>
      </c>
      <c r="D317" s="206" t="s">
        <v>160</v>
      </c>
      <c r="E317" s="207" t="s">
        <v>757</v>
      </c>
      <c r="F317" s="208" t="s">
        <v>758</v>
      </c>
      <c r="G317" s="209" t="s">
        <v>234</v>
      </c>
      <c r="H317" s="210">
        <v>6.5999999999999996</v>
      </c>
      <c r="I317" s="211"/>
      <c r="J317" s="212">
        <f>ROUND(I317*H317,2)</f>
        <v>0</v>
      </c>
      <c r="K317" s="208" t="s">
        <v>164</v>
      </c>
      <c r="L317" s="46"/>
      <c r="M317" s="213" t="s">
        <v>19</v>
      </c>
      <c r="N317" s="214" t="s">
        <v>41</v>
      </c>
      <c r="O317" s="86"/>
      <c r="P317" s="215">
        <f>O317*H317</f>
        <v>0</v>
      </c>
      <c r="Q317" s="215">
        <v>0</v>
      </c>
      <c r="R317" s="215">
        <f>Q317*H317</f>
        <v>0</v>
      </c>
      <c r="S317" s="215">
        <v>0</v>
      </c>
      <c r="T317" s="216">
        <f>S317*H317</f>
        <v>0</v>
      </c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R317" s="217" t="s">
        <v>165</v>
      </c>
      <c r="AT317" s="217" t="s">
        <v>160</v>
      </c>
      <c r="AU317" s="217" t="s">
        <v>80</v>
      </c>
      <c r="AY317" s="19" t="s">
        <v>158</v>
      </c>
      <c r="BE317" s="218">
        <f>IF(N317="základní",J317,0)</f>
        <v>0</v>
      </c>
      <c r="BF317" s="218">
        <f>IF(N317="snížená",J317,0)</f>
        <v>0</v>
      </c>
      <c r="BG317" s="218">
        <f>IF(N317="zákl. přenesená",J317,0)</f>
        <v>0</v>
      </c>
      <c r="BH317" s="218">
        <f>IF(N317="sníž. přenesená",J317,0)</f>
        <v>0</v>
      </c>
      <c r="BI317" s="218">
        <f>IF(N317="nulová",J317,0)</f>
        <v>0</v>
      </c>
      <c r="BJ317" s="19" t="s">
        <v>78</v>
      </c>
      <c r="BK317" s="218">
        <f>ROUND(I317*H317,2)</f>
        <v>0</v>
      </c>
      <c r="BL317" s="19" t="s">
        <v>165</v>
      </c>
      <c r="BM317" s="217" t="s">
        <v>1415</v>
      </c>
    </row>
    <row r="318" s="2" customFormat="1">
      <c r="A318" s="40"/>
      <c r="B318" s="41"/>
      <c r="C318" s="42"/>
      <c r="D318" s="219" t="s">
        <v>167</v>
      </c>
      <c r="E318" s="42"/>
      <c r="F318" s="220" t="s">
        <v>760</v>
      </c>
      <c r="G318" s="42"/>
      <c r="H318" s="42"/>
      <c r="I318" s="221"/>
      <c r="J318" s="42"/>
      <c r="K318" s="42"/>
      <c r="L318" s="46"/>
      <c r="M318" s="222"/>
      <c r="N318" s="223"/>
      <c r="O318" s="86"/>
      <c r="P318" s="86"/>
      <c r="Q318" s="86"/>
      <c r="R318" s="86"/>
      <c r="S318" s="86"/>
      <c r="T318" s="87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T318" s="19" t="s">
        <v>167</v>
      </c>
      <c r="AU318" s="19" t="s">
        <v>80</v>
      </c>
    </row>
    <row r="319" s="13" customFormat="1">
      <c r="A319" s="13"/>
      <c r="B319" s="224"/>
      <c r="C319" s="225"/>
      <c r="D319" s="226" t="s">
        <v>169</v>
      </c>
      <c r="E319" s="227" t="s">
        <v>19</v>
      </c>
      <c r="F319" s="228" t="s">
        <v>761</v>
      </c>
      <c r="G319" s="225"/>
      <c r="H319" s="227" t="s">
        <v>19</v>
      </c>
      <c r="I319" s="229"/>
      <c r="J319" s="225"/>
      <c r="K319" s="225"/>
      <c r="L319" s="230"/>
      <c r="M319" s="231"/>
      <c r="N319" s="232"/>
      <c r="O319" s="232"/>
      <c r="P319" s="232"/>
      <c r="Q319" s="232"/>
      <c r="R319" s="232"/>
      <c r="S319" s="232"/>
      <c r="T319" s="23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34" t="s">
        <v>169</v>
      </c>
      <c r="AU319" s="234" t="s">
        <v>80</v>
      </c>
      <c r="AV319" s="13" t="s">
        <v>78</v>
      </c>
      <c r="AW319" s="13" t="s">
        <v>171</v>
      </c>
      <c r="AX319" s="13" t="s">
        <v>70</v>
      </c>
      <c r="AY319" s="234" t="s">
        <v>158</v>
      </c>
    </row>
    <row r="320" s="14" customFormat="1">
      <c r="A320" s="14"/>
      <c r="B320" s="235"/>
      <c r="C320" s="236"/>
      <c r="D320" s="226" t="s">
        <v>169</v>
      </c>
      <c r="E320" s="237" t="s">
        <v>19</v>
      </c>
      <c r="F320" s="238" t="s">
        <v>1416</v>
      </c>
      <c r="G320" s="236"/>
      <c r="H320" s="239">
        <v>6.6000000000000005</v>
      </c>
      <c r="I320" s="240"/>
      <c r="J320" s="236"/>
      <c r="K320" s="236"/>
      <c r="L320" s="241"/>
      <c r="M320" s="242"/>
      <c r="N320" s="243"/>
      <c r="O320" s="243"/>
      <c r="P320" s="243"/>
      <c r="Q320" s="243"/>
      <c r="R320" s="243"/>
      <c r="S320" s="243"/>
      <c r="T320" s="24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45" t="s">
        <v>169</v>
      </c>
      <c r="AU320" s="245" t="s">
        <v>80</v>
      </c>
      <c r="AV320" s="14" t="s">
        <v>80</v>
      </c>
      <c r="AW320" s="14" t="s">
        <v>171</v>
      </c>
      <c r="AX320" s="14" t="s">
        <v>70</v>
      </c>
      <c r="AY320" s="245" t="s">
        <v>158</v>
      </c>
    </row>
    <row r="321" s="12" customFormat="1" ht="22.8" customHeight="1">
      <c r="A321" s="12"/>
      <c r="B321" s="190"/>
      <c r="C321" s="191"/>
      <c r="D321" s="192" t="s">
        <v>69</v>
      </c>
      <c r="E321" s="204" t="s">
        <v>197</v>
      </c>
      <c r="F321" s="204" t="s">
        <v>482</v>
      </c>
      <c r="G321" s="191"/>
      <c r="H321" s="191"/>
      <c r="I321" s="194"/>
      <c r="J321" s="205">
        <f>BK321</f>
        <v>0</v>
      </c>
      <c r="K321" s="191"/>
      <c r="L321" s="196"/>
      <c r="M321" s="197"/>
      <c r="N321" s="198"/>
      <c r="O321" s="198"/>
      <c r="P321" s="199">
        <f>SUM(P322:P348)</f>
        <v>0</v>
      </c>
      <c r="Q321" s="198"/>
      <c r="R321" s="199">
        <f>SUM(R322:R348)</f>
        <v>0</v>
      </c>
      <c r="S321" s="198"/>
      <c r="T321" s="200">
        <f>SUM(T322:T348)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01" t="s">
        <v>78</v>
      </c>
      <c r="AT321" s="202" t="s">
        <v>69</v>
      </c>
      <c r="AU321" s="202" t="s">
        <v>78</v>
      </c>
      <c r="AY321" s="201" t="s">
        <v>158</v>
      </c>
      <c r="BK321" s="203">
        <f>SUM(BK322:BK348)</f>
        <v>0</v>
      </c>
    </row>
    <row r="322" s="2" customFormat="1" ht="22.2" customHeight="1">
      <c r="A322" s="40"/>
      <c r="B322" s="41"/>
      <c r="C322" s="206" t="s">
        <v>483</v>
      </c>
      <c r="D322" s="206" t="s">
        <v>160</v>
      </c>
      <c r="E322" s="207" t="s">
        <v>1417</v>
      </c>
      <c r="F322" s="208" t="s">
        <v>1418</v>
      </c>
      <c r="G322" s="209" t="s">
        <v>223</v>
      </c>
      <c r="H322" s="210">
        <v>633.60000000000002</v>
      </c>
      <c r="I322" s="211"/>
      <c r="J322" s="212">
        <f>ROUND(I322*H322,2)</f>
        <v>0</v>
      </c>
      <c r="K322" s="208" t="s">
        <v>164</v>
      </c>
      <c r="L322" s="46"/>
      <c r="M322" s="213" t="s">
        <v>19</v>
      </c>
      <c r="N322" s="214" t="s">
        <v>41</v>
      </c>
      <c r="O322" s="86"/>
      <c r="P322" s="215">
        <f>O322*H322</f>
        <v>0</v>
      </c>
      <c r="Q322" s="215">
        <v>0</v>
      </c>
      <c r="R322" s="215">
        <f>Q322*H322</f>
        <v>0</v>
      </c>
      <c r="S322" s="215">
        <v>0</v>
      </c>
      <c r="T322" s="216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17" t="s">
        <v>165</v>
      </c>
      <c r="AT322" s="217" t="s">
        <v>160</v>
      </c>
      <c r="AU322" s="217" t="s">
        <v>80</v>
      </c>
      <c r="AY322" s="19" t="s">
        <v>158</v>
      </c>
      <c r="BE322" s="218">
        <f>IF(N322="základní",J322,0)</f>
        <v>0</v>
      </c>
      <c r="BF322" s="218">
        <f>IF(N322="snížená",J322,0)</f>
        <v>0</v>
      </c>
      <c r="BG322" s="218">
        <f>IF(N322="zákl. přenesená",J322,0)</f>
        <v>0</v>
      </c>
      <c r="BH322" s="218">
        <f>IF(N322="sníž. přenesená",J322,0)</f>
        <v>0</v>
      </c>
      <c r="BI322" s="218">
        <f>IF(N322="nulová",J322,0)</f>
        <v>0</v>
      </c>
      <c r="BJ322" s="19" t="s">
        <v>78</v>
      </c>
      <c r="BK322" s="218">
        <f>ROUND(I322*H322,2)</f>
        <v>0</v>
      </c>
      <c r="BL322" s="19" t="s">
        <v>165</v>
      </c>
      <c r="BM322" s="217" t="s">
        <v>1419</v>
      </c>
    </row>
    <row r="323" s="2" customFormat="1">
      <c r="A323" s="40"/>
      <c r="B323" s="41"/>
      <c r="C323" s="42"/>
      <c r="D323" s="219" t="s">
        <v>167</v>
      </c>
      <c r="E323" s="42"/>
      <c r="F323" s="220" t="s">
        <v>1420</v>
      </c>
      <c r="G323" s="42"/>
      <c r="H323" s="42"/>
      <c r="I323" s="221"/>
      <c r="J323" s="42"/>
      <c r="K323" s="42"/>
      <c r="L323" s="46"/>
      <c r="M323" s="222"/>
      <c r="N323" s="223"/>
      <c r="O323" s="86"/>
      <c r="P323" s="86"/>
      <c r="Q323" s="86"/>
      <c r="R323" s="86"/>
      <c r="S323" s="86"/>
      <c r="T323" s="87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T323" s="19" t="s">
        <v>167</v>
      </c>
      <c r="AU323" s="19" t="s">
        <v>80</v>
      </c>
    </row>
    <row r="324" s="13" customFormat="1">
      <c r="A324" s="13"/>
      <c r="B324" s="224"/>
      <c r="C324" s="225"/>
      <c r="D324" s="226" t="s">
        <v>169</v>
      </c>
      <c r="E324" s="227" t="s">
        <v>19</v>
      </c>
      <c r="F324" s="228" t="s">
        <v>1421</v>
      </c>
      <c r="G324" s="225"/>
      <c r="H324" s="227" t="s">
        <v>19</v>
      </c>
      <c r="I324" s="229"/>
      <c r="J324" s="225"/>
      <c r="K324" s="225"/>
      <c r="L324" s="230"/>
      <c r="M324" s="231"/>
      <c r="N324" s="232"/>
      <c r="O324" s="232"/>
      <c r="P324" s="232"/>
      <c r="Q324" s="232"/>
      <c r="R324" s="232"/>
      <c r="S324" s="232"/>
      <c r="T324" s="23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34" t="s">
        <v>169</v>
      </c>
      <c r="AU324" s="234" t="s">
        <v>80</v>
      </c>
      <c r="AV324" s="13" t="s">
        <v>78</v>
      </c>
      <c r="AW324" s="13" t="s">
        <v>171</v>
      </c>
      <c r="AX324" s="13" t="s">
        <v>70</v>
      </c>
      <c r="AY324" s="234" t="s">
        <v>158</v>
      </c>
    </row>
    <row r="325" s="14" customFormat="1">
      <c r="A325" s="14"/>
      <c r="B325" s="235"/>
      <c r="C325" s="236"/>
      <c r="D325" s="226" t="s">
        <v>169</v>
      </c>
      <c r="E325" s="237" t="s">
        <v>19</v>
      </c>
      <c r="F325" s="238" t="s">
        <v>1422</v>
      </c>
      <c r="G325" s="236"/>
      <c r="H325" s="239">
        <v>633.60000000000002</v>
      </c>
      <c r="I325" s="240"/>
      <c r="J325" s="236"/>
      <c r="K325" s="236"/>
      <c r="L325" s="241"/>
      <c r="M325" s="242"/>
      <c r="N325" s="243"/>
      <c r="O325" s="243"/>
      <c r="P325" s="243"/>
      <c r="Q325" s="243"/>
      <c r="R325" s="243"/>
      <c r="S325" s="243"/>
      <c r="T325" s="24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45" t="s">
        <v>169</v>
      </c>
      <c r="AU325" s="245" t="s">
        <v>80</v>
      </c>
      <c r="AV325" s="14" t="s">
        <v>80</v>
      </c>
      <c r="AW325" s="14" t="s">
        <v>171</v>
      </c>
      <c r="AX325" s="14" t="s">
        <v>70</v>
      </c>
      <c r="AY325" s="245" t="s">
        <v>158</v>
      </c>
    </row>
    <row r="326" s="2" customFormat="1" ht="19.8" customHeight="1">
      <c r="A326" s="40"/>
      <c r="B326" s="41"/>
      <c r="C326" s="206" t="s">
        <v>492</v>
      </c>
      <c r="D326" s="206" t="s">
        <v>160</v>
      </c>
      <c r="E326" s="207" t="s">
        <v>1423</v>
      </c>
      <c r="F326" s="208" t="s">
        <v>1424</v>
      </c>
      <c r="G326" s="209" t="s">
        <v>223</v>
      </c>
      <c r="H326" s="210">
        <v>428.30000000000001</v>
      </c>
      <c r="I326" s="211"/>
      <c r="J326" s="212">
        <f>ROUND(I326*H326,2)</f>
        <v>0</v>
      </c>
      <c r="K326" s="208" t="s">
        <v>164</v>
      </c>
      <c r="L326" s="46"/>
      <c r="M326" s="213" t="s">
        <v>19</v>
      </c>
      <c r="N326" s="214" t="s">
        <v>41</v>
      </c>
      <c r="O326" s="86"/>
      <c r="P326" s="215">
        <f>O326*H326</f>
        <v>0</v>
      </c>
      <c r="Q326" s="215">
        <v>0</v>
      </c>
      <c r="R326" s="215">
        <f>Q326*H326</f>
        <v>0</v>
      </c>
      <c r="S326" s="215">
        <v>0</v>
      </c>
      <c r="T326" s="216">
        <f>S326*H326</f>
        <v>0</v>
      </c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R326" s="217" t="s">
        <v>165</v>
      </c>
      <c r="AT326" s="217" t="s">
        <v>160</v>
      </c>
      <c r="AU326" s="217" t="s">
        <v>80</v>
      </c>
      <c r="AY326" s="19" t="s">
        <v>158</v>
      </c>
      <c r="BE326" s="218">
        <f>IF(N326="základní",J326,0)</f>
        <v>0</v>
      </c>
      <c r="BF326" s="218">
        <f>IF(N326="snížená",J326,0)</f>
        <v>0</v>
      </c>
      <c r="BG326" s="218">
        <f>IF(N326="zákl. přenesená",J326,0)</f>
        <v>0</v>
      </c>
      <c r="BH326" s="218">
        <f>IF(N326="sníž. přenesená",J326,0)</f>
        <v>0</v>
      </c>
      <c r="BI326" s="218">
        <f>IF(N326="nulová",J326,0)</f>
        <v>0</v>
      </c>
      <c r="BJ326" s="19" t="s">
        <v>78</v>
      </c>
      <c r="BK326" s="218">
        <f>ROUND(I326*H326,2)</f>
        <v>0</v>
      </c>
      <c r="BL326" s="19" t="s">
        <v>165</v>
      </c>
      <c r="BM326" s="217" t="s">
        <v>1425</v>
      </c>
    </row>
    <row r="327" s="2" customFormat="1">
      <c r="A327" s="40"/>
      <c r="B327" s="41"/>
      <c r="C327" s="42"/>
      <c r="D327" s="219" t="s">
        <v>167</v>
      </c>
      <c r="E327" s="42"/>
      <c r="F327" s="220" t="s">
        <v>1426</v>
      </c>
      <c r="G327" s="42"/>
      <c r="H327" s="42"/>
      <c r="I327" s="221"/>
      <c r="J327" s="42"/>
      <c r="K327" s="42"/>
      <c r="L327" s="46"/>
      <c r="M327" s="222"/>
      <c r="N327" s="223"/>
      <c r="O327" s="86"/>
      <c r="P327" s="86"/>
      <c r="Q327" s="86"/>
      <c r="R327" s="86"/>
      <c r="S327" s="86"/>
      <c r="T327" s="87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T327" s="19" t="s">
        <v>167</v>
      </c>
      <c r="AU327" s="19" t="s">
        <v>80</v>
      </c>
    </row>
    <row r="328" s="13" customFormat="1">
      <c r="A328" s="13"/>
      <c r="B328" s="224"/>
      <c r="C328" s="225"/>
      <c r="D328" s="226" t="s">
        <v>169</v>
      </c>
      <c r="E328" s="227" t="s">
        <v>19</v>
      </c>
      <c r="F328" s="228" t="s">
        <v>1299</v>
      </c>
      <c r="G328" s="225"/>
      <c r="H328" s="227" t="s">
        <v>19</v>
      </c>
      <c r="I328" s="229"/>
      <c r="J328" s="225"/>
      <c r="K328" s="225"/>
      <c r="L328" s="230"/>
      <c r="M328" s="231"/>
      <c r="N328" s="232"/>
      <c r="O328" s="232"/>
      <c r="P328" s="232"/>
      <c r="Q328" s="232"/>
      <c r="R328" s="232"/>
      <c r="S328" s="232"/>
      <c r="T328" s="23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34" t="s">
        <v>169</v>
      </c>
      <c r="AU328" s="234" t="s">
        <v>80</v>
      </c>
      <c r="AV328" s="13" t="s">
        <v>78</v>
      </c>
      <c r="AW328" s="13" t="s">
        <v>171</v>
      </c>
      <c r="AX328" s="13" t="s">
        <v>70</v>
      </c>
      <c r="AY328" s="234" t="s">
        <v>158</v>
      </c>
    </row>
    <row r="329" s="14" customFormat="1">
      <c r="A329" s="14"/>
      <c r="B329" s="235"/>
      <c r="C329" s="236"/>
      <c r="D329" s="226" t="s">
        <v>169</v>
      </c>
      <c r="E329" s="237" t="s">
        <v>19</v>
      </c>
      <c r="F329" s="238" t="s">
        <v>1408</v>
      </c>
      <c r="G329" s="236"/>
      <c r="H329" s="239">
        <v>80</v>
      </c>
      <c r="I329" s="240"/>
      <c r="J329" s="236"/>
      <c r="K329" s="236"/>
      <c r="L329" s="241"/>
      <c r="M329" s="242"/>
      <c r="N329" s="243"/>
      <c r="O329" s="243"/>
      <c r="P329" s="243"/>
      <c r="Q329" s="243"/>
      <c r="R329" s="243"/>
      <c r="S329" s="243"/>
      <c r="T329" s="24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45" t="s">
        <v>169</v>
      </c>
      <c r="AU329" s="245" t="s">
        <v>80</v>
      </c>
      <c r="AV329" s="14" t="s">
        <v>80</v>
      </c>
      <c r="AW329" s="14" t="s">
        <v>171</v>
      </c>
      <c r="AX329" s="14" t="s">
        <v>70</v>
      </c>
      <c r="AY329" s="245" t="s">
        <v>158</v>
      </c>
    </row>
    <row r="330" s="14" customFormat="1">
      <c r="A330" s="14"/>
      <c r="B330" s="235"/>
      <c r="C330" s="236"/>
      <c r="D330" s="226" t="s">
        <v>169</v>
      </c>
      <c r="E330" s="237" t="s">
        <v>19</v>
      </c>
      <c r="F330" s="238" t="s">
        <v>1409</v>
      </c>
      <c r="G330" s="236"/>
      <c r="H330" s="239">
        <v>31.5</v>
      </c>
      <c r="I330" s="240"/>
      <c r="J330" s="236"/>
      <c r="K330" s="236"/>
      <c r="L330" s="241"/>
      <c r="M330" s="242"/>
      <c r="N330" s="243"/>
      <c r="O330" s="243"/>
      <c r="P330" s="243"/>
      <c r="Q330" s="243"/>
      <c r="R330" s="243"/>
      <c r="S330" s="243"/>
      <c r="T330" s="24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45" t="s">
        <v>169</v>
      </c>
      <c r="AU330" s="245" t="s">
        <v>80</v>
      </c>
      <c r="AV330" s="14" t="s">
        <v>80</v>
      </c>
      <c r="AW330" s="14" t="s">
        <v>171</v>
      </c>
      <c r="AX330" s="14" t="s">
        <v>70</v>
      </c>
      <c r="AY330" s="245" t="s">
        <v>158</v>
      </c>
    </row>
    <row r="331" s="13" customFormat="1">
      <c r="A331" s="13"/>
      <c r="B331" s="224"/>
      <c r="C331" s="225"/>
      <c r="D331" s="226" t="s">
        <v>169</v>
      </c>
      <c r="E331" s="227" t="s">
        <v>19</v>
      </c>
      <c r="F331" s="228" t="s">
        <v>1421</v>
      </c>
      <c r="G331" s="225"/>
      <c r="H331" s="227" t="s">
        <v>19</v>
      </c>
      <c r="I331" s="229"/>
      <c r="J331" s="225"/>
      <c r="K331" s="225"/>
      <c r="L331" s="230"/>
      <c r="M331" s="231"/>
      <c r="N331" s="232"/>
      <c r="O331" s="232"/>
      <c r="P331" s="232"/>
      <c r="Q331" s="232"/>
      <c r="R331" s="232"/>
      <c r="S331" s="232"/>
      <c r="T331" s="23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34" t="s">
        <v>169</v>
      </c>
      <c r="AU331" s="234" t="s">
        <v>80</v>
      </c>
      <c r="AV331" s="13" t="s">
        <v>78</v>
      </c>
      <c r="AW331" s="13" t="s">
        <v>171</v>
      </c>
      <c r="AX331" s="13" t="s">
        <v>70</v>
      </c>
      <c r="AY331" s="234" t="s">
        <v>158</v>
      </c>
    </row>
    <row r="332" s="14" customFormat="1">
      <c r="A332" s="14"/>
      <c r="B332" s="235"/>
      <c r="C332" s="236"/>
      <c r="D332" s="226" t="s">
        <v>169</v>
      </c>
      <c r="E332" s="237" t="s">
        <v>19</v>
      </c>
      <c r="F332" s="238" t="s">
        <v>1427</v>
      </c>
      <c r="G332" s="236"/>
      <c r="H332" s="239">
        <v>316.80000000000001</v>
      </c>
      <c r="I332" s="240"/>
      <c r="J332" s="236"/>
      <c r="K332" s="236"/>
      <c r="L332" s="241"/>
      <c r="M332" s="242"/>
      <c r="N332" s="243"/>
      <c r="O332" s="243"/>
      <c r="P332" s="243"/>
      <c r="Q332" s="243"/>
      <c r="R332" s="243"/>
      <c r="S332" s="243"/>
      <c r="T332" s="24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45" t="s">
        <v>169</v>
      </c>
      <c r="AU332" s="245" t="s">
        <v>80</v>
      </c>
      <c r="AV332" s="14" t="s">
        <v>80</v>
      </c>
      <c r="AW332" s="14" t="s">
        <v>171</v>
      </c>
      <c r="AX332" s="14" t="s">
        <v>70</v>
      </c>
      <c r="AY332" s="245" t="s">
        <v>158</v>
      </c>
    </row>
    <row r="333" s="2" customFormat="1" ht="22.2" customHeight="1">
      <c r="A333" s="40"/>
      <c r="B333" s="41"/>
      <c r="C333" s="206" t="s">
        <v>497</v>
      </c>
      <c r="D333" s="206" t="s">
        <v>160</v>
      </c>
      <c r="E333" s="207" t="s">
        <v>484</v>
      </c>
      <c r="F333" s="208" t="s">
        <v>485</v>
      </c>
      <c r="G333" s="209" t="s">
        <v>223</v>
      </c>
      <c r="H333" s="210">
        <v>216</v>
      </c>
      <c r="I333" s="211"/>
      <c r="J333" s="212">
        <f>ROUND(I333*H333,2)</f>
        <v>0</v>
      </c>
      <c r="K333" s="208" t="s">
        <v>164</v>
      </c>
      <c r="L333" s="46"/>
      <c r="M333" s="213" t="s">
        <v>19</v>
      </c>
      <c r="N333" s="214" t="s">
        <v>41</v>
      </c>
      <c r="O333" s="86"/>
      <c r="P333" s="215">
        <f>O333*H333</f>
        <v>0</v>
      </c>
      <c r="Q333" s="215">
        <v>0</v>
      </c>
      <c r="R333" s="215">
        <f>Q333*H333</f>
        <v>0</v>
      </c>
      <c r="S333" s="215">
        <v>0</v>
      </c>
      <c r="T333" s="216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17" t="s">
        <v>165</v>
      </c>
      <c r="AT333" s="217" t="s">
        <v>160</v>
      </c>
      <c r="AU333" s="217" t="s">
        <v>80</v>
      </c>
      <c r="AY333" s="19" t="s">
        <v>158</v>
      </c>
      <c r="BE333" s="218">
        <f>IF(N333="základní",J333,0)</f>
        <v>0</v>
      </c>
      <c r="BF333" s="218">
        <f>IF(N333="snížená",J333,0)</f>
        <v>0</v>
      </c>
      <c r="BG333" s="218">
        <f>IF(N333="zákl. přenesená",J333,0)</f>
        <v>0</v>
      </c>
      <c r="BH333" s="218">
        <f>IF(N333="sníž. přenesená",J333,0)</f>
        <v>0</v>
      </c>
      <c r="BI333" s="218">
        <f>IF(N333="nulová",J333,0)</f>
        <v>0</v>
      </c>
      <c r="BJ333" s="19" t="s">
        <v>78</v>
      </c>
      <c r="BK333" s="218">
        <f>ROUND(I333*H333,2)</f>
        <v>0</v>
      </c>
      <c r="BL333" s="19" t="s">
        <v>165</v>
      </c>
      <c r="BM333" s="217" t="s">
        <v>1428</v>
      </c>
    </row>
    <row r="334" s="2" customFormat="1">
      <c r="A334" s="40"/>
      <c r="B334" s="41"/>
      <c r="C334" s="42"/>
      <c r="D334" s="219" t="s">
        <v>167</v>
      </c>
      <c r="E334" s="42"/>
      <c r="F334" s="220" t="s">
        <v>487</v>
      </c>
      <c r="G334" s="42"/>
      <c r="H334" s="42"/>
      <c r="I334" s="221"/>
      <c r="J334" s="42"/>
      <c r="K334" s="42"/>
      <c r="L334" s="46"/>
      <c r="M334" s="222"/>
      <c r="N334" s="223"/>
      <c r="O334" s="86"/>
      <c r="P334" s="86"/>
      <c r="Q334" s="86"/>
      <c r="R334" s="86"/>
      <c r="S334" s="86"/>
      <c r="T334" s="87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167</v>
      </c>
      <c r="AU334" s="19" t="s">
        <v>80</v>
      </c>
    </row>
    <row r="335" s="13" customFormat="1">
      <c r="A335" s="13"/>
      <c r="B335" s="224"/>
      <c r="C335" s="225"/>
      <c r="D335" s="226" t="s">
        <v>169</v>
      </c>
      <c r="E335" s="227" t="s">
        <v>19</v>
      </c>
      <c r="F335" s="228" t="s">
        <v>786</v>
      </c>
      <c r="G335" s="225"/>
      <c r="H335" s="227" t="s">
        <v>19</v>
      </c>
      <c r="I335" s="229"/>
      <c r="J335" s="225"/>
      <c r="K335" s="225"/>
      <c r="L335" s="230"/>
      <c r="M335" s="231"/>
      <c r="N335" s="232"/>
      <c r="O335" s="232"/>
      <c r="P335" s="232"/>
      <c r="Q335" s="232"/>
      <c r="R335" s="232"/>
      <c r="S335" s="232"/>
      <c r="T335" s="23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34" t="s">
        <v>169</v>
      </c>
      <c r="AU335" s="234" t="s">
        <v>80</v>
      </c>
      <c r="AV335" s="13" t="s">
        <v>78</v>
      </c>
      <c r="AW335" s="13" t="s">
        <v>171</v>
      </c>
      <c r="AX335" s="13" t="s">
        <v>70</v>
      </c>
      <c r="AY335" s="234" t="s">
        <v>158</v>
      </c>
    </row>
    <row r="336" s="14" customFormat="1">
      <c r="A336" s="14"/>
      <c r="B336" s="235"/>
      <c r="C336" s="236"/>
      <c r="D336" s="226" t="s">
        <v>169</v>
      </c>
      <c r="E336" s="237" t="s">
        <v>19</v>
      </c>
      <c r="F336" s="238" t="s">
        <v>1429</v>
      </c>
      <c r="G336" s="236"/>
      <c r="H336" s="239">
        <v>216</v>
      </c>
      <c r="I336" s="240"/>
      <c r="J336" s="236"/>
      <c r="K336" s="236"/>
      <c r="L336" s="241"/>
      <c r="M336" s="242"/>
      <c r="N336" s="243"/>
      <c r="O336" s="243"/>
      <c r="P336" s="243"/>
      <c r="Q336" s="243"/>
      <c r="R336" s="243"/>
      <c r="S336" s="243"/>
      <c r="T336" s="24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45" t="s">
        <v>169</v>
      </c>
      <c r="AU336" s="245" t="s">
        <v>80</v>
      </c>
      <c r="AV336" s="14" t="s">
        <v>80</v>
      </c>
      <c r="AW336" s="14" t="s">
        <v>171</v>
      </c>
      <c r="AX336" s="14" t="s">
        <v>70</v>
      </c>
      <c r="AY336" s="245" t="s">
        <v>158</v>
      </c>
    </row>
    <row r="337" s="2" customFormat="1" ht="22.2" customHeight="1">
      <c r="A337" s="40"/>
      <c r="B337" s="41"/>
      <c r="C337" s="206" t="s">
        <v>502</v>
      </c>
      <c r="D337" s="206" t="s">
        <v>160</v>
      </c>
      <c r="E337" s="207" t="s">
        <v>796</v>
      </c>
      <c r="F337" s="208" t="s">
        <v>797</v>
      </c>
      <c r="G337" s="209" t="s">
        <v>223</v>
      </c>
      <c r="H337" s="210">
        <v>108</v>
      </c>
      <c r="I337" s="211"/>
      <c r="J337" s="212">
        <f>ROUND(I337*H337,2)</f>
        <v>0</v>
      </c>
      <c r="K337" s="208" t="s">
        <v>164</v>
      </c>
      <c r="L337" s="46"/>
      <c r="M337" s="213" t="s">
        <v>19</v>
      </c>
      <c r="N337" s="214" t="s">
        <v>41</v>
      </c>
      <c r="O337" s="86"/>
      <c r="P337" s="215">
        <f>O337*H337</f>
        <v>0</v>
      </c>
      <c r="Q337" s="215">
        <v>0</v>
      </c>
      <c r="R337" s="215">
        <f>Q337*H337</f>
        <v>0</v>
      </c>
      <c r="S337" s="215">
        <v>0</v>
      </c>
      <c r="T337" s="216">
        <f>S337*H337</f>
        <v>0</v>
      </c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R337" s="217" t="s">
        <v>165</v>
      </c>
      <c r="AT337" s="217" t="s">
        <v>160</v>
      </c>
      <c r="AU337" s="217" t="s">
        <v>80</v>
      </c>
      <c r="AY337" s="19" t="s">
        <v>158</v>
      </c>
      <c r="BE337" s="218">
        <f>IF(N337="základní",J337,0)</f>
        <v>0</v>
      </c>
      <c r="BF337" s="218">
        <f>IF(N337="snížená",J337,0)</f>
        <v>0</v>
      </c>
      <c r="BG337" s="218">
        <f>IF(N337="zákl. přenesená",J337,0)</f>
        <v>0</v>
      </c>
      <c r="BH337" s="218">
        <f>IF(N337="sníž. přenesená",J337,0)</f>
        <v>0</v>
      </c>
      <c r="BI337" s="218">
        <f>IF(N337="nulová",J337,0)</f>
        <v>0</v>
      </c>
      <c r="BJ337" s="19" t="s">
        <v>78</v>
      </c>
      <c r="BK337" s="218">
        <f>ROUND(I337*H337,2)</f>
        <v>0</v>
      </c>
      <c r="BL337" s="19" t="s">
        <v>165</v>
      </c>
      <c r="BM337" s="217" t="s">
        <v>1430</v>
      </c>
    </row>
    <row r="338" s="2" customFormat="1">
      <c r="A338" s="40"/>
      <c r="B338" s="41"/>
      <c r="C338" s="42"/>
      <c r="D338" s="219" t="s">
        <v>167</v>
      </c>
      <c r="E338" s="42"/>
      <c r="F338" s="220" t="s">
        <v>799</v>
      </c>
      <c r="G338" s="42"/>
      <c r="H338" s="42"/>
      <c r="I338" s="221"/>
      <c r="J338" s="42"/>
      <c r="K338" s="42"/>
      <c r="L338" s="46"/>
      <c r="M338" s="222"/>
      <c r="N338" s="223"/>
      <c r="O338" s="86"/>
      <c r="P338" s="86"/>
      <c r="Q338" s="86"/>
      <c r="R338" s="86"/>
      <c r="S338" s="86"/>
      <c r="T338" s="87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T338" s="19" t="s">
        <v>167</v>
      </c>
      <c r="AU338" s="19" t="s">
        <v>80</v>
      </c>
    </row>
    <row r="339" s="13" customFormat="1">
      <c r="A339" s="13"/>
      <c r="B339" s="224"/>
      <c r="C339" s="225"/>
      <c r="D339" s="226" t="s">
        <v>169</v>
      </c>
      <c r="E339" s="227" t="s">
        <v>19</v>
      </c>
      <c r="F339" s="228" t="s">
        <v>800</v>
      </c>
      <c r="G339" s="225"/>
      <c r="H339" s="227" t="s">
        <v>19</v>
      </c>
      <c r="I339" s="229"/>
      <c r="J339" s="225"/>
      <c r="K339" s="225"/>
      <c r="L339" s="230"/>
      <c r="M339" s="231"/>
      <c r="N339" s="232"/>
      <c r="O339" s="232"/>
      <c r="P339" s="232"/>
      <c r="Q339" s="232"/>
      <c r="R339" s="232"/>
      <c r="S339" s="232"/>
      <c r="T339" s="23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34" t="s">
        <v>169</v>
      </c>
      <c r="AU339" s="234" t="s">
        <v>80</v>
      </c>
      <c r="AV339" s="13" t="s">
        <v>78</v>
      </c>
      <c r="AW339" s="13" t="s">
        <v>171</v>
      </c>
      <c r="AX339" s="13" t="s">
        <v>70</v>
      </c>
      <c r="AY339" s="234" t="s">
        <v>158</v>
      </c>
    </row>
    <row r="340" s="14" customFormat="1">
      <c r="A340" s="14"/>
      <c r="B340" s="235"/>
      <c r="C340" s="236"/>
      <c r="D340" s="226" t="s">
        <v>169</v>
      </c>
      <c r="E340" s="237" t="s">
        <v>19</v>
      </c>
      <c r="F340" s="238" t="s">
        <v>1431</v>
      </c>
      <c r="G340" s="236"/>
      <c r="H340" s="239">
        <v>108</v>
      </c>
      <c r="I340" s="240"/>
      <c r="J340" s="236"/>
      <c r="K340" s="236"/>
      <c r="L340" s="241"/>
      <c r="M340" s="242"/>
      <c r="N340" s="243"/>
      <c r="O340" s="243"/>
      <c r="P340" s="243"/>
      <c r="Q340" s="243"/>
      <c r="R340" s="243"/>
      <c r="S340" s="243"/>
      <c r="T340" s="24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45" t="s">
        <v>169</v>
      </c>
      <c r="AU340" s="245" t="s">
        <v>80</v>
      </c>
      <c r="AV340" s="14" t="s">
        <v>80</v>
      </c>
      <c r="AW340" s="14" t="s">
        <v>171</v>
      </c>
      <c r="AX340" s="14" t="s">
        <v>70</v>
      </c>
      <c r="AY340" s="245" t="s">
        <v>158</v>
      </c>
    </row>
    <row r="341" s="2" customFormat="1" ht="14.4" customHeight="1">
      <c r="A341" s="40"/>
      <c r="B341" s="41"/>
      <c r="C341" s="206" t="s">
        <v>467</v>
      </c>
      <c r="D341" s="206" t="s">
        <v>160</v>
      </c>
      <c r="E341" s="207" t="s">
        <v>809</v>
      </c>
      <c r="F341" s="208" t="s">
        <v>810</v>
      </c>
      <c r="G341" s="209" t="s">
        <v>223</v>
      </c>
      <c r="H341" s="210">
        <v>108</v>
      </c>
      <c r="I341" s="211"/>
      <c r="J341" s="212">
        <f>ROUND(I341*H341,2)</f>
        <v>0</v>
      </c>
      <c r="K341" s="208" t="s">
        <v>164</v>
      </c>
      <c r="L341" s="46"/>
      <c r="M341" s="213" t="s">
        <v>19</v>
      </c>
      <c r="N341" s="214" t="s">
        <v>41</v>
      </c>
      <c r="O341" s="86"/>
      <c r="P341" s="215">
        <f>O341*H341</f>
        <v>0</v>
      </c>
      <c r="Q341" s="215">
        <v>0</v>
      </c>
      <c r="R341" s="215">
        <f>Q341*H341</f>
        <v>0</v>
      </c>
      <c r="S341" s="215">
        <v>0</v>
      </c>
      <c r="T341" s="216">
        <f>S341*H341</f>
        <v>0</v>
      </c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R341" s="217" t="s">
        <v>165</v>
      </c>
      <c r="AT341" s="217" t="s">
        <v>160</v>
      </c>
      <c r="AU341" s="217" t="s">
        <v>80</v>
      </c>
      <c r="AY341" s="19" t="s">
        <v>158</v>
      </c>
      <c r="BE341" s="218">
        <f>IF(N341="základní",J341,0)</f>
        <v>0</v>
      </c>
      <c r="BF341" s="218">
        <f>IF(N341="snížená",J341,0)</f>
        <v>0</v>
      </c>
      <c r="BG341" s="218">
        <f>IF(N341="zákl. přenesená",J341,0)</f>
        <v>0</v>
      </c>
      <c r="BH341" s="218">
        <f>IF(N341="sníž. přenesená",J341,0)</f>
        <v>0</v>
      </c>
      <c r="BI341" s="218">
        <f>IF(N341="nulová",J341,0)</f>
        <v>0</v>
      </c>
      <c r="BJ341" s="19" t="s">
        <v>78</v>
      </c>
      <c r="BK341" s="218">
        <f>ROUND(I341*H341,2)</f>
        <v>0</v>
      </c>
      <c r="BL341" s="19" t="s">
        <v>165</v>
      </c>
      <c r="BM341" s="217" t="s">
        <v>1432</v>
      </c>
    </row>
    <row r="342" s="2" customFormat="1">
      <c r="A342" s="40"/>
      <c r="B342" s="41"/>
      <c r="C342" s="42"/>
      <c r="D342" s="219" t="s">
        <v>167</v>
      </c>
      <c r="E342" s="42"/>
      <c r="F342" s="220" t="s">
        <v>812</v>
      </c>
      <c r="G342" s="42"/>
      <c r="H342" s="42"/>
      <c r="I342" s="221"/>
      <c r="J342" s="42"/>
      <c r="K342" s="42"/>
      <c r="L342" s="46"/>
      <c r="M342" s="222"/>
      <c r="N342" s="223"/>
      <c r="O342" s="86"/>
      <c r="P342" s="86"/>
      <c r="Q342" s="86"/>
      <c r="R342" s="86"/>
      <c r="S342" s="86"/>
      <c r="T342" s="87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T342" s="19" t="s">
        <v>167</v>
      </c>
      <c r="AU342" s="19" t="s">
        <v>80</v>
      </c>
    </row>
    <row r="343" s="2" customFormat="1" ht="14.4" customHeight="1">
      <c r="A343" s="40"/>
      <c r="B343" s="41"/>
      <c r="C343" s="206" t="s">
        <v>513</v>
      </c>
      <c r="D343" s="206" t="s">
        <v>160</v>
      </c>
      <c r="E343" s="207" t="s">
        <v>813</v>
      </c>
      <c r="F343" s="208" t="s">
        <v>814</v>
      </c>
      <c r="G343" s="209" t="s">
        <v>223</v>
      </c>
      <c r="H343" s="210">
        <v>108</v>
      </c>
      <c r="I343" s="211"/>
      <c r="J343" s="212">
        <f>ROUND(I343*H343,2)</f>
        <v>0</v>
      </c>
      <c r="K343" s="208" t="s">
        <v>164</v>
      </c>
      <c r="L343" s="46"/>
      <c r="M343" s="213" t="s">
        <v>19</v>
      </c>
      <c r="N343" s="214" t="s">
        <v>41</v>
      </c>
      <c r="O343" s="86"/>
      <c r="P343" s="215">
        <f>O343*H343</f>
        <v>0</v>
      </c>
      <c r="Q343" s="215">
        <v>0</v>
      </c>
      <c r="R343" s="215">
        <f>Q343*H343</f>
        <v>0</v>
      </c>
      <c r="S343" s="215">
        <v>0</v>
      </c>
      <c r="T343" s="216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17" t="s">
        <v>165</v>
      </c>
      <c r="AT343" s="217" t="s">
        <v>160</v>
      </c>
      <c r="AU343" s="217" t="s">
        <v>80</v>
      </c>
      <c r="AY343" s="19" t="s">
        <v>158</v>
      </c>
      <c r="BE343" s="218">
        <f>IF(N343="základní",J343,0)</f>
        <v>0</v>
      </c>
      <c r="BF343" s="218">
        <f>IF(N343="snížená",J343,0)</f>
        <v>0</v>
      </c>
      <c r="BG343" s="218">
        <f>IF(N343="zákl. přenesená",J343,0)</f>
        <v>0</v>
      </c>
      <c r="BH343" s="218">
        <f>IF(N343="sníž. přenesená",J343,0)</f>
        <v>0</v>
      </c>
      <c r="BI343" s="218">
        <f>IF(N343="nulová",J343,0)</f>
        <v>0</v>
      </c>
      <c r="BJ343" s="19" t="s">
        <v>78</v>
      </c>
      <c r="BK343" s="218">
        <f>ROUND(I343*H343,2)</f>
        <v>0</v>
      </c>
      <c r="BL343" s="19" t="s">
        <v>165</v>
      </c>
      <c r="BM343" s="217" t="s">
        <v>1433</v>
      </c>
    </row>
    <row r="344" s="2" customFormat="1">
      <c r="A344" s="40"/>
      <c r="B344" s="41"/>
      <c r="C344" s="42"/>
      <c r="D344" s="219" t="s">
        <v>167</v>
      </c>
      <c r="E344" s="42"/>
      <c r="F344" s="220" t="s">
        <v>816</v>
      </c>
      <c r="G344" s="42"/>
      <c r="H344" s="42"/>
      <c r="I344" s="221"/>
      <c r="J344" s="42"/>
      <c r="K344" s="42"/>
      <c r="L344" s="46"/>
      <c r="M344" s="222"/>
      <c r="N344" s="223"/>
      <c r="O344" s="86"/>
      <c r="P344" s="86"/>
      <c r="Q344" s="86"/>
      <c r="R344" s="86"/>
      <c r="S344" s="86"/>
      <c r="T344" s="87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167</v>
      </c>
      <c r="AU344" s="19" t="s">
        <v>80</v>
      </c>
    </row>
    <row r="345" s="2" customFormat="1" ht="22.2" customHeight="1">
      <c r="A345" s="40"/>
      <c r="B345" s="41"/>
      <c r="C345" s="206" t="s">
        <v>520</v>
      </c>
      <c r="D345" s="206" t="s">
        <v>160</v>
      </c>
      <c r="E345" s="207" t="s">
        <v>817</v>
      </c>
      <c r="F345" s="208" t="s">
        <v>818</v>
      </c>
      <c r="G345" s="209" t="s">
        <v>223</v>
      </c>
      <c r="H345" s="210">
        <v>108</v>
      </c>
      <c r="I345" s="211"/>
      <c r="J345" s="212">
        <f>ROUND(I345*H345,2)</f>
        <v>0</v>
      </c>
      <c r="K345" s="208" t="s">
        <v>164</v>
      </c>
      <c r="L345" s="46"/>
      <c r="M345" s="213" t="s">
        <v>19</v>
      </c>
      <c r="N345" s="214" t="s">
        <v>41</v>
      </c>
      <c r="O345" s="86"/>
      <c r="P345" s="215">
        <f>O345*H345</f>
        <v>0</v>
      </c>
      <c r="Q345" s="215">
        <v>0</v>
      </c>
      <c r="R345" s="215">
        <f>Q345*H345</f>
        <v>0</v>
      </c>
      <c r="S345" s="215">
        <v>0</v>
      </c>
      <c r="T345" s="216">
        <f>S345*H345</f>
        <v>0</v>
      </c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R345" s="217" t="s">
        <v>165</v>
      </c>
      <c r="AT345" s="217" t="s">
        <v>160</v>
      </c>
      <c r="AU345" s="217" t="s">
        <v>80</v>
      </c>
      <c r="AY345" s="19" t="s">
        <v>158</v>
      </c>
      <c r="BE345" s="218">
        <f>IF(N345="základní",J345,0)</f>
        <v>0</v>
      </c>
      <c r="BF345" s="218">
        <f>IF(N345="snížená",J345,0)</f>
        <v>0</v>
      </c>
      <c r="BG345" s="218">
        <f>IF(N345="zákl. přenesená",J345,0)</f>
        <v>0</v>
      </c>
      <c r="BH345" s="218">
        <f>IF(N345="sníž. přenesená",J345,0)</f>
        <v>0</v>
      </c>
      <c r="BI345" s="218">
        <f>IF(N345="nulová",J345,0)</f>
        <v>0</v>
      </c>
      <c r="BJ345" s="19" t="s">
        <v>78</v>
      </c>
      <c r="BK345" s="218">
        <f>ROUND(I345*H345,2)</f>
        <v>0</v>
      </c>
      <c r="BL345" s="19" t="s">
        <v>165</v>
      </c>
      <c r="BM345" s="217" t="s">
        <v>1434</v>
      </c>
    </row>
    <row r="346" s="2" customFormat="1">
      <c r="A346" s="40"/>
      <c r="B346" s="41"/>
      <c r="C346" s="42"/>
      <c r="D346" s="219" t="s">
        <v>167</v>
      </c>
      <c r="E346" s="42"/>
      <c r="F346" s="220" t="s">
        <v>820</v>
      </c>
      <c r="G346" s="42"/>
      <c r="H346" s="42"/>
      <c r="I346" s="221"/>
      <c r="J346" s="42"/>
      <c r="K346" s="42"/>
      <c r="L346" s="46"/>
      <c r="M346" s="222"/>
      <c r="N346" s="223"/>
      <c r="O346" s="86"/>
      <c r="P346" s="86"/>
      <c r="Q346" s="86"/>
      <c r="R346" s="86"/>
      <c r="S346" s="86"/>
      <c r="T346" s="87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T346" s="19" t="s">
        <v>167</v>
      </c>
      <c r="AU346" s="19" t="s">
        <v>80</v>
      </c>
    </row>
    <row r="347" s="13" customFormat="1">
      <c r="A347" s="13"/>
      <c r="B347" s="224"/>
      <c r="C347" s="225"/>
      <c r="D347" s="226" t="s">
        <v>169</v>
      </c>
      <c r="E347" s="227" t="s">
        <v>19</v>
      </c>
      <c r="F347" s="228" t="s">
        <v>821</v>
      </c>
      <c r="G347" s="225"/>
      <c r="H347" s="227" t="s">
        <v>19</v>
      </c>
      <c r="I347" s="229"/>
      <c r="J347" s="225"/>
      <c r="K347" s="225"/>
      <c r="L347" s="230"/>
      <c r="M347" s="231"/>
      <c r="N347" s="232"/>
      <c r="O347" s="232"/>
      <c r="P347" s="232"/>
      <c r="Q347" s="232"/>
      <c r="R347" s="232"/>
      <c r="S347" s="232"/>
      <c r="T347" s="23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34" t="s">
        <v>169</v>
      </c>
      <c r="AU347" s="234" t="s">
        <v>80</v>
      </c>
      <c r="AV347" s="13" t="s">
        <v>78</v>
      </c>
      <c r="AW347" s="13" t="s">
        <v>171</v>
      </c>
      <c r="AX347" s="13" t="s">
        <v>70</v>
      </c>
      <c r="AY347" s="234" t="s">
        <v>158</v>
      </c>
    </row>
    <row r="348" s="14" customFormat="1">
      <c r="A348" s="14"/>
      <c r="B348" s="235"/>
      <c r="C348" s="236"/>
      <c r="D348" s="226" t="s">
        <v>169</v>
      </c>
      <c r="E348" s="237" t="s">
        <v>19</v>
      </c>
      <c r="F348" s="238" t="s">
        <v>1431</v>
      </c>
      <c r="G348" s="236"/>
      <c r="H348" s="239">
        <v>108</v>
      </c>
      <c r="I348" s="240"/>
      <c r="J348" s="236"/>
      <c r="K348" s="236"/>
      <c r="L348" s="241"/>
      <c r="M348" s="242"/>
      <c r="N348" s="243"/>
      <c r="O348" s="243"/>
      <c r="P348" s="243"/>
      <c r="Q348" s="243"/>
      <c r="R348" s="243"/>
      <c r="S348" s="243"/>
      <c r="T348" s="24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45" t="s">
        <v>169</v>
      </c>
      <c r="AU348" s="245" t="s">
        <v>80</v>
      </c>
      <c r="AV348" s="14" t="s">
        <v>80</v>
      </c>
      <c r="AW348" s="14" t="s">
        <v>171</v>
      </c>
      <c r="AX348" s="14" t="s">
        <v>70</v>
      </c>
      <c r="AY348" s="245" t="s">
        <v>158</v>
      </c>
    </row>
    <row r="349" s="12" customFormat="1" ht="22.8" customHeight="1">
      <c r="A349" s="12"/>
      <c r="B349" s="190"/>
      <c r="C349" s="191"/>
      <c r="D349" s="192" t="s">
        <v>69</v>
      </c>
      <c r="E349" s="204" t="s">
        <v>215</v>
      </c>
      <c r="F349" s="204" t="s">
        <v>491</v>
      </c>
      <c r="G349" s="191"/>
      <c r="H349" s="191"/>
      <c r="I349" s="194"/>
      <c r="J349" s="205">
        <f>BK349</f>
        <v>0</v>
      </c>
      <c r="K349" s="191"/>
      <c r="L349" s="196"/>
      <c r="M349" s="197"/>
      <c r="N349" s="198"/>
      <c r="O349" s="198"/>
      <c r="P349" s="199">
        <f>SUM(P350:P442)</f>
        <v>0</v>
      </c>
      <c r="Q349" s="198"/>
      <c r="R349" s="199">
        <f>SUM(R350:R442)</f>
        <v>8.0961727099999994</v>
      </c>
      <c r="S349" s="198"/>
      <c r="T349" s="200">
        <f>SUM(T350:T442)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01" t="s">
        <v>78</v>
      </c>
      <c r="AT349" s="202" t="s">
        <v>69</v>
      </c>
      <c r="AU349" s="202" t="s">
        <v>78</v>
      </c>
      <c r="AY349" s="201" t="s">
        <v>158</v>
      </c>
      <c r="BK349" s="203">
        <f>SUM(BK350:BK442)</f>
        <v>0</v>
      </c>
    </row>
    <row r="350" s="2" customFormat="1" ht="19.8" customHeight="1">
      <c r="A350" s="40"/>
      <c r="B350" s="41"/>
      <c r="C350" s="206" t="s">
        <v>524</v>
      </c>
      <c r="D350" s="206" t="s">
        <v>160</v>
      </c>
      <c r="E350" s="207" t="s">
        <v>1435</v>
      </c>
      <c r="F350" s="208" t="s">
        <v>1436</v>
      </c>
      <c r="G350" s="209" t="s">
        <v>181</v>
      </c>
      <c r="H350" s="210">
        <v>2835</v>
      </c>
      <c r="I350" s="211"/>
      <c r="J350" s="212">
        <f>ROUND(I350*H350,2)</f>
        <v>0</v>
      </c>
      <c r="K350" s="208" t="s">
        <v>164</v>
      </c>
      <c r="L350" s="46"/>
      <c r="M350" s="213" t="s">
        <v>19</v>
      </c>
      <c r="N350" s="214" t="s">
        <v>41</v>
      </c>
      <c r="O350" s="86"/>
      <c r="P350" s="215">
        <f>O350*H350</f>
        <v>0</v>
      </c>
      <c r="Q350" s="215">
        <v>0</v>
      </c>
      <c r="R350" s="215">
        <f>Q350*H350</f>
        <v>0</v>
      </c>
      <c r="S350" s="215">
        <v>0</v>
      </c>
      <c r="T350" s="216">
        <f>S350*H350</f>
        <v>0</v>
      </c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R350" s="217" t="s">
        <v>165</v>
      </c>
      <c r="AT350" s="217" t="s">
        <v>160</v>
      </c>
      <c r="AU350" s="217" t="s">
        <v>80</v>
      </c>
      <c r="AY350" s="19" t="s">
        <v>158</v>
      </c>
      <c r="BE350" s="218">
        <f>IF(N350="základní",J350,0)</f>
        <v>0</v>
      </c>
      <c r="BF350" s="218">
        <f>IF(N350="snížená",J350,0)</f>
        <v>0</v>
      </c>
      <c r="BG350" s="218">
        <f>IF(N350="zákl. přenesená",J350,0)</f>
        <v>0</v>
      </c>
      <c r="BH350" s="218">
        <f>IF(N350="sníž. přenesená",J350,0)</f>
        <v>0</v>
      </c>
      <c r="BI350" s="218">
        <f>IF(N350="nulová",J350,0)</f>
        <v>0</v>
      </c>
      <c r="BJ350" s="19" t="s">
        <v>78</v>
      </c>
      <c r="BK350" s="218">
        <f>ROUND(I350*H350,2)</f>
        <v>0</v>
      </c>
      <c r="BL350" s="19" t="s">
        <v>165</v>
      </c>
      <c r="BM350" s="217" t="s">
        <v>1437</v>
      </c>
    </row>
    <row r="351" s="2" customFormat="1">
      <c r="A351" s="40"/>
      <c r="B351" s="41"/>
      <c r="C351" s="42"/>
      <c r="D351" s="219" t="s">
        <v>167</v>
      </c>
      <c r="E351" s="42"/>
      <c r="F351" s="220" t="s">
        <v>1438</v>
      </c>
      <c r="G351" s="42"/>
      <c r="H351" s="42"/>
      <c r="I351" s="221"/>
      <c r="J351" s="42"/>
      <c r="K351" s="42"/>
      <c r="L351" s="46"/>
      <c r="M351" s="222"/>
      <c r="N351" s="223"/>
      <c r="O351" s="86"/>
      <c r="P351" s="86"/>
      <c r="Q351" s="86"/>
      <c r="R351" s="86"/>
      <c r="S351" s="86"/>
      <c r="T351" s="87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T351" s="19" t="s">
        <v>167</v>
      </c>
      <c r="AU351" s="19" t="s">
        <v>80</v>
      </c>
    </row>
    <row r="352" s="13" customFormat="1">
      <c r="A352" s="13"/>
      <c r="B352" s="224"/>
      <c r="C352" s="225"/>
      <c r="D352" s="226" t="s">
        <v>169</v>
      </c>
      <c r="E352" s="227" t="s">
        <v>19</v>
      </c>
      <c r="F352" s="228" t="s">
        <v>1439</v>
      </c>
      <c r="G352" s="225"/>
      <c r="H352" s="227" t="s">
        <v>19</v>
      </c>
      <c r="I352" s="229"/>
      <c r="J352" s="225"/>
      <c r="K352" s="225"/>
      <c r="L352" s="230"/>
      <c r="M352" s="231"/>
      <c r="N352" s="232"/>
      <c r="O352" s="232"/>
      <c r="P352" s="232"/>
      <c r="Q352" s="232"/>
      <c r="R352" s="232"/>
      <c r="S352" s="232"/>
      <c r="T352" s="23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34" t="s">
        <v>169</v>
      </c>
      <c r="AU352" s="234" t="s">
        <v>80</v>
      </c>
      <c r="AV352" s="13" t="s">
        <v>78</v>
      </c>
      <c r="AW352" s="13" t="s">
        <v>171</v>
      </c>
      <c r="AX352" s="13" t="s">
        <v>70</v>
      </c>
      <c r="AY352" s="234" t="s">
        <v>158</v>
      </c>
    </row>
    <row r="353" s="14" customFormat="1">
      <c r="A353" s="14"/>
      <c r="B353" s="235"/>
      <c r="C353" s="236"/>
      <c r="D353" s="226" t="s">
        <v>169</v>
      </c>
      <c r="E353" s="237" t="s">
        <v>19</v>
      </c>
      <c r="F353" s="238" t="s">
        <v>1440</v>
      </c>
      <c r="G353" s="236"/>
      <c r="H353" s="239">
        <v>2835</v>
      </c>
      <c r="I353" s="240"/>
      <c r="J353" s="236"/>
      <c r="K353" s="236"/>
      <c r="L353" s="241"/>
      <c r="M353" s="242"/>
      <c r="N353" s="243"/>
      <c r="O353" s="243"/>
      <c r="P353" s="243"/>
      <c r="Q353" s="243"/>
      <c r="R353" s="243"/>
      <c r="S353" s="243"/>
      <c r="T353" s="24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45" t="s">
        <v>169</v>
      </c>
      <c r="AU353" s="245" t="s">
        <v>80</v>
      </c>
      <c r="AV353" s="14" t="s">
        <v>80</v>
      </c>
      <c r="AW353" s="14" t="s">
        <v>171</v>
      </c>
      <c r="AX353" s="14" t="s">
        <v>70</v>
      </c>
      <c r="AY353" s="245" t="s">
        <v>158</v>
      </c>
    </row>
    <row r="354" s="15" customFormat="1">
      <c r="A354" s="15"/>
      <c r="B354" s="256"/>
      <c r="C354" s="257"/>
      <c r="D354" s="226" t="s">
        <v>169</v>
      </c>
      <c r="E354" s="258" t="s">
        <v>19</v>
      </c>
      <c r="F354" s="259" t="s">
        <v>470</v>
      </c>
      <c r="G354" s="257"/>
      <c r="H354" s="260">
        <v>2835</v>
      </c>
      <c r="I354" s="261"/>
      <c r="J354" s="257"/>
      <c r="K354" s="257"/>
      <c r="L354" s="262"/>
      <c r="M354" s="263"/>
      <c r="N354" s="264"/>
      <c r="O354" s="264"/>
      <c r="P354" s="264"/>
      <c r="Q354" s="264"/>
      <c r="R354" s="264"/>
      <c r="S354" s="264"/>
      <c r="T354" s="26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66" t="s">
        <v>169</v>
      </c>
      <c r="AU354" s="266" t="s">
        <v>80</v>
      </c>
      <c r="AV354" s="15" t="s">
        <v>165</v>
      </c>
      <c r="AW354" s="15" t="s">
        <v>171</v>
      </c>
      <c r="AX354" s="15" t="s">
        <v>78</v>
      </c>
      <c r="AY354" s="266" t="s">
        <v>158</v>
      </c>
    </row>
    <row r="355" s="2" customFormat="1" ht="14.4" customHeight="1">
      <c r="A355" s="40"/>
      <c r="B355" s="41"/>
      <c r="C355" s="246" t="s">
        <v>528</v>
      </c>
      <c r="D355" s="246" t="s">
        <v>400</v>
      </c>
      <c r="E355" s="247" t="s">
        <v>1441</v>
      </c>
      <c r="F355" s="248" t="s">
        <v>1442</v>
      </c>
      <c r="G355" s="249" t="s">
        <v>181</v>
      </c>
      <c r="H355" s="250">
        <v>2877.5250000000001</v>
      </c>
      <c r="I355" s="251"/>
      <c r="J355" s="252">
        <f>ROUND(I355*H355,2)</f>
        <v>0</v>
      </c>
      <c r="K355" s="248" t="s">
        <v>164</v>
      </c>
      <c r="L355" s="253"/>
      <c r="M355" s="254" t="s">
        <v>19</v>
      </c>
      <c r="N355" s="255" t="s">
        <v>41</v>
      </c>
      <c r="O355" s="86"/>
      <c r="P355" s="215">
        <f>O355*H355</f>
        <v>0</v>
      </c>
      <c r="Q355" s="215">
        <v>0.0021199999999999999</v>
      </c>
      <c r="R355" s="215">
        <f>Q355*H355</f>
        <v>6.1003530000000001</v>
      </c>
      <c r="S355" s="215">
        <v>0</v>
      </c>
      <c r="T355" s="216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17" t="s">
        <v>215</v>
      </c>
      <c r="AT355" s="217" t="s">
        <v>400</v>
      </c>
      <c r="AU355" s="217" t="s">
        <v>80</v>
      </c>
      <c r="AY355" s="19" t="s">
        <v>158</v>
      </c>
      <c r="BE355" s="218">
        <f>IF(N355="základní",J355,0)</f>
        <v>0</v>
      </c>
      <c r="BF355" s="218">
        <f>IF(N355="snížená",J355,0)</f>
        <v>0</v>
      </c>
      <c r="BG355" s="218">
        <f>IF(N355="zákl. přenesená",J355,0)</f>
        <v>0</v>
      </c>
      <c r="BH355" s="218">
        <f>IF(N355="sníž. přenesená",J355,0)</f>
        <v>0</v>
      </c>
      <c r="BI355" s="218">
        <f>IF(N355="nulová",J355,0)</f>
        <v>0</v>
      </c>
      <c r="BJ355" s="19" t="s">
        <v>78</v>
      </c>
      <c r="BK355" s="218">
        <f>ROUND(I355*H355,2)</f>
        <v>0</v>
      </c>
      <c r="BL355" s="19" t="s">
        <v>165</v>
      </c>
      <c r="BM355" s="217" t="s">
        <v>1443</v>
      </c>
    </row>
    <row r="356" s="13" customFormat="1">
      <c r="A356" s="13"/>
      <c r="B356" s="224"/>
      <c r="C356" s="225"/>
      <c r="D356" s="226" t="s">
        <v>169</v>
      </c>
      <c r="E356" s="227" t="s">
        <v>19</v>
      </c>
      <c r="F356" s="228" t="s">
        <v>1439</v>
      </c>
      <c r="G356" s="225"/>
      <c r="H356" s="227" t="s">
        <v>19</v>
      </c>
      <c r="I356" s="229"/>
      <c r="J356" s="225"/>
      <c r="K356" s="225"/>
      <c r="L356" s="230"/>
      <c r="M356" s="231"/>
      <c r="N356" s="232"/>
      <c r="O356" s="232"/>
      <c r="P356" s="232"/>
      <c r="Q356" s="232"/>
      <c r="R356" s="232"/>
      <c r="S356" s="232"/>
      <c r="T356" s="23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34" t="s">
        <v>169</v>
      </c>
      <c r="AU356" s="234" t="s">
        <v>80</v>
      </c>
      <c r="AV356" s="13" t="s">
        <v>78</v>
      </c>
      <c r="AW356" s="13" t="s">
        <v>171</v>
      </c>
      <c r="AX356" s="13" t="s">
        <v>70</v>
      </c>
      <c r="AY356" s="234" t="s">
        <v>158</v>
      </c>
    </row>
    <row r="357" s="14" customFormat="1">
      <c r="A357" s="14"/>
      <c r="B357" s="235"/>
      <c r="C357" s="236"/>
      <c r="D357" s="226" t="s">
        <v>169</v>
      </c>
      <c r="E357" s="237" t="s">
        <v>19</v>
      </c>
      <c r="F357" s="238" t="s">
        <v>1440</v>
      </c>
      <c r="G357" s="236"/>
      <c r="H357" s="239">
        <v>2835</v>
      </c>
      <c r="I357" s="240"/>
      <c r="J357" s="236"/>
      <c r="K357" s="236"/>
      <c r="L357" s="241"/>
      <c r="M357" s="242"/>
      <c r="N357" s="243"/>
      <c r="O357" s="243"/>
      <c r="P357" s="243"/>
      <c r="Q357" s="243"/>
      <c r="R357" s="243"/>
      <c r="S357" s="243"/>
      <c r="T357" s="24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45" t="s">
        <v>169</v>
      </c>
      <c r="AU357" s="245" t="s">
        <v>80</v>
      </c>
      <c r="AV357" s="14" t="s">
        <v>80</v>
      </c>
      <c r="AW357" s="14" t="s">
        <v>171</v>
      </c>
      <c r="AX357" s="14" t="s">
        <v>70</v>
      </c>
      <c r="AY357" s="245" t="s">
        <v>158</v>
      </c>
    </row>
    <row r="358" s="15" customFormat="1">
      <c r="A358" s="15"/>
      <c r="B358" s="256"/>
      <c r="C358" s="257"/>
      <c r="D358" s="226" t="s">
        <v>169</v>
      </c>
      <c r="E358" s="258" t="s">
        <v>19</v>
      </c>
      <c r="F358" s="259" t="s">
        <v>470</v>
      </c>
      <c r="G358" s="257"/>
      <c r="H358" s="260">
        <v>2835</v>
      </c>
      <c r="I358" s="261"/>
      <c r="J358" s="257"/>
      <c r="K358" s="257"/>
      <c r="L358" s="262"/>
      <c r="M358" s="263"/>
      <c r="N358" s="264"/>
      <c r="O358" s="264"/>
      <c r="P358" s="264"/>
      <c r="Q358" s="264"/>
      <c r="R358" s="264"/>
      <c r="S358" s="264"/>
      <c r="T358" s="265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66" t="s">
        <v>169</v>
      </c>
      <c r="AU358" s="266" t="s">
        <v>80</v>
      </c>
      <c r="AV358" s="15" t="s">
        <v>165</v>
      </c>
      <c r="AW358" s="15" t="s">
        <v>171</v>
      </c>
      <c r="AX358" s="15" t="s">
        <v>70</v>
      </c>
      <c r="AY358" s="266" t="s">
        <v>158</v>
      </c>
    </row>
    <row r="359" s="14" customFormat="1">
      <c r="A359" s="14"/>
      <c r="B359" s="235"/>
      <c r="C359" s="236"/>
      <c r="D359" s="226" t="s">
        <v>169</v>
      </c>
      <c r="E359" s="237" t="s">
        <v>19</v>
      </c>
      <c r="F359" s="238" t="s">
        <v>1444</v>
      </c>
      <c r="G359" s="236"/>
      <c r="H359" s="239">
        <v>2877.5249999999996</v>
      </c>
      <c r="I359" s="240"/>
      <c r="J359" s="236"/>
      <c r="K359" s="236"/>
      <c r="L359" s="241"/>
      <c r="M359" s="242"/>
      <c r="N359" s="243"/>
      <c r="O359" s="243"/>
      <c r="P359" s="243"/>
      <c r="Q359" s="243"/>
      <c r="R359" s="243"/>
      <c r="S359" s="243"/>
      <c r="T359" s="24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45" t="s">
        <v>169</v>
      </c>
      <c r="AU359" s="245" t="s">
        <v>80</v>
      </c>
      <c r="AV359" s="14" t="s">
        <v>80</v>
      </c>
      <c r="AW359" s="14" t="s">
        <v>171</v>
      </c>
      <c r="AX359" s="14" t="s">
        <v>78</v>
      </c>
      <c r="AY359" s="245" t="s">
        <v>158</v>
      </c>
    </row>
    <row r="360" s="2" customFormat="1" ht="14.4" customHeight="1">
      <c r="A360" s="40"/>
      <c r="B360" s="41"/>
      <c r="C360" s="206" t="s">
        <v>532</v>
      </c>
      <c r="D360" s="206" t="s">
        <v>160</v>
      </c>
      <c r="E360" s="207" t="s">
        <v>1445</v>
      </c>
      <c r="F360" s="208" t="s">
        <v>1446</v>
      </c>
      <c r="G360" s="209" t="s">
        <v>505</v>
      </c>
      <c r="H360" s="210">
        <v>29</v>
      </c>
      <c r="I360" s="211"/>
      <c r="J360" s="212">
        <f>ROUND(I360*H360,2)</f>
        <v>0</v>
      </c>
      <c r="K360" s="208" t="s">
        <v>164</v>
      </c>
      <c r="L360" s="46"/>
      <c r="M360" s="213" t="s">
        <v>19</v>
      </c>
      <c r="N360" s="214" t="s">
        <v>41</v>
      </c>
      <c r="O360" s="86"/>
      <c r="P360" s="215">
        <f>O360*H360</f>
        <v>0</v>
      </c>
      <c r="Q360" s="215">
        <v>0</v>
      </c>
      <c r="R360" s="215">
        <f>Q360*H360</f>
        <v>0</v>
      </c>
      <c r="S360" s="215">
        <v>0</v>
      </c>
      <c r="T360" s="216">
        <f>S360*H360</f>
        <v>0</v>
      </c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R360" s="217" t="s">
        <v>165</v>
      </c>
      <c r="AT360" s="217" t="s">
        <v>160</v>
      </c>
      <c r="AU360" s="217" t="s">
        <v>80</v>
      </c>
      <c r="AY360" s="19" t="s">
        <v>158</v>
      </c>
      <c r="BE360" s="218">
        <f>IF(N360="základní",J360,0)</f>
        <v>0</v>
      </c>
      <c r="BF360" s="218">
        <f>IF(N360="snížená",J360,0)</f>
        <v>0</v>
      </c>
      <c r="BG360" s="218">
        <f>IF(N360="zákl. přenesená",J360,0)</f>
        <v>0</v>
      </c>
      <c r="BH360" s="218">
        <f>IF(N360="sníž. přenesená",J360,0)</f>
        <v>0</v>
      </c>
      <c r="BI360" s="218">
        <f>IF(N360="nulová",J360,0)</f>
        <v>0</v>
      </c>
      <c r="BJ360" s="19" t="s">
        <v>78</v>
      </c>
      <c r="BK360" s="218">
        <f>ROUND(I360*H360,2)</f>
        <v>0</v>
      </c>
      <c r="BL360" s="19" t="s">
        <v>165</v>
      </c>
      <c r="BM360" s="217" t="s">
        <v>1447</v>
      </c>
    </row>
    <row r="361" s="2" customFormat="1">
      <c r="A361" s="40"/>
      <c r="B361" s="41"/>
      <c r="C361" s="42"/>
      <c r="D361" s="219" t="s">
        <v>167</v>
      </c>
      <c r="E361" s="42"/>
      <c r="F361" s="220" t="s">
        <v>1448</v>
      </c>
      <c r="G361" s="42"/>
      <c r="H361" s="42"/>
      <c r="I361" s="221"/>
      <c r="J361" s="42"/>
      <c r="K361" s="42"/>
      <c r="L361" s="46"/>
      <c r="M361" s="222"/>
      <c r="N361" s="223"/>
      <c r="O361" s="86"/>
      <c r="P361" s="86"/>
      <c r="Q361" s="86"/>
      <c r="R361" s="86"/>
      <c r="S361" s="86"/>
      <c r="T361" s="87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T361" s="19" t="s">
        <v>167</v>
      </c>
      <c r="AU361" s="19" t="s">
        <v>80</v>
      </c>
    </row>
    <row r="362" s="13" customFormat="1">
      <c r="A362" s="13"/>
      <c r="B362" s="224"/>
      <c r="C362" s="225"/>
      <c r="D362" s="226" t="s">
        <v>169</v>
      </c>
      <c r="E362" s="227" t="s">
        <v>19</v>
      </c>
      <c r="F362" s="228" t="s">
        <v>1439</v>
      </c>
      <c r="G362" s="225"/>
      <c r="H362" s="227" t="s">
        <v>19</v>
      </c>
      <c r="I362" s="229"/>
      <c r="J362" s="225"/>
      <c r="K362" s="225"/>
      <c r="L362" s="230"/>
      <c r="M362" s="231"/>
      <c r="N362" s="232"/>
      <c r="O362" s="232"/>
      <c r="P362" s="232"/>
      <c r="Q362" s="232"/>
      <c r="R362" s="232"/>
      <c r="S362" s="232"/>
      <c r="T362" s="23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34" t="s">
        <v>169</v>
      </c>
      <c r="AU362" s="234" t="s">
        <v>80</v>
      </c>
      <c r="AV362" s="13" t="s">
        <v>78</v>
      </c>
      <c r="AW362" s="13" t="s">
        <v>171</v>
      </c>
      <c r="AX362" s="13" t="s">
        <v>70</v>
      </c>
      <c r="AY362" s="234" t="s">
        <v>158</v>
      </c>
    </row>
    <row r="363" s="14" customFormat="1">
      <c r="A363" s="14"/>
      <c r="B363" s="235"/>
      <c r="C363" s="236"/>
      <c r="D363" s="226" t="s">
        <v>169</v>
      </c>
      <c r="E363" s="237" t="s">
        <v>19</v>
      </c>
      <c r="F363" s="238" t="s">
        <v>378</v>
      </c>
      <c r="G363" s="236"/>
      <c r="H363" s="239">
        <v>29</v>
      </c>
      <c r="I363" s="240"/>
      <c r="J363" s="236"/>
      <c r="K363" s="236"/>
      <c r="L363" s="241"/>
      <c r="M363" s="242"/>
      <c r="N363" s="243"/>
      <c r="O363" s="243"/>
      <c r="P363" s="243"/>
      <c r="Q363" s="243"/>
      <c r="R363" s="243"/>
      <c r="S363" s="243"/>
      <c r="T363" s="24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45" t="s">
        <v>169</v>
      </c>
      <c r="AU363" s="245" t="s">
        <v>80</v>
      </c>
      <c r="AV363" s="14" t="s">
        <v>80</v>
      </c>
      <c r="AW363" s="14" t="s">
        <v>171</v>
      </c>
      <c r="AX363" s="14" t="s">
        <v>70</v>
      </c>
      <c r="AY363" s="245" t="s">
        <v>158</v>
      </c>
    </row>
    <row r="364" s="15" customFormat="1">
      <c r="A364" s="15"/>
      <c r="B364" s="256"/>
      <c r="C364" s="257"/>
      <c r="D364" s="226" t="s">
        <v>169</v>
      </c>
      <c r="E364" s="258" t="s">
        <v>19</v>
      </c>
      <c r="F364" s="259" t="s">
        <v>470</v>
      </c>
      <c r="G364" s="257"/>
      <c r="H364" s="260">
        <v>29</v>
      </c>
      <c r="I364" s="261"/>
      <c r="J364" s="257"/>
      <c r="K364" s="257"/>
      <c r="L364" s="262"/>
      <c r="M364" s="263"/>
      <c r="N364" s="264"/>
      <c r="O364" s="264"/>
      <c r="P364" s="264"/>
      <c r="Q364" s="264"/>
      <c r="R364" s="264"/>
      <c r="S364" s="264"/>
      <c r="T364" s="26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66" t="s">
        <v>169</v>
      </c>
      <c r="AU364" s="266" t="s">
        <v>80</v>
      </c>
      <c r="AV364" s="15" t="s">
        <v>165</v>
      </c>
      <c r="AW364" s="15" t="s">
        <v>171</v>
      </c>
      <c r="AX364" s="15" t="s">
        <v>78</v>
      </c>
      <c r="AY364" s="266" t="s">
        <v>158</v>
      </c>
    </row>
    <row r="365" s="2" customFormat="1" ht="14.4" customHeight="1">
      <c r="A365" s="40"/>
      <c r="B365" s="41"/>
      <c r="C365" s="246" t="s">
        <v>536</v>
      </c>
      <c r="D365" s="246" t="s">
        <v>400</v>
      </c>
      <c r="E365" s="247" t="s">
        <v>1449</v>
      </c>
      <c r="F365" s="248" t="s">
        <v>1450</v>
      </c>
      <c r="G365" s="249" t="s">
        <v>505</v>
      </c>
      <c r="H365" s="250">
        <v>29</v>
      </c>
      <c r="I365" s="251"/>
      <c r="J365" s="252">
        <f>ROUND(I365*H365,2)</f>
        <v>0</v>
      </c>
      <c r="K365" s="248" t="s">
        <v>164</v>
      </c>
      <c r="L365" s="253"/>
      <c r="M365" s="254" t="s">
        <v>19</v>
      </c>
      <c r="N365" s="255" t="s">
        <v>41</v>
      </c>
      <c r="O365" s="86"/>
      <c r="P365" s="215">
        <f>O365*H365</f>
        <v>0</v>
      </c>
      <c r="Q365" s="215">
        <v>0.00038999999999999999</v>
      </c>
      <c r="R365" s="215">
        <f>Q365*H365</f>
        <v>0.011310000000000001</v>
      </c>
      <c r="S365" s="215">
        <v>0</v>
      </c>
      <c r="T365" s="216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17" t="s">
        <v>215</v>
      </c>
      <c r="AT365" s="217" t="s">
        <v>400</v>
      </c>
      <c r="AU365" s="217" t="s">
        <v>80</v>
      </c>
      <c r="AY365" s="19" t="s">
        <v>158</v>
      </c>
      <c r="BE365" s="218">
        <f>IF(N365="základní",J365,0)</f>
        <v>0</v>
      </c>
      <c r="BF365" s="218">
        <f>IF(N365="snížená",J365,0)</f>
        <v>0</v>
      </c>
      <c r="BG365" s="218">
        <f>IF(N365="zákl. přenesená",J365,0)</f>
        <v>0</v>
      </c>
      <c r="BH365" s="218">
        <f>IF(N365="sníž. přenesená",J365,0)</f>
        <v>0</v>
      </c>
      <c r="BI365" s="218">
        <f>IF(N365="nulová",J365,0)</f>
        <v>0</v>
      </c>
      <c r="BJ365" s="19" t="s">
        <v>78</v>
      </c>
      <c r="BK365" s="218">
        <f>ROUND(I365*H365,2)</f>
        <v>0</v>
      </c>
      <c r="BL365" s="19" t="s">
        <v>165</v>
      </c>
      <c r="BM365" s="217" t="s">
        <v>1451</v>
      </c>
    </row>
    <row r="366" s="13" customFormat="1">
      <c r="A366" s="13"/>
      <c r="B366" s="224"/>
      <c r="C366" s="225"/>
      <c r="D366" s="226" t="s">
        <v>169</v>
      </c>
      <c r="E366" s="227" t="s">
        <v>19</v>
      </c>
      <c r="F366" s="228" t="s">
        <v>1439</v>
      </c>
      <c r="G366" s="225"/>
      <c r="H366" s="227" t="s">
        <v>19</v>
      </c>
      <c r="I366" s="229"/>
      <c r="J366" s="225"/>
      <c r="K366" s="225"/>
      <c r="L366" s="230"/>
      <c r="M366" s="231"/>
      <c r="N366" s="232"/>
      <c r="O366" s="232"/>
      <c r="P366" s="232"/>
      <c r="Q366" s="232"/>
      <c r="R366" s="232"/>
      <c r="S366" s="232"/>
      <c r="T366" s="23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34" t="s">
        <v>169</v>
      </c>
      <c r="AU366" s="234" t="s">
        <v>80</v>
      </c>
      <c r="AV366" s="13" t="s">
        <v>78</v>
      </c>
      <c r="AW366" s="13" t="s">
        <v>171</v>
      </c>
      <c r="AX366" s="13" t="s">
        <v>70</v>
      </c>
      <c r="AY366" s="234" t="s">
        <v>158</v>
      </c>
    </row>
    <row r="367" s="14" customFormat="1">
      <c r="A367" s="14"/>
      <c r="B367" s="235"/>
      <c r="C367" s="236"/>
      <c r="D367" s="226" t="s">
        <v>169</v>
      </c>
      <c r="E367" s="237" t="s">
        <v>19</v>
      </c>
      <c r="F367" s="238" t="s">
        <v>378</v>
      </c>
      <c r="G367" s="236"/>
      <c r="H367" s="239">
        <v>29</v>
      </c>
      <c r="I367" s="240"/>
      <c r="J367" s="236"/>
      <c r="K367" s="236"/>
      <c r="L367" s="241"/>
      <c r="M367" s="242"/>
      <c r="N367" s="243"/>
      <c r="O367" s="243"/>
      <c r="P367" s="243"/>
      <c r="Q367" s="243"/>
      <c r="R367" s="243"/>
      <c r="S367" s="243"/>
      <c r="T367" s="24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45" t="s">
        <v>169</v>
      </c>
      <c r="AU367" s="245" t="s">
        <v>80</v>
      </c>
      <c r="AV367" s="14" t="s">
        <v>80</v>
      </c>
      <c r="AW367" s="14" t="s">
        <v>171</v>
      </c>
      <c r="AX367" s="14" t="s">
        <v>70</v>
      </c>
      <c r="AY367" s="245" t="s">
        <v>158</v>
      </c>
    </row>
    <row r="368" s="15" customFormat="1">
      <c r="A368" s="15"/>
      <c r="B368" s="256"/>
      <c r="C368" s="257"/>
      <c r="D368" s="226" t="s">
        <v>169</v>
      </c>
      <c r="E368" s="258" t="s">
        <v>19</v>
      </c>
      <c r="F368" s="259" t="s">
        <v>470</v>
      </c>
      <c r="G368" s="257"/>
      <c r="H368" s="260">
        <v>29</v>
      </c>
      <c r="I368" s="261"/>
      <c r="J368" s="257"/>
      <c r="K368" s="257"/>
      <c r="L368" s="262"/>
      <c r="M368" s="263"/>
      <c r="N368" s="264"/>
      <c r="O368" s="264"/>
      <c r="P368" s="264"/>
      <c r="Q368" s="264"/>
      <c r="R368" s="264"/>
      <c r="S368" s="264"/>
      <c r="T368" s="265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6" t="s">
        <v>169</v>
      </c>
      <c r="AU368" s="266" t="s">
        <v>80</v>
      </c>
      <c r="AV368" s="15" t="s">
        <v>165</v>
      </c>
      <c r="AW368" s="15" t="s">
        <v>171</v>
      </c>
      <c r="AX368" s="15" t="s">
        <v>78</v>
      </c>
      <c r="AY368" s="266" t="s">
        <v>158</v>
      </c>
    </row>
    <row r="369" s="2" customFormat="1" ht="14.4" customHeight="1">
      <c r="A369" s="40"/>
      <c r="B369" s="41"/>
      <c r="C369" s="206" t="s">
        <v>540</v>
      </c>
      <c r="D369" s="206" t="s">
        <v>160</v>
      </c>
      <c r="E369" s="207" t="s">
        <v>1452</v>
      </c>
      <c r="F369" s="208" t="s">
        <v>1453</v>
      </c>
      <c r="G369" s="209" t="s">
        <v>505</v>
      </c>
      <c r="H369" s="210">
        <v>5</v>
      </c>
      <c r="I369" s="211"/>
      <c r="J369" s="212">
        <f>ROUND(I369*H369,2)</f>
        <v>0</v>
      </c>
      <c r="K369" s="208" t="s">
        <v>164</v>
      </c>
      <c r="L369" s="46"/>
      <c r="M369" s="213" t="s">
        <v>19</v>
      </c>
      <c r="N369" s="214" t="s">
        <v>41</v>
      </c>
      <c r="O369" s="86"/>
      <c r="P369" s="215">
        <f>O369*H369</f>
        <v>0</v>
      </c>
      <c r="Q369" s="215">
        <v>0</v>
      </c>
      <c r="R369" s="215">
        <f>Q369*H369</f>
        <v>0</v>
      </c>
      <c r="S369" s="215">
        <v>0</v>
      </c>
      <c r="T369" s="216">
        <f>S369*H369</f>
        <v>0</v>
      </c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R369" s="217" t="s">
        <v>165</v>
      </c>
      <c r="AT369" s="217" t="s">
        <v>160</v>
      </c>
      <c r="AU369" s="217" t="s">
        <v>80</v>
      </c>
      <c r="AY369" s="19" t="s">
        <v>158</v>
      </c>
      <c r="BE369" s="218">
        <f>IF(N369="základní",J369,0)</f>
        <v>0</v>
      </c>
      <c r="BF369" s="218">
        <f>IF(N369="snížená",J369,0)</f>
        <v>0</v>
      </c>
      <c r="BG369" s="218">
        <f>IF(N369="zákl. přenesená",J369,0)</f>
        <v>0</v>
      </c>
      <c r="BH369" s="218">
        <f>IF(N369="sníž. přenesená",J369,0)</f>
        <v>0</v>
      </c>
      <c r="BI369" s="218">
        <f>IF(N369="nulová",J369,0)</f>
        <v>0</v>
      </c>
      <c r="BJ369" s="19" t="s">
        <v>78</v>
      </c>
      <c r="BK369" s="218">
        <f>ROUND(I369*H369,2)</f>
        <v>0</v>
      </c>
      <c r="BL369" s="19" t="s">
        <v>165</v>
      </c>
      <c r="BM369" s="217" t="s">
        <v>1454</v>
      </c>
    </row>
    <row r="370" s="2" customFormat="1">
      <c r="A370" s="40"/>
      <c r="B370" s="41"/>
      <c r="C370" s="42"/>
      <c r="D370" s="219" t="s">
        <v>167</v>
      </c>
      <c r="E370" s="42"/>
      <c r="F370" s="220" t="s">
        <v>1455</v>
      </c>
      <c r="G370" s="42"/>
      <c r="H370" s="42"/>
      <c r="I370" s="221"/>
      <c r="J370" s="42"/>
      <c r="K370" s="42"/>
      <c r="L370" s="46"/>
      <c r="M370" s="222"/>
      <c r="N370" s="223"/>
      <c r="O370" s="86"/>
      <c r="P370" s="86"/>
      <c r="Q370" s="86"/>
      <c r="R370" s="86"/>
      <c r="S370" s="86"/>
      <c r="T370" s="87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T370" s="19" t="s">
        <v>167</v>
      </c>
      <c r="AU370" s="19" t="s">
        <v>80</v>
      </c>
    </row>
    <row r="371" s="13" customFormat="1">
      <c r="A371" s="13"/>
      <c r="B371" s="224"/>
      <c r="C371" s="225"/>
      <c r="D371" s="226" t="s">
        <v>169</v>
      </c>
      <c r="E371" s="227" t="s">
        <v>19</v>
      </c>
      <c r="F371" s="228" t="s">
        <v>1439</v>
      </c>
      <c r="G371" s="225"/>
      <c r="H371" s="227" t="s">
        <v>19</v>
      </c>
      <c r="I371" s="229"/>
      <c r="J371" s="225"/>
      <c r="K371" s="225"/>
      <c r="L371" s="230"/>
      <c r="M371" s="231"/>
      <c r="N371" s="232"/>
      <c r="O371" s="232"/>
      <c r="P371" s="232"/>
      <c r="Q371" s="232"/>
      <c r="R371" s="232"/>
      <c r="S371" s="232"/>
      <c r="T371" s="23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34" t="s">
        <v>169</v>
      </c>
      <c r="AU371" s="234" t="s">
        <v>80</v>
      </c>
      <c r="AV371" s="13" t="s">
        <v>78</v>
      </c>
      <c r="AW371" s="13" t="s">
        <v>171</v>
      </c>
      <c r="AX371" s="13" t="s">
        <v>70</v>
      </c>
      <c r="AY371" s="234" t="s">
        <v>158</v>
      </c>
    </row>
    <row r="372" s="14" customFormat="1">
      <c r="A372" s="14"/>
      <c r="B372" s="235"/>
      <c r="C372" s="236"/>
      <c r="D372" s="226" t="s">
        <v>169</v>
      </c>
      <c r="E372" s="237" t="s">
        <v>19</v>
      </c>
      <c r="F372" s="238" t="s">
        <v>197</v>
      </c>
      <c r="G372" s="236"/>
      <c r="H372" s="239">
        <v>5</v>
      </c>
      <c r="I372" s="240"/>
      <c r="J372" s="236"/>
      <c r="K372" s="236"/>
      <c r="L372" s="241"/>
      <c r="M372" s="242"/>
      <c r="N372" s="243"/>
      <c r="O372" s="243"/>
      <c r="P372" s="243"/>
      <c r="Q372" s="243"/>
      <c r="R372" s="243"/>
      <c r="S372" s="243"/>
      <c r="T372" s="24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45" t="s">
        <v>169</v>
      </c>
      <c r="AU372" s="245" t="s">
        <v>80</v>
      </c>
      <c r="AV372" s="14" t="s">
        <v>80</v>
      </c>
      <c r="AW372" s="14" t="s">
        <v>171</v>
      </c>
      <c r="AX372" s="14" t="s">
        <v>70</v>
      </c>
      <c r="AY372" s="245" t="s">
        <v>158</v>
      </c>
    </row>
    <row r="373" s="15" customFormat="1">
      <c r="A373" s="15"/>
      <c r="B373" s="256"/>
      <c r="C373" s="257"/>
      <c r="D373" s="226" t="s">
        <v>169</v>
      </c>
      <c r="E373" s="258" t="s">
        <v>19</v>
      </c>
      <c r="F373" s="259" t="s">
        <v>470</v>
      </c>
      <c r="G373" s="257"/>
      <c r="H373" s="260">
        <v>5</v>
      </c>
      <c r="I373" s="261"/>
      <c r="J373" s="257"/>
      <c r="K373" s="257"/>
      <c r="L373" s="262"/>
      <c r="M373" s="263"/>
      <c r="N373" s="264"/>
      <c r="O373" s="264"/>
      <c r="P373" s="264"/>
      <c r="Q373" s="264"/>
      <c r="R373" s="264"/>
      <c r="S373" s="264"/>
      <c r="T373" s="26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6" t="s">
        <v>169</v>
      </c>
      <c r="AU373" s="266" t="s">
        <v>80</v>
      </c>
      <c r="AV373" s="15" t="s">
        <v>165</v>
      </c>
      <c r="AW373" s="15" t="s">
        <v>171</v>
      </c>
      <c r="AX373" s="15" t="s">
        <v>78</v>
      </c>
      <c r="AY373" s="266" t="s">
        <v>158</v>
      </c>
    </row>
    <row r="374" s="2" customFormat="1" ht="14.4" customHeight="1">
      <c r="A374" s="40"/>
      <c r="B374" s="41"/>
      <c r="C374" s="246" t="s">
        <v>544</v>
      </c>
      <c r="D374" s="246" t="s">
        <v>400</v>
      </c>
      <c r="E374" s="247" t="s">
        <v>1456</v>
      </c>
      <c r="F374" s="248" t="s">
        <v>1457</v>
      </c>
      <c r="G374" s="249" t="s">
        <v>505</v>
      </c>
      <c r="H374" s="250">
        <v>5</v>
      </c>
      <c r="I374" s="251"/>
      <c r="J374" s="252">
        <f>ROUND(I374*H374,2)</f>
        <v>0</v>
      </c>
      <c r="K374" s="248" t="s">
        <v>164</v>
      </c>
      <c r="L374" s="253"/>
      <c r="M374" s="254" t="s">
        <v>19</v>
      </c>
      <c r="N374" s="255" t="s">
        <v>41</v>
      </c>
      <c r="O374" s="86"/>
      <c r="P374" s="215">
        <f>O374*H374</f>
        <v>0</v>
      </c>
      <c r="Q374" s="215">
        <v>0.00072000000000000005</v>
      </c>
      <c r="R374" s="215">
        <f>Q374*H374</f>
        <v>0.0036000000000000003</v>
      </c>
      <c r="S374" s="215">
        <v>0</v>
      </c>
      <c r="T374" s="216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17" t="s">
        <v>215</v>
      </c>
      <c r="AT374" s="217" t="s">
        <v>400</v>
      </c>
      <c r="AU374" s="217" t="s">
        <v>80</v>
      </c>
      <c r="AY374" s="19" t="s">
        <v>158</v>
      </c>
      <c r="BE374" s="218">
        <f>IF(N374="základní",J374,0)</f>
        <v>0</v>
      </c>
      <c r="BF374" s="218">
        <f>IF(N374="snížená",J374,0)</f>
        <v>0</v>
      </c>
      <c r="BG374" s="218">
        <f>IF(N374="zákl. přenesená",J374,0)</f>
        <v>0</v>
      </c>
      <c r="BH374" s="218">
        <f>IF(N374="sníž. přenesená",J374,0)</f>
        <v>0</v>
      </c>
      <c r="BI374" s="218">
        <f>IF(N374="nulová",J374,0)</f>
        <v>0</v>
      </c>
      <c r="BJ374" s="19" t="s">
        <v>78</v>
      </c>
      <c r="BK374" s="218">
        <f>ROUND(I374*H374,2)</f>
        <v>0</v>
      </c>
      <c r="BL374" s="19" t="s">
        <v>165</v>
      </c>
      <c r="BM374" s="217" t="s">
        <v>1458</v>
      </c>
    </row>
    <row r="375" s="13" customFormat="1">
      <c r="A375" s="13"/>
      <c r="B375" s="224"/>
      <c r="C375" s="225"/>
      <c r="D375" s="226" t="s">
        <v>169</v>
      </c>
      <c r="E375" s="227" t="s">
        <v>19</v>
      </c>
      <c r="F375" s="228" t="s">
        <v>1439</v>
      </c>
      <c r="G375" s="225"/>
      <c r="H375" s="227" t="s">
        <v>19</v>
      </c>
      <c r="I375" s="229"/>
      <c r="J375" s="225"/>
      <c r="K375" s="225"/>
      <c r="L375" s="230"/>
      <c r="M375" s="231"/>
      <c r="N375" s="232"/>
      <c r="O375" s="232"/>
      <c r="P375" s="232"/>
      <c r="Q375" s="232"/>
      <c r="R375" s="232"/>
      <c r="S375" s="232"/>
      <c r="T375" s="23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34" t="s">
        <v>169</v>
      </c>
      <c r="AU375" s="234" t="s">
        <v>80</v>
      </c>
      <c r="AV375" s="13" t="s">
        <v>78</v>
      </c>
      <c r="AW375" s="13" t="s">
        <v>171</v>
      </c>
      <c r="AX375" s="13" t="s">
        <v>70</v>
      </c>
      <c r="AY375" s="234" t="s">
        <v>158</v>
      </c>
    </row>
    <row r="376" s="14" customFormat="1">
      <c r="A376" s="14"/>
      <c r="B376" s="235"/>
      <c r="C376" s="236"/>
      <c r="D376" s="226" t="s">
        <v>169</v>
      </c>
      <c r="E376" s="237" t="s">
        <v>19</v>
      </c>
      <c r="F376" s="238" t="s">
        <v>197</v>
      </c>
      <c r="G376" s="236"/>
      <c r="H376" s="239">
        <v>5</v>
      </c>
      <c r="I376" s="240"/>
      <c r="J376" s="236"/>
      <c r="K376" s="236"/>
      <c r="L376" s="241"/>
      <c r="M376" s="242"/>
      <c r="N376" s="243"/>
      <c r="O376" s="243"/>
      <c r="P376" s="243"/>
      <c r="Q376" s="243"/>
      <c r="R376" s="243"/>
      <c r="S376" s="243"/>
      <c r="T376" s="24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45" t="s">
        <v>169</v>
      </c>
      <c r="AU376" s="245" t="s">
        <v>80</v>
      </c>
      <c r="AV376" s="14" t="s">
        <v>80</v>
      </c>
      <c r="AW376" s="14" t="s">
        <v>171</v>
      </c>
      <c r="AX376" s="14" t="s">
        <v>70</v>
      </c>
      <c r="AY376" s="245" t="s">
        <v>158</v>
      </c>
    </row>
    <row r="377" s="15" customFormat="1">
      <c r="A377" s="15"/>
      <c r="B377" s="256"/>
      <c r="C377" s="257"/>
      <c r="D377" s="226" t="s">
        <v>169</v>
      </c>
      <c r="E377" s="258" t="s">
        <v>19</v>
      </c>
      <c r="F377" s="259" t="s">
        <v>470</v>
      </c>
      <c r="G377" s="257"/>
      <c r="H377" s="260">
        <v>5</v>
      </c>
      <c r="I377" s="261"/>
      <c r="J377" s="257"/>
      <c r="K377" s="257"/>
      <c r="L377" s="262"/>
      <c r="M377" s="263"/>
      <c r="N377" s="264"/>
      <c r="O377" s="264"/>
      <c r="P377" s="264"/>
      <c r="Q377" s="264"/>
      <c r="R377" s="264"/>
      <c r="S377" s="264"/>
      <c r="T377" s="265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6" t="s">
        <v>169</v>
      </c>
      <c r="AU377" s="266" t="s">
        <v>80</v>
      </c>
      <c r="AV377" s="15" t="s">
        <v>165</v>
      </c>
      <c r="AW377" s="15" t="s">
        <v>171</v>
      </c>
      <c r="AX377" s="15" t="s">
        <v>78</v>
      </c>
      <c r="AY377" s="266" t="s">
        <v>158</v>
      </c>
    </row>
    <row r="378" s="2" customFormat="1" ht="14.4" customHeight="1">
      <c r="A378" s="40"/>
      <c r="B378" s="41"/>
      <c r="C378" s="206" t="s">
        <v>548</v>
      </c>
      <c r="D378" s="206" t="s">
        <v>160</v>
      </c>
      <c r="E378" s="207" t="s">
        <v>1459</v>
      </c>
      <c r="F378" s="208" t="s">
        <v>1460</v>
      </c>
      <c r="G378" s="209" t="s">
        <v>505</v>
      </c>
      <c r="H378" s="210">
        <v>3</v>
      </c>
      <c r="I378" s="211"/>
      <c r="J378" s="212">
        <f>ROUND(I378*H378,2)</f>
        <v>0</v>
      </c>
      <c r="K378" s="208" t="s">
        <v>19</v>
      </c>
      <c r="L378" s="46"/>
      <c r="M378" s="213" t="s">
        <v>19</v>
      </c>
      <c r="N378" s="214" t="s">
        <v>41</v>
      </c>
      <c r="O378" s="86"/>
      <c r="P378" s="215">
        <f>O378*H378</f>
        <v>0</v>
      </c>
      <c r="Q378" s="215">
        <v>0</v>
      </c>
      <c r="R378" s="215">
        <f>Q378*H378</f>
        <v>0</v>
      </c>
      <c r="S378" s="215">
        <v>0</v>
      </c>
      <c r="T378" s="216">
        <f>S378*H378</f>
        <v>0</v>
      </c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R378" s="217" t="s">
        <v>165</v>
      </c>
      <c r="AT378" s="217" t="s">
        <v>160</v>
      </c>
      <c r="AU378" s="217" t="s">
        <v>80</v>
      </c>
      <c r="AY378" s="19" t="s">
        <v>158</v>
      </c>
      <c r="BE378" s="218">
        <f>IF(N378="základní",J378,0)</f>
        <v>0</v>
      </c>
      <c r="BF378" s="218">
        <f>IF(N378="snížená",J378,0)</f>
        <v>0</v>
      </c>
      <c r="BG378" s="218">
        <f>IF(N378="zákl. přenesená",J378,0)</f>
        <v>0</v>
      </c>
      <c r="BH378" s="218">
        <f>IF(N378="sníž. přenesená",J378,0)</f>
        <v>0</v>
      </c>
      <c r="BI378" s="218">
        <f>IF(N378="nulová",J378,0)</f>
        <v>0</v>
      </c>
      <c r="BJ378" s="19" t="s">
        <v>78</v>
      </c>
      <c r="BK378" s="218">
        <f>ROUND(I378*H378,2)</f>
        <v>0</v>
      </c>
      <c r="BL378" s="19" t="s">
        <v>165</v>
      </c>
      <c r="BM378" s="217" t="s">
        <v>1461</v>
      </c>
    </row>
    <row r="379" s="13" customFormat="1">
      <c r="A379" s="13"/>
      <c r="B379" s="224"/>
      <c r="C379" s="225"/>
      <c r="D379" s="226" t="s">
        <v>169</v>
      </c>
      <c r="E379" s="227" t="s">
        <v>19</v>
      </c>
      <c r="F379" s="228" t="s">
        <v>1439</v>
      </c>
      <c r="G379" s="225"/>
      <c r="H379" s="227" t="s">
        <v>19</v>
      </c>
      <c r="I379" s="229"/>
      <c r="J379" s="225"/>
      <c r="K379" s="225"/>
      <c r="L379" s="230"/>
      <c r="M379" s="231"/>
      <c r="N379" s="232"/>
      <c r="O379" s="232"/>
      <c r="P379" s="232"/>
      <c r="Q379" s="232"/>
      <c r="R379" s="232"/>
      <c r="S379" s="232"/>
      <c r="T379" s="23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34" t="s">
        <v>169</v>
      </c>
      <c r="AU379" s="234" t="s">
        <v>80</v>
      </c>
      <c r="AV379" s="13" t="s">
        <v>78</v>
      </c>
      <c r="AW379" s="13" t="s">
        <v>171</v>
      </c>
      <c r="AX379" s="13" t="s">
        <v>70</v>
      </c>
      <c r="AY379" s="234" t="s">
        <v>158</v>
      </c>
    </row>
    <row r="380" s="14" customFormat="1">
      <c r="A380" s="14"/>
      <c r="B380" s="235"/>
      <c r="C380" s="236"/>
      <c r="D380" s="226" t="s">
        <v>169</v>
      </c>
      <c r="E380" s="237" t="s">
        <v>19</v>
      </c>
      <c r="F380" s="238" t="s">
        <v>178</v>
      </c>
      <c r="G380" s="236"/>
      <c r="H380" s="239">
        <v>3</v>
      </c>
      <c r="I380" s="240"/>
      <c r="J380" s="236"/>
      <c r="K380" s="236"/>
      <c r="L380" s="241"/>
      <c r="M380" s="242"/>
      <c r="N380" s="243"/>
      <c r="O380" s="243"/>
      <c r="P380" s="243"/>
      <c r="Q380" s="243"/>
      <c r="R380" s="243"/>
      <c r="S380" s="243"/>
      <c r="T380" s="24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45" t="s">
        <v>169</v>
      </c>
      <c r="AU380" s="245" t="s">
        <v>80</v>
      </c>
      <c r="AV380" s="14" t="s">
        <v>80</v>
      </c>
      <c r="AW380" s="14" t="s">
        <v>171</v>
      </c>
      <c r="AX380" s="14" t="s">
        <v>70</v>
      </c>
      <c r="AY380" s="245" t="s">
        <v>158</v>
      </c>
    </row>
    <row r="381" s="15" customFormat="1">
      <c r="A381" s="15"/>
      <c r="B381" s="256"/>
      <c r="C381" s="257"/>
      <c r="D381" s="226" t="s">
        <v>169</v>
      </c>
      <c r="E381" s="258" t="s">
        <v>19</v>
      </c>
      <c r="F381" s="259" t="s">
        <v>470</v>
      </c>
      <c r="G381" s="257"/>
      <c r="H381" s="260">
        <v>3</v>
      </c>
      <c r="I381" s="261"/>
      <c r="J381" s="257"/>
      <c r="K381" s="257"/>
      <c r="L381" s="262"/>
      <c r="M381" s="263"/>
      <c r="N381" s="264"/>
      <c r="O381" s="264"/>
      <c r="P381" s="264"/>
      <c r="Q381" s="264"/>
      <c r="R381" s="264"/>
      <c r="S381" s="264"/>
      <c r="T381" s="265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66" t="s">
        <v>169</v>
      </c>
      <c r="AU381" s="266" t="s">
        <v>80</v>
      </c>
      <c r="AV381" s="15" t="s">
        <v>165</v>
      </c>
      <c r="AW381" s="15" t="s">
        <v>171</v>
      </c>
      <c r="AX381" s="15" t="s">
        <v>78</v>
      </c>
      <c r="AY381" s="266" t="s">
        <v>158</v>
      </c>
    </row>
    <row r="382" s="2" customFormat="1" ht="14.4" customHeight="1">
      <c r="A382" s="40"/>
      <c r="B382" s="41"/>
      <c r="C382" s="246" t="s">
        <v>552</v>
      </c>
      <c r="D382" s="246" t="s">
        <v>400</v>
      </c>
      <c r="E382" s="247" t="s">
        <v>1462</v>
      </c>
      <c r="F382" s="248" t="s">
        <v>1463</v>
      </c>
      <c r="G382" s="249" t="s">
        <v>505</v>
      </c>
      <c r="H382" s="250">
        <v>3</v>
      </c>
      <c r="I382" s="251"/>
      <c r="J382" s="252">
        <f>ROUND(I382*H382,2)</f>
        <v>0</v>
      </c>
      <c r="K382" s="248" t="s">
        <v>19</v>
      </c>
      <c r="L382" s="253"/>
      <c r="M382" s="254" t="s">
        <v>19</v>
      </c>
      <c r="N382" s="255" t="s">
        <v>41</v>
      </c>
      <c r="O382" s="86"/>
      <c r="P382" s="215">
        <f>O382*H382</f>
        <v>0</v>
      </c>
      <c r="Q382" s="215">
        <v>0.00072000000000000005</v>
      </c>
      <c r="R382" s="215">
        <f>Q382*H382</f>
        <v>0.00216</v>
      </c>
      <c r="S382" s="215">
        <v>0</v>
      </c>
      <c r="T382" s="216">
        <f>S382*H382</f>
        <v>0</v>
      </c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R382" s="217" t="s">
        <v>215</v>
      </c>
      <c r="AT382" s="217" t="s">
        <v>400</v>
      </c>
      <c r="AU382" s="217" t="s">
        <v>80</v>
      </c>
      <c r="AY382" s="19" t="s">
        <v>158</v>
      </c>
      <c r="BE382" s="218">
        <f>IF(N382="základní",J382,0)</f>
        <v>0</v>
      </c>
      <c r="BF382" s="218">
        <f>IF(N382="snížená",J382,0)</f>
        <v>0</v>
      </c>
      <c r="BG382" s="218">
        <f>IF(N382="zákl. přenesená",J382,0)</f>
        <v>0</v>
      </c>
      <c r="BH382" s="218">
        <f>IF(N382="sníž. přenesená",J382,0)</f>
        <v>0</v>
      </c>
      <c r="BI382" s="218">
        <f>IF(N382="nulová",J382,0)</f>
        <v>0</v>
      </c>
      <c r="BJ382" s="19" t="s">
        <v>78</v>
      </c>
      <c r="BK382" s="218">
        <f>ROUND(I382*H382,2)</f>
        <v>0</v>
      </c>
      <c r="BL382" s="19" t="s">
        <v>165</v>
      </c>
      <c r="BM382" s="217" t="s">
        <v>1464</v>
      </c>
    </row>
    <row r="383" s="13" customFormat="1">
      <c r="A383" s="13"/>
      <c r="B383" s="224"/>
      <c r="C383" s="225"/>
      <c r="D383" s="226" t="s">
        <v>169</v>
      </c>
      <c r="E383" s="227" t="s">
        <v>19</v>
      </c>
      <c r="F383" s="228" t="s">
        <v>1439</v>
      </c>
      <c r="G383" s="225"/>
      <c r="H383" s="227" t="s">
        <v>19</v>
      </c>
      <c r="I383" s="229"/>
      <c r="J383" s="225"/>
      <c r="K383" s="225"/>
      <c r="L383" s="230"/>
      <c r="M383" s="231"/>
      <c r="N383" s="232"/>
      <c r="O383" s="232"/>
      <c r="P383" s="232"/>
      <c r="Q383" s="232"/>
      <c r="R383" s="232"/>
      <c r="S383" s="232"/>
      <c r="T383" s="23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34" t="s">
        <v>169</v>
      </c>
      <c r="AU383" s="234" t="s">
        <v>80</v>
      </c>
      <c r="AV383" s="13" t="s">
        <v>78</v>
      </c>
      <c r="AW383" s="13" t="s">
        <v>171</v>
      </c>
      <c r="AX383" s="13" t="s">
        <v>70</v>
      </c>
      <c r="AY383" s="234" t="s">
        <v>158</v>
      </c>
    </row>
    <row r="384" s="14" customFormat="1">
      <c r="A384" s="14"/>
      <c r="B384" s="235"/>
      <c r="C384" s="236"/>
      <c r="D384" s="226" t="s">
        <v>169</v>
      </c>
      <c r="E384" s="237" t="s">
        <v>19</v>
      </c>
      <c r="F384" s="238" t="s">
        <v>178</v>
      </c>
      <c r="G384" s="236"/>
      <c r="H384" s="239">
        <v>3</v>
      </c>
      <c r="I384" s="240"/>
      <c r="J384" s="236"/>
      <c r="K384" s="236"/>
      <c r="L384" s="241"/>
      <c r="M384" s="242"/>
      <c r="N384" s="243"/>
      <c r="O384" s="243"/>
      <c r="P384" s="243"/>
      <c r="Q384" s="243"/>
      <c r="R384" s="243"/>
      <c r="S384" s="243"/>
      <c r="T384" s="24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45" t="s">
        <v>169</v>
      </c>
      <c r="AU384" s="245" t="s">
        <v>80</v>
      </c>
      <c r="AV384" s="14" t="s">
        <v>80</v>
      </c>
      <c r="AW384" s="14" t="s">
        <v>171</v>
      </c>
      <c r="AX384" s="14" t="s">
        <v>70</v>
      </c>
      <c r="AY384" s="245" t="s">
        <v>158</v>
      </c>
    </row>
    <row r="385" s="15" customFormat="1">
      <c r="A385" s="15"/>
      <c r="B385" s="256"/>
      <c r="C385" s="257"/>
      <c r="D385" s="226" t="s">
        <v>169</v>
      </c>
      <c r="E385" s="258" t="s">
        <v>19</v>
      </c>
      <c r="F385" s="259" t="s">
        <v>470</v>
      </c>
      <c r="G385" s="257"/>
      <c r="H385" s="260">
        <v>3</v>
      </c>
      <c r="I385" s="261"/>
      <c r="J385" s="257"/>
      <c r="K385" s="257"/>
      <c r="L385" s="262"/>
      <c r="M385" s="263"/>
      <c r="N385" s="264"/>
      <c r="O385" s="264"/>
      <c r="P385" s="264"/>
      <c r="Q385" s="264"/>
      <c r="R385" s="264"/>
      <c r="S385" s="264"/>
      <c r="T385" s="265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66" t="s">
        <v>169</v>
      </c>
      <c r="AU385" s="266" t="s">
        <v>80</v>
      </c>
      <c r="AV385" s="15" t="s">
        <v>165</v>
      </c>
      <c r="AW385" s="15" t="s">
        <v>171</v>
      </c>
      <c r="AX385" s="15" t="s">
        <v>78</v>
      </c>
      <c r="AY385" s="266" t="s">
        <v>158</v>
      </c>
    </row>
    <row r="386" s="2" customFormat="1" ht="14.4" customHeight="1">
      <c r="A386" s="40"/>
      <c r="B386" s="41"/>
      <c r="C386" s="206" t="s">
        <v>556</v>
      </c>
      <c r="D386" s="206" t="s">
        <v>160</v>
      </c>
      <c r="E386" s="207" t="s">
        <v>1465</v>
      </c>
      <c r="F386" s="208" t="s">
        <v>1466</v>
      </c>
      <c r="G386" s="209" t="s">
        <v>181</v>
      </c>
      <c r="H386" s="210">
        <v>2835</v>
      </c>
      <c r="I386" s="211"/>
      <c r="J386" s="212">
        <f>ROUND(I386*H386,2)</f>
        <v>0</v>
      </c>
      <c r="K386" s="208" t="s">
        <v>164</v>
      </c>
      <c r="L386" s="46"/>
      <c r="M386" s="213" t="s">
        <v>19</v>
      </c>
      <c r="N386" s="214" t="s">
        <v>41</v>
      </c>
      <c r="O386" s="86"/>
      <c r="P386" s="215">
        <f>O386*H386</f>
        <v>0</v>
      </c>
      <c r="Q386" s="215">
        <v>0</v>
      </c>
      <c r="R386" s="215">
        <f>Q386*H386</f>
        <v>0</v>
      </c>
      <c r="S386" s="215">
        <v>0</v>
      </c>
      <c r="T386" s="216">
        <f>S386*H386</f>
        <v>0</v>
      </c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R386" s="217" t="s">
        <v>165</v>
      </c>
      <c r="AT386" s="217" t="s">
        <v>160</v>
      </c>
      <c r="AU386" s="217" t="s">
        <v>80</v>
      </c>
      <c r="AY386" s="19" t="s">
        <v>158</v>
      </c>
      <c r="BE386" s="218">
        <f>IF(N386="základní",J386,0)</f>
        <v>0</v>
      </c>
      <c r="BF386" s="218">
        <f>IF(N386="snížená",J386,0)</f>
        <v>0</v>
      </c>
      <c r="BG386" s="218">
        <f>IF(N386="zákl. přenesená",J386,0)</f>
        <v>0</v>
      </c>
      <c r="BH386" s="218">
        <f>IF(N386="sníž. přenesená",J386,0)</f>
        <v>0</v>
      </c>
      <c r="BI386" s="218">
        <f>IF(N386="nulová",J386,0)</f>
        <v>0</v>
      </c>
      <c r="BJ386" s="19" t="s">
        <v>78</v>
      </c>
      <c r="BK386" s="218">
        <f>ROUND(I386*H386,2)</f>
        <v>0</v>
      </c>
      <c r="BL386" s="19" t="s">
        <v>165</v>
      </c>
      <c r="BM386" s="217" t="s">
        <v>1467</v>
      </c>
    </row>
    <row r="387" s="2" customFormat="1">
      <c r="A387" s="40"/>
      <c r="B387" s="41"/>
      <c r="C387" s="42"/>
      <c r="D387" s="219" t="s">
        <v>167</v>
      </c>
      <c r="E387" s="42"/>
      <c r="F387" s="220" t="s">
        <v>1468</v>
      </c>
      <c r="G387" s="42"/>
      <c r="H387" s="42"/>
      <c r="I387" s="221"/>
      <c r="J387" s="42"/>
      <c r="K387" s="42"/>
      <c r="L387" s="46"/>
      <c r="M387" s="222"/>
      <c r="N387" s="223"/>
      <c r="O387" s="86"/>
      <c r="P387" s="86"/>
      <c r="Q387" s="86"/>
      <c r="R387" s="86"/>
      <c r="S387" s="86"/>
      <c r="T387" s="87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T387" s="19" t="s">
        <v>167</v>
      </c>
      <c r="AU387" s="19" t="s">
        <v>80</v>
      </c>
    </row>
    <row r="388" s="13" customFormat="1">
      <c r="A388" s="13"/>
      <c r="B388" s="224"/>
      <c r="C388" s="225"/>
      <c r="D388" s="226" t="s">
        <v>169</v>
      </c>
      <c r="E388" s="227" t="s">
        <v>19</v>
      </c>
      <c r="F388" s="228" t="s">
        <v>1439</v>
      </c>
      <c r="G388" s="225"/>
      <c r="H388" s="227" t="s">
        <v>19</v>
      </c>
      <c r="I388" s="229"/>
      <c r="J388" s="225"/>
      <c r="K388" s="225"/>
      <c r="L388" s="230"/>
      <c r="M388" s="231"/>
      <c r="N388" s="232"/>
      <c r="O388" s="232"/>
      <c r="P388" s="232"/>
      <c r="Q388" s="232"/>
      <c r="R388" s="232"/>
      <c r="S388" s="232"/>
      <c r="T388" s="23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34" t="s">
        <v>169</v>
      </c>
      <c r="AU388" s="234" t="s">
        <v>80</v>
      </c>
      <c r="AV388" s="13" t="s">
        <v>78</v>
      </c>
      <c r="AW388" s="13" t="s">
        <v>171</v>
      </c>
      <c r="AX388" s="13" t="s">
        <v>70</v>
      </c>
      <c r="AY388" s="234" t="s">
        <v>158</v>
      </c>
    </row>
    <row r="389" s="14" customFormat="1">
      <c r="A389" s="14"/>
      <c r="B389" s="235"/>
      <c r="C389" s="236"/>
      <c r="D389" s="226" t="s">
        <v>169</v>
      </c>
      <c r="E389" s="237" t="s">
        <v>19</v>
      </c>
      <c r="F389" s="238" t="s">
        <v>1440</v>
      </c>
      <c r="G389" s="236"/>
      <c r="H389" s="239">
        <v>2835</v>
      </c>
      <c r="I389" s="240"/>
      <c r="J389" s="236"/>
      <c r="K389" s="236"/>
      <c r="L389" s="241"/>
      <c r="M389" s="242"/>
      <c r="N389" s="243"/>
      <c r="O389" s="243"/>
      <c r="P389" s="243"/>
      <c r="Q389" s="243"/>
      <c r="R389" s="243"/>
      <c r="S389" s="243"/>
      <c r="T389" s="24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45" t="s">
        <v>169</v>
      </c>
      <c r="AU389" s="245" t="s">
        <v>80</v>
      </c>
      <c r="AV389" s="14" t="s">
        <v>80</v>
      </c>
      <c r="AW389" s="14" t="s">
        <v>171</v>
      </c>
      <c r="AX389" s="14" t="s">
        <v>70</v>
      </c>
      <c r="AY389" s="245" t="s">
        <v>158</v>
      </c>
    </row>
    <row r="390" s="15" customFormat="1">
      <c r="A390" s="15"/>
      <c r="B390" s="256"/>
      <c r="C390" s="257"/>
      <c r="D390" s="226" t="s">
        <v>169</v>
      </c>
      <c r="E390" s="258" t="s">
        <v>19</v>
      </c>
      <c r="F390" s="259" t="s">
        <v>470</v>
      </c>
      <c r="G390" s="257"/>
      <c r="H390" s="260">
        <v>2835</v>
      </c>
      <c r="I390" s="261"/>
      <c r="J390" s="257"/>
      <c r="K390" s="257"/>
      <c r="L390" s="262"/>
      <c r="M390" s="263"/>
      <c r="N390" s="264"/>
      <c r="O390" s="264"/>
      <c r="P390" s="264"/>
      <c r="Q390" s="264"/>
      <c r="R390" s="264"/>
      <c r="S390" s="264"/>
      <c r="T390" s="26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66" t="s">
        <v>169</v>
      </c>
      <c r="AU390" s="266" t="s">
        <v>80</v>
      </c>
      <c r="AV390" s="15" t="s">
        <v>165</v>
      </c>
      <c r="AW390" s="15" t="s">
        <v>171</v>
      </c>
      <c r="AX390" s="15" t="s">
        <v>78</v>
      </c>
      <c r="AY390" s="266" t="s">
        <v>158</v>
      </c>
    </row>
    <row r="391" s="2" customFormat="1" ht="14.4" customHeight="1">
      <c r="A391" s="40"/>
      <c r="B391" s="41"/>
      <c r="C391" s="206" t="s">
        <v>560</v>
      </c>
      <c r="D391" s="206" t="s">
        <v>160</v>
      </c>
      <c r="E391" s="207" t="s">
        <v>503</v>
      </c>
      <c r="F391" s="208" t="s">
        <v>504</v>
      </c>
      <c r="G391" s="209" t="s">
        <v>505</v>
      </c>
      <c r="H391" s="210">
        <v>2</v>
      </c>
      <c r="I391" s="211"/>
      <c r="J391" s="212">
        <f>ROUND(I391*H391,2)</f>
        <v>0</v>
      </c>
      <c r="K391" s="208" t="s">
        <v>164</v>
      </c>
      <c r="L391" s="46"/>
      <c r="M391" s="213" t="s">
        <v>19</v>
      </c>
      <c r="N391" s="214" t="s">
        <v>41</v>
      </c>
      <c r="O391" s="86"/>
      <c r="P391" s="215">
        <f>O391*H391</f>
        <v>0</v>
      </c>
      <c r="Q391" s="215">
        <v>0.45937</v>
      </c>
      <c r="R391" s="215">
        <f>Q391*H391</f>
        <v>0.91874</v>
      </c>
      <c r="S391" s="215">
        <v>0</v>
      </c>
      <c r="T391" s="216">
        <f>S391*H391</f>
        <v>0</v>
      </c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R391" s="217" t="s">
        <v>165</v>
      </c>
      <c r="AT391" s="217" t="s">
        <v>160</v>
      </c>
      <c r="AU391" s="217" t="s">
        <v>80</v>
      </c>
      <c r="AY391" s="19" t="s">
        <v>158</v>
      </c>
      <c r="BE391" s="218">
        <f>IF(N391="základní",J391,0)</f>
        <v>0</v>
      </c>
      <c r="BF391" s="218">
        <f>IF(N391="snížená",J391,0)</f>
        <v>0</v>
      </c>
      <c r="BG391" s="218">
        <f>IF(N391="zákl. přenesená",J391,0)</f>
        <v>0</v>
      </c>
      <c r="BH391" s="218">
        <f>IF(N391="sníž. přenesená",J391,0)</f>
        <v>0</v>
      </c>
      <c r="BI391" s="218">
        <f>IF(N391="nulová",J391,0)</f>
        <v>0</v>
      </c>
      <c r="BJ391" s="19" t="s">
        <v>78</v>
      </c>
      <c r="BK391" s="218">
        <f>ROUND(I391*H391,2)</f>
        <v>0</v>
      </c>
      <c r="BL391" s="19" t="s">
        <v>165</v>
      </c>
      <c r="BM391" s="217" t="s">
        <v>1469</v>
      </c>
    </row>
    <row r="392" s="2" customFormat="1">
      <c r="A392" s="40"/>
      <c r="B392" s="41"/>
      <c r="C392" s="42"/>
      <c r="D392" s="219" t="s">
        <v>167</v>
      </c>
      <c r="E392" s="42"/>
      <c r="F392" s="220" t="s">
        <v>507</v>
      </c>
      <c r="G392" s="42"/>
      <c r="H392" s="42"/>
      <c r="I392" s="221"/>
      <c r="J392" s="42"/>
      <c r="K392" s="42"/>
      <c r="L392" s="46"/>
      <c r="M392" s="222"/>
      <c r="N392" s="223"/>
      <c r="O392" s="86"/>
      <c r="P392" s="86"/>
      <c r="Q392" s="86"/>
      <c r="R392" s="86"/>
      <c r="S392" s="86"/>
      <c r="T392" s="87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T392" s="19" t="s">
        <v>167</v>
      </c>
      <c r="AU392" s="19" t="s">
        <v>80</v>
      </c>
    </row>
    <row r="393" s="13" customFormat="1">
      <c r="A393" s="13"/>
      <c r="B393" s="224"/>
      <c r="C393" s="225"/>
      <c r="D393" s="226" t="s">
        <v>169</v>
      </c>
      <c r="E393" s="227" t="s">
        <v>19</v>
      </c>
      <c r="F393" s="228" t="s">
        <v>1439</v>
      </c>
      <c r="G393" s="225"/>
      <c r="H393" s="227" t="s">
        <v>19</v>
      </c>
      <c r="I393" s="229"/>
      <c r="J393" s="225"/>
      <c r="K393" s="225"/>
      <c r="L393" s="230"/>
      <c r="M393" s="231"/>
      <c r="N393" s="232"/>
      <c r="O393" s="232"/>
      <c r="P393" s="232"/>
      <c r="Q393" s="232"/>
      <c r="R393" s="232"/>
      <c r="S393" s="232"/>
      <c r="T393" s="23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34" t="s">
        <v>169</v>
      </c>
      <c r="AU393" s="234" t="s">
        <v>80</v>
      </c>
      <c r="AV393" s="13" t="s">
        <v>78</v>
      </c>
      <c r="AW393" s="13" t="s">
        <v>171</v>
      </c>
      <c r="AX393" s="13" t="s">
        <v>70</v>
      </c>
      <c r="AY393" s="234" t="s">
        <v>158</v>
      </c>
    </row>
    <row r="394" s="14" customFormat="1">
      <c r="A394" s="14"/>
      <c r="B394" s="235"/>
      <c r="C394" s="236"/>
      <c r="D394" s="226" t="s">
        <v>169</v>
      </c>
      <c r="E394" s="237" t="s">
        <v>19</v>
      </c>
      <c r="F394" s="238" t="s">
        <v>508</v>
      </c>
      <c r="G394" s="236"/>
      <c r="H394" s="239">
        <v>2</v>
      </c>
      <c r="I394" s="240"/>
      <c r="J394" s="236"/>
      <c r="K394" s="236"/>
      <c r="L394" s="241"/>
      <c r="M394" s="242"/>
      <c r="N394" s="243"/>
      <c r="O394" s="243"/>
      <c r="P394" s="243"/>
      <c r="Q394" s="243"/>
      <c r="R394" s="243"/>
      <c r="S394" s="243"/>
      <c r="T394" s="24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45" t="s">
        <v>169</v>
      </c>
      <c r="AU394" s="245" t="s">
        <v>80</v>
      </c>
      <c r="AV394" s="14" t="s">
        <v>80</v>
      </c>
      <c r="AW394" s="14" t="s">
        <v>171</v>
      </c>
      <c r="AX394" s="14" t="s">
        <v>70</v>
      </c>
      <c r="AY394" s="245" t="s">
        <v>158</v>
      </c>
    </row>
    <row r="395" s="15" customFormat="1">
      <c r="A395" s="15"/>
      <c r="B395" s="256"/>
      <c r="C395" s="257"/>
      <c r="D395" s="226" t="s">
        <v>169</v>
      </c>
      <c r="E395" s="258" t="s">
        <v>19</v>
      </c>
      <c r="F395" s="259" t="s">
        <v>470</v>
      </c>
      <c r="G395" s="257"/>
      <c r="H395" s="260">
        <v>2</v>
      </c>
      <c r="I395" s="261"/>
      <c r="J395" s="257"/>
      <c r="K395" s="257"/>
      <c r="L395" s="262"/>
      <c r="M395" s="263"/>
      <c r="N395" s="264"/>
      <c r="O395" s="264"/>
      <c r="P395" s="264"/>
      <c r="Q395" s="264"/>
      <c r="R395" s="264"/>
      <c r="S395" s="264"/>
      <c r="T395" s="26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66" t="s">
        <v>169</v>
      </c>
      <c r="AU395" s="266" t="s">
        <v>80</v>
      </c>
      <c r="AV395" s="15" t="s">
        <v>165</v>
      </c>
      <c r="AW395" s="15" t="s">
        <v>171</v>
      </c>
      <c r="AX395" s="15" t="s">
        <v>78</v>
      </c>
      <c r="AY395" s="266" t="s">
        <v>158</v>
      </c>
    </row>
    <row r="396" s="2" customFormat="1" ht="22.2" customHeight="1">
      <c r="A396" s="40"/>
      <c r="B396" s="41"/>
      <c r="C396" s="206" t="s">
        <v>564</v>
      </c>
      <c r="D396" s="206" t="s">
        <v>160</v>
      </c>
      <c r="E396" s="207" t="s">
        <v>583</v>
      </c>
      <c r="F396" s="208" t="s">
        <v>1470</v>
      </c>
      <c r="G396" s="209" t="s">
        <v>505</v>
      </c>
      <c r="H396" s="210">
        <v>1</v>
      </c>
      <c r="I396" s="211"/>
      <c r="J396" s="212">
        <f>ROUND(I396*H396,2)</f>
        <v>0</v>
      </c>
      <c r="K396" s="208" t="s">
        <v>164</v>
      </c>
      <c r="L396" s="46"/>
      <c r="M396" s="213" t="s">
        <v>19</v>
      </c>
      <c r="N396" s="214" t="s">
        <v>41</v>
      </c>
      <c r="O396" s="86"/>
      <c r="P396" s="215">
        <f>O396*H396</f>
        <v>0</v>
      </c>
      <c r="Q396" s="215">
        <v>0.089999999999999997</v>
      </c>
      <c r="R396" s="215">
        <f>Q396*H396</f>
        <v>0.089999999999999997</v>
      </c>
      <c r="S396" s="215">
        <v>0</v>
      </c>
      <c r="T396" s="216">
        <f>S396*H396</f>
        <v>0</v>
      </c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R396" s="217" t="s">
        <v>165</v>
      </c>
      <c r="AT396" s="217" t="s">
        <v>160</v>
      </c>
      <c r="AU396" s="217" t="s">
        <v>80</v>
      </c>
      <c r="AY396" s="19" t="s">
        <v>158</v>
      </c>
      <c r="BE396" s="218">
        <f>IF(N396="základní",J396,0)</f>
        <v>0</v>
      </c>
      <c r="BF396" s="218">
        <f>IF(N396="snížená",J396,0)</f>
        <v>0</v>
      </c>
      <c r="BG396" s="218">
        <f>IF(N396="zákl. přenesená",J396,0)</f>
        <v>0</v>
      </c>
      <c r="BH396" s="218">
        <f>IF(N396="sníž. přenesená",J396,0)</f>
        <v>0</v>
      </c>
      <c r="BI396" s="218">
        <f>IF(N396="nulová",J396,0)</f>
        <v>0</v>
      </c>
      <c r="BJ396" s="19" t="s">
        <v>78</v>
      </c>
      <c r="BK396" s="218">
        <f>ROUND(I396*H396,2)</f>
        <v>0</v>
      </c>
      <c r="BL396" s="19" t="s">
        <v>165</v>
      </c>
      <c r="BM396" s="217" t="s">
        <v>1471</v>
      </c>
    </row>
    <row r="397" s="2" customFormat="1">
      <c r="A397" s="40"/>
      <c r="B397" s="41"/>
      <c r="C397" s="42"/>
      <c r="D397" s="219" t="s">
        <v>167</v>
      </c>
      <c r="E397" s="42"/>
      <c r="F397" s="220" t="s">
        <v>586</v>
      </c>
      <c r="G397" s="42"/>
      <c r="H397" s="42"/>
      <c r="I397" s="221"/>
      <c r="J397" s="42"/>
      <c r="K397" s="42"/>
      <c r="L397" s="46"/>
      <c r="M397" s="222"/>
      <c r="N397" s="223"/>
      <c r="O397" s="86"/>
      <c r="P397" s="86"/>
      <c r="Q397" s="86"/>
      <c r="R397" s="86"/>
      <c r="S397" s="86"/>
      <c r="T397" s="87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T397" s="19" t="s">
        <v>167</v>
      </c>
      <c r="AU397" s="19" t="s">
        <v>80</v>
      </c>
    </row>
    <row r="398" s="14" customFormat="1">
      <c r="A398" s="14"/>
      <c r="B398" s="235"/>
      <c r="C398" s="236"/>
      <c r="D398" s="226" t="s">
        <v>169</v>
      </c>
      <c r="E398" s="237" t="s">
        <v>19</v>
      </c>
      <c r="F398" s="238" t="s">
        <v>1472</v>
      </c>
      <c r="G398" s="236"/>
      <c r="H398" s="239">
        <v>1</v>
      </c>
      <c r="I398" s="240"/>
      <c r="J398" s="236"/>
      <c r="K398" s="236"/>
      <c r="L398" s="241"/>
      <c r="M398" s="242"/>
      <c r="N398" s="243"/>
      <c r="O398" s="243"/>
      <c r="P398" s="243"/>
      <c r="Q398" s="243"/>
      <c r="R398" s="243"/>
      <c r="S398" s="243"/>
      <c r="T398" s="24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45" t="s">
        <v>169</v>
      </c>
      <c r="AU398" s="245" t="s">
        <v>80</v>
      </c>
      <c r="AV398" s="14" t="s">
        <v>80</v>
      </c>
      <c r="AW398" s="14" t="s">
        <v>171</v>
      </c>
      <c r="AX398" s="14" t="s">
        <v>70</v>
      </c>
      <c r="AY398" s="245" t="s">
        <v>158</v>
      </c>
    </row>
    <row r="399" s="2" customFormat="1" ht="14.4" customHeight="1">
      <c r="A399" s="40"/>
      <c r="B399" s="41"/>
      <c r="C399" s="246" t="s">
        <v>569</v>
      </c>
      <c r="D399" s="246" t="s">
        <v>400</v>
      </c>
      <c r="E399" s="247" t="s">
        <v>1473</v>
      </c>
      <c r="F399" s="248" t="s">
        <v>1474</v>
      </c>
      <c r="G399" s="249" t="s">
        <v>505</v>
      </c>
      <c r="H399" s="250">
        <v>1</v>
      </c>
      <c r="I399" s="251"/>
      <c r="J399" s="252">
        <f>ROUND(I399*H399,2)</f>
        <v>0</v>
      </c>
      <c r="K399" s="248" t="s">
        <v>19</v>
      </c>
      <c r="L399" s="253"/>
      <c r="M399" s="254" t="s">
        <v>19</v>
      </c>
      <c r="N399" s="255" t="s">
        <v>41</v>
      </c>
      <c r="O399" s="86"/>
      <c r="P399" s="215">
        <f>O399*H399</f>
        <v>0</v>
      </c>
      <c r="Q399" s="215">
        <v>0.19600000000000001</v>
      </c>
      <c r="R399" s="215">
        <f>Q399*H399</f>
        <v>0.19600000000000001</v>
      </c>
      <c r="S399" s="215">
        <v>0</v>
      </c>
      <c r="T399" s="216">
        <f>S399*H399</f>
        <v>0</v>
      </c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R399" s="217" t="s">
        <v>215</v>
      </c>
      <c r="AT399" s="217" t="s">
        <v>400</v>
      </c>
      <c r="AU399" s="217" t="s">
        <v>80</v>
      </c>
      <c r="AY399" s="19" t="s">
        <v>158</v>
      </c>
      <c r="BE399" s="218">
        <f>IF(N399="základní",J399,0)</f>
        <v>0</v>
      </c>
      <c r="BF399" s="218">
        <f>IF(N399="snížená",J399,0)</f>
        <v>0</v>
      </c>
      <c r="BG399" s="218">
        <f>IF(N399="zákl. přenesená",J399,0)</f>
        <v>0</v>
      </c>
      <c r="BH399" s="218">
        <f>IF(N399="sníž. přenesená",J399,0)</f>
        <v>0</v>
      </c>
      <c r="BI399" s="218">
        <f>IF(N399="nulová",J399,0)</f>
        <v>0</v>
      </c>
      <c r="BJ399" s="19" t="s">
        <v>78</v>
      </c>
      <c r="BK399" s="218">
        <f>ROUND(I399*H399,2)</f>
        <v>0</v>
      </c>
      <c r="BL399" s="19" t="s">
        <v>165</v>
      </c>
      <c r="BM399" s="217" t="s">
        <v>1475</v>
      </c>
    </row>
    <row r="400" s="2" customFormat="1">
      <c r="A400" s="40"/>
      <c r="B400" s="41"/>
      <c r="C400" s="42"/>
      <c r="D400" s="226" t="s">
        <v>1476</v>
      </c>
      <c r="E400" s="42"/>
      <c r="F400" s="271" t="s">
        <v>1477</v>
      </c>
      <c r="G400" s="42"/>
      <c r="H400" s="42"/>
      <c r="I400" s="221"/>
      <c r="J400" s="42"/>
      <c r="K400" s="42"/>
      <c r="L400" s="46"/>
      <c r="M400" s="222"/>
      <c r="N400" s="223"/>
      <c r="O400" s="86"/>
      <c r="P400" s="86"/>
      <c r="Q400" s="86"/>
      <c r="R400" s="86"/>
      <c r="S400" s="86"/>
      <c r="T400" s="87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T400" s="19" t="s">
        <v>1476</v>
      </c>
      <c r="AU400" s="19" t="s">
        <v>80</v>
      </c>
    </row>
    <row r="401" s="2" customFormat="1" ht="14.4" customHeight="1">
      <c r="A401" s="40"/>
      <c r="B401" s="41"/>
      <c r="C401" s="206" t="s">
        <v>573</v>
      </c>
      <c r="D401" s="206" t="s">
        <v>160</v>
      </c>
      <c r="E401" s="207" t="s">
        <v>890</v>
      </c>
      <c r="F401" s="208" t="s">
        <v>1251</v>
      </c>
      <c r="G401" s="209" t="s">
        <v>181</v>
      </c>
      <c r="H401" s="210">
        <v>2845</v>
      </c>
      <c r="I401" s="211"/>
      <c r="J401" s="212">
        <f>ROUND(I401*H401,2)</f>
        <v>0</v>
      </c>
      <c r="K401" s="208" t="s">
        <v>164</v>
      </c>
      <c r="L401" s="46"/>
      <c r="M401" s="213" t="s">
        <v>19</v>
      </c>
      <c r="N401" s="214" t="s">
        <v>41</v>
      </c>
      <c r="O401" s="86"/>
      <c r="P401" s="215">
        <f>O401*H401</f>
        <v>0</v>
      </c>
      <c r="Q401" s="215">
        <v>0.00019000000000000001</v>
      </c>
      <c r="R401" s="215">
        <f>Q401*H401</f>
        <v>0.54054999999999997</v>
      </c>
      <c r="S401" s="215">
        <v>0</v>
      </c>
      <c r="T401" s="216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17" t="s">
        <v>165</v>
      </c>
      <c r="AT401" s="217" t="s">
        <v>160</v>
      </c>
      <c r="AU401" s="217" t="s">
        <v>80</v>
      </c>
      <c r="AY401" s="19" t="s">
        <v>158</v>
      </c>
      <c r="BE401" s="218">
        <f>IF(N401="základní",J401,0)</f>
        <v>0</v>
      </c>
      <c r="BF401" s="218">
        <f>IF(N401="snížená",J401,0)</f>
        <v>0</v>
      </c>
      <c r="BG401" s="218">
        <f>IF(N401="zákl. přenesená",J401,0)</f>
        <v>0</v>
      </c>
      <c r="BH401" s="218">
        <f>IF(N401="sníž. přenesená",J401,0)</f>
        <v>0</v>
      </c>
      <c r="BI401" s="218">
        <f>IF(N401="nulová",J401,0)</f>
        <v>0</v>
      </c>
      <c r="BJ401" s="19" t="s">
        <v>78</v>
      </c>
      <c r="BK401" s="218">
        <f>ROUND(I401*H401,2)</f>
        <v>0</v>
      </c>
      <c r="BL401" s="19" t="s">
        <v>165</v>
      </c>
      <c r="BM401" s="217" t="s">
        <v>1478</v>
      </c>
    </row>
    <row r="402" s="2" customFormat="1">
      <c r="A402" s="40"/>
      <c r="B402" s="41"/>
      <c r="C402" s="42"/>
      <c r="D402" s="219" t="s">
        <v>167</v>
      </c>
      <c r="E402" s="42"/>
      <c r="F402" s="220" t="s">
        <v>893</v>
      </c>
      <c r="G402" s="42"/>
      <c r="H402" s="42"/>
      <c r="I402" s="221"/>
      <c r="J402" s="42"/>
      <c r="K402" s="42"/>
      <c r="L402" s="46"/>
      <c r="M402" s="222"/>
      <c r="N402" s="223"/>
      <c r="O402" s="86"/>
      <c r="P402" s="86"/>
      <c r="Q402" s="86"/>
      <c r="R402" s="86"/>
      <c r="S402" s="86"/>
      <c r="T402" s="87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T402" s="19" t="s">
        <v>167</v>
      </c>
      <c r="AU402" s="19" t="s">
        <v>80</v>
      </c>
    </row>
    <row r="403" s="13" customFormat="1">
      <c r="A403" s="13"/>
      <c r="B403" s="224"/>
      <c r="C403" s="225"/>
      <c r="D403" s="226" t="s">
        <v>169</v>
      </c>
      <c r="E403" s="227" t="s">
        <v>19</v>
      </c>
      <c r="F403" s="228" t="s">
        <v>1439</v>
      </c>
      <c r="G403" s="225"/>
      <c r="H403" s="227" t="s">
        <v>19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34" t="s">
        <v>169</v>
      </c>
      <c r="AU403" s="234" t="s">
        <v>80</v>
      </c>
      <c r="AV403" s="13" t="s">
        <v>78</v>
      </c>
      <c r="AW403" s="13" t="s">
        <v>171</v>
      </c>
      <c r="AX403" s="13" t="s">
        <v>70</v>
      </c>
      <c r="AY403" s="234" t="s">
        <v>158</v>
      </c>
    </row>
    <row r="404" s="14" customFormat="1">
      <c r="A404" s="14"/>
      <c r="B404" s="235"/>
      <c r="C404" s="236"/>
      <c r="D404" s="226" t="s">
        <v>169</v>
      </c>
      <c r="E404" s="237" t="s">
        <v>19</v>
      </c>
      <c r="F404" s="238" t="s">
        <v>1479</v>
      </c>
      <c r="G404" s="236"/>
      <c r="H404" s="239">
        <v>2845</v>
      </c>
      <c r="I404" s="240"/>
      <c r="J404" s="236"/>
      <c r="K404" s="236"/>
      <c r="L404" s="241"/>
      <c r="M404" s="242"/>
      <c r="N404" s="243"/>
      <c r="O404" s="243"/>
      <c r="P404" s="243"/>
      <c r="Q404" s="243"/>
      <c r="R404" s="243"/>
      <c r="S404" s="243"/>
      <c r="T404" s="24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45" t="s">
        <v>169</v>
      </c>
      <c r="AU404" s="245" t="s">
        <v>80</v>
      </c>
      <c r="AV404" s="14" t="s">
        <v>80</v>
      </c>
      <c r="AW404" s="14" t="s">
        <v>171</v>
      </c>
      <c r="AX404" s="14" t="s">
        <v>70</v>
      </c>
      <c r="AY404" s="245" t="s">
        <v>158</v>
      </c>
    </row>
    <row r="405" s="15" customFormat="1">
      <c r="A405" s="15"/>
      <c r="B405" s="256"/>
      <c r="C405" s="257"/>
      <c r="D405" s="226" t="s">
        <v>169</v>
      </c>
      <c r="E405" s="258" t="s">
        <v>19</v>
      </c>
      <c r="F405" s="259" t="s">
        <v>470</v>
      </c>
      <c r="G405" s="257"/>
      <c r="H405" s="260">
        <v>2845</v>
      </c>
      <c r="I405" s="261"/>
      <c r="J405" s="257"/>
      <c r="K405" s="257"/>
      <c r="L405" s="262"/>
      <c r="M405" s="263"/>
      <c r="N405" s="264"/>
      <c r="O405" s="264"/>
      <c r="P405" s="264"/>
      <c r="Q405" s="264"/>
      <c r="R405" s="264"/>
      <c r="S405" s="264"/>
      <c r="T405" s="265"/>
      <c r="U405" s="15"/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T405" s="266" t="s">
        <v>169</v>
      </c>
      <c r="AU405" s="266" t="s">
        <v>80</v>
      </c>
      <c r="AV405" s="15" t="s">
        <v>165</v>
      </c>
      <c r="AW405" s="15" t="s">
        <v>171</v>
      </c>
      <c r="AX405" s="15" t="s">
        <v>78</v>
      </c>
      <c r="AY405" s="266" t="s">
        <v>158</v>
      </c>
    </row>
    <row r="406" s="2" customFormat="1" ht="14.4" customHeight="1">
      <c r="A406" s="40"/>
      <c r="B406" s="41"/>
      <c r="C406" s="206" t="s">
        <v>578</v>
      </c>
      <c r="D406" s="206" t="s">
        <v>160</v>
      </c>
      <c r="E406" s="207" t="s">
        <v>592</v>
      </c>
      <c r="F406" s="208" t="s">
        <v>1480</v>
      </c>
      <c r="G406" s="209" t="s">
        <v>181</v>
      </c>
      <c r="H406" s="210">
        <v>264</v>
      </c>
      <c r="I406" s="211"/>
      <c r="J406" s="212">
        <f>ROUND(I406*H406,2)</f>
        <v>0</v>
      </c>
      <c r="K406" s="208" t="s">
        <v>164</v>
      </c>
      <c r="L406" s="46"/>
      <c r="M406" s="213" t="s">
        <v>19</v>
      </c>
      <c r="N406" s="214" t="s">
        <v>41</v>
      </c>
      <c r="O406" s="86"/>
      <c r="P406" s="215">
        <f>O406*H406</f>
        <v>0</v>
      </c>
      <c r="Q406" s="215">
        <v>0.00012999999999999999</v>
      </c>
      <c r="R406" s="215">
        <f>Q406*H406</f>
        <v>0.034319999999999996</v>
      </c>
      <c r="S406" s="215">
        <v>0</v>
      </c>
      <c r="T406" s="216">
        <f>S406*H406</f>
        <v>0</v>
      </c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R406" s="217" t="s">
        <v>165</v>
      </c>
      <c r="AT406" s="217" t="s">
        <v>160</v>
      </c>
      <c r="AU406" s="217" t="s">
        <v>80</v>
      </c>
      <c r="AY406" s="19" t="s">
        <v>158</v>
      </c>
      <c r="BE406" s="218">
        <f>IF(N406="základní",J406,0)</f>
        <v>0</v>
      </c>
      <c r="BF406" s="218">
        <f>IF(N406="snížená",J406,0)</f>
        <v>0</v>
      </c>
      <c r="BG406" s="218">
        <f>IF(N406="zákl. přenesená",J406,0)</f>
        <v>0</v>
      </c>
      <c r="BH406" s="218">
        <f>IF(N406="sníž. přenesená",J406,0)</f>
        <v>0</v>
      </c>
      <c r="BI406" s="218">
        <f>IF(N406="nulová",J406,0)</f>
        <v>0</v>
      </c>
      <c r="BJ406" s="19" t="s">
        <v>78</v>
      </c>
      <c r="BK406" s="218">
        <f>ROUND(I406*H406,2)</f>
        <v>0</v>
      </c>
      <c r="BL406" s="19" t="s">
        <v>165</v>
      </c>
      <c r="BM406" s="217" t="s">
        <v>1481</v>
      </c>
    </row>
    <row r="407" s="2" customFormat="1">
      <c r="A407" s="40"/>
      <c r="B407" s="41"/>
      <c r="C407" s="42"/>
      <c r="D407" s="219" t="s">
        <v>167</v>
      </c>
      <c r="E407" s="42"/>
      <c r="F407" s="220" t="s">
        <v>595</v>
      </c>
      <c r="G407" s="42"/>
      <c r="H407" s="42"/>
      <c r="I407" s="221"/>
      <c r="J407" s="42"/>
      <c r="K407" s="42"/>
      <c r="L407" s="46"/>
      <c r="M407" s="222"/>
      <c r="N407" s="223"/>
      <c r="O407" s="86"/>
      <c r="P407" s="86"/>
      <c r="Q407" s="86"/>
      <c r="R407" s="86"/>
      <c r="S407" s="86"/>
      <c r="T407" s="87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T407" s="19" t="s">
        <v>167</v>
      </c>
      <c r="AU407" s="19" t="s">
        <v>80</v>
      </c>
    </row>
    <row r="408" s="13" customFormat="1">
      <c r="A408" s="13"/>
      <c r="B408" s="224"/>
      <c r="C408" s="225"/>
      <c r="D408" s="226" t="s">
        <v>169</v>
      </c>
      <c r="E408" s="227" t="s">
        <v>19</v>
      </c>
      <c r="F408" s="228" t="s">
        <v>1439</v>
      </c>
      <c r="G408" s="225"/>
      <c r="H408" s="227" t="s">
        <v>19</v>
      </c>
      <c r="I408" s="229"/>
      <c r="J408" s="225"/>
      <c r="K408" s="225"/>
      <c r="L408" s="230"/>
      <c r="M408" s="231"/>
      <c r="N408" s="232"/>
      <c r="O408" s="232"/>
      <c r="P408" s="232"/>
      <c r="Q408" s="232"/>
      <c r="R408" s="232"/>
      <c r="S408" s="232"/>
      <c r="T408" s="23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34" t="s">
        <v>169</v>
      </c>
      <c r="AU408" s="234" t="s">
        <v>80</v>
      </c>
      <c r="AV408" s="13" t="s">
        <v>78</v>
      </c>
      <c r="AW408" s="13" t="s">
        <v>171</v>
      </c>
      <c r="AX408" s="13" t="s">
        <v>70</v>
      </c>
      <c r="AY408" s="234" t="s">
        <v>158</v>
      </c>
    </row>
    <row r="409" s="14" customFormat="1">
      <c r="A409" s="14"/>
      <c r="B409" s="235"/>
      <c r="C409" s="236"/>
      <c r="D409" s="226" t="s">
        <v>169</v>
      </c>
      <c r="E409" s="237" t="s">
        <v>19</v>
      </c>
      <c r="F409" s="238" t="s">
        <v>1482</v>
      </c>
      <c r="G409" s="236"/>
      <c r="H409" s="239">
        <v>132</v>
      </c>
      <c r="I409" s="240"/>
      <c r="J409" s="236"/>
      <c r="K409" s="236"/>
      <c r="L409" s="241"/>
      <c r="M409" s="242"/>
      <c r="N409" s="243"/>
      <c r="O409" s="243"/>
      <c r="P409" s="243"/>
      <c r="Q409" s="243"/>
      <c r="R409" s="243"/>
      <c r="S409" s="243"/>
      <c r="T409" s="24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45" t="s">
        <v>169</v>
      </c>
      <c r="AU409" s="245" t="s">
        <v>80</v>
      </c>
      <c r="AV409" s="14" t="s">
        <v>80</v>
      </c>
      <c r="AW409" s="14" t="s">
        <v>171</v>
      </c>
      <c r="AX409" s="14" t="s">
        <v>70</v>
      </c>
      <c r="AY409" s="245" t="s">
        <v>158</v>
      </c>
    </row>
    <row r="410" s="15" customFormat="1">
      <c r="A410" s="15"/>
      <c r="B410" s="256"/>
      <c r="C410" s="257"/>
      <c r="D410" s="226" t="s">
        <v>169</v>
      </c>
      <c r="E410" s="258" t="s">
        <v>19</v>
      </c>
      <c r="F410" s="259" t="s">
        <v>470</v>
      </c>
      <c r="G410" s="257"/>
      <c r="H410" s="260">
        <v>132</v>
      </c>
      <c r="I410" s="261"/>
      <c r="J410" s="257"/>
      <c r="K410" s="257"/>
      <c r="L410" s="262"/>
      <c r="M410" s="263"/>
      <c r="N410" s="264"/>
      <c r="O410" s="264"/>
      <c r="P410" s="264"/>
      <c r="Q410" s="264"/>
      <c r="R410" s="264"/>
      <c r="S410" s="264"/>
      <c r="T410" s="265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66" t="s">
        <v>169</v>
      </c>
      <c r="AU410" s="266" t="s">
        <v>80</v>
      </c>
      <c r="AV410" s="15" t="s">
        <v>165</v>
      </c>
      <c r="AW410" s="15" t="s">
        <v>171</v>
      </c>
      <c r="AX410" s="15" t="s">
        <v>70</v>
      </c>
      <c r="AY410" s="266" t="s">
        <v>158</v>
      </c>
    </row>
    <row r="411" s="2" customFormat="1" ht="19.8" customHeight="1">
      <c r="A411" s="40"/>
      <c r="B411" s="41"/>
      <c r="C411" s="206" t="s">
        <v>582</v>
      </c>
      <c r="D411" s="206" t="s">
        <v>160</v>
      </c>
      <c r="E411" s="207" t="s">
        <v>1483</v>
      </c>
      <c r="F411" s="208" t="s">
        <v>1484</v>
      </c>
      <c r="G411" s="209" t="s">
        <v>181</v>
      </c>
      <c r="H411" s="210">
        <v>27.5</v>
      </c>
      <c r="I411" s="211"/>
      <c r="J411" s="212">
        <f>ROUND(I411*H411,2)</f>
        <v>0</v>
      </c>
      <c r="K411" s="208" t="s">
        <v>164</v>
      </c>
      <c r="L411" s="46"/>
      <c r="M411" s="213" t="s">
        <v>19</v>
      </c>
      <c r="N411" s="214" t="s">
        <v>41</v>
      </c>
      <c r="O411" s="86"/>
      <c r="P411" s="215">
        <f>O411*H411</f>
        <v>0</v>
      </c>
      <c r="Q411" s="215">
        <v>0</v>
      </c>
      <c r="R411" s="215">
        <f>Q411*H411</f>
        <v>0</v>
      </c>
      <c r="S411" s="215">
        <v>0</v>
      </c>
      <c r="T411" s="216">
        <f>S411*H411</f>
        <v>0</v>
      </c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R411" s="217" t="s">
        <v>165</v>
      </c>
      <c r="AT411" s="217" t="s">
        <v>160</v>
      </c>
      <c r="AU411" s="217" t="s">
        <v>80</v>
      </c>
      <c r="AY411" s="19" t="s">
        <v>158</v>
      </c>
      <c r="BE411" s="218">
        <f>IF(N411="základní",J411,0)</f>
        <v>0</v>
      </c>
      <c r="BF411" s="218">
        <f>IF(N411="snížená",J411,0)</f>
        <v>0</v>
      </c>
      <c r="BG411" s="218">
        <f>IF(N411="zákl. přenesená",J411,0)</f>
        <v>0</v>
      </c>
      <c r="BH411" s="218">
        <f>IF(N411="sníž. přenesená",J411,0)</f>
        <v>0</v>
      </c>
      <c r="BI411" s="218">
        <f>IF(N411="nulová",J411,0)</f>
        <v>0</v>
      </c>
      <c r="BJ411" s="19" t="s">
        <v>78</v>
      </c>
      <c r="BK411" s="218">
        <f>ROUND(I411*H411,2)</f>
        <v>0</v>
      </c>
      <c r="BL411" s="19" t="s">
        <v>165</v>
      </c>
      <c r="BM411" s="217" t="s">
        <v>1485</v>
      </c>
    </row>
    <row r="412" s="2" customFormat="1">
      <c r="A412" s="40"/>
      <c r="B412" s="41"/>
      <c r="C412" s="42"/>
      <c r="D412" s="219" t="s">
        <v>167</v>
      </c>
      <c r="E412" s="42"/>
      <c r="F412" s="220" t="s">
        <v>1486</v>
      </c>
      <c r="G412" s="42"/>
      <c r="H412" s="42"/>
      <c r="I412" s="221"/>
      <c r="J412" s="42"/>
      <c r="K412" s="42"/>
      <c r="L412" s="46"/>
      <c r="M412" s="222"/>
      <c r="N412" s="223"/>
      <c r="O412" s="86"/>
      <c r="P412" s="86"/>
      <c r="Q412" s="86"/>
      <c r="R412" s="86"/>
      <c r="S412" s="86"/>
      <c r="T412" s="87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T412" s="19" t="s">
        <v>167</v>
      </c>
      <c r="AU412" s="19" t="s">
        <v>80</v>
      </c>
    </row>
    <row r="413" s="13" customFormat="1">
      <c r="A413" s="13"/>
      <c r="B413" s="224"/>
      <c r="C413" s="225"/>
      <c r="D413" s="226" t="s">
        <v>169</v>
      </c>
      <c r="E413" s="227" t="s">
        <v>19</v>
      </c>
      <c r="F413" s="228" t="s">
        <v>1439</v>
      </c>
      <c r="G413" s="225"/>
      <c r="H413" s="227" t="s">
        <v>19</v>
      </c>
      <c r="I413" s="229"/>
      <c r="J413" s="225"/>
      <c r="K413" s="225"/>
      <c r="L413" s="230"/>
      <c r="M413" s="231"/>
      <c r="N413" s="232"/>
      <c r="O413" s="232"/>
      <c r="P413" s="232"/>
      <c r="Q413" s="232"/>
      <c r="R413" s="232"/>
      <c r="S413" s="232"/>
      <c r="T413" s="23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34" t="s">
        <v>169</v>
      </c>
      <c r="AU413" s="234" t="s">
        <v>80</v>
      </c>
      <c r="AV413" s="13" t="s">
        <v>78</v>
      </c>
      <c r="AW413" s="13" t="s">
        <v>171</v>
      </c>
      <c r="AX413" s="13" t="s">
        <v>70</v>
      </c>
      <c r="AY413" s="234" t="s">
        <v>158</v>
      </c>
    </row>
    <row r="414" s="13" customFormat="1">
      <c r="A414" s="13"/>
      <c r="B414" s="224"/>
      <c r="C414" s="225"/>
      <c r="D414" s="226" t="s">
        <v>169</v>
      </c>
      <c r="E414" s="227" t="s">
        <v>19</v>
      </c>
      <c r="F414" s="228" t="s">
        <v>1223</v>
      </c>
      <c r="G414" s="225"/>
      <c r="H414" s="227" t="s">
        <v>19</v>
      </c>
      <c r="I414" s="229"/>
      <c r="J414" s="225"/>
      <c r="K414" s="225"/>
      <c r="L414" s="230"/>
      <c r="M414" s="231"/>
      <c r="N414" s="232"/>
      <c r="O414" s="232"/>
      <c r="P414" s="232"/>
      <c r="Q414" s="232"/>
      <c r="R414" s="232"/>
      <c r="S414" s="232"/>
      <c r="T414" s="23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34" t="s">
        <v>169</v>
      </c>
      <c r="AU414" s="234" t="s">
        <v>80</v>
      </c>
      <c r="AV414" s="13" t="s">
        <v>78</v>
      </c>
      <c r="AW414" s="13" t="s">
        <v>171</v>
      </c>
      <c r="AX414" s="13" t="s">
        <v>70</v>
      </c>
      <c r="AY414" s="234" t="s">
        <v>158</v>
      </c>
    </row>
    <row r="415" s="14" customFormat="1">
      <c r="A415" s="14"/>
      <c r="B415" s="235"/>
      <c r="C415" s="236"/>
      <c r="D415" s="226" t="s">
        <v>169</v>
      </c>
      <c r="E415" s="237" t="s">
        <v>19</v>
      </c>
      <c r="F415" s="238" t="s">
        <v>1487</v>
      </c>
      <c r="G415" s="236"/>
      <c r="H415" s="239">
        <v>21.5</v>
      </c>
      <c r="I415" s="240"/>
      <c r="J415" s="236"/>
      <c r="K415" s="236"/>
      <c r="L415" s="241"/>
      <c r="M415" s="242"/>
      <c r="N415" s="243"/>
      <c r="O415" s="243"/>
      <c r="P415" s="243"/>
      <c r="Q415" s="243"/>
      <c r="R415" s="243"/>
      <c r="S415" s="243"/>
      <c r="T415" s="24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45" t="s">
        <v>169</v>
      </c>
      <c r="AU415" s="245" t="s">
        <v>80</v>
      </c>
      <c r="AV415" s="14" t="s">
        <v>80</v>
      </c>
      <c r="AW415" s="14" t="s">
        <v>171</v>
      </c>
      <c r="AX415" s="14" t="s">
        <v>70</v>
      </c>
      <c r="AY415" s="245" t="s">
        <v>158</v>
      </c>
    </row>
    <row r="416" s="13" customFormat="1">
      <c r="A416" s="13"/>
      <c r="B416" s="224"/>
      <c r="C416" s="225"/>
      <c r="D416" s="226" t="s">
        <v>169</v>
      </c>
      <c r="E416" s="227" t="s">
        <v>19</v>
      </c>
      <c r="F416" s="228" t="s">
        <v>1488</v>
      </c>
      <c r="G416" s="225"/>
      <c r="H416" s="227" t="s">
        <v>19</v>
      </c>
      <c r="I416" s="229"/>
      <c r="J416" s="225"/>
      <c r="K416" s="225"/>
      <c r="L416" s="230"/>
      <c r="M416" s="231"/>
      <c r="N416" s="232"/>
      <c r="O416" s="232"/>
      <c r="P416" s="232"/>
      <c r="Q416" s="232"/>
      <c r="R416" s="232"/>
      <c r="S416" s="232"/>
      <c r="T416" s="23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34" t="s">
        <v>169</v>
      </c>
      <c r="AU416" s="234" t="s">
        <v>80</v>
      </c>
      <c r="AV416" s="13" t="s">
        <v>78</v>
      </c>
      <c r="AW416" s="13" t="s">
        <v>171</v>
      </c>
      <c r="AX416" s="13" t="s">
        <v>70</v>
      </c>
      <c r="AY416" s="234" t="s">
        <v>158</v>
      </c>
    </row>
    <row r="417" s="14" customFormat="1">
      <c r="A417" s="14"/>
      <c r="B417" s="235"/>
      <c r="C417" s="236"/>
      <c r="D417" s="226" t="s">
        <v>169</v>
      </c>
      <c r="E417" s="237" t="s">
        <v>19</v>
      </c>
      <c r="F417" s="238" t="s">
        <v>204</v>
      </c>
      <c r="G417" s="236"/>
      <c r="H417" s="239">
        <v>6</v>
      </c>
      <c r="I417" s="240"/>
      <c r="J417" s="236"/>
      <c r="K417" s="236"/>
      <c r="L417" s="241"/>
      <c r="M417" s="242"/>
      <c r="N417" s="243"/>
      <c r="O417" s="243"/>
      <c r="P417" s="243"/>
      <c r="Q417" s="243"/>
      <c r="R417" s="243"/>
      <c r="S417" s="243"/>
      <c r="T417" s="24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45" t="s">
        <v>169</v>
      </c>
      <c r="AU417" s="245" t="s">
        <v>80</v>
      </c>
      <c r="AV417" s="14" t="s">
        <v>80</v>
      </c>
      <c r="AW417" s="14" t="s">
        <v>171</v>
      </c>
      <c r="AX417" s="14" t="s">
        <v>70</v>
      </c>
      <c r="AY417" s="245" t="s">
        <v>158</v>
      </c>
    </row>
    <row r="418" s="15" customFormat="1">
      <c r="A418" s="15"/>
      <c r="B418" s="256"/>
      <c r="C418" s="257"/>
      <c r="D418" s="226" t="s">
        <v>169</v>
      </c>
      <c r="E418" s="258" t="s">
        <v>19</v>
      </c>
      <c r="F418" s="259" t="s">
        <v>470</v>
      </c>
      <c r="G418" s="257"/>
      <c r="H418" s="260">
        <v>27.5</v>
      </c>
      <c r="I418" s="261"/>
      <c r="J418" s="257"/>
      <c r="K418" s="257"/>
      <c r="L418" s="262"/>
      <c r="M418" s="263"/>
      <c r="N418" s="264"/>
      <c r="O418" s="264"/>
      <c r="P418" s="264"/>
      <c r="Q418" s="264"/>
      <c r="R418" s="264"/>
      <c r="S418" s="264"/>
      <c r="T418" s="26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66" t="s">
        <v>169</v>
      </c>
      <c r="AU418" s="266" t="s">
        <v>80</v>
      </c>
      <c r="AV418" s="15" t="s">
        <v>165</v>
      </c>
      <c r="AW418" s="15" t="s">
        <v>171</v>
      </c>
      <c r="AX418" s="15" t="s">
        <v>78</v>
      </c>
      <c r="AY418" s="266" t="s">
        <v>158</v>
      </c>
    </row>
    <row r="419" s="2" customFormat="1" ht="14.4" customHeight="1">
      <c r="A419" s="40"/>
      <c r="B419" s="41"/>
      <c r="C419" s="246" t="s">
        <v>587</v>
      </c>
      <c r="D419" s="246" t="s">
        <v>400</v>
      </c>
      <c r="E419" s="247" t="s">
        <v>1489</v>
      </c>
      <c r="F419" s="248" t="s">
        <v>1490</v>
      </c>
      <c r="G419" s="249" t="s">
        <v>181</v>
      </c>
      <c r="H419" s="250">
        <v>27.913</v>
      </c>
      <c r="I419" s="251"/>
      <c r="J419" s="252">
        <f>ROUND(I419*H419,2)</f>
        <v>0</v>
      </c>
      <c r="K419" s="248" t="s">
        <v>164</v>
      </c>
      <c r="L419" s="253"/>
      <c r="M419" s="254" t="s">
        <v>19</v>
      </c>
      <c r="N419" s="255" t="s">
        <v>41</v>
      </c>
      <c r="O419" s="86"/>
      <c r="P419" s="215">
        <f>O419*H419</f>
        <v>0</v>
      </c>
      <c r="Q419" s="215">
        <v>0.0066699999999999997</v>
      </c>
      <c r="R419" s="215">
        <f>Q419*H419</f>
        <v>0.18617971</v>
      </c>
      <c r="S419" s="215">
        <v>0</v>
      </c>
      <c r="T419" s="216">
        <f>S419*H419</f>
        <v>0</v>
      </c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R419" s="217" t="s">
        <v>215</v>
      </c>
      <c r="AT419" s="217" t="s">
        <v>400</v>
      </c>
      <c r="AU419" s="217" t="s">
        <v>80</v>
      </c>
      <c r="AY419" s="19" t="s">
        <v>158</v>
      </c>
      <c r="BE419" s="218">
        <f>IF(N419="základní",J419,0)</f>
        <v>0</v>
      </c>
      <c r="BF419" s="218">
        <f>IF(N419="snížená",J419,0)</f>
        <v>0</v>
      </c>
      <c r="BG419" s="218">
        <f>IF(N419="zákl. přenesená",J419,0)</f>
        <v>0</v>
      </c>
      <c r="BH419" s="218">
        <f>IF(N419="sníž. přenesená",J419,0)</f>
        <v>0</v>
      </c>
      <c r="BI419" s="218">
        <f>IF(N419="nulová",J419,0)</f>
        <v>0</v>
      </c>
      <c r="BJ419" s="19" t="s">
        <v>78</v>
      </c>
      <c r="BK419" s="218">
        <f>ROUND(I419*H419,2)</f>
        <v>0</v>
      </c>
      <c r="BL419" s="19" t="s">
        <v>165</v>
      </c>
      <c r="BM419" s="217" t="s">
        <v>1491</v>
      </c>
    </row>
    <row r="420" s="13" customFormat="1">
      <c r="A420" s="13"/>
      <c r="B420" s="224"/>
      <c r="C420" s="225"/>
      <c r="D420" s="226" t="s">
        <v>169</v>
      </c>
      <c r="E420" s="227" t="s">
        <v>19</v>
      </c>
      <c r="F420" s="228" t="s">
        <v>1439</v>
      </c>
      <c r="G420" s="225"/>
      <c r="H420" s="227" t="s">
        <v>19</v>
      </c>
      <c r="I420" s="229"/>
      <c r="J420" s="225"/>
      <c r="K420" s="225"/>
      <c r="L420" s="230"/>
      <c r="M420" s="231"/>
      <c r="N420" s="232"/>
      <c r="O420" s="232"/>
      <c r="P420" s="232"/>
      <c r="Q420" s="232"/>
      <c r="R420" s="232"/>
      <c r="S420" s="232"/>
      <c r="T420" s="23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34" t="s">
        <v>169</v>
      </c>
      <c r="AU420" s="234" t="s">
        <v>80</v>
      </c>
      <c r="AV420" s="13" t="s">
        <v>78</v>
      </c>
      <c r="AW420" s="13" t="s">
        <v>171</v>
      </c>
      <c r="AX420" s="13" t="s">
        <v>70</v>
      </c>
      <c r="AY420" s="234" t="s">
        <v>158</v>
      </c>
    </row>
    <row r="421" s="13" customFormat="1">
      <c r="A421" s="13"/>
      <c r="B421" s="224"/>
      <c r="C421" s="225"/>
      <c r="D421" s="226" t="s">
        <v>169</v>
      </c>
      <c r="E421" s="227" t="s">
        <v>19</v>
      </c>
      <c r="F421" s="228" t="s">
        <v>1223</v>
      </c>
      <c r="G421" s="225"/>
      <c r="H421" s="227" t="s">
        <v>19</v>
      </c>
      <c r="I421" s="229"/>
      <c r="J421" s="225"/>
      <c r="K421" s="225"/>
      <c r="L421" s="230"/>
      <c r="M421" s="231"/>
      <c r="N421" s="232"/>
      <c r="O421" s="232"/>
      <c r="P421" s="232"/>
      <c r="Q421" s="232"/>
      <c r="R421" s="232"/>
      <c r="S421" s="232"/>
      <c r="T421" s="23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34" t="s">
        <v>169</v>
      </c>
      <c r="AU421" s="234" t="s">
        <v>80</v>
      </c>
      <c r="AV421" s="13" t="s">
        <v>78</v>
      </c>
      <c r="AW421" s="13" t="s">
        <v>171</v>
      </c>
      <c r="AX421" s="13" t="s">
        <v>70</v>
      </c>
      <c r="AY421" s="234" t="s">
        <v>158</v>
      </c>
    </row>
    <row r="422" s="14" customFormat="1">
      <c r="A422" s="14"/>
      <c r="B422" s="235"/>
      <c r="C422" s="236"/>
      <c r="D422" s="226" t="s">
        <v>169</v>
      </c>
      <c r="E422" s="237" t="s">
        <v>19</v>
      </c>
      <c r="F422" s="238" t="s">
        <v>1487</v>
      </c>
      <c r="G422" s="236"/>
      <c r="H422" s="239">
        <v>21.5</v>
      </c>
      <c r="I422" s="240"/>
      <c r="J422" s="236"/>
      <c r="K422" s="236"/>
      <c r="L422" s="241"/>
      <c r="M422" s="242"/>
      <c r="N422" s="243"/>
      <c r="O422" s="243"/>
      <c r="P422" s="243"/>
      <c r="Q422" s="243"/>
      <c r="R422" s="243"/>
      <c r="S422" s="243"/>
      <c r="T422" s="24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45" t="s">
        <v>169</v>
      </c>
      <c r="AU422" s="245" t="s">
        <v>80</v>
      </c>
      <c r="AV422" s="14" t="s">
        <v>80</v>
      </c>
      <c r="AW422" s="14" t="s">
        <v>171</v>
      </c>
      <c r="AX422" s="14" t="s">
        <v>70</v>
      </c>
      <c r="AY422" s="245" t="s">
        <v>158</v>
      </c>
    </row>
    <row r="423" s="13" customFormat="1">
      <c r="A423" s="13"/>
      <c r="B423" s="224"/>
      <c r="C423" s="225"/>
      <c r="D423" s="226" t="s">
        <v>169</v>
      </c>
      <c r="E423" s="227" t="s">
        <v>19</v>
      </c>
      <c r="F423" s="228" t="s">
        <v>1488</v>
      </c>
      <c r="G423" s="225"/>
      <c r="H423" s="227" t="s">
        <v>19</v>
      </c>
      <c r="I423" s="229"/>
      <c r="J423" s="225"/>
      <c r="K423" s="225"/>
      <c r="L423" s="230"/>
      <c r="M423" s="231"/>
      <c r="N423" s="232"/>
      <c r="O423" s="232"/>
      <c r="P423" s="232"/>
      <c r="Q423" s="232"/>
      <c r="R423" s="232"/>
      <c r="S423" s="232"/>
      <c r="T423" s="23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34" t="s">
        <v>169</v>
      </c>
      <c r="AU423" s="234" t="s">
        <v>80</v>
      </c>
      <c r="AV423" s="13" t="s">
        <v>78</v>
      </c>
      <c r="AW423" s="13" t="s">
        <v>171</v>
      </c>
      <c r="AX423" s="13" t="s">
        <v>70</v>
      </c>
      <c r="AY423" s="234" t="s">
        <v>158</v>
      </c>
    </row>
    <row r="424" s="14" customFormat="1">
      <c r="A424" s="14"/>
      <c r="B424" s="235"/>
      <c r="C424" s="236"/>
      <c r="D424" s="226" t="s">
        <v>169</v>
      </c>
      <c r="E424" s="237" t="s">
        <v>19</v>
      </c>
      <c r="F424" s="238" t="s">
        <v>204</v>
      </c>
      <c r="G424" s="236"/>
      <c r="H424" s="239">
        <v>6</v>
      </c>
      <c r="I424" s="240"/>
      <c r="J424" s="236"/>
      <c r="K424" s="236"/>
      <c r="L424" s="241"/>
      <c r="M424" s="242"/>
      <c r="N424" s="243"/>
      <c r="O424" s="243"/>
      <c r="P424" s="243"/>
      <c r="Q424" s="243"/>
      <c r="R424" s="243"/>
      <c r="S424" s="243"/>
      <c r="T424" s="24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45" t="s">
        <v>169</v>
      </c>
      <c r="AU424" s="245" t="s">
        <v>80</v>
      </c>
      <c r="AV424" s="14" t="s">
        <v>80</v>
      </c>
      <c r="AW424" s="14" t="s">
        <v>171</v>
      </c>
      <c r="AX424" s="14" t="s">
        <v>70</v>
      </c>
      <c r="AY424" s="245" t="s">
        <v>158</v>
      </c>
    </row>
    <row r="425" s="15" customFormat="1">
      <c r="A425" s="15"/>
      <c r="B425" s="256"/>
      <c r="C425" s="257"/>
      <c r="D425" s="226" t="s">
        <v>169</v>
      </c>
      <c r="E425" s="258" t="s">
        <v>19</v>
      </c>
      <c r="F425" s="259" t="s">
        <v>470</v>
      </c>
      <c r="G425" s="257"/>
      <c r="H425" s="260">
        <v>27.5</v>
      </c>
      <c r="I425" s="261"/>
      <c r="J425" s="257"/>
      <c r="K425" s="257"/>
      <c r="L425" s="262"/>
      <c r="M425" s="263"/>
      <c r="N425" s="264"/>
      <c r="O425" s="264"/>
      <c r="P425" s="264"/>
      <c r="Q425" s="264"/>
      <c r="R425" s="264"/>
      <c r="S425" s="264"/>
      <c r="T425" s="265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66" t="s">
        <v>169</v>
      </c>
      <c r="AU425" s="266" t="s">
        <v>80</v>
      </c>
      <c r="AV425" s="15" t="s">
        <v>165</v>
      </c>
      <c r="AW425" s="15" t="s">
        <v>171</v>
      </c>
      <c r="AX425" s="15" t="s">
        <v>70</v>
      </c>
      <c r="AY425" s="266" t="s">
        <v>158</v>
      </c>
    </row>
    <row r="426" s="14" customFormat="1">
      <c r="A426" s="14"/>
      <c r="B426" s="235"/>
      <c r="C426" s="236"/>
      <c r="D426" s="226" t="s">
        <v>169</v>
      </c>
      <c r="E426" s="237" t="s">
        <v>19</v>
      </c>
      <c r="F426" s="238" t="s">
        <v>1492</v>
      </c>
      <c r="G426" s="236"/>
      <c r="H426" s="239">
        <v>27.912499999999998</v>
      </c>
      <c r="I426" s="240"/>
      <c r="J426" s="236"/>
      <c r="K426" s="236"/>
      <c r="L426" s="241"/>
      <c r="M426" s="242"/>
      <c r="N426" s="243"/>
      <c r="O426" s="243"/>
      <c r="P426" s="243"/>
      <c r="Q426" s="243"/>
      <c r="R426" s="243"/>
      <c r="S426" s="243"/>
      <c r="T426" s="24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45" t="s">
        <v>169</v>
      </c>
      <c r="AU426" s="245" t="s">
        <v>80</v>
      </c>
      <c r="AV426" s="14" t="s">
        <v>80</v>
      </c>
      <c r="AW426" s="14" t="s">
        <v>171</v>
      </c>
      <c r="AX426" s="14" t="s">
        <v>78</v>
      </c>
      <c r="AY426" s="245" t="s">
        <v>158</v>
      </c>
    </row>
    <row r="427" s="2" customFormat="1" ht="14.4" customHeight="1">
      <c r="A427" s="40"/>
      <c r="B427" s="41"/>
      <c r="C427" s="206" t="s">
        <v>591</v>
      </c>
      <c r="D427" s="206" t="s">
        <v>160</v>
      </c>
      <c r="E427" s="207" t="s">
        <v>1493</v>
      </c>
      <c r="F427" s="208" t="s">
        <v>1494</v>
      </c>
      <c r="G427" s="209" t="s">
        <v>505</v>
      </c>
      <c r="H427" s="210">
        <v>20</v>
      </c>
      <c r="I427" s="211"/>
      <c r="J427" s="212">
        <f>ROUND(I427*H427,2)</f>
        <v>0</v>
      </c>
      <c r="K427" s="208" t="s">
        <v>164</v>
      </c>
      <c r="L427" s="46"/>
      <c r="M427" s="213" t="s">
        <v>19</v>
      </c>
      <c r="N427" s="214" t="s">
        <v>41</v>
      </c>
      <c r="O427" s="86"/>
      <c r="P427" s="215">
        <f>O427*H427</f>
        <v>0</v>
      </c>
      <c r="Q427" s="215">
        <v>0.00051000000000000004</v>
      </c>
      <c r="R427" s="215">
        <f>Q427*H427</f>
        <v>0.010200000000000001</v>
      </c>
      <c r="S427" s="215">
        <v>0</v>
      </c>
      <c r="T427" s="216">
        <f>S427*H427</f>
        <v>0</v>
      </c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R427" s="217" t="s">
        <v>165</v>
      </c>
      <c r="AT427" s="217" t="s">
        <v>160</v>
      </c>
      <c r="AU427" s="217" t="s">
        <v>80</v>
      </c>
      <c r="AY427" s="19" t="s">
        <v>158</v>
      </c>
      <c r="BE427" s="218">
        <f>IF(N427="základní",J427,0)</f>
        <v>0</v>
      </c>
      <c r="BF427" s="218">
        <f>IF(N427="snížená",J427,0)</f>
        <v>0</v>
      </c>
      <c r="BG427" s="218">
        <f>IF(N427="zákl. přenesená",J427,0)</f>
        <v>0</v>
      </c>
      <c r="BH427" s="218">
        <f>IF(N427="sníž. přenesená",J427,0)</f>
        <v>0</v>
      </c>
      <c r="BI427" s="218">
        <f>IF(N427="nulová",J427,0)</f>
        <v>0</v>
      </c>
      <c r="BJ427" s="19" t="s">
        <v>78</v>
      </c>
      <c r="BK427" s="218">
        <f>ROUND(I427*H427,2)</f>
        <v>0</v>
      </c>
      <c r="BL427" s="19" t="s">
        <v>165</v>
      </c>
      <c r="BM427" s="217" t="s">
        <v>1495</v>
      </c>
    </row>
    <row r="428" s="2" customFormat="1">
      <c r="A428" s="40"/>
      <c r="B428" s="41"/>
      <c r="C428" s="42"/>
      <c r="D428" s="219" t="s">
        <v>167</v>
      </c>
      <c r="E428" s="42"/>
      <c r="F428" s="220" t="s">
        <v>1496</v>
      </c>
      <c r="G428" s="42"/>
      <c r="H428" s="42"/>
      <c r="I428" s="221"/>
      <c r="J428" s="42"/>
      <c r="K428" s="42"/>
      <c r="L428" s="46"/>
      <c r="M428" s="222"/>
      <c r="N428" s="223"/>
      <c r="O428" s="86"/>
      <c r="P428" s="86"/>
      <c r="Q428" s="86"/>
      <c r="R428" s="86"/>
      <c r="S428" s="86"/>
      <c r="T428" s="87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T428" s="19" t="s">
        <v>167</v>
      </c>
      <c r="AU428" s="19" t="s">
        <v>80</v>
      </c>
    </row>
    <row r="429" s="13" customFormat="1">
      <c r="A429" s="13"/>
      <c r="B429" s="224"/>
      <c r="C429" s="225"/>
      <c r="D429" s="226" t="s">
        <v>169</v>
      </c>
      <c r="E429" s="227" t="s">
        <v>19</v>
      </c>
      <c r="F429" s="228" t="s">
        <v>1439</v>
      </c>
      <c r="G429" s="225"/>
      <c r="H429" s="227" t="s">
        <v>19</v>
      </c>
      <c r="I429" s="229"/>
      <c r="J429" s="225"/>
      <c r="K429" s="225"/>
      <c r="L429" s="230"/>
      <c r="M429" s="231"/>
      <c r="N429" s="232"/>
      <c r="O429" s="232"/>
      <c r="P429" s="232"/>
      <c r="Q429" s="232"/>
      <c r="R429" s="232"/>
      <c r="S429" s="232"/>
      <c r="T429" s="23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34" t="s">
        <v>169</v>
      </c>
      <c r="AU429" s="234" t="s">
        <v>80</v>
      </c>
      <c r="AV429" s="13" t="s">
        <v>78</v>
      </c>
      <c r="AW429" s="13" t="s">
        <v>171</v>
      </c>
      <c r="AX429" s="13" t="s">
        <v>70</v>
      </c>
      <c r="AY429" s="234" t="s">
        <v>158</v>
      </c>
    </row>
    <row r="430" s="13" customFormat="1">
      <c r="A430" s="13"/>
      <c r="B430" s="224"/>
      <c r="C430" s="225"/>
      <c r="D430" s="226" t="s">
        <v>169</v>
      </c>
      <c r="E430" s="227" t="s">
        <v>19</v>
      </c>
      <c r="F430" s="228" t="s">
        <v>1223</v>
      </c>
      <c r="G430" s="225"/>
      <c r="H430" s="227" t="s">
        <v>19</v>
      </c>
      <c r="I430" s="229"/>
      <c r="J430" s="225"/>
      <c r="K430" s="225"/>
      <c r="L430" s="230"/>
      <c r="M430" s="231"/>
      <c r="N430" s="232"/>
      <c r="O430" s="232"/>
      <c r="P430" s="232"/>
      <c r="Q430" s="232"/>
      <c r="R430" s="232"/>
      <c r="S430" s="232"/>
      <c r="T430" s="23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34" t="s">
        <v>169</v>
      </c>
      <c r="AU430" s="234" t="s">
        <v>80</v>
      </c>
      <c r="AV430" s="13" t="s">
        <v>78</v>
      </c>
      <c r="AW430" s="13" t="s">
        <v>171</v>
      </c>
      <c r="AX430" s="13" t="s">
        <v>70</v>
      </c>
      <c r="AY430" s="234" t="s">
        <v>158</v>
      </c>
    </row>
    <row r="431" s="14" customFormat="1">
      <c r="A431" s="14"/>
      <c r="B431" s="235"/>
      <c r="C431" s="236"/>
      <c r="D431" s="226" t="s">
        <v>169</v>
      </c>
      <c r="E431" s="237" t="s">
        <v>19</v>
      </c>
      <c r="F431" s="238" t="s">
        <v>1497</v>
      </c>
      <c r="G431" s="236"/>
      <c r="H431" s="239">
        <v>15</v>
      </c>
      <c r="I431" s="240"/>
      <c r="J431" s="236"/>
      <c r="K431" s="236"/>
      <c r="L431" s="241"/>
      <c r="M431" s="242"/>
      <c r="N431" s="243"/>
      <c r="O431" s="243"/>
      <c r="P431" s="243"/>
      <c r="Q431" s="243"/>
      <c r="R431" s="243"/>
      <c r="S431" s="243"/>
      <c r="T431" s="24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45" t="s">
        <v>169</v>
      </c>
      <c r="AU431" s="245" t="s">
        <v>80</v>
      </c>
      <c r="AV431" s="14" t="s">
        <v>80</v>
      </c>
      <c r="AW431" s="14" t="s">
        <v>171</v>
      </c>
      <c r="AX431" s="14" t="s">
        <v>70</v>
      </c>
      <c r="AY431" s="245" t="s">
        <v>158</v>
      </c>
    </row>
    <row r="432" s="13" customFormat="1">
      <c r="A432" s="13"/>
      <c r="B432" s="224"/>
      <c r="C432" s="225"/>
      <c r="D432" s="226" t="s">
        <v>169</v>
      </c>
      <c r="E432" s="227" t="s">
        <v>19</v>
      </c>
      <c r="F432" s="228" t="s">
        <v>1488</v>
      </c>
      <c r="G432" s="225"/>
      <c r="H432" s="227" t="s">
        <v>19</v>
      </c>
      <c r="I432" s="229"/>
      <c r="J432" s="225"/>
      <c r="K432" s="225"/>
      <c r="L432" s="230"/>
      <c r="M432" s="231"/>
      <c r="N432" s="232"/>
      <c r="O432" s="232"/>
      <c r="P432" s="232"/>
      <c r="Q432" s="232"/>
      <c r="R432" s="232"/>
      <c r="S432" s="232"/>
      <c r="T432" s="23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34" t="s">
        <v>169</v>
      </c>
      <c r="AU432" s="234" t="s">
        <v>80</v>
      </c>
      <c r="AV432" s="13" t="s">
        <v>78</v>
      </c>
      <c r="AW432" s="13" t="s">
        <v>171</v>
      </c>
      <c r="AX432" s="13" t="s">
        <v>70</v>
      </c>
      <c r="AY432" s="234" t="s">
        <v>158</v>
      </c>
    </row>
    <row r="433" s="14" customFormat="1">
      <c r="A433" s="14"/>
      <c r="B433" s="235"/>
      <c r="C433" s="236"/>
      <c r="D433" s="226" t="s">
        <v>169</v>
      </c>
      <c r="E433" s="237" t="s">
        <v>19</v>
      </c>
      <c r="F433" s="238" t="s">
        <v>197</v>
      </c>
      <c r="G433" s="236"/>
      <c r="H433" s="239">
        <v>5</v>
      </c>
      <c r="I433" s="240"/>
      <c r="J433" s="236"/>
      <c r="K433" s="236"/>
      <c r="L433" s="241"/>
      <c r="M433" s="242"/>
      <c r="N433" s="243"/>
      <c r="O433" s="243"/>
      <c r="P433" s="243"/>
      <c r="Q433" s="243"/>
      <c r="R433" s="243"/>
      <c r="S433" s="243"/>
      <c r="T433" s="24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45" t="s">
        <v>169</v>
      </c>
      <c r="AU433" s="245" t="s">
        <v>80</v>
      </c>
      <c r="AV433" s="14" t="s">
        <v>80</v>
      </c>
      <c r="AW433" s="14" t="s">
        <v>171</v>
      </c>
      <c r="AX433" s="14" t="s">
        <v>70</v>
      </c>
      <c r="AY433" s="245" t="s">
        <v>158</v>
      </c>
    </row>
    <row r="434" s="15" customFormat="1">
      <c r="A434" s="15"/>
      <c r="B434" s="256"/>
      <c r="C434" s="257"/>
      <c r="D434" s="226" t="s">
        <v>169</v>
      </c>
      <c r="E434" s="258" t="s">
        <v>19</v>
      </c>
      <c r="F434" s="259" t="s">
        <v>470</v>
      </c>
      <c r="G434" s="257"/>
      <c r="H434" s="260">
        <v>20</v>
      </c>
      <c r="I434" s="261"/>
      <c r="J434" s="257"/>
      <c r="K434" s="257"/>
      <c r="L434" s="262"/>
      <c r="M434" s="263"/>
      <c r="N434" s="264"/>
      <c r="O434" s="264"/>
      <c r="P434" s="264"/>
      <c r="Q434" s="264"/>
      <c r="R434" s="264"/>
      <c r="S434" s="264"/>
      <c r="T434" s="26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66" t="s">
        <v>169</v>
      </c>
      <c r="AU434" s="266" t="s">
        <v>80</v>
      </c>
      <c r="AV434" s="15" t="s">
        <v>165</v>
      </c>
      <c r="AW434" s="15" t="s">
        <v>171</v>
      </c>
      <c r="AX434" s="15" t="s">
        <v>78</v>
      </c>
      <c r="AY434" s="266" t="s">
        <v>158</v>
      </c>
    </row>
    <row r="435" s="2" customFormat="1" ht="14.4" customHeight="1">
      <c r="A435" s="40"/>
      <c r="B435" s="41"/>
      <c r="C435" s="206" t="s">
        <v>599</v>
      </c>
      <c r="D435" s="206" t="s">
        <v>160</v>
      </c>
      <c r="E435" s="207" t="s">
        <v>1234</v>
      </c>
      <c r="F435" s="208" t="s">
        <v>1235</v>
      </c>
      <c r="G435" s="209" t="s">
        <v>505</v>
      </c>
      <c r="H435" s="210">
        <v>6</v>
      </c>
      <c r="I435" s="211"/>
      <c r="J435" s="212">
        <f>ROUND(I435*H435,2)</f>
        <v>0</v>
      </c>
      <c r="K435" s="208" t="s">
        <v>164</v>
      </c>
      <c r="L435" s="46"/>
      <c r="M435" s="213" t="s">
        <v>19</v>
      </c>
      <c r="N435" s="214" t="s">
        <v>41</v>
      </c>
      <c r="O435" s="86"/>
      <c r="P435" s="215">
        <f>O435*H435</f>
        <v>0</v>
      </c>
      <c r="Q435" s="215">
        <v>0.00046000000000000001</v>
      </c>
      <c r="R435" s="215">
        <f>Q435*H435</f>
        <v>0.0027600000000000003</v>
      </c>
      <c r="S435" s="215">
        <v>0</v>
      </c>
      <c r="T435" s="216">
        <f>S435*H435</f>
        <v>0</v>
      </c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R435" s="217" t="s">
        <v>165</v>
      </c>
      <c r="AT435" s="217" t="s">
        <v>160</v>
      </c>
      <c r="AU435" s="217" t="s">
        <v>80</v>
      </c>
      <c r="AY435" s="19" t="s">
        <v>158</v>
      </c>
      <c r="BE435" s="218">
        <f>IF(N435="základní",J435,0)</f>
        <v>0</v>
      </c>
      <c r="BF435" s="218">
        <f>IF(N435="snížená",J435,0)</f>
        <v>0</v>
      </c>
      <c r="BG435" s="218">
        <f>IF(N435="zákl. přenesená",J435,0)</f>
        <v>0</v>
      </c>
      <c r="BH435" s="218">
        <f>IF(N435="sníž. přenesená",J435,0)</f>
        <v>0</v>
      </c>
      <c r="BI435" s="218">
        <f>IF(N435="nulová",J435,0)</f>
        <v>0</v>
      </c>
      <c r="BJ435" s="19" t="s">
        <v>78</v>
      </c>
      <c r="BK435" s="218">
        <f>ROUND(I435*H435,2)</f>
        <v>0</v>
      </c>
      <c r="BL435" s="19" t="s">
        <v>165</v>
      </c>
      <c r="BM435" s="217" t="s">
        <v>1498</v>
      </c>
    </row>
    <row r="436" s="2" customFormat="1">
      <c r="A436" s="40"/>
      <c r="B436" s="41"/>
      <c r="C436" s="42"/>
      <c r="D436" s="219" t="s">
        <v>167</v>
      </c>
      <c r="E436" s="42"/>
      <c r="F436" s="220" t="s">
        <v>1237</v>
      </c>
      <c r="G436" s="42"/>
      <c r="H436" s="42"/>
      <c r="I436" s="221"/>
      <c r="J436" s="42"/>
      <c r="K436" s="42"/>
      <c r="L436" s="46"/>
      <c r="M436" s="222"/>
      <c r="N436" s="223"/>
      <c r="O436" s="86"/>
      <c r="P436" s="86"/>
      <c r="Q436" s="86"/>
      <c r="R436" s="86"/>
      <c r="S436" s="86"/>
      <c r="T436" s="87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T436" s="19" t="s">
        <v>167</v>
      </c>
      <c r="AU436" s="19" t="s">
        <v>80</v>
      </c>
    </row>
    <row r="437" s="13" customFormat="1">
      <c r="A437" s="13"/>
      <c r="B437" s="224"/>
      <c r="C437" s="225"/>
      <c r="D437" s="226" t="s">
        <v>169</v>
      </c>
      <c r="E437" s="227" t="s">
        <v>19</v>
      </c>
      <c r="F437" s="228" t="s">
        <v>1439</v>
      </c>
      <c r="G437" s="225"/>
      <c r="H437" s="227" t="s">
        <v>19</v>
      </c>
      <c r="I437" s="229"/>
      <c r="J437" s="225"/>
      <c r="K437" s="225"/>
      <c r="L437" s="230"/>
      <c r="M437" s="231"/>
      <c r="N437" s="232"/>
      <c r="O437" s="232"/>
      <c r="P437" s="232"/>
      <c r="Q437" s="232"/>
      <c r="R437" s="232"/>
      <c r="S437" s="232"/>
      <c r="T437" s="23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34" t="s">
        <v>169</v>
      </c>
      <c r="AU437" s="234" t="s">
        <v>80</v>
      </c>
      <c r="AV437" s="13" t="s">
        <v>78</v>
      </c>
      <c r="AW437" s="13" t="s">
        <v>171</v>
      </c>
      <c r="AX437" s="13" t="s">
        <v>70</v>
      </c>
      <c r="AY437" s="234" t="s">
        <v>158</v>
      </c>
    </row>
    <row r="438" s="13" customFormat="1">
      <c r="A438" s="13"/>
      <c r="B438" s="224"/>
      <c r="C438" s="225"/>
      <c r="D438" s="226" t="s">
        <v>169</v>
      </c>
      <c r="E438" s="227" t="s">
        <v>19</v>
      </c>
      <c r="F438" s="228" t="s">
        <v>1223</v>
      </c>
      <c r="G438" s="225"/>
      <c r="H438" s="227" t="s">
        <v>19</v>
      </c>
      <c r="I438" s="229"/>
      <c r="J438" s="225"/>
      <c r="K438" s="225"/>
      <c r="L438" s="230"/>
      <c r="M438" s="231"/>
      <c r="N438" s="232"/>
      <c r="O438" s="232"/>
      <c r="P438" s="232"/>
      <c r="Q438" s="232"/>
      <c r="R438" s="232"/>
      <c r="S438" s="232"/>
      <c r="T438" s="23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34" t="s">
        <v>169</v>
      </c>
      <c r="AU438" s="234" t="s">
        <v>80</v>
      </c>
      <c r="AV438" s="13" t="s">
        <v>78</v>
      </c>
      <c r="AW438" s="13" t="s">
        <v>171</v>
      </c>
      <c r="AX438" s="13" t="s">
        <v>70</v>
      </c>
      <c r="AY438" s="234" t="s">
        <v>158</v>
      </c>
    </row>
    <row r="439" s="14" customFormat="1">
      <c r="A439" s="14"/>
      <c r="B439" s="235"/>
      <c r="C439" s="236"/>
      <c r="D439" s="226" t="s">
        <v>169</v>
      </c>
      <c r="E439" s="237" t="s">
        <v>19</v>
      </c>
      <c r="F439" s="238" t="s">
        <v>861</v>
      </c>
      <c r="G439" s="236"/>
      <c r="H439" s="239">
        <v>4</v>
      </c>
      <c r="I439" s="240"/>
      <c r="J439" s="236"/>
      <c r="K439" s="236"/>
      <c r="L439" s="241"/>
      <c r="M439" s="242"/>
      <c r="N439" s="243"/>
      <c r="O439" s="243"/>
      <c r="P439" s="243"/>
      <c r="Q439" s="243"/>
      <c r="R439" s="243"/>
      <c r="S439" s="243"/>
      <c r="T439" s="24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45" t="s">
        <v>169</v>
      </c>
      <c r="AU439" s="245" t="s">
        <v>80</v>
      </c>
      <c r="AV439" s="14" t="s">
        <v>80</v>
      </c>
      <c r="AW439" s="14" t="s">
        <v>171</v>
      </c>
      <c r="AX439" s="14" t="s">
        <v>70</v>
      </c>
      <c r="AY439" s="245" t="s">
        <v>158</v>
      </c>
    </row>
    <row r="440" s="13" customFormat="1">
      <c r="A440" s="13"/>
      <c r="B440" s="224"/>
      <c r="C440" s="225"/>
      <c r="D440" s="226" t="s">
        <v>169</v>
      </c>
      <c r="E440" s="227" t="s">
        <v>19</v>
      </c>
      <c r="F440" s="228" t="s">
        <v>1488</v>
      </c>
      <c r="G440" s="225"/>
      <c r="H440" s="227" t="s">
        <v>19</v>
      </c>
      <c r="I440" s="229"/>
      <c r="J440" s="225"/>
      <c r="K440" s="225"/>
      <c r="L440" s="230"/>
      <c r="M440" s="231"/>
      <c r="N440" s="232"/>
      <c r="O440" s="232"/>
      <c r="P440" s="232"/>
      <c r="Q440" s="232"/>
      <c r="R440" s="232"/>
      <c r="S440" s="232"/>
      <c r="T440" s="23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34" t="s">
        <v>169</v>
      </c>
      <c r="AU440" s="234" t="s">
        <v>80</v>
      </c>
      <c r="AV440" s="13" t="s">
        <v>78</v>
      </c>
      <c r="AW440" s="13" t="s">
        <v>171</v>
      </c>
      <c r="AX440" s="13" t="s">
        <v>70</v>
      </c>
      <c r="AY440" s="234" t="s">
        <v>158</v>
      </c>
    </row>
    <row r="441" s="14" customFormat="1">
      <c r="A441" s="14"/>
      <c r="B441" s="235"/>
      <c r="C441" s="236"/>
      <c r="D441" s="226" t="s">
        <v>169</v>
      </c>
      <c r="E441" s="237" t="s">
        <v>19</v>
      </c>
      <c r="F441" s="238" t="s">
        <v>80</v>
      </c>
      <c r="G441" s="236"/>
      <c r="H441" s="239">
        <v>2</v>
      </c>
      <c r="I441" s="240"/>
      <c r="J441" s="236"/>
      <c r="K441" s="236"/>
      <c r="L441" s="241"/>
      <c r="M441" s="242"/>
      <c r="N441" s="243"/>
      <c r="O441" s="243"/>
      <c r="P441" s="243"/>
      <c r="Q441" s="243"/>
      <c r="R441" s="243"/>
      <c r="S441" s="243"/>
      <c r="T441" s="24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45" t="s">
        <v>169</v>
      </c>
      <c r="AU441" s="245" t="s">
        <v>80</v>
      </c>
      <c r="AV441" s="14" t="s">
        <v>80</v>
      </c>
      <c r="AW441" s="14" t="s">
        <v>171</v>
      </c>
      <c r="AX441" s="14" t="s">
        <v>70</v>
      </c>
      <c r="AY441" s="245" t="s">
        <v>158</v>
      </c>
    </row>
    <row r="442" s="15" customFormat="1">
      <c r="A442" s="15"/>
      <c r="B442" s="256"/>
      <c r="C442" s="257"/>
      <c r="D442" s="226" t="s">
        <v>169</v>
      </c>
      <c r="E442" s="258" t="s">
        <v>19</v>
      </c>
      <c r="F442" s="259" t="s">
        <v>470</v>
      </c>
      <c r="G442" s="257"/>
      <c r="H442" s="260">
        <v>6</v>
      </c>
      <c r="I442" s="261"/>
      <c r="J442" s="257"/>
      <c r="K442" s="257"/>
      <c r="L442" s="262"/>
      <c r="M442" s="263"/>
      <c r="N442" s="264"/>
      <c r="O442" s="264"/>
      <c r="P442" s="264"/>
      <c r="Q442" s="264"/>
      <c r="R442" s="264"/>
      <c r="S442" s="264"/>
      <c r="T442" s="26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66" t="s">
        <v>169</v>
      </c>
      <c r="AU442" s="266" t="s">
        <v>80</v>
      </c>
      <c r="AV442" s="15" t="s">
        <v>165</v>
      </c>
      <c r="AW442" s="15" t="s">
        <v>171</v>
      </c>
      <c r="AX442" s="15" t="s">
        <v>78</v>
      </c>
      <c r="AY442" s="266" t="s">
        <v>158</v>
      </c>
    </row>
    <row r="443" s="12" customFormat="1" ht="22.8" customHeight="1">
      <c r="A443" s="12"/>
      <c r="B443" s="190"/>
      <c r="C443" s="191"/>
      <c r="D443" s="192" t="s">
        <v>69</v>
      </c>
      <c r="E443" s="204" t="s">
        <v>220</v>
      </c>
      <c r="F443" s="204" t="s">
        <v>596</v>
      </c>
      <c r="G443" s="191"/>
      <c r="H443" s="191"/>
      <c r="I443" s="194"/>
      <c r="J443" s="205">
        <f>BK443</f>
        <v>0</v>
      </c>
      <c r="K443" s="191"/>
      <c r="L443" s="196"/>
      <c r="M443" s="197"/>
      <c r="N443" s="198"/>
      <c r="O443" s="198"/>
      <c r="P443" s="199">
        <f>P444+P450</f>
        <v>0</v>
      </c>
      <c r="Q443" s="198"/>
      <c r="R443" s="199">
        <f>R444+R450</f>
        <v>23.118479999999998</v>
      </c>
      <c r="S443" s="198"/>
      <c r="T443" s="200">
        <f>T444+T450</f>
        <v>23.760000000000002</v>
      </c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R443" s="201" t="s">
        <v>78</v>
      </c>
      <c r="AT443" s="202" t="s">
        <v>69</v>
      </c>
      <c r="AU443" s="202" t="s">
        <v>78</v>
      </c>
      <c r="AY443" s="201" t="s">
        <v>158</v>
      </c>
      <c r="BK443" s="203">
        <f>BK444+BK450</f>
        <v>0</v>
      </c>
    </row>
    <row r="444" s="12" customFormat="1" ht="20.88" customHeight="1">
      <c r="A444" s="12"/>
      <c r="B444" s="190"/>
      <c r="C444" s="191"/>
      <c r="D444" s="192" t="s">
        <v>69</v>
      </c>
      <c r="E444" s="204" t="s">
        <v>895</v>
      </c>
      <c r="F444" s="204" t="s">
        <v>896</v>
      </c>
      <c r="G444" s="191"/>
      <c r="H444" s="191"/>
      <c r="I444" s="194"/>
      <c r="J444" s="205">
        <f>BK444</f>
        <v>0</v>
      </c>
      <c r="K444" s="191"/>
      <c r="L444" s="196"/>
      <c r="M444" s="197"/>
      <c r="N444" s="198"/>
      <c r="O444" s="198"/>
      <c r="P444" s="199">
        <f>SUM(P445:P449)</f>
        <v>0</v>
      </c>
      <c r="Q444" s="198"/>
      <c r="R444" s="199">
        <f>SUM(R445:R449)</f>
        <v>23.118479999999998</v>
      </c>
      <c r="S444" s="198"/>
      <c r="T444" s="200">
        <f>SUM(T445:T449)</f>
        <v>0</v>
      </c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R444" s="201" t="s">
        <v>78</v>
      </c>
      <c r="AT444" s="202" t="s">
        <v>69</v>
      </c>
      <c r="AU444" s="202" t="s">
        <v>80</v>
      </c>
      <c r="AY444" s="201" t="s">
        <v>158</v>
      </c>
      <c r="BK444" s="203">
        <f>SUM(BK445:BK449)</f>
        <v>0</v>
      </c>
    </row>
    <row r="445" s="2" customFormat="1" ht="14.4" customHeight="1">
      <c r="A445" s="40"/>
      <c r="B445" s="41"/>
      <c r="C445" s="206" t="s">
        <v>604</v>
      </c>
      <c r="D445" s="206" t="s">
        <v>160</v>
      </c>
      <c r="E445" s="207" t="s">
        <v>1499</v>
      </c>
      <c r="F445" s="208" t="s">
        <v>1500</v>
      </c>
      <c r="G445" s="209" t="s">
        <v>181</v>
      </c>
      <c r="H445" s="210">
        <v>216</v>
      </c>
      <c r="I445" s="211"/>
      <c r="J445" s="212">
        <f>ROUND(I445*H445,2)</f>
        <v>0</v>
      </c>
      <c r="K445" s="208" t="s">
        <v>164</v>
      </c>
      <c r="L445" s="46"/>
      <c r="M445" s="213" t="s">
        <v>19</v>
      </c>
      <c r="N445" s="214" t="s">
        <v>41</v>
      </c>
      <c r="O445" s="86"/>
      <c r="P445" s="215">
        <f>O445*H445</f>
        <v>0</v>
      </c>
      <c r="Q445" s="215">
        <v>0</v>
      </c>
      <c r="R445" s="215">
        <f>Q445*H445</f>
        <v>0</v>
      </c>
      <c r="S445" s="215">
        <v>0</v>
      </c>
      <c r="T445" s="216">
        <f>S445*H445</f>
        <v>0</v>
      </c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R445" s="217" t="s">
        <v>165</v>
      </c>
      <c r="AT445" s="217" t="s">
        <v>160</v>
      </c>
      <c r="AU445" s="217" t="s">
        <v>178</v>
      </c>
      <c r="AY445" s="19" t="s">
        <v>158</v>
      </c>
      <c r="BE445" s="218">
        <f>IF(N445="základní",J445,0)</f>
        <v>0</v>
      </c>
      <c r="BF445" s="218">
        <f>IF(N445="snížená",J445,0)</f>
        <v>0</v>
      </c>
      <c r="BG445" s="218">
        <f>IF(N445="zákl. přenesená",J445,0)</f>
        <v>0</v>
      </c>
      <c r="BH445" s="218">
        <f>IF(N445="sníž. přenesená",J445,0)</f>
        <v>0</v>
      </c>
      <c r="BI445" s="218">
        <f>IF(N445="nulová",J445,0)</f>
        <v>0</v>
      </c>
      <c r="BJ445" s="19" t="s">
        <v>78</v>
      </c>
      <c r="BK445" s="218">
        <f>ROUND(I445*H445,2)</f>
        <v>0</v>
      </c>
      <c r="BL445" s="19" t="s">
        <v>165</v>
      </c>
      <c r="BM445" s="217" t="s">
        <v>1501</v>
      </c>
    </row>
    <row r="446" s="2" customFormat="1">
      <c r="A446" s="40"/>
      <c r="B446" s="41"/>
      <c r="C446" s="42"/>
      <c r="D446" s="219" t="s">
        <v>167</v>
      </c>
      <c r="E446" s="42"/>
      <c r="F446" s="220" t="s">
        <v>1502</v>
      </c>
      <c r="G446" s="42"/>
      <c r="H446" s="42"/>
      <c r="I446" s="221"/>
      <c r="J446" s="42"/>
      <c r="K446" s="42"/>
      <c r="L446" s="46"/>
      <c r="M446" s="222"/>
      <c r="N446" s="223"/>
      <c r="O446" s="86"/>
      <c r="P446" s="86"/>
      <c r="Q446" s="86"/>
      <c r="R446" s="86"/>
      <c r="S446" s="86"/>
      <c r="T446" s="87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T446" s="19" t="s">
        <v>167</v>
      </c>
      <c r="AU446" s="19" t="s">
        <v>178</v>
      </c>
    </row>
    <row r="447" s="14" customFormat="1">
      <c r="A447" s="14"/>
      <c r="B447" s="235"/>
      <c r="C447" s="236"/>
      <c r="D447" s="226" t="s">
        <v>169</v>
      </c>
      <c r="E447" s="237" t="s">
        <v>19</v>
      </c>
      <c r="F447" s="238" t="s">
        <v>1503</v>
      </c>
      <c r="G447" s="236"/>
      <c r="H447" s="239">
        <v>216</v>
      </c>
      <c r="I447" s="240"/>
      <c r="J447" s="236"/>
      <c r="K447" s="236"/>
      <c r="L447" s="241"/>
      <c r="M447" s="242"/>
      <c r="N447" s="243"/>
      <c r="O447" s="243"/>
      <c r="P447" s="243"/>
      <c r="Q447" s="243"/>
      <c r="R447" s="243"/>
      <c r="S447" s="243"/>
      <c r="T447" s="24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45" t="s">
        <v>169</v>
      </c>
      <c r="AU447" s="245" t="s">
        <v>178</v>
      </c>
      <c r="AV447" s="14" t="s">
        <v>80</v>
      </c>
      <c r="AW447" s="14" t="s">
        <v>171</v>
      </c>
      <c r="AX447" s="14" t="s">
        <v>70</v>
      </c>
      <c r="AY447" s="245" t="s">
        <v>158</v>
      </c>
    </row>
    <row r="448" s="2" customFormat="1" ht="19.8" customHeight="1">
      <c r="A448" s="40"/>
      <c r="B448" s="41"/>
      <c r="C448" s="246" t="s">
        <v>616</v>
      </c>
      <c r="D448" s="246" t="s">
        <v>400</v>
      </c>
      <c r="E448" s="247" t="s">
        <v>1504</v>
      </c>
      <c r="F448" s="248" t="s">
        <v>1505</v>
      </c>
      <c r="G448" s="249" t="s">
        <v>181</v>
      </c>
      <c r="H448" s="250">
        <v>216</v>
      </c>
      <c r="I448" s="251"/>
      <c r="J448" s="252">
        <f>ROUND(I448*H448,2)</f>
        <v>0</v>
      </c>
      <c r="K448" s="248" t="s">
        <v>164</v>
      </c>
      <c r="L448" s="253"/>
      <c r="M448" s="254" t="s">
        <v>19</v>
      </c>
      <c r="N448" s="255" t="s">
        <v>41</v>
      </c>
      <c r="O448" s="86"/>
      <c r="P448" s="215">
        <f>O448*H448</f>
        <v>0</v>
      </c>
      <c r="Q448" s="215">
        <v>0.058959999999999999</v>
      </c>
      <c r="R448" s="215">
        <f>Q448*H448</f>
        <v>12.73536</v>
      </c>
      <c r="S448" s="215">
        <v>0</v>
      </c>
      <c r="T448" s="216">
        <f>S448*H448</f>
        <v>0</v>
      </c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R448" s="217" t="s">
        <v>215</v>
      </c>
      <c r="AT448" s="217" t="s">
        <v>400</v>
      </c>
      <c r="AU448" s="217" t="s">
        <v>178</v>
      </c>
      <c r="AY448" s="19" t="s">
        <v>158</v>
      </c>
      <c r="BE448" s="218">
        <f>IF(N448="základní",J448,0)</f>
        <v>0</v>
      </c>
      <c r="BF448" s="218">
        <f>IF(N448="snížená",J448,0)</f>
        <v>0</v>
      </c>
      <c r="BG448" s="218">
        <f>IF(N448="zákl. přenesená",J448,0)</f>
        <v>0</v>
      </c>
      <c r="BH448" s="218">
        <f>IF(N448="sníž. přenesená",J448,0)</f>
        <v>0</v>
      </c>
      <c r="BI448" s="218">
        <f>IF(N448="nulová",J448,0)</f>
        <v>0</v>
      </c>
      <c r="BJ448" s="19" t="s">
        <v>78</v>
      </c>
      <c r="BK448" s="218">
        <f>ROUND(I448*H448,2)</f>
        <v>0</v>
      </c>
      <c r="BL448" s="19" t="s">
        <v>165</v>
      </c>
      <c r="BM448" s="217" t="s">
        <v>1506</v>
      </c>
    </row>
    <row r="449" s="2" customFormat="1" ht="14.4" customHeight="1">
      <c r="A449" s="40"/>
      <c r="B449" s="41"/>
      <c r="C449" s="246" t="s">
        <v>1011</v>
      </c>
      <c r="D449" s="246" t="s">
        <v>400</v>
      </c>
      <c r="E449" s="247" t="s">
        <v>1507</v>
      </c>
      <c r="F449" s="248" t="s">
        <v>1508</v>
      </c>
      <c r="G449" s="249" t="s">
        <v>181</v>
      </c>
      <c r="H449" s="250">
        <v>216</v>
      </c>
      <c r="I449" s="251"/>
      <c r="J449" s="252">
        <f>ROUND(I449*H449,2)</f>
        <v>0</v>
      </c>
      <c r="K449" s="248" t="s">
        <v>164</v>
      </c>
      <c r="L449" s="253"/>
      <c r="M449" s="254" t="s">
        <v>19</v>
      </c>
      <c r="N449" s="255" t="s">
        <v>41</v>
      </c>
      <c r="O449" s="86"/>
      <c r="P449" s="215">
        <f>O449*H449</f>
        <v>0</v>
      </c>
      <c r="Q449" s="215">
        <v>0.048070000000000002</v>
      </c>
      <c r="R449" s="215">
        <f>Q449*H449</f>
        <v>10.38312</v>
      </c>
      <c r="S449" s="215">
        <v>0</v>
      </c>
      <c r="T449" s="216">
        <f>S449*H449</f>
        <v>0</v>
      </c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17" t="s">
        <v>215</v>
      </c>
      <c r="AT449" s="217" t="s">
        <v>400</v>
      </c>
      <c r="AU449" s="217" t="s">
        <v>178</v>
      </c>
      <c r="AY449" s="19" t="s">
        <v>158</v>
      </c>
      <c r="BE449" s="218">
        <f>IF(N449="základní",J449,0)</f>
        <v>0</v>
      </c>
      <c r="BF449" s="218">
        <f>IF(N449="snížená",J449,0)</f>
        <v>0</v>
      </c>
      <c r="BG449" s="218">
        <f>IF(N449="zákl. přenesená",J449,0)</f>
        <v>0</v>
      </c>
      <c r="BH449" s="218">
        <f>IF(N449="sníž. přenesená",J449,0)</f>
        <v>0</v>
      </c>
      <c r="BI449" s="218">
        <f>IF(N449="nulová",J449,0)</f>
        <v>0</v>
      </c>
      <c r="BJ449" s="19" t="s">
        <v>78</v>
      </c>
      <c r="BK449" s="218">
        <f>ROUND(I449*H449,2)</f>
        <v>0</v>
      </c>
      <c r="BL449" s="19" t="s">
        <v>165</v>
      </c>
      <c r="BM449" s="217" t="s">
        <v>1509</v>
      </c>
    </row>
    <row r="450" s="12" customFormat="1" ht="20.88" customHeight="1">
      <c r="A450" s="12"/>
      <c r="B450" s="190"/>
      <c r="C450" s="191"/>
      <c r="D450" s="192" t="s">
        <v>69</v>
      </c>
      <c r="E450" s="204" t="s">
        <v>930</v>
      </c>
      <c r="F450" s="204" t="s">
        <v>931</v>
      </c>
      <c r="G450" s="191"/>
      <c r="H450" s="191"/>
      <c r="I450" s="194"/>
      <c r="J450" s="205">
        <f>BK450</f>
        <v>0</v>
      </c>
      <c r="K450" s="191"/>
      <c r="L450" s="196"/>
      <c r="M450" s="197"/>
      <c r="N450" s="198"/>
      <c r="O450" s="198"/>
      <c r="P450" s="199">
        <f>SUM(P451:P458)</f>
        <v>0</v>
      </c>
      <c r="Q450" s="198"/>
      <c r="R450" s="199">
        <f>SUM(R451:R458)</f>
        <v>0</v>
      </c>
      <c r="S450" s="198"/>
      <c r="T450" s="200">
        <f>SUM(T451:T458)</f>
        <v>23.760000000000002</v>
      </c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R450" s="201" t="s">
        <v>78</v>
      </c>
      <c r="AT450" s="202" t="s">
        <v>69</v>
      </c>
      <c r="AU450" s="202" t="s">
        <v>80</v>
      </c>
      <c r="AY450" s="201" t="s">
        <v>158</v>
      </c>
      <c r="BK450" s="203">
        <f>SUM(BK451:BK458)</f>
        <v>0</v>
      </c>
    </row>
    <row r="451" s="2" customFormat="1" ht="34.8" customHeight="1">
      <c r="A451" s="40"/>
      <c r="B451" s="41"/>
      <c r="C451" s="206" t="s">
        <v>1016</v>
      </c>
      <c r="D451" s="206" t="s">
        <v>160</v>
      </c>
      <c r="E451" s="207" t="s">
        <v>961</v>
      </c>
      <c r="F451" s="208" t="s">
        <v>962</v>
      </c>
      <c r="G451" s="209" t="s">
        <v>223</v>
      </c>
      <c r="H451" s="210">
        <v>108</v>
      </c>
      <c r="I451" s="211"/>
      <c r="J451" s="212">
        <f>ROUND(I451*H451,2)</f>
        <v>0</v>
      </c>
      <c r="K451" s="208" t="s">
        <v>164</v>
      </c>
      <c r="L451" s="46"/>
      <c r="M451" s="213" t="s">
        <v>19</v>
      </c>
      <c r="N451" s="214" t="s">
        <v>41</v>
      </c>
      <c r="O451" s="86"/>
      <c r="P451" s="215">
        <f>O451*H451</f>
        <v>0</v>
      </c>
      <c r="Q451" s="215">
        <v>0</v>
      </c>
      <c r="R451" s="215">
        <f>Q451*H451</f>
        <v>0</v>
      </c>
      <c r="S451" s="215">
        <v>0.22</v>
      </c>
      <c r="T451" s="216">
        <f>S451*H451</f>
        <v>23.760000000000002</v>
      </c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R451" s="217" t="s">
        <v>165</v>
      </c>
      <c r="AT451" s="217" t="s">
        <v>160</v>
      </c>
      <c r="AU451" s="217" t="s">
        <v>178</v>
      </c>
      <c r="AY451" s="19" t="s">
        <v>158</v>
      </c>
      <c r="BE451" s="218">
        <f>IF(N451="základní",J451,0)</f>
        <v>0</v>
      </c>
      <c r="BF451" s="218">
        <f>IF(N451="snížená",J451,0)</f>
        <v>0</v>
      </c>
      <c r="BG451" s="218">
        <f>IF(N451="zákl. přenesená",J451,0)</f>
        <v>0</v>
      </c>
      <c r="BH451" s="218">
        <f>IF(N451="sníž. přenesená",J451,0)</f>
        <v>0</v>
      </c>
      <c r="BI451" s="218">
        <f>IF(N451="nulová",J451,0)</f>
        <v>0</v>
      </c>
      <c r="BJ451" s="19" t="s">
        <v>78</v>
      </c>
      <c r="BK451" s="218">
        <f>ROUND(I451*H451,2)</f>
        <v>0</v>
      </c>
      <c r="BL451" s="19" t="s">
        <v>165</v>
      </c>
      <c r="BM451" s="217" t="s">
        <v>1510</v>
      </c>
    </row>
    <row r="452" s="2" customFormat="1">
      <c r="A452" s="40"/>
      <c r="B452" s="41"/>
      <c r="C452" s="42"/>
      <c r="D452" s="219" t="s">
        <v>167</v>
      </c>
      <c r="E452" s="42"/>
      <c r="F452" s="220" t="s">
        <v>964</v>
      </c>
      <c r="G452" s="42"/>
      <c r="H452" s="42"/>
      <c r="I452" s="221"/>
      <c r="J452" s="42"/>
      <c r="K452" s="42"/>
      <c r="L452" s="46"/>
      <c r="M452" s="222"/>
      <c r="N452" s="223"/>
      <c r="O452" s="86"/>
      <c r="P452" s="86"/>
      <c r="Q452" s="86"/>
      <c r="R452" s="86"/>
      <c r="S452" s="86"/>
      <c r="T452" s="87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T452" s="19" t="s">
        <v>167</v>
      </c>
      <c r="AU452" s="19" t="s">
        <v>178</v>
      </c>
    </row>
    <row r="453" s="13" customFormat="1">
      <c r="A453" s="13"/>
      <c r="B453" s="224"/>
      <c r="C453" s="225"/>
      <c r="D453" s="226" t="s">
        <v>169</v>
      </c>
      <c r="E453" s="227" t="s">
        <v>19</v>
      </c>
      <c r="F453" s="228" t="s">
        <v>965</v>
      </c>
      <c r="G453" s="225"/>
      <c r="H453" s="227" t="s">
        <v>19</v>
      </c>
      <c r="I453" s="229"/>
      <c r="J453" s="225"/>
      <c r="K453" s="225"/>
      <c r="L453" s="230"/>
      <c r="M453" s="231"/>
      <c r="N453" s="232"/>
      <c r="O453" s="232"/>
      <c r="P453" s="232"/>
      <c r="Q453" s="232"/>
      <c r="R453" s="232"/>
      <c r="S453" s="232"/>
      <c r="T453" s="23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34" t="s">
        <v>169</v>
      </c>
      <c r="AU453" s="234" t="s">
        <v>178</v>
      </c>
      <c r="AV453" s="13" t="s">
        <v>78</v>
      </c>
      <c r="AW453" s="13" t="s">
        <v>171</v>
      </c>
      <c r="AX453" s="13" t="s">
        <v>70</v>
      </c>
      <c r="AY453" s="234" t="s">
        <v>158</v>
      </c>
    </row>
    <row r="454" s="14" customFormat="1">
      <c r="A454" s="14"/>
      <c r="B454" s="235"/>
      <c r="C454" s="236"/>
      <c r="D454" s="226" t="s">
        <v>169</v>
      </c>
      <c r="E454" s="237" t="s">
        <v>19</v>
      </c>
      <c r="F454" s="238" t="s">
        <v>1431</v>
      </c>
      <c r="G454" s="236"/>
      <c r="H454" s="239">
        <v>108</v>
      </c>
      <c r="I454" s="240"/>
      <c r="J454" s="236"/>
      <c r="K454" s="236"/>
      <c r="L454" s="241"/>
      <c r="M454" s="242"/>
      <c r="N454" s="243"/>
      <c r="O454" s="243"/>
      <c r="P454" s="243"/>
      <c r="Q454" s="243"/>
      <c r="R454" s="243"/>
      <c r="S454" s="243"/>
      <c r="T454" s="24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45" t="s">
        <v>169</v>
      </c>
      <c r="AU454" s="245" t="s">
        <v>178</v>
      </c>
      <c r="AV454" s="14" t="s">
        <v>80</v>
      </c>
      <c r="AW454" s="14" t="s">
        <v>171</v>
      </c>
      <c r="AX454" s="14" t="s">
        <v>70</v>
      </c>
      <c r="AY454" s="245" t="s">
        <v>158</v>
      </c>
    </row>
    <row r="455" s="2" customFormat="1" ht="14.4" customHeight="1">
      <c r="A455" s="40"/>
      <c r="B455" s="41"/>
      <c r="C455" s="206" t="s">
        <v>1021</v>
      </c>
      <c r="D455" s="206" t="s">
        <v>160</v>
      </c>
      <c r="E455" s="207" t="s">
        <v>943</v>
      </c>
      <c r="F455" s="208" t="s">
        <v>944</v>
      </c>
      <c r="G455" s="209" t="s">
        <v>181</v>
      </c>
      <c r="H455" s="210">
        <v>180</v>
      </c>
      <c r="I455" s="211"/>
      <c r="J455" s="212">
        <f>ROUND(I455*H455,2)</f>
        <v>0</v>
      </c>
      <c r="K455" s="208" t="s">
        <v>164</v>
      </c>
      <c r="L455" s="46"/>
      <c r="M455" s="213" t="s">
        <v>19</v>
      </c>
      <c r="N455" s="214" t="s">
        <v>41</v>
      </c>
      <c r="O455" s="86"/>
      <c r="P455" s="215">
        <f>O455*H455</f>
        <v>0</v>
      </c>
      <c r="Q455" s="215">
        <v>0</v>
      </c>
      <c r="R455" s="215">
        <f>Q455*H455</f>
        <v>0</v>
      </c>
      <c r="S455" s="215">
        <v>0</v>
      </c>
      <c r="T455" s="216">
        <f>S455*H455</f>
        <v>0</v>
      </c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R455" s="217" t="s">
        <v>165</v>
      </c>
      <c r="AT455" s="217" t="s">
        <v>160</v>
      </c>
      <c r="AU455" s="217" t="s">
        <v>178</v>
      </c>
      <c r="AY455" s="19" t="s">
        <v>158</v>
      </c>
      <c r="BE455" s="218">
        <f>IF(N455="základní",J455,0)</f>
        <v>0</v>
      </c>
      <c r="BF455" s="218">
        <f>IF(N455="snížená",J455,0)</f>
        <v>0</v>
      </c>
      <c r="BG455" s="218">
        <f>IF(N455="zákl. přenesená",J455,0)</f>
        <v>0</v>
      </c>
      <c r="BH455" s="218">
        <f>IF(N455="sníž. přenesená",J455,0)</f>
        <v>0</v>
      </c>
      <c r="BI455" s="218">
        <f>IF(N455="nulová",J455,0)</f>
        <v>0</v>
      </c>
      <c r="BJ455" s="19" t="s">
        <v>78</v>
      </c>
      <c r="BK455" s="218">
        <f>ROUND(I455*H455,2)</f>
        <v>0</v>
      </c>
      <c r="BL455" s="19" t="s">
        <v>165</v>
      </c>
      <c r="BM455" s="217" t="s">
        <v>1511</v>
      </c>
    </row>
    <row r="456" s="2" customFormat="1">
      <c r="A456" s="40"/>
      <c r="B456" s="41"/>
      <c r="C456" s="42"/>
      <c r="D456" s="219" t="s">
        <v>167</v>
      </c>
      <c r="E456" s="42"/>
      <c r="F456" s="220" t="s">
        <v>946</v>
      </c>
      <c r="G456" s="42"/>
      <c r="H456" s="42"/>
      <c r="I456" s="221"/>
      <c r="J456" s="42"/>
      <c r="K456" s="42"/>
      <c r="L456" s="46"/>
      <c r="M456" s="222"/>
      <c r="N456" s="223"/>
      <c r="O456" s="86"/>
      <c r="P456" s="86"/>
      <c r="Q456" s="86"/>
      <c r="R456" s="86"/>
      <c r="S456" s="86"/>
      <c r="T456" s="87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T456" s="19" t="s">
        <v>167</v>
      </c>
      <c r="AU456" s="19" t="s">
        <v>178</v>
      </c>
    </row>
    <row r="457" s="13" customFormat="1">
      <c r="A457" s="13"/>
      <c r="B457" s="224"/>
      <c r="C457" s="225"/>
      <c r="D457" s="226" t="s">
        <v>169</v>
      </c>
      <c r="E457" s="227" t="s">
        <v>19</v>
      </c>
      <c r="F457" s="228" t="s">
        <v>947</v>
      </c>
      <c r="G457" s="225"/>
      <c r="H457" s="227" t="s">
        <v>19</v>
      </c>
      <c r="I457" s="229"/>
      <c r="J457" s="225"/>
      <c r="K457" s="225"/>
      <c r="L457" s="230"/>
      <c r="M457" s="231"/>
      <c r="N457" s="232"/>
      <c r="O457" s="232"/>
      <c r="P457" s="232"/>
      <c r="Q457" s="232"/>
      <c r="R457" s="232"/>
      <c r="S457" s="232"/>
      <c r="T457" s="23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34" t="s">
        <v>169</v>
      </c>
      <c r="AU457" s="234" t="s">
        <v>178</v>
      </c>
      <c r="AV457" s="13" t="s">
        <v>78</v>
      </c>
      <c r="AW457" s="13" t="s">
        <v>171</v>
      </c>
      <c r="AX457" s="13" t="s">
        <v>70</v>
      </c>
      <c r="AY457" s="234" t="s">
        <v>158</v>
      </c>
    </row>
    <row r="458" s="14" customFormat="1">
      <c r="A458" s="14"/>
      <c r="B458" s="235"/>
      <c r="C458" s="236"/>
      <c r="D458" s="226" t="s">
        <v>169</v>
      </c>
      <c r="E458" s="237" t="s">
        <v>19</v>
      </c>
      <c r="F458" s="238" t="s">
        <v>1512</v>
      </c>
      <c r="G458" s="236"/>
      <c r="H458" s="239">
        <v>180</v>
      </c>
      <c r="I458" s="240"/>
      <c r="J458" s="236"/>
      <c r="K458" s="236"/>
      <c r="L458" s="241"/>
      <c r="M458" s="242"/>
      <c r="N458" s="243"/>
      <c r="O458" s="243"/>
      <c r="P458" s="243"/>
      <c r="Q458" s="243"/>
      <c r="R458" s="243"/>
      <c r="S458" s="243"/>
      <c r="T458" s="24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45" t="s">
        <v>169</v>
      </c>
      <c r="AU458" s="245" t="s">
        <v>178</v>
      </c>
      <c r="AV458" s="14" t="s">
        <v>80</v>
      </c>
      <c r="AW458" s="14" t="s">
        <v>171</v>
      </c>
      <c r="AX458" s="14" t="s">
        <v>70</v>
      </c>
      <c r="AY458" s="245" t="s">
        <v>158</v>
      </c>
    </row>
    <row r="459" s="12" customFormat="1" ht="22.8" customHeight="1">
      <c r="A459" s="12"/>
      <c r="B459" s="190"/>
      <c r="C459" s="191"/>
      <c r="D459" s="192" t="s">
        <v>69</v>
      </c>
      <c r="E459" s="204" t="s">
        <v>597</v>
      </c>
      <c r="F459" s="204" t="s">
        <v>598</v>
      </c>
      <c r="G459" s="191"/>
      <c r="H459" s="191"/>
      <c r="I459" s="194"/>
      <c r="J459" s="205">
        <f>BK459</f>
        <v>0</v>
      </c>
      <c r="K459" s="191"/>
      <c r="L459" s="196"/>
      <c r="M459" s="197"/>
      <c r="N459" s="198"/>
      <c r="O459" s="198"/>
      <c r="P459" s="199">
        <f>SUM(P460:P473)</f>
        <v>0</v>
      </c>
      <c r="Q459" s="198"/>
      <c r="R459" s="199">
        <f>SUM(R460:R473)</f>
        <v>0</v>
      </c>
      <c r="S459" s="198"/>
      <c r="T459" s="200">
        <f>SUM(T460:T473)</f>
        <v>0</v>
      </c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R459" s="201" t="s">
        <v>78</v>
      </c>
      <c r="AT459" s="202" t="s">
        <v>69</v>
      </c>
      <c r="AU459" s="202" t="s">
        <v>78</v>
      </c>
      <c r="AY459" s="201" t="s">
        <v>158</v>
      </c>
      <c r="BK459" s="203">
        <f>SUM(BK460:BK473)</f>
        <v>0</v>
      </c>
    </row>
    <row r="460" s="2" customFormat="1" ht="14.4" customHeight="1">
      <c r="A460" s="40"/>
      <c r="B460" s="41"/>
      <c r="C460" s="206" t="s">
        <v>1265</v>
      </c>
      <c r="D460" s="206" t="s">
        <v>160</v>
      </c>
      <c r="E460" s="207" t="s">
        <v>600</v>
      </c>
      <c r="F460" s="208" t="s">
        <v>601</v>
      </c>
      <c r="G460" s="209" t="s">
        <v>356</v>
      </c>
      <c r="H460" s="210">
        <v>157.25200000000001</v>
      </c>
      <c r="I460" s="211"/>
      <c r="J460" s="212">
        <f>ROUND(I460*H460,2)</f>
        <v>0</v>
      </c>
      <c r="K460" s="208" t="s">
        <v>164</v>
      </c>
      <c r="L460" s="46"/>
      <c r="M460" s="213" t="s">
        <v>19</v>
      </c>
      <c r="N460" s="214" t="s">
        <v>41</v>
      </c>
      <c r="O460" s="86"/>
      <c r="P460" s="215">
        <f>O460*H460</f>
        <v>0</v>
      </c>
      <c r="Q460" s="215">
        <v>0</v>
      </c>
      <c r="R460" s="215">
        <f>Q460*H460</f>
        <v>0</v>
      </c>
      <c r="S460" s="215">
        <v>0</v>
      </c>
      <c r="T460" s="216">
        <f>S460*H460</f>
        <v>0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17" t="s">
        <v>165</v>
      </c>
      <c r="AT460" s="217" t="s">
        <v>160</v>
      </c>
      <c r="AU460" s="217" t="s">
        <v>80</v>
      </c>
      <c r="AY460" s="19" t="s">
        <v>158</v>
      </c>
      <c r="BE460" s="218">
        <f>IF(N460="základní",J460,0)</f>
        <v>0</v>
      </c>
      <c r="BF460" s="218">
        <f>IF(N460="snížená",J460,0)</f>
        <v>0</v>
      </c>
      <c r="BG460" s="218">
        <f>IF(N460="zákl. přenesená",J460,0)</f>
        <v>0</v>
      </c>
      <c r="BH460" s="218">
        <f>IF(N460="sníž. přenesená",J460,0)</f>
        <v>0</v>
      </c>
      <c r="BI460" s="218">
        <f>IF(N460="nulová",J460,0)</f>
        <v>0</v>
      </c>
      <c r="BJ460" s="19" t="s">
        <v>78</v>
      </c>
      <c r="BK460" s="218">
        <f>ROUND(I460*H460,2)</f>
        <v>0</v>
      </c>
      <c r="BL460" s="19" t="s">
        <v>165</v>
      </c>
      <c r="BM460" s="217" t="s">
        <v>1513</v>
      </c>
    </row>
    <row r="461" s="2" customFormat="1">
      <c r="A461" s="40"/>
      <c r="B461" s="41"/>
      <c r="C461" s="42"/>
      <c r="D461" s="219" t="s">
        <v>167</v>
      </c>
      <c r="E461" s="42"/>
      <c r="F461" s="220" t="s">
        <v>603</v>
      </c>
      <c r="G461" s="42"/>
      <c r="H461" s="42"/>
      <c r="I461" s="221"/>
      <c r="J461" s="42"/>
      <c r="K461" s="42"/>
      <c r="L461" s="46"/>
      <c r="M461" s="222"/>
      <c r="N461" s="223"/>
      <c r="O461" s="86"/>
      <c r="P461" s="86"/>
      <c r="Q461" s="86"/>
      <c r="R461" s="86"/>
      <c r="S461" s="86"/>
      <c r="T461" s="87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T461" s="19" t="s">
        <v>167</v>
      </c>
      <c r="AU461" s="19" t="s">
        <v>80</v>
      </c>
    </row>
    <row r="462" s="2" customFormat="1" ht="22.2" customHeight="1">
      <c r="A462" s="40"/>
      <c r="B462" s="41"/>
      <c r="C462" s="206" t="s">
        <v>1267</v>
      </c>
      <c r="D462" s="206" t="s">
        <v>160</v>
      </c>
      <c r="E462" s="207" t="s">
        <v>605</v>
      </c>
      <c r="F462" s="208" t="s">
        <v>606</v>
      </c>
      <c r="G462" s="209" t="s">
        <v>356</v>
      </c>
      <c r="H462" s="210">
        <v>157.25200000000001</v>
      </c>
      <c r="I462" s="211"/>
      <c r="J462" s="212">
        <f>ROUND(I462*H462,2)</f>
        <v>0</v>
      </c>
      <c r="K462" s="208" t="s">
        <v>164</v>
      </c>
      <c r="L462" s="46"/>
      <c r="M462" s="213" t="s">
        <v>19</v>
      </c>
      <c r="N462" s="214" t="s">
        <v>41</v>
      </c>
      <c r="O462" s="86"/>
      <c r="P462" s="215">
        <f>O462*H462</f>
        <v>0</v>
      </c>
      <c r="Q462" s="215">
        <v>0</v>
      </c>
      <c r="R462" s="215">
        <f>Q462*H462</f>
        <v>0</v>
      </c>
      <c r="S462" s="215">
        <v>0</v>
      </c>
      <c r="T462" s="216">
        <f>S462*H462</f>
        <v>0</v>
      </c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R462" s="217" t="s">
        <v>165</v>
      </c>
      <c r="AT462" s="217" t="s">
        <v>160</v>
      </c>
      <c r="AU462" s="217" t="s">
        <v>80</v>
      </c>
      <c r="AY462" s="19" t="s">
        <v>158</v>
      </c>
      <c r="BE462" s="218">
        <f>IF(N462="základní",J462,0)</f>
        <v>0</v>
      </c>
      <c r="BF462" s="218">
        <f>IF(N462="snížená",J462,0)</f>
        <v>0</v>
      </c>
      <c r="BG462" s="218">
        <f>IF(N462="zákl. přenesená",J462,0)</f>
        <v>0</v>
      </c>
      <c r="BH462" s="218">
        <f>IF(N462="sníž. přenesená",J462,0)</f>
        <v>0</v>
      </c>
      <c r="BI462" s="218">
        <f>IF(N462="nulová",J462,0)</f>
        <v>0</v>
      </c>
      <c r="BJ462" s="19" t="s">
        <v>78</v>
      </c>
      <c r="BK462" s="218">
        <f>ROUND(I462*H462,2)</f>
        <v>0</v>
      </c>
      <c r="BL462" s="19" t="s">
        <v>165</v>
      </c>
      <c r="BM462" s="217" t="s">
        <v>1514</v>
      </c>
    </row>
    <row r="463" s="2" customFormat="1">
      <c r="A463" s="40"/>
      <c r="B463" s="41"/>
      <c r="C463" s="42"/>
      <c r="D463" s="219" t="s">
        <v>167</v>
      </c>
      <c r="E463" s="42"/>
      <c r="F463" s="220" t="s">
        <v>608</v>
      </c>
      <c r="G463" s="42"/>
      <c r="H463" s="42"/>
      <c r="I463" s="221"/>
      <c r="J463" s="42"/>
      <c r="K463" s="42"/>
      <c r="L463" s="46"/>
      <c r="M463" s="222"/>
      <c r="N463" s="223"/>
      <c r="O463" s="86"/>
      <c r="P463" s="86"/>
      <c r="Q463" s="86"/>
      <c r="R463" s="86"/>
      <c r="S463" s="86"/>
      <c r="T463" s="87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T463" s="19" t="s">
        <v>167</v>
      </c>
      <c r="AU463" s="19" t="s">
        <v>80</v>
      </c>
    </row>
    <row r="464" s="13" customFormat="1">
      <c r="A464" s="13"/>
      <c r="B464" s="224"/>
      <c r="C464" s="225"/>
      <c r="D464" s="226" t="s">
        <v>169</v>
      </c>
      <c r="E464" s="227" t="s">
        <v>19</v>
      </c>
      <c r="F464" s="228" t="s">
        <v>609</v>
      </c>
      <c r="G464" s="225"/>
      <c r="H464" s="227" t="s">
        <v>19</v>
      </c>
      <c r="I464" s="229"/>
      <c r="J464" s="225"/>
      <c r="K464" s="225"/>
      <c r="L464" s="230"/>
      <c r="M464" s="231"/>
      <c r="N464" s="232"/>
      <c r="O464" s="232"/>
      <c r="P464" s="232"/>
      <c r="Q464" s="232"/>
      <c r="R464" s="232"/>
      <c r="S464" s="232"/>
      <c r="T464" s="23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34" t="s">
        <v>169</v>
      </c>
      <c r="AU464" s="234" t="s">
        <v>80</v>
      </c>
      <c r="AV464" s="13" t="s">
        <v>78</v>
      </c>
      <c r="AW464" s="13" t="s">
        <v>171</v>
      </c>
      <c r="AX464" s="13" t="s">
        <v>70</v>
      </c>
      <c r="AY464" s="234" t="s">
        <v>158</v>
      </c>
    </row>
    <row r="465" s="13" customFormat="1">
      <c r="A465" s="13"/>
      <c r="B465" s="224"/>
      <c r="C465" s="225"/>
      <c r="D465" s="226" t="s">
        <v>169</v>
      </c>
      <c r="E465" s="227" t="s">
        <v>19</v>
      </c>
      <c r="F465" s="228" t="s">
        <v>1263</v>
      </c>
      <c r="G465" s="225"/>
      <c r="H465" s="227" t="s">
        <v>19</v>
      </c>
      <c r="I465" s="229"/>
      <c r="J465" s="225"/>
      <c r="K465" s="225"/>
      <c r="L465" s="230"/>
      <c r="M465" s="231"/>
      <c r="N465" s="232"/>
      <c r="O465" s="232"/>
      <c r="P465" s="232"/>
      <c r="Q465" s="232"/>
      <c r="R465" s="232"/>
      <c r="S465" s="232"/>
      <c r="T465" s="23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34" t="s">
        <v>169</v>
      </c>
      <c r="AU465" s="234" t="s">
        <v>80</v>
      </c>
      <c r="AV465" s="13" t="s">
        <v>78</v>
      </c>
      <c r="AW465" s="13" t="s">
        <v>171</v>
      </c>
      <c r="AX465" s="13" t="s">
        <v>70</v>
      </c>
      <c r="AY465" s="234" t="s">
        <v>158</v>
      </c>
    </row>
    <row r="466" s="14" customFormat="1">
      <c r="A466" s="14"/>
      <c r="B466" s="235"/>
      <c r="C466" s="236"/>
      <c r="D466" s="226" t="s">
        <v>169</v>
      </c>
      <c r="E466" s="237" t="s">
        <v>19</v>
      </c>
      <c r="F466" s="238" t="s">
        <v>1515</v>
      </c>
      <c r="G466" s="236"/>
      <c r="H466" s="239">
        <v>157.25220999999999</v>
      </c>
      <c r="I466" s="240"/>
      <c r="J466" s="236"/>
      <c r="K466" s="236"/>
      <c r="L466" s="241"/>
      <c r="M466" s="242"/>
      <c r="N466" s="243"/>
      <c r="O466" s="243"/>
      <c r="P466" s="243"/>
      <c r="Q466" s="243"/>
      <c r="R466" s="243"/>
      <c r="S466" s="243"/>
      <c r="T466" s="24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45" t="s">
        <v>169</v>
      </c>
      <c r="AU466" s="245" t="s">
        <v>80</v>
      </c>
      <c r="AV466" s="14" t="s">
        <v>80</v>
      </c>
      <c r="AW466" s="14" t="s">
        <v>171</v>
      </c>
      <c r="AX466" s="14" t="s">
        <v>70</v>
      </c>
      <c r="AY466" s="245" t="s">
        <v>158</v>
      </c>
    </row>
    <row r="467" s="2" customFormat="1" ht="19.8" customHeight="1">
      <c r="A467" s="40"/>
      <c r="B467" s="41"/>
      <c r="C467" s="206" t="s">
        <v>1270</v>
      </c>
      <c r="D467" s="206" t="s">
        <v>160</v>
      </c>
      <c r="E467" s="207" t="s">
        <v>999</v>
      </c>
      <c r="F467" s="208" t="s">
        <v>1000</v>
      </c>
      <c r="G467" s="209" t="s">
        <v>356</v>
      </c>
      <c r="H467" s="210">
        <v>23.760000000000002</v>
      </c>
      <c r="I467" s="211"/>
      <c r="J467" s="212">
        <f>ROUND(I467*H467,2)</f>
        <v>0</v>
      </c>
      <c r="K467" s="208" t="s">
        <v>164</v>
      </c>
      <c r="L467" s="46"/>
      <c r="M467" s="213" t="s">
        <v>19</v>
      </c>
      <c r="N467" s="214" t="s">
        <v>41</v>
      </c>
      <c r="O467" s="86"/>
      <c r="P467" s="215">
        <f>O467*H467</f>
        <v>0</v>
      </c>
      <c r="Q467" s="215">
        <v>0</v>
      </c>
      <c r="R467" s="215">
        <f>Q467*H467</f>
        <v>0</v>
      </c>
      <c r="S467" s="215">
        <v>0</v>
      </c>
      <c r="T467" s="216">
        <f>S467*H467</f>
        <v>0</v>
      </c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R467" s="217" t="s">
        <v>165</v>
      </c>
      <c r="AT467" s="217" t="s">
        <v>160</v>
      </c>
      <c r="AU467" s="217" t="s">
        <v>80</v>
      </c>
      <c r="AY467" s="19" t="s">
        <v>158</v>
      </c>
      <c r="BE467" s="218">
        <f>IF(N467="základní",J467,0)</f>
        <v>0</v>
      </c>
      <c r="BF467" s="218">
        <f>IF(N467="snížená",J467,0)</f>
        <v>0</v>
      </c>
      <c r="BG467" s="218">
        <f>IF(N467="zákl. přenesená",J467,0)</f>
        <v>0</v>
      </c>
      <c r="BH467" s="218">
        <f>IF(N467="sníž. přenesená",J467,0)</f>
        <v>0</v>
      </c>
      <c r="BI467" s="218">
        <f>IF(N467="nulová",J467,0)</f>
        <v>0</v>
      </c>
      <c r="BJ467" s="19" t="s">
        <v>78</v>
      </c>
      <c r="BK467" s="218">
        <f>ROUND(I467*H467,2)</f>
        <v>0</v>
      </c>
      <c r="BL467" s="19" t="s">
        <v>165</v>
      </c>
      <c r="BM467" s="217" t="s">
        <v>1516</v>
      </c>
    </row>
    <row r="468" s="2" customFormat="1">
      <c r="A468" s="40"/>
      <c r="B468" s="41"/>
      <c r="C468" s="42"/>
      <c r="D468" s="219" t="s">
        <v>167</v>
      </c>
      <c r="E468" s="42"/>
      <c r="F468" s="220" t="s">
        <v>1002</v>
      </c>
      <c r="G468" s="42"/>
      <c r="H468" s="42"/>
      <c r="I468" s="221"/>
      <c r="J468" s="42"/>
      <c r="K468" s="42"/>
      <c r="L468" s="46"/>
      <c r="M468" s="222"/>
      <c r="N468" s="223"/>
      <c r="O468" s="86"/>
      <c r="P468" s="86"/>
      <c r="Q468" s="86"/>
      <c r="R468" s="86"/>
      <c r="S468" s="86"/>
      <c r="T468" s="87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T468" s="19" t="s">
        <v>167</v>
      </c>
      <c r="AU468" s="19" t="s">
        <v>80</v>
      </c>
    </row>
    <row r="469" s="2" customFormat="1" ht="22.2" customHeight="1">
      <c r="A469" s="40"/>
      <c r="B469" s="41"/>
      <c r="C469" s="206" t="s">
        <v>1272</v>
      </c>
      <c r="D469" s="206" t="s">
        <v>160</v>
      </c>
      <c r="E469" s="207" t="s">
        <v>1006</v>
      </c>
      <c r="F469" s="208" t="s">
        <v>1007</v>
      </c>
      <c r="G469" s="209" t="s">
        <v>356</v>
      </c>
      <c r="H469" s="210">
        <v>332.63999999999999</v>
      </c>
      <c r="I469" s="211"/>
      <c r="J469" s="212">
        <f>ROUND(I469*H469,2)</f>
        <v>0</v>
      </c>
      <c r="K469" s="208" t="s">
        <v>164</v>
      </c>
      <c r="L469" s="46"/>
      <c r="M469" s="213" t="s">
        <v>19</v>
      </c>
      <c r="N469" s="214" t="s">
        <v>41</v>
      </c>
      <c r="O469" s="86"/>
      <c r="P469" s="215">
        <f>O469*H469</f>
        <v>0</v>
      </c>
      <c r="Q469" s="215">
        <v>0</v>
      </c>
      <c r="R469" s="215">
        <f>Q469*H469</f>
        <v>0</v>
      </c>
      <c r="S469" s="215">
        <v>0</v>
      </c>
      <c r="T469" s="216">
        <f>S469*H469</f>
        <v>0</v>
      </c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R469" s="217" t="s">
        <v>165</v>
      </c>
      <c r="AT469" s="217" t="s">
        <v>160</v>
      </c>
      <c r="AU469" s="217" t="s">
        <v>80</v>
      </c>
      <c r="AY469" s="19" t="s">
        <v>158</v>
      </c>
      <c r="BE469" s="218">
        <f>IF(N469="základní",J469,0)</f>
        <v>0</v>
      </c>
      <c r="BF469" s="218">
        <f>IF(N469="snížená",J469,0)</f>
        <v>0</v>
      </c>
      <c r="BG469" s="218">
        <f>IF(N469="zákl. přenesená",J469,0)</f>
        <v>0</v>
      </c>
      <c r="BH469" s="218">
        <f>IF(N469="sníž. přenesená",J469,0)</f>
        <v>0</v>
      </c>
      <c r="BI469" s="218">
        <f>IF(N469="nulová",J469,0)</f>
        <v>0</v>
      </c>
      <c r="BJ469" s="19" t="s">
        <v>78</v>
      </c>
      <c r="BK469" s="218">
        <f>ROUND(I469*H469,2)</f>
        <v>0</v>
      </c>
      <c r="BL469" s="19" t="s">
        <v>165</v>
      </c>
      <c r="BM469" s="217" t="s">
        <v>1517</v>
      </c>
    </row>
    <row r="470" s="2" customFormat="1">
      <c r="A470" s="40"/>
      <c r="B470" s="41"/>
      <c r="C470" s="42"/>
      <c r="D470" s="219" t="s">
        <v>167</v>
      </c>
      <c r="E470" s="42"/>
      <c r="F470" s="220" t="s">
        <v>1009</v>
      </c>
      <c r="G470" s="42"/>
      <c r="H470" s="42"/>
      <c r="I470" s="221"/>
      <c r="J470" s="42"/>
      <c r="K470" s="42"/>
      <c r="L470" s="46"/>
      <c r="M470" s="222"/>
      <c r="N470" s="223"/>
      <c r="O470" s="86"/>
      <c r="P470" s="86"/>
      <c r="Q470" s="86"/>
      <c r="R470" s="86"/>
      <c r="S470" s="86"/>
      <c r="T470" s="87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T470" s="19" t="s">
        <v>167</v>
      </c>
      <c r="AU470" s="19" t="s">
        <v>80</v>
      </c>
    </row>
    <row r="471" s="14" customFormat="1">
      <c r="A471" s="14"/>
      <c r="B471" s="235"/>
      <c r="C471" s="236"/>
      <c r="D471" s="226" t="s">
        <v>169</v>
      </c>
      <c r="E471" s="236"/>
      <c r="F471" s="238" t="s">
        <v>1518</v>
      </c>
      <c r="G471" s="236"/>
      <c r="H471" s="239">
        <v>332.63999999999999</v>
      </c>
      <c r="I471" s="240"/>
      <c r="J471" s="236"/>
      <c r="K471" s="236"/>
      <c r="L471" s="241"/>
      <c r="M471" s="242"/>
      <c r="N471" s="243"/>
      <c r="O471" s="243"/>
      <c r="P471" s="243"/>
      <c r="Q471" s="243"/>
      <c r="R471" s="243"/>
      <c r="S471" s="243"/>
      <c r="T471" s="24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45" t="s">
        <v>169</v>
      </c>
      <c r="AU471" s="245" t="s">
        <v>80</v>
      </c>
      <c r="AV471" s="14" t="s">
        <v>80</v>
      </c>
      <c r="AW471" s="14" t="s">
        <v>4</v>
      </c>
      <c r="AX471" s="14" t="s">
        <v>78</v>
      </c>
      <c r="AY471" s="245" t="s">
        <v>158</v>
      </c>
    </row>
    <row r="472" s="2" customFormat="1" ht="22.2" customHeight="1">
      <c r="A472" s="40"/>
      <c r="B472" s="41"/>
      <c r="C472" s="206" t="s">
        <v>1519</v>
      </c>
      <c r="D472" s="206" t="s">
        <v>160</v>
      </c>
      <c r="E472" s="207" t="s">
        <v>1017</v>
      </c>
      <c r="F472" s="208" t="s">
        <v>1018</v>
      </c>
      <c r="G472" s="209" t="s">
        <v>356</v>
      </c>
      <c r="H472" s="210">
        <v>23.760000000000002</v>
      </c>
      <c r="I472" s="211"/>
      <c r="J472" s="212">
        <f>ROUND(I472*H472,2)</f>
        <v>0</v>
      </c>
      <c r="K472" s="208" t="s">
        <v>164</v>
      </c>
      <c r="L472" s="46"/>
      <c r="M472" s="213" t="s">
        <v>19</v>
      </c>
      <c r="N472" s="214" t="s">
        <v>41</v>
      </c>
      <c r="O472" s="86"/>
      <c r="P472" s="215">
        <f>O472*H472</f>
        <v>0</v>
      </c>
      <c r="Q472" s="215">
        <v>0</v>
      </c>
      <c r="R472" s="215">
        <f>Q472*H472</f>
        <v>0</v>
      </c>
      <c r="S472" s="215">
        <v>0</v>
      </c>
      <c r="T472" s="216">
        <f>S472*H472</f>
        <v>0</v>
      </c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R472" s="217" t="s">
        <v>165</v>
      </c>
      <c r="AT472" s="217" t="s">
        <v>160</v>
      </c>
      <c r="AU472" s="217" t="s">
        <v>80</v>
      </c>
      <c r="AY472" s="19" t="s">
        <v>158</v>
      </c>
      <c r="BE472" s="218">
        <f>IF(N472="základní",J472,0)</f>
        <v>0</v>
      </c>
      <c r="BF472" s="218">
        <f>IF(N472="snížená",J472,0)</f>
        <v>0</v>
      </c>
      <c r="BG472" s="218">
        <f>IF(N472="zákl. přenesená",J472,0)</f>
        <v>0</v>
      </c>
      <c r="BH472" s="218">
        <f>IF(N472="sníž. přenesená",J472,0)</f>
        <v>0</v>
      </c>
      <c r="BI472" s="218">
        <f>IF(N472="nulová",J472,0)</f>
        <v>0</v>
      </c>
      <c r="BJ472" s="19" t="s">
        <v>78</v>
      </c>
      <c r="BK472" s="218">
        <f>ROUND(I472*H472,2)</f>
        <v>0</v>
      </c>
      <c r="BL472" s="19" t="s">
        <v>165</v>
      </c>
      <c r="BM472" s="217" t="s">
        <v>1520</v>
      </c>
    </row>
    <row r="473" s="2" customFormat="1">
      <c r="A473" s="40"/>
      <c r="B473" s="41"/>
      <c r="C473" s="42"/>
      <c r="D473" s="219" t="s">
        <v>167</v>
      </c>
      <c r="E473" s="42"/>
      <c r="F473" s="220" t="s">
        <v>1020</v>
      </c>
      <c r="G473" s="42"/>
      <c r="H473" s="42"/>
      <c r="I473" s="221"/>
      <c r="J473" s="42"/>
      <c r="K473" s="42"/>
      <c r="L473" s="46"/>
      <c r="M473" s="222"/>
      <c r="N473" s="223"/>
      <c r="O473" s="86"/>
      <c r="P473" s="86"/>
      <c r="Q473" s="86"/>
      <c r="R473" s="86"/>
      <c r="S473" s="86"/>
      <c r="T473" s="87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T473" s="19" t="s">
        <v>167</v>
      </c>
      <c r="AU473" s="19" t="s">
        <v>80</v>
      </c>
    </row>
    <row r="474" s="12" customFormat="1" ht="22.8" customHeight="1">
      <c r="A474" s="12"/>
      <c r="B474" s="190"/>
      <c r="C474" s="191"/>
      <c r="D474" s="192" t="s">
        <v>69</v>
      </c>
      <c r="E474" s="204" t="s">
        <v>614</v>
      </c>
      <c r="F474" s="204" t="s">
        <v>615</v>
      </c>
      <c r="G474" s="191"/>
      <c r="H474" s="191"/>
      <c r="I474" s="194"/>
      <c r="J474" s="205">
        <f>BK474</f>
        <v>0</v>
      </c>
      <c r="K474" s="191"/>
      <c r="L474" s="196"/>
      <c r="M474" s="197"/>
      <c r="N474" s="198"/>
      <c r="O474" s="198"/>
      <c r="P474" s="199">
        <f>SUM(P475:P476)</f>
        <v>0</v>
      </c>
      <c r="Q474" s="198"/>
      <c r="R474" s="199">
        <f>SUM(R475:R476)</f>
        <v>0</v>
      </c>
      <c r="S474" s="198"/>
      <c r="T474" s="200">
        <f>SUM(T475:T476)</f>
        <v>0</v>
      </c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R474" s="201" t="s">
        <v>78</v>
      </c>
      <c r="AT474" s="202" t="s">
        <v>69</v>
      </c>
      <c r="AU474" s="202" t="s">
        <v>78</v>
      </c>
      <c r="AY474" s="201" t="s">
        <v>158</v>
      </c>
      <c r="BK474" s="203">
        <f>SUM(BK475:BK476)</f>
        <v>0</v>
      </c>
    </row>
    <row r="475" s="2" customFormat="1" ht="14.4" customHeight="1">
      <c r="A475" s="40"/>
      <c r="B475" s="41"/>
      <c r="C475" s="206" t="s">
        <v>1521</v>
      </c>
      <c r="D475" s="206" t="s">
        <v>160</v>
      </c>
      <c r="E475" s="207" t="s">
        <v>617</v>
      </c>
      <c r="F475" s="208" t="s">
        <v>618</v>
      </c>
      <c r="G475" s="209" t="s">
        <v>356</v>
      </c>
      <c r="H475" s="210">
        <v>7.7759999999999998</v>
      </c>
      <c r="I475" s="211"/>
      <c r="J475" s="212">
        <f>ROUND(I475*H475,2)</f>
        <v>0</v>
      </c>
      <c r="K475" s="208" t="s">
        <v>164</v>
      </c>
      <c r="L475" s="46"/>
      <c r="M475" s="213" t="s">
        <v>19</v>
      </c>
      <c r="N475" s="214" t="s">
        <v>41</v>
      </c>
      <c r="O475" s="86"/>
      <c r="P475" s="215">
        <f>O475*H475</f>
        <v>0</v>
      </c>
      <c r="Q475" s="215">
        <v>0</v>
      </c>
      <c r="R475" s="215">
        <f>Q475*H475</f>
        <v>0</v>
      </c>
      <c r="S475" s="215">
        <v>0</v>
      </c>
      <c r="T475" s="216">
        <f>S475*H475</f>
        <v>0</v>
      </c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R475" s="217" t="s">
        <v>165</v>
      </c>
      <c r="AT475" s="217" t="s">
        <v>160</v>
      </c>
      <c r="AU475" s="217" t="s">
        <v>80</v>
      </c>
      <c r="AY475" s="19" t="s">
        <v>158</v>
      </c>
      <c r="BE475" s="218">
        <f>IF(N475="základní",J475,0)</f>
        <v>0</v>
      </c>
      <c r="BF475" s="218">
        <f>IF(N475="snížená",J475,0)</f>
        <v>0</v>
      </c>
      <c r="BG475" s="218">
        <f>IF(N475="zákl. přenesená",J475,0)</f>
        <v>0</v>
      </c>
      <c r="BH475" s="218">
        <f>IF(N475="sníž. přenesená",J475,0)</f>
        <v>0</v>
      </c>
      <c r="BI475" s="218">
        <f>IF(N475="nulová",J475,0)</f>
        <v>0</v>
      </c>
      <c r="BJ475" s="19" t="s">
        <v>78</v>
      </c>
      <c r="BK475" s="218">
        <f>ROUND(I475*H475,2)</f>
        <v>0</v>
      </c>
      <c r="BL475" s="19" t="s">
        <v>165</v>
      </c>
      <c r="BM475" s="217" t="s">
        <v>1522</v>
      </c>
    </row>
    <row r="476" s="2" customFormat="1">
      <c r="A476" s="40"/>
      <c r="B476" s="41"/>
      <c r="C476" s="42"/>
      <c r="D476" s="219" t="s">
        <v>167</v>
      </c>
      <c r="E476" s="42"/>
      <c r="F476" s="220" t="s">
        <v>620</v>
      </c>
      <c r="G476" s="42"/>
      <c r="H476" s="42"/>
      <c r="I476" s="221"/>
      <c r="J476" s="42"/>
      <c r="K476" s="42"/>
      <c r="L476" s="46"/>
      <c r="M476" s="267"/>
      <c r="N476" s="268"/>
      <c r="O476" s="269"/>
      <c r="P476" s="269"/>
      <c r="Q476" s="269"/>
      <c r="R476" s="269"/>
      <c r="S476" s="269"/>
      <c r="T476" s="27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T476" s="19" t="s">
        <v>167</v>
      </c>
      <c r="AU476" s="19" t="s">
        <v>80</v>
      </c>
    </row>
    <row r="477" s="2" customFormat="1" ht="6.96" customHeight="1">
      <c r="A477" s="40"/>
      <c r="B477" s="61"/>
      <c r="C477" s="62"/>
      <c r="D477" s="62"/>
      <c r="E477" s="62"/>
      <c r="F477" s="62"/>
      <c r="G477" s="62"/>
      <c r="H477" s="62"/>
      <c r="I477" s="62"/>
      <c r="J477" s="62"/>
      <c r="K477" s="62"/>
      <c r="L477" s="46"/>
      <c r="M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</row>
  </sheetData>
  <sheetProtection sheet="1" autoFilter="0" formatColumns="0" formatRows="0" objects="1" scenarios="1" spinCount="100000" saltValue="ibi5dbFwGHmNp51HK0fukjD9cqGuePe77aK2R+eeNFc0+zE+rfbsUdtcR6QrWOkTA/PpB/NlJGn9zSGRV76LLA==" hashValue="6gdWE5BjYrM2Apu8cZui1EUxd/0Sx7TpM4V60QXTe4IGWQIwcZf3pZEB8nz9GAXoSKw9fiCDwhoRjfnf45nx4Q==" algorithmName="SHA-512" password="CC35"/>
  <autoFilter ref="C89:K476"/>
  <mergeCells count="9">
    <mergeCell ref="E7:H7"/>
    <mergeCell ref="E9:H9"/>
    <mergeCell ref="E18:H18"/>
    <mergeCell ref="E27:H27"/>
    <mergeCell ref="E48:H48"/>
    <mergeCell ref="E50:H50"/>
    <mergeCell ref="E80:H80"/>
    <mergeCell ref="E82:H82"/>
    <mergeCell ref="L2:V2"/>
  </mergeCells>
  <hyperlinks>
    <hyperlink ref="F94" r:id="rId1" display="https://podminky.urs.cz/item/CS_URS_2025_01/119003131"/>
    <hyperlink ref="F101" r:id="rId2" display="https://podminky.urs.cz/item/CS_URS_2025_01/119003132"/>
    <hyperlink ref="F103" r:id="rId3" display="https://podminky.urs.cz/item/CS_URS_2025_01/119003141"/>
    <hyperlink ref="F110" r:id="rId4" display="https://podminky.urs.cz/item/CS_URS_2025_01/119003142"/>
    <hyperlink ref="F112" r:id="rId5" display="https://podminky.urs.cz/item/CS_URS_2025_01/119004111"/>
    <hyperlink ref="F115" r:id="rId6" display="https://podminky.urs.cz/item/CS_URS_2025_01/119004112"/>
    <hyperlink ref="F117" r:id="rId7" display="https://podminky.urs.cz/item/CS_URS_2025_01/121151103"/>
    <hyperlink ref="F121" r:id="rId8" display="https://podminky.urs.cz/item/CS_URS_2025_01/122251104"/>
    <hyperlink ref="F128" r:id="rId9" display="https://podminky.urs.cz/item/CS_URS_2025_01/131151343"/>
    <hyperlink ref="F131" r:id="rId10" display="https://podminky.urs.cz/item/CS_URS_2025_01/182151111"/>
    <hyperlink ref="F136" r:id="rId11" display="https://podminky.urs.cz/item/CS_URS_2025_01/131251204"/>
    <hyperlink ref="F145" r:id="rId12" display="https://podminky.urs.cz/item/CS_URS_2025_01/131351204"/>
    <hyperlink ref="F154" r:id="rId13" display="https://podminky.urs.cz/item/CS_URS_2025_01/131451204"/>
    <hyperlink ref="F163" r:id="rId14" display="https://podminky.urs.cz/item/CS_URS_2025_01/131551204"/>
    <hyperlink ref="F172" r:id="rId15" display="https://podminky.urs.cz/item/CS_URS_2025_01/139001101"/>
    <hyperlink ref="F177" r:id="rId16" display="https://podminky.urs.cz/item/CS_URS_2025_01/141721251"/>
    <hyperlink ref="F185" r:id="rId17" display="https://podminky.urs.cz/item/CS_URS_2025_01/141721212"/>
    <hyperlink ref="F189" r:id="rId18" display="https://podminky.urs.cz/item/CS_URS_2025_01/151101201"/>
    <hyperlink ref="F196" r:id="rId19" display="https://podminky.urs.cz/item/CS_URS_2025_01/151101211"/>
    <hyperlink ref="F198" r:id="rId20" display="https://podminky.urs.cz/item/CS_URS_2025_01/151101401"/>
    <hyperlink ref="F200" r:id="rId21" display="https://podminky.urs.cz/item/CS_URS_2025_01/151101411"/>
    <hyperlink ref="F202" r:id="rId22" display="https://podminky.urs.cz/item/CS_URS_2025_01/162551108"/>
    <hyperlink ref="F222" r:id="rId23" display="https://podminky.urs.cz/item/CS_URS_2025_01/162551128"/>
    <hyperlink ref="F236" r:id="rId24" display="https://podminky.urs.cz/item/CS_URS_2025_01/162551148"/>
    <hyperlink ref="F244" r:id="rId25" display="https://podminky.urs.cz/item/CS_URS_2025_01/171251201"/>
    <hyperlink ref="F254" r:id="rId26" display="https://podminky.urs.cz/item/CS_URS_2025_01/167151111"/>
    <hyperlink ref="F262" r:id="rId27" display="https://podminky.urs.cz/item/CS_URS_2025_01/162751137"/>
    <hyperlink ref="F270" r:id="rId28" display="https://podminky.urs.cz/item/CS_URS_2025_01/162751139"/>
    <hyperlink ref="F273" r:id="rId29" display="https://podminky.urs.cz/item/CS_URS_2025_01/167151112"/>
    <hyperlink ref="F275" r:id="rId30" display="https://podminky.urs.cz/item/CS_URS_2025_01/171201231"/>
    <hyperlink ref="F278" r:id="rId31" display="https://podminky.urs.cz/item/CS_URS_2025_01/174151101"/>
    <hyperlink ref="F284" r:id="rId32" display="https://podminky.urs.cz/item/CS_URS_2025_01/175151101"/>
    <hyperlink ref="F288" r:id="rId33" display="https://podminky.urs.cz/item/CS_URS_2025_01/175151109"/>
    <hyperlink ref="F290" r:id="rId34" display="https://podminky.urs.cz/item/CS_URS_2025_01/181351003"/>
    <hyperlink ref="F295" r:id="rId35" display="https://podminky.urs.cz/item/CS_URS_2025_01/181411131"/>
    <hyperlink ref="F299" r:id="rId36" display="https://podminky.urs.cz/item/CS_URS_2025_01/185803111"/>
    <hyperlink ref="F301" r:id="rId37" display="https://podminky.urs.cz/item/CS_URS_2025_01/181951112"/>
    <hyperlink ref="F310" r:id="rId38" display="https://podminky.urs.cz/item/CS_URS_2025_01/338171123"/>
    <hyperlink ref="F314" r:id="rId39" display="https://podminky.urs.cz/item/CS_URS_2025_01/899713111"/>
    <hyperlink ref="F318" r:id="rId40" display="https://podminky.urs.cz/item/CS_URS_2025_01/451595111"/>
    <hyperlink ref="F323" r:id="rId41" display="https://podminky.urs.cz/item/CS_URS_2025_01/564661011"/>
    <hyperlink ref="F327" r:id="rId42" display="https://podminky.urs.cz/item/CS_URS_2025_01/564762111"/>
    <hyperlink ref="F334" r:id="rId43" display="https://podminky.urs.cz/item/CS_URS_2025_01/566901132"/>
    <hyperlink ref="F338" r:id="rId44" display="https://podminky.urs.cz/item/CS_URS_2025_01/565155101"/>
    <hyperlink ref="F342" r:id="rId45" display="https://podminky.urs.cz/item/CS_URS_2025_01/573111112"/>
    <hyperlink ref="F344" r:id="rId46" display="https://podminky.urs.cz/item/CS_URS_2025_01/573231108"/>
    <hyperlink ref="F346" r:id="rId47" display="https://podminky.urs.cz/item/CS_URS_2025_01/577134111"/>
    <hyperlink ref="F351" r:id="rId48" display="https://podminky.urs.cz/item/CS_URS_2025_01/871255202"/>
    <hyperlink ref="F361" r:id="rId49" display="https://podminky.urs.cz/item/CS_URS_2025_01/877245201"/>
    <hyperlink ref="F370" r:id="rId50" display="https://podminky.urs.cz/item/CS_URS_2025_01/877245210"/>
    <hyperlink ref="F387" r:id="rId51" display="https://podminky.urs.cz/item/CS_URS_2025_01/892271111"/>
    <hyperlink ref="F392" r:id="rId52" display="https://podminky.urs.cz/item/CS_URS_2025_01/892372111"/>
    <hyperlink ref="F397" r:id="rId53" display="https://podminky.urs.cz/item/CS_URS_2025_01/899104112"/>
    <hyperlink ref="F402" r:id="rId54" display="https://podminky.urs.cz/item/CS_URS_2025_01/899721111"/>
    <hyperlink ref="F407" r:id="rId55" display="https://podminky.urs.cz/item/CS_URS_2025_01/899722114"/>
    <hyperlink ref="F412" r:id="rId56" display="https://podminky.urs.cz/item/CS_URS_2025_01/871324201"/>
    <hyperlink ref="F428" r:id="rId57" display="https://podminky.urs.cz/item/CS_URS_2025_01/899911251"/>
    <hyperlink ref="F436" r:id="rId58" display="https://podminky.urs.cz/item/CS_URS_2025_01/899913133"/>
    <hyperlink ref="F446" r:id="rId59" display="https://podminky.urs.cz/item/CS_URS_2025_01/919541111"/>
    <hyperlink ref="F452" r:id="rId60" display="https://podminky.urs.cz/item/CS_URS_2025_01/113107442"/>
    <hyperlink ref="F456" r:id="rId61" display="https://podminky.urs.cz/item/CS_URS_2025_01/919735112"/>
    <hyperlink ref="F461" r:id="rId62" display="https://podminky.urs.cz/item/CS_URS_2025_01/997006002"/>
    <hyperlink ref="F463" r:id="rId63" display="https://podminky.urs.cz/item/CS_URS_2025_01/997006005"/>
    <hyperlink ref="F468" r:id="rId64" display="https://podminky.urs.cz/item/CS_URS_2025_01/997221571"/>
    <hyperlink ref="F470" r:id="rId65" display="https://podminky.urs.cz/item/CS_URS_2025_01/997221579"/>
    <hyperlink ref="F473" r:id="rId66" display="https://podminky.urs.cz/item/CS_URS_2025_01/997221875"/>
    <hyperlink ref="F476" r:id="rId67" display="https://podminky.urs.cz/item/CS_URS_2025_01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8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92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126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Projektové práce 1. etapy revitalizace volnočasového areálu Svatošské údolí II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127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1523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13. 3. 2025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33</v>
      </c>
      <c r="E23" s="40"/>
      <c r="F23" s="40"/>
      <c r="G23" s="40"/>
      <c r="H23" s="40"/>
      <c r="I23" s="134" t="s">
        <v>26</v>
      </c>
      <c r="J23" s="138" t="s">
        <v>19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32</v>
      </c>
      <c r="F24" s="40"/>
      <c r="G24" s="40"/>
      <c r="H24" s="40"/>
      <c r="I24" s="134" t="s">
        <v>28</v>
      </c>
      <c r="J24" s="138" t="s">
        <v>19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34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35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146">
        <f>ROUND(J91,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38</v>
      </c>
      <c r="G32" s="40"/>
      <c r="H32" s="40"/>
      <c r="I32" s="147" t="s">
        <v>37</v>
      </c>
      <c r="J32" s="147" t="s">
        <v>39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40</v>
      </c>
      <c r="E33" s="134" t="s">
        <v>41</v>
      </c>
      <c r="F33" s="149">
        <f>ROUND((SUM(BE91:BE328)),  2)</f>
        <v>0</v>
      </c>
      <c r="G33" s="40"/>
      <c r="H33" s="40"/>
      <c r="I33" s="150">
        <v>0.20999999999999999</v>
      </c>
      <c r="J33" s="149">
        <f>ROUND(((SUM(BE91:BE328))*I33),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42</v>
      </c>
      <c r="F34" s="149">
        <f>ROUND((SUM(BF91:BF328)),  2)</f>
        <v>0</v>
      </c>
      <c r="G34" s="40"/>
      <c r="H34" s="40"/>
      <c r="I34" s="150">
        <v>0.12</v>
      </c>
      <c r="J34" s="149">
        <f>ROUND(((SUM(BF91:BF328))*I34),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43</v>
      </c>
      <c r="F35" s="149">
        <f>ROUND((SUM(BG91:BG328)),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44</v>
      </c>
      <c r="F36" s="149">
        <f>ROUND((SUM(BH91:BH328)),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45</v>
      </c>
      <c r="F37" s="149">
        <f>ROUND((SUM(BI91:BI328)),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46</v>
      </c>
      <c r="E39" s="153"/>
      <c r="F39" s="153"/>
      <c r="G39" s="154" t="s">
        <v>47</v>
      </c>
      <c r="H39" s="155" t="s">
        <v>48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129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Projektové práce 1. etapy revitalizace volnočasového areálu Svatošské údolí II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127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 xml:space="preserve">SO 01-5 - Pneumatická čerpací stanice 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Karlovy Vary - Loket </v>
      </c>
      <c r="G52" s="42"/>
      <c r="H52" s="42"/>
      <c r="I52" s="34" t="s">
        <v>23</v>
      </c>
      <c r="J52" s="74" t="str">
        <f>IF(J12="","",J12)</f>
        <v>13. 3. 2025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 xml:space="preserve">Karlovarský kraj </v>
      </c>
      <c r="G54" s="42"/>
      <c r="H54" s="42"/>
      <c r="I54" s="34" t="s">
        <v>31</v>
      </c>
      <c r="J54" s="38" t="str">
        <f>E21</f>
        <v xml:space="preserve"> 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33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130</v>
      </c>
      <c r="D57" s="164"/>
      <c r="E57" s="164"/>
      <c r="F57" s="164"/>
      <c r="G57" s="164"/>
      <c r="H57" s="164"/>
      <c r="I57" s="164"/>
      <c r="J57" s="165" t="s">
        <v>131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68</v>
      </c>
      <c r="D59" s="42"/>
      <c r="E59" s="42"/>
      <c r="F59" s="42"/>
      <c r="G59" s="42"/>
      <c r="H59" s="42"/>
      <c r="I59" s="42"/>
      <c r="J59" s="104">
        <f>J91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132</v>
      </c>
    </row>
    <row r="60" s="9" customFormat="1" ht="24.96" customHeight="1">
      <c r="A60" s="9"/>
      <c r="B60" s="167"/>
      <c r="C60" s="168"/>
      <c r="D60" s="169" t="s">
        <v>133</v>
      </c>
      <c r="E60" s="170"/>
      <c r="F60" s="170"/>
      <c r="G60" s="170"/>
      <c r="H60" s="170"/>
      <c r="I60" s="170"/>
      <c r="J60" s="171">
        <f>J92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134</v>
      </c>
      <c r="E61" s="176"/>
      <c r="F61" s="176"/>
      <c r="G61" s="176"/>
      <c r="H61" s="176"/>
      <c r="I61" s="176"/>
      <c r="J61" s="177">
        <f>J93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135</v>
      </c>
      <c r="E62" s="176"/>
      <c r="F62" s="176"/>
      <c r="G62" s="176"/>
      <c r="H62" s="176"/>
      <c r="I62" s="176"/>
      <c r="J62" s="177">
        <f>J203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136</v>
      </c>
      <c r="E63" s="176"/>
      <c r="F63" s="176"/>
      <c r="G63" s="176"/>
      <c r="H63" s="176"/>
      <c r="I63" s="176"/>
      <c r="J63" s="177">
        <f>J245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137</v>
      </c>
      <c r="E64" s="176"/>
      <c r="F64" s="176"/>
      <c r="G64" s="176"/>
      <c r="H64" s="176"/>
      <c r="I64" s="176"/>
      <c r="J64" s="177">
        <f>J249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139</v>
      </c>
      <c r="E65" s="176"/>
      <c r="F65" s="176"/>
      <c r="G65" s="176"/>
      <c r="H65" s="176"/>
      <c r="I65" s="176"/>
      <c r="J65" s="177">
        <f>J273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140</v>
      </c>
      <c r="E66" s="176"/>
      <c r="F66" s="176"/>
      <c r="G66" s="176"/>
      <c r="H66" s="176"/>
      <c r="I66" s="176"/>
      <c r="J66" s="177">
        <f>J293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142</v>
      </c>
      <c r="E67" s="176"/>
      <c r="F67" s="176"/>
      <c r="G67" s="176"/>
      <c r="H67" s="176"/>
      <c r="I67" s="176"/>
      <c r="J67" s="177">
        <f>J314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9" customFormat="1" ht="24.96" customHeight="1">
      <c r="A68" s="9"/>
      <c r="B68" s="167"/>
      <c r="C68" s="168"/>
      <c r="D68" s="169" t="s">
        <v>1524</v>
      </c>
      <c r="E68" s="170"/>
      <c r="F68" s="170"/>
      <c r="G68" s="170"/>
      <c r="H68" s="170"/>
      <c r="I68" s="170"/>
      <c r="J68" s="171">
        <f>J317</f>
        <v>0</v>
      </c>
      <c r="K68" s="168"/>
      <c r="L68" s="172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73"/>
      <c r="C69" s="174"/>
      <c r="D69" s="175" t="s">
        <v>1525</v>
      </c>
      <c r="E69" s="176"/>
      <c r="F69" s="176"/>
      <c r="G69" s="176"/>
      <c r="H69" s="176"/>
      <c r="I69" s="176"/>
      <c r="J69" s="177">
        <f>J318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67"/>
      <c r="C70" s="168"/>
      <c r="D70" s="169" t="s">
        <v>1526</v>
      </c>
      <c r="E70" s="170"/>
      <c r="F70" s="170"/>
      <c r="G70" s="170"/>
      <c r="H70" s="170"/>
      <c r="I70" s="170"/>
      <c r="J70" s="171">
        <f>J325</f>
        <v>0</v>
      </c>
      <c r="K70" s="168"/>
      <c r="L70" s="172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73"/>
      <c r="C71" s="174"/>
      <c r="D71" s="175" t="s">
        <v>1527</v>
      </c>
      <c r="E71" s="176"/>
      <c r="F71" s="176"/>
      <c r="G71" s="176"/>
      <c r="H71" s="176"/>
      <c r="I71" s="176"/>
      <c r="J71" s="177">
        <f>J326</f>
        <v>0</v>
      </c>
      <c r="K71" s="174"/>
      <c r="L71" s="17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61"/>
      <c r="C73" s="62"/>
      <c r="D73" s="62"/>
      <c r="E73" s="62"/>
      <c r="F73" s="62"/>
      <c r="G73" s="62"/>
      <c r="H73" s="62"/>
      <c r="I73" s="62"/>
      <c r="J73" s="62"/>
      <c r="K73" s="6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7" s="2" customFormat="1" ht="6.96" customHeight="1">
      <c r="A77" s="40"/>
      <c r="B77" s="63"/>
      <c r="C77" s="64"/>
      <c r="D77" s="64"/>
      <c r="E77" s="64"/>
      <c r="F77" s="64"/>
      <c r="G77" s="64"/>
      <c r="H77" s="64"/>
      <c r="I77" s="64"/>
      <c r="J77" s="64"/>
      <c r="K77" s="64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24.96" customHeight="1">
      <c r="A78" s="40"/>
      <c r="B78" s="41"/>
      <c r="C78" s="25" t="s">
        <v>143</v>
      </c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16</v>
      </c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4.4" customHeight="1">
      <c r="A81" s="40"/>
      <c r="B81" s="41"/>
      <c r="C81" s="42"/>
      <c r="D81" s="42"/>
      <c r="E81" s="162" t="str">
        <f>E7</f>
        <v>Projektové práce 1. etapy revitalizace volnočasového areálu Svatošské údolí II</v>
      </c>
      <c r="F81" s="34"/>
      <c r="G81" s="34"/>
      <c r="H81" s="34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127</v>
      </c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5.6" customHeight="1">
      <c r="A83" s="40"/>
      <c r="B83" s="41"/>
      <c r="C83" s="42"/>
      <c r="D83" s="42"/>
      <c r="E83" s="71" t="str">
        <f>E9</f>
        <v xml:space="preserve">SO 01-5 - Pneumatická čerpací stanice </v>
      </c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21</v>
      </c>
      <c r="D85" s="42"/>
      <c r="E85" s="42"/>
      <c r="F85" s="29" t="str">
        <f>F12</f>
        <v xml:space="preserve">Karlovy Vary - Loket </v>
      </c>
      <c r="G85" s="42"/>
      <c r="H85" s="42"/>
      <c r="I85" s="34" t="s">
        <v>23</v>
      </c>
      <c r="J85" s="74" t="str">
        <f>IF(J12="","",J12)</f>
        <v>13. 3. 2025</v>
      </c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6" customHeight="1">
      <c r="A87" s="40"/>
      <c r="B87" s="41"/>
      <c r="C87" s="34" t="s">
        <v>25</v>
      </c>
      <c r="D87" s="42"/>
      <c r="E87" s="42"/>
      <c r="F87" s="29" t="str">
        <f>E15</f>
        <v xml:space="preserve">Karlovarský kraj </v>
      </c>
      <c r="G87" s="42"/>
      <c r="H87" s="42"/>
      <c r="I87" s="34" t="s">
        <v>31</v>
      </c>
      <c r="J87" s="38" t="str">
        <f>E21</f>
        <v xml:space="preserve"> </v>
      </c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5.6" customHeight="1">
      <c r="A88" s="40"/>
      <c r="B88" s="41"/>
      <c r="C88" s="34" t="s">
        <v>29</v>
      </c>
      <c r="D88" s="42"/>
      <c r="E88" s="42"/>
      <c r="F88" s="29" t="str">
        <f>IF(E18="","",E18)</f>
        <v>Vyplň údaj</v>
      </c>
      <c r="G88" s="42"/>
      <c r="H88" s="42"/>
      <c r="I88" s="34" t="s">
        <v>33</v>
      </c>
      <c r="J88" s="38" t="str">
        <f>E24</f>
        <v xml:space="preserve"> </v>
      </c>
      <c r="K88" s="42"/>
      <c r="L88" s="13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0.32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3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11" customFormat="1" ht="29.28" customHeight="1">
      <c r="A90" s="179"/>
      <c r="B90" s="180"/>
      <c r="C90" s="181" t="s">
        <v>144</v>
      </c>
      <c r="D90" s="182" t="s">
        <v>55</v>
      </c>
      <c r="E90" s="182" t="s">
        <v>51</v>
      </c>
      <c r="F90" s="182" t="s">
        <v>52</v>
      </c>
      <c r="G90" s="182" t="s">
        <v>145</v>
      </c>
      <c r="H90" s="182" t="s">
        <v>146</v>
      </c>
      <c r="I90" s="182" t="s">
        <v>147</v>
      </c>
      <c r="J90" s="182" t="s">
        <v>131</v>
      </c>
      <c r="K90" s="183" t="s">
        <v>148</v>
      </c>
      <c r="L90" s="184"/>
      <c r="M90" s="94" t="s">
        <v>19</v>
      </c>
      <c r="N90" s="95" t="s">
        <v>40</v>
      </c>
      <c r="O90" s="95" t="s">
        <v>149</v>
      </c>
      <c r="P90" s="95" t="s">
        <v>150</v>
      </c>
      <c r="Q90" s="95" t="s">
        <v>151</v>
      </c>
      <c r="R90" s="95" t="s">
        <v>152</v>
      </c>
      <c r="S90" s="95" t="s">
        <v>153</v>
      </c>
      <c r="T90" s="96" t="s">
        <v>154</v>
      </c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</row>
    <row r="91" s="2" customFormat="1" ht="22.8" customHeight="1">
      <c r="A91" s="40"/>
      <c r="B91" s="41"/>
      <c r="C91" s="101" t="s">
        <v>155</v>
      </c>
      <c r="D91" s="42"/>
      <c r="E91" s="42"/>
      <c r="F91" s="42"/>
      <c r="G91" s="42"/>
      <c r="H91" s="42"/>
      <c r="I91" s="42"/>
      <c r="J91" s="185">
        <f>BK91</f>
        <v>0</v>
      </c>
      <c r="K91" s="42"/>
      <c r="L91" s="46"/>
      <c r="M91" s="97"/>
      <c r="N91" s="186"/>
      <c r="O91" s="98"/>
      <c r="P91" s="187">
        <f>P92+P317+P325</f>
        <v>0</v>
      </c>
      <c r="Q91" s="98"/>
      <c r="R91" s="187">
        <f>R92+R317+R325</f>
        <v>79.485288170000004</v>
      </c>
      <c r="S91" s="98"/>
      <c r="T91" s="188">
        <f>T92+T317+T325</f>
        <v>0.5434500000000001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T91" s="19" t="s">
        <v>69</v>
      </c>
      <c r="AU91" s="19" t="s">
        <v>132</v>
      </c>
      <c r="BK91" s="189">
        <f>BK92+BK317+BK325</f>
        <v>0</v>
      </c>
    </row>
    <row r="92" s="12" customFormat="1" ht="25.92" customHeight="1">
      <c r="A92" s="12"/>
      <c r="B92" s="190"/>
      <c r="C92" s="191"/>
      <c r="D92" s="192" t="s">
        <v>69</v>
      </c>
      <c r="E92" s="193" t="s">
        <v>156</v>
      </c>
      <c r="F92" s="193" t="s">
        <v>157</v>
      </c>
      <c r="G92" s="191"/>
      <c r="H92" s="191"/>
      <c r="I92" s="194"/>
      <c r="J92" s="195">
        <f>BK92</f>
        <v>0</v>
      </c>
      <c r="K92" s="191"/>
      <c r="L92" s="196"/>
      <c r="M92" s="197"/>
      <c r="N92" s="198"/>
      <c r="O92" s="198"/>
      <c r="P92" s="199">
        <f>P93+P203+P245+P249+P273+P293+P314</f>
        <v>0</v>
      </c>
      <c r="Q92" s="198"/>
      <c r="R92" s="199">
        <f>R93+R203+R245+R249+R273+R293+R314</f>
        <v>79.239948170000005</v>
      </c>
      <c r="S92" s="198"/>
      <c r="T92" s="200">
        <f>T93+T203+T245+T249+T273+T293+T314</f>
        <v>0.5434500000000001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1" t="s">
        <v>78</v>
      </c>
      <c r="AT92" s="202" t="s">
        <v>69</v>
      </c>
      <c r="AU92" s="202" t="s">
        <v>70</v>
      </c>
      <c r="AY92" s="201" t="s">
        <v>158</v>
      </c>
      <c r="BK92" s="203">
        <f>BK93+BK203+BK245+BK249+BK273+BK293+BK314</f>
        <v>0</v>
      </c>
    </row>
    <row r="93" s="12" customFormat="1" ht="22.8" customHeight="1">
      <c r="A93" s="12"/>
      <c r="B93" s="190"/>
      <c r="C93" s="191"/>
      <c r="D93" s="192" t="s">
        <v>69</v>
      </c>
      <c r="E93" s="204" t="s">
        <v>78</v>
      </c>
      <c r="F93" s="204" t="s">
        <v>159</v>
      </c>
      <c r="G93" s="191"/>
      <c r="H93" s="191"/>
      <c r="I93" s="194"/>
      <c r="J93" s="205">
        <f>BK93</f>
        <v>0</v>
      </c>
      <c r="K93" s="191"/>
      <c r="L93" s="196"/>
      <c r="M93" s="197"/>
      <c r="N93" s="198"/>
      <c r="O93" s="198"/>
      <c r="P93" s="199">
        <f>SUM(P94:P202)</f>
        <v>0</v>
      </c>
      <c r="Q93" s="198"/>
      <c r="R93" s="199">
        <f>SUM(R94:R202)</f>
        <v>11.39520626</v>
      </c>
      <c r="S93" s="198"/>
      <c r="T93" s="200">
        <f>SUM(T94:T202)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1" t="s">
        <v>78</v>
      </c>
      <c r="AT93" s="202" t="s">
        <v>69</v>
      </c>
      <c r="AU93" s="202" t="s">
        <v>78</v>
      </c>
      <c r="AY93" s="201" t="s">
        <v>158</v>
      </c>
      <c r="BK93" s="203">
        <f>SUM(BK94:BK202)</f>
        <v>0</v>
      </c>
    </row>
    <row r="94" s="2" customFormat="1" ht="14.4" customHeight="1">
      <c r="A94" s="40"/>
      <c r="B94" s="41"/>
      <c r="C94" s="206" t="s">
        <v>78</v>
      </c>
      <c r="D94" s="206" t="s">
        <v>160</v>
      </c>
      <c r="E94" s="207" t="s">
        <v>161</v>
      </c>
      <c r="F94" s="208" t="s">
        <v>162</v>
      </c>
      <c r="G94" s="209" t="s">
        <v>163</v>
      </c>
      <c r="H94" s="210">
        <v>160</v>
      </c>
      <c r="I94" s="211"/>
      <c r="J94" s="212">
        <f>ROUND(I94*H94,2)</f>
        <v>0</v>
      </c>
      <c r="K94" s="208" t="s">
        <v>164</v>
      </c>
      <c r="L94" s="46"/>
      <c r="M94" s="213" t="s">
        <v>19</v>
      </c>
      <c r="N94" s="214" t="s">
        <v>41</v>
      </c>
      <c r="O94" s="86"/>
      <c r="P94" s="215">
        <f>O94*H94</f>
        <v>0</v>
      </c>
      <c r="Q94" s="215">
        <v>3.0000000000000001E-05</v>
      </c>
      <c r="R94" s="215">
        <f>Q94*H94</f>
        <v>0.0048000000000000004</v>
      </c>
      <c r="S94" s="215">
        <v>0</v>
      </c>
      <c r="T94" s="216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17" t="s">
        <v>165</v>
      </c>
      <c r="AT94" s="217" t="s">
        <v>160</v>
      </c>
      <c r="AU94" s="217" t="s">
        <v>80</v>
      </c>
      <c r="AY94" s="19" t="s">
        <v>158</v>
      </c>
      <c r="BE94" s="218">
        <f>IF(N94="základní",J94,0)</f>
        <v>0</v>
      </c>
      <c r="BF94" s="218">
        <f>IF(N94="snížená",J94,0)</f>
        <v>0</v>
      </c>
      <c r="BG94" s="218">
        <f>IF(N94="zákl. přenesená",J94,0)</f>
        <v>0</v>
      </c>
      <c r="BH94" s="218">
        <f>IF(N94="sníž. přenesená",J94,0)</f>
        <v>0</v>
      </c>
      <c r="BI94" s="218">
        <f>IF(N94="nulová",J94,0)</f>
        <v>0</v>
      </c>
      <c r="BJ94" s="19" t="s">
        <v>78</v>
      </c>
      <c r="BK94" s="218">
        <f>ROUND(I94*H94,2)</f>
        <v>0</v>
      </c>
      <c r="BL94" s="19" t="s">
        <v>165</v>
      </c>
      <c r="BM94" s="217" t="s">
        <v>1528</v>
      </c>
    </row>
    <row r="95" s="2" customFormat="1">
      <c r="A95" s="40"/>
      <c r="B95" s="41"/>
      <c r="C95" s="42"/>
      <c r="D95" s="219" t="s">
        <v>167</v>
      </c>
      <c r="E95" s="42"/>
      <c r="F95" s="220" t="s">
        <v>168</v>
      </c>
      <c r="G95" s="42"/>
      <c r="H95" s="42"/>
      <c r="I95" s="221"/>
      <c r="J95" s="42"/>
      <c r="K95" s="42"/>
      <c r="L95" s="46"/>
      <c r="M95" s="222"/>
      <c r="N95" s="223"/>
      <c r="O95" s="86"/>
      <c r="P95" s="86"/>
      <c r="Q95" s="86"/>
      <c r="R95" s="86"/>
      <c r="S95" s="86"/>
      <c r="T95" s="87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167</v>
      </c>
      <c r="AU95" s="19" t="s">
        <v>80</v>
      </c>
    </row>
    <row r="96" s="13" customFormat="1">
      <c r="A96" s="13"/>
      <c r="B96" s="224"/>
      <c r="C96" s="225"/>
      <c r="D96" s="226" t="s">
        <v>169</v>
      </c>
      <c r="E96" s="227" t="s">
        <v>19</v>
      </c>
      <c r="F96" s="228" t="s">
        <v>1529</v>
      </c>
      <c r="G96" s="225"/>
      <c r="H96" s="227" t="s">
        <v>19</v>
      </c>
      <c r="I96" s="229"/>
      <c r="J96" s="225"/>
      <c r="K96" s="225"/>
      <c r="L96" s="230"/>
      <c r="M96" s="231"/>
      <c r="N96" s="232"/>
      <c r="O96" s="232"/>
      <c r="P96" s="232"/>
      <c r="Q96" s="232"/>
      <c r="R96" s="232"/>
      <c r="S96" s="232"/>
      <c r="T96" s="23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34" t="s">
        <v>169</v>
      </c>
      <c r="AU96" s="234" t="s">
        <v>80</v>
      </c>
      <c r="AV96" s="13" t="s">
        <v>78</v>
      </c>
      <c r="AW96" s="13" t="s">
        <v>171</v>
      </c>
      <c r="AX96" s="13" t="s">
        <v>70</v>
      </c>
      <c r="AY96" s="234" t="s">
        <v>158</v>
      </c>
    </row>
    <row r="97" s="14" customFormat="1">
      <c r="A97" s="14"/>
      <c r="B97" s="235"/>
      <c r="C97" s="236"/>
      <c r="D97" s="226" t="s">
        <v>169</v>
      </c>
      <c r="E97" s="237" t="s">
        <v>19</v>
      </c>
      <c r="F97" s="238" t="s">
        <v>1530</v>
      </c>
      <c r="G97" s="236"/>
      <c r="H97" s="239">
        <v>160</v>
      </c>
      <c r="I97" s="240"/>
      <c r="J97" s="236"/>
      <c r="K97" s="236"/>
      <c r="L97" s="241"/>
      <c r="M97" s="242"/>
      <c r="N97" s="243"/>
      <c r="O97" s="243"/>
      <c r="P97" s="243"/>
      <c r="Q97" s="243"/>
      <c r="R97" s="243"/>
      <c r="S97" s="243"/>
      <c r="T97" s="24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45" t="s">
        <v>169</v>
      </c>
      <c r="AU97" s="245" t="s">
        <v>80</v>
      </c>
      <c r="AV97" s="14" t="s">
        <v>80</v>
      </c>
      <c r="AW97" s="14" t="s">
        <v>171</v>
      </c>
      <c r="AX97" s="14" t="s">
        <v>70</v>
      </c>
      <c r="AY97" s="245" t="s">
        <v>158</v>
      </c>
    </row>
    <row r="98" s="2" customFormat="1" ht="19.8" customHeight="1">
      <c r="A98" s="40"/>
      <c r="B98" s="41"/>
      <c r="C98" s="206" t="s">
        <v>80</v>
      </c>
      <c r="D98" s="206" t="s">
        <v>160</v>
      </c>
      <c r="E98" s="207" t="s">
        <v>173</v>
      </c>
      <c r="F98" s="208" t="s">
        <v>174</v>
      </c>
      <c r="G98" s="209" t="s">
        <v>175</v>
      </c>
      <c r="H98" s="210">
        <v>16</v>
      </c>
      <c r="I98" s="211"/>
      <c r="J98" s="212">
        <f>ROUND(I98*H98,2)</f>
        <v>0</v>
      </c>
      <c r="K98" s="208" t="s">
        <v>164</v>
      </c>
      <c r="L98" s="46"/>
      <c r="M98" s="213" t="s">
        <v>19</v>
      </c>
      <c r="N98" s="214" t="s">
        <v>41</v>
      </c>
      <c r="O98" s="86"/>
      <c r="P98" s="215">
        <f>O98*H98</f>
        <v>0</v>
      </c>
      <c r="Q98" s="215">
        <v>0</v>
      </c>
      <c r="R98" s="215">
        <f>Q98*H98</f>
        <v>0</v>
      </c>
      <c r="S98" s="215">
        <v>0</v>
      </c>
      <c r="T98" s="21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7" t="s">
        <v>165</v>
      </c>
      <c r="AT98" s="217" t="s">
        <v>160</v>
      </c>
      <c r="AU98" s="217" t="s">
        <v>80</v>
      </c>
      <c r="AY98" s="19" t="s">
        <v>158</v>
      </c>
      <c r="BE98" s="218">
        <f>IF(N98="základní",J98,0)</f>
        <v>0</v>
      </c>
      <c r="BF98" s="218">
        <f>IF(N98="snížená",J98,0)</f>
        <v>0</v>
      </c>
      <c r="BG98" s="218">
        <f>IF(N98="zákl. přenesená",J98,0)</f>
        <v>0</v>
      </c>
      <c r="BH98" s="218">
        <f>IF(N98="sníž. přenesená",J98,0)</f>
        <v>0</v>
      </c>
      <c r="BI98" s="218">
        <f>IF(N98="nulová",J98,0)</f>
        <v>0</v>
      </c>
      <c r="BJ98" s="19" t="s">
        <v>78</v>
      </c>
      <c r="BK98" s="218">
        <f>ROUND(I98*H98,2)</f>
        <v>0</v>
      </c>
      <c r="BL98" s="19" t="s">
        <v>165</v>
      </c>
      <c r="BM98" s="217" t="s">
        <v>1531</v>
      </c>
    </row>
    <row r="99" s="2" customFormat="1">
      <c r="A99" s="40"/>
      <c r="B99" s="41"/>
      <c r="C99" s="42"/>
      <c r="D99" s="219" t="s">
        <v>167</v>
      </c>
      <c r="E99" s="42"/>
      <c r="F99" s="220" t="s">
        <v>177</v>
      </c>
      <c r="G99" s="42"/>
      <c r="H99" s="42"/>
      <c r="I99" s="221"/>
      <c r="J99" s="42"/>
      <c r="K99" s="42"/>
      <c r="L99" s="46"/>
      <c r="M99" s="222"/>
      <c r="N99" s="223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167</v>
      </c>
      <c r="AU99" s="19" t="s">
        <v>80</v>
      </c>
    </row>
    <row r="100" s="2" customFormat="1" ht="14.4" customHeight="1">
      <c r="A100" s="40"/>
      <c r="B100" s="41"/>
      <c r="C100" s="206" t="s">
        <v>178</v>
      </c>
      <c r="D100" s="206" t="s">
        <v>160</v>
      </c>
      <c r="E100" s="207" t="s">
        <v>221</v>
      </c>
      <c r="F100" s="208" t="s">
        <v>222</v>
      </c>
      <c r="G100" s="209" t="s">
        <v>223</v>
      </c>
      <c r="H100" s="210">
        <v>59.5</v>
      </c>
      <c r="I100" s="211"/>
      <c r="J100" s="212">
        <f>ROUND(I100*H100,2)</f>
        <v>0</v>
      </c>
      <c r="K100" s="208" t="s">
        <v>164</v>
      </c>
      <c r="L100" s="46"/>
      <c r="M100" s="213" t="s">
        <v>19</v>
      </c>
      <c r="N100" s="214" t="s">
        <v>41</v>
      </c>
      <c r="O100" s="86"/>
      <c r="P100" s="215">
        <f>O100*H100</f>
        <v>0</v>
      </c>
      <c r="Q100" s="215">
        <v>0</v>
      </c>
      <c r="R100" s="215">
        <f>Q100*H100</f>
        <v>0</v>
      </c>
      <c r="S100" s="215">
        <v>0</v>
      </c>
      <c r="T100" s="21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17" t="s">
        <v>165</v>
      </c>
      <c r="AT100" s="217" t="s">
        <v>160</v>
      </c>
      <c r="AU100" s="217" t="s">
        <v>80</v>
      </c>
      <c r="AY100" s="19" t="s">
        <v>158</v>
      </c>
      <c r="BE100" s="218">
        <f>IF(N100="základní",J100,0)</f>
        <v>0</v>
      </c>
      <c r="BF100" s="218">
        <f>IF(N100="snížená",J100,0)</f>
        <v>0</v>
      </c>
      <c r="BG100" s="218">
        <f>IF(N100="zákl. přenesená",J100,0)</f>
        <v>0</v>
      </c>
      <c r="BH100" s="218">
        <f>IF(N100="sníž. přenesená",J100,0)</f>
        <v>0</v>
      </c>
      <c r="BI100" s="218">
        <f>IF(N100="nulová",J100,0)</f>
        <v>0</v>
      </c>
      <c r="BJ100" s="19" t="s">
        <v>78</v>
      </c>
      <c r="BK100" s="218">
        <f>ROUND(I100*H100,2)</f>
        <v>0</v>
      </c>
      <c r="BL100" s="19" t="s">
        <v>165</v>
      </c>
      <c r="BM100" s="217" t="s">
        <v>1532</v>
      </c>
    </row>
    <row r="101" s="2" customFormat="1">
      <c r="A101" s="40"/>
      <c r="B101" s="41"/>
      <c r="C101" s="42"/>
      <c r="D101" s="219" t="s">
        <v>167</v>
      </c>
      <c r="E101" s="42"/>
      <c r="F101" s="220" t="s">
        <v>225</v>
      </c>
      <c r="G101" s="42"/>
      <c r="H101" s="42"/>
      <c r="I101" s="221"/>
      <c r="J101" s="42"/>
      <c r="K101" s="42"/>
      <c r="L101" s="46"/>
      <c r="M101" s="222"/>
      <c r="N101" s="22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167</v>
      </c>
      <c r="AU101" s="19" t="s">
        <v>80</v>
      </c>
    </row>
    <row r="102" s="13" customFormat="1">
      <c r="A102" s="13"/>
      <c r="B102" s="224"/>
      <c r="C102" s="225"/>
      <c r="D102" s="226" t="s">
        <v>169</v>
      </c>
      <c r="E102" s="227" t="s">
        <v>19</v>
      </c>
      <c r="F102" s="228" t="s">
        <v>1533</v>
      </c>
      <c r="G102" s="225"/>
      <c r="H102" s="227" t="s">
        <v>19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34" t="s">
        <v>169</v>
      </c>
      <c r="AU102" s="234" t="s">
        <v>80</v>
      </c>
      <c r="AV102" s="13" t="s">
        <v>78</v>
      </c>
      <c r="AW102" s="13" t="s">
        <v>171</v>
      </c>
      <c r="AX102" s="13" t="s">
        <v>70</v>
      </c>
      <c r="AY102" s="234" t="s">
        <v>158</v>
      </c>
    </row>
    <row r="103" s="14" customFormat="1">
      <c r="A103" s="14"/>
      <c r="B103" s="235"/>
      <c r="C103" s="236"/>
      <c r="D103" s="226" t="s">
        <v>169</v>
      </c>
      <c r="E103" s="237" t="s">
        <v>19</v>
      </c>
      <c r="F103" s="238" t="s">
        <v>1534</v>
      </c>
      <c r="G103" s="236"/>
      <c r="H103" s="239">
        <v>59.5</v>
      </c>
      <c r="I103" s="240"/>
      <c r="J103" s="236"/>
      <c r="K103" s="236"/>
      <c r="L103" s="241"/>
      <c r="M103" s="242"/>
      <c r="N103" s="243"/>
      <c r="O103" s="243"/>
      <c r="P103" s="243"/>
      <c r="Q103" s="243"/>
      <c r="R103" s="243"/>
      <c r="S103" s="243"/>
      <c r="T103" s="24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45" t="s">
        <v>169</v>
      </c>
      <c r="AU103" s="245" t="s">
        <v>80</v>
      </c>
      <c r="AV103" s="14" t="s">
        <v>80</v>
      </c>
      <c r="AW103" s="14" t="s">
        <v>171</v>
      </c>
      <c r="AX103" s="14" t="s">
        <v>70</v>
      </c>
      <c r="AY103" s="245" t="s">
        <v>158</v>
      </c>
    </row>
    <row r="104" s="2" customFormat="1" ht="22.2" customHeight="1">
      <c r="A104" s="40"/>
      <c r="B104" s="41"/>
      <c r="C104" s="206" t="s">
        <v>165</v>
      </c>
      <c r="D104" s="206" t="s">
        <v>160</v>
      </c>
      <c r="E104" s="207" t="s">
        <v>1535</v>
      </c>
      <c r="F104" s="208" t="s">
        <v>1536</v>
      </c>
      <c r="G104" s="209" t="s">
        <v>234</v>
      </c>
      <c r="H104" s="210">
        <v>78.171000000000006</v>
      </c>
      <c r="I104" s="211"/>
      <c r="J104" s="212">
        <f>ROUND(I104*H104,2)</f>
        <v>0</v>
      </c>
      <c r="K104" s="208" t="s">
        <v>164</v>
      </c>
      <c r="L104" s="46"/>
      <c r="M104" s="213" t="s">
        <v>19</v>
      </c>
      <c r="N104" s="214" t="s">
        <v>41</v>
      </c>
      <c r="O104" s="86"/>
      <c r="P104" s="215">
        <f>O104*H104</f>
        <v>0</v>
      </c>
      <c r="Q104" s="215">
        <v>0</v>
      </c>
      <c r="R104" s="215">
        <f>Q104*H104</f>
        <v>0</v>
      </c>
      <c r="S104" s="215">
        <v>0</v>
      </c>
      <c r="T104" s="216">
        <f>S104*H104</f>
        <v>0</v>
      </c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R104" s="217" t="s">
        <v>165</v>
      </c>
      <c r="AT104" s="217" t="s">
        <v>160</v>
      </c>
      <c r="AU104" s="217" t="s">
        <v>80</v>
      </c>
      <c r="AY104" s="19" t="s">
        <v>158</v>
      </c>
      <c r="BE104" s="218">
        <f>IF(N104="základní",J104,0)</f>
        <v>0</v>
      </c>
      <c r="BF104" s="218">
        <f>IF(N104="snížená",J104,0)</f>
        <v>0</v>
      </c>
      <c r="BG104" s="218">
        <f>IF(N104="zákl. přenesená",J104,0)</f>
        <v>0</v>
      </c>
      <c r="BH104" s="218">
        <f>IF(N104="sníž. přenesená",J104,0)</f>
        <v>0</v>
      </c>
      <c r="BI104" s="218">
        <f>IF(N104="nulová",J104,0)</f>
        <v>0</v>
      </c>
      <c r="BJ104" s="19" t="s">
        <v>78</v>
      </c>
      <c r="BK104" s="218">
        <f>ROUND(I104*H104,2)</f>
        <v>0</v>
      </c>
      <c r="BL104" s="19" t="s">
        <v>165</v>
      </c>
      <c r="BM104" s="217" t="s">
        <v>1537</v>
      </c>
    </row>
    <row r="105" s="2" customFormat="1">
      <c r="A105" s="40"/>
      <c r="B105" s="41"/>
      <c r="C105" s="42"/>
      <c r="D105" s="219" t="s">
        <v>167</v>
      </c>
      <c r="E105" s="42"/>
      <c r="F105" s="220" t="s">
        <v>1538</v>
      </c>
      <c r="G105" s="42"/>
      <c r="H105" s="42"/>
      <c r="I105" s="221"/>
      <c r="J105" s="42"/>
      <c r="K105" s="42"/>
      <c r="L105" s="46"/>
      <c r="M105" s="222"/>
      <c r="N105" s="223"/>
      <c r="O105" s="86"/>
      <c r="P105" s="86"/>
      <c r="Q105" s="86"/>
      <c r="R105" s="86"/>
      <c r="S105" s="86"/>
      <c r="T105" s="87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T105" s="19" t="s">
        <v>167</v>
      </c>
      <c r="AU105" s="19" t="s">
        <v>80</v>
      </c>
    </row>
    <row r="106" s="13" customFormat="1">
      <c r="A106" s="13"/>
      <c r="B106" s="224"/>
      <c r="C106" s="225"/>
      <c r="D106" s="226" t="s">
        <v>169</v>
      </c>
      <c r="E106" s="227" t="s">
        <v>19</v>
      </c>
      <c r="F106" s="228" t="s">
        <v>1539</v>
      </c>
      <c r="G106" s="225"/>
      <c r="H106" s="227" t="s">
        <v>19</v>
      </c>
      <c r="I106" s="229"/>
      <c r="J106" s="225"/>
      <c r="K106" s="225"/>
      <c r="L106" s="230"/>
      <c r="M106" s="231"/>
      <c r="N106" s="232"/>
      <c r="O106" s="232"/>
      <c r="P106" s="232"/>
      <c r="Q106" s="232"/>
      <c r="R106" s="232"/>
      <c r="S106" s="232"/>
      <c r="T106" s="23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34" t="s">
        <v>169</v>
      </c>
      <c r="AU106" s="234" t="s">
        <v>80</v>
      </c>
      <c r="AV106" s="13" t="s">
        <v>78</v>
      </c>
      <c r="AW106" s="13" t="s">
        <v>171</v>
      </c>
      <c r="AX106" s="13" t="s">
        <v>70</v>
      </c>
      <c r="AY106" s="234" t="s">
        <v>158</v>
      </c>
    </row>
    <row r="107" s="14" customFormat="1">
      <c r="A107" s="14"/>
      <c r="B107" s="235"/>
      <c r="C107" s="236"/>
      <c r="D107" s="226" t="s">
        <v>169</v>
      </c>
      <c r="E107" s="237" t="s">
        <v>19</v>
      </c>
      <c r="F107" s="238" t="s">
        <v>1540</v>
      </c>
      <c r="G107" s="236"/>
      <c r="H107" s="239">
        <v>312.68179687499997</v>
      </c>
      <c r="I107" s="240"/>
      <c r="J107" s="236"/>
      <c r="K107" s="236"/>
      <c r="L107" s="241"/>
      <c r="M107" s="242"/>
      <c r="N107" s="243"/>
      <c r="O107" s="243"/>
      <c r="P107" s="243"/>
      <c r="Q107" s="243"/>
      <c r="R107" s="243"/>
      <c r="S107" s="243"/>
      <c r="T107" s="24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45" t="s">
        <v>169</v>
      </c>
      <c r="AU107" s="245" t="s">
        <v>80</v>
      </c>
      <c r="AV107" s="14" t="s">
        <v>80</v>
      </c>
      <c r="AW107" s="14" t="s">
        <v>171</v>
      </c>
      <c r="AX107" s="14" t="s">
        <v>70</v>
      </c>
      <c r="AY107" s="245" t="s">
        <v>158</v>
      </c>
    </row>
    <row r="108" s="14" customFormat="1">
      <c r="A108" s="14"/>
      <c r="B108" s="235"/>
      <c r="C108" s="236"/>
      <c r="D108" s="226" t="s">
        <v>169</v>
      </c>
      <c r="E108" s="236"/>
      <c r="F108" s="238" t="s">
        <v>1541</v>
      </c>
      <c r="G108" s="236"/>
      <c r="H108" s="239">
        <v>78.171000000000006</v>
      </c>
      <c r="I108" s="240"/>
      <c r="J108" s="236"/>
      <c r="K108" s="236"/>
      <c r="L108" s="241"/>
      <c r="M108" s="242"/>
      <c r="N108" s="243"/>
      <c r="O108" s="243"/>
      <c r="P108" s="243"/>
      <c r="Q108" s="243"/>
      <c r="R108" s="243"/>
      <c r="S108" s="243"/>
      <c r="T108" s="24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45" t="s">
        <v>169</v>
      </c>
      <c r="AU108" s="245" t="s">
        <v>80</v>
      </c>
      <c r="AV108" s="14" t="s">
        <v>80</v>
      </c>
      <c r="AW108" s="14" t="s">
        <v>4</v>
      </c>
      <c r="AX108" s="14" t="s">
        <v>78</v>
      </c>
      <c r="AY108" s="245" t="s">
        <v>158</v>
      </c>
    </row>
    <row r="109" s="2" customFormat="1" ht="22.2" customHeight="1">
      <c r="A109" s="40"/>
      <c r="B109" s="41"/>
      <c r="C109" s="206" t="s">
        <v>197</v>
      </c>
      <c r="D109" s="206" t="s">
        <v>160</v>
      </c>
      <c r="E109" s="207" t="s">
        <v>1312</v>
      </c>
      <c r="F109" s="208" t="s">
        <v>1313</v>
      </c>
      <c r="G109" s="209" t="s">
        <v>234</v>
      </c>
      <c r="H109" s="210">
        <v>125.07299999999999</v>
      </c>
      <c r="I109" s="211"/>
      <c r="J109" s="212">
        <f>ROUND(I109*H109,2)</f>
        <v>0</v>
      </c>
      <c r="K109" s="208" t="s">
        <v>164</v>
      </c>
      <c r="L109" s="46"/>
      <c r="M109" s="213" t="s">
        <v>19</v>
      </c>
      <c r="N109" s="214" t="s">
        <v>41</v>
      </c>
      <c r="O109" s="86"/>
      <c r="P109" s="215">
        <f>O109*H109</f>
        <v>0</v>
      </c>
      <c r="Q109" s="215">
        <v>0</v>
      </c>
      <c r="R109" s="215">
        <f>Q109*H109</f>
        <v>0</v>
      </c>
      <c r="S109" s="215">
        <v>0</v>
      </c>
      <c r="T109" s="216">
        <f>S109*H109</f>
        <v>0</v>
      </c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R109" s="217" t="s">
        <v>165</v>
      </c>
      <c r="AT109" s="217" t="s">
        <v>160</v>
      </c>
      <c r="AU109" s="217" t="s">
        <v>80</v>
      </c>
      <c r="AY109" s="19" t="s">
        <v>158</v>
      </c>
      <c r="BE109" s="218">
        <f>IF(N109="základní",J109,0)</f>
        <v>0</v>
      </c>
      <c r="BF109" s="218">
        <f>IF(N109="snížená",J109,0)</f>
        <v>0</v>
      </c>
      <c r="BG109" s="218">
        <f>IF(N109="zákl. přenesená",J109,0)</f>
        <v>0</v>
      </c>
      <c r="BH109" s="218">
        <f>IF(N109="sníž. přenesená",J109,0)</f>
        <v>0</v>
      </c>
      <c r="BI109" s="218">
        <f>IF(N109="nulová",J109,0)</f>
        <v>0</v>
      </c>
      <c r="BJ109" s="19" t="s">
        <v>78</v>
      </c>
      <c r="BK109" s="218">
        <f>ROUND(I109*H109,2)</f>
        <v>0</v>
      </c>
      <c r="BL109" s="19" t="s">
        <v>165</v>
      </c>
      <c r="BM109" s="217" t="s">
        <v>1542</v>
      </c>
    </row>
    <row r="110" s="2" customFormat="1">
      <c r="A110" s="40"/>
      <c r="B110" s="41"/>
      <c r="C110" s="42"/>
      <c r="D110" s="219" t="s">
        <v>167</v>
      </c>
      <c r="E110" s="42"/>
      <c r="F110" s="220" t="s">
        <v>1315</v>
      </c>
      <c r="G110" s="42"/>
      <c r="H110" s="42"/>
      <c r="I110" s="221"/>
      <c r="J110" s="42"/>
      <c r="K110" s="42"/>
      <c r="L110" s="46"/>
      <c r="M110" s="222"/>
      <c r="N110" s="223"/>
      <c r="O110" s="86"/>
      <c r="P110" s="86"/>
      <c r="Q110" s="86"/>
      <c r="R110" s="86"/>
      <c r="S110" s="86"/>
      <c r="T110" s="87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T110" s="19" t="s">
        <v>167</v>
      </c>
      <c r="AU110" s="19" t="s">
        <v>80</v>
      </c>
    </row>
    <row r="111" s="13" customFormat="1">
      <c r="A111" s="13"/>
      <c r="B111" s="224"/>
      <c r="C111" s="225"/>
      <c r="D111" s="226" t="s">
        <v>169</v>
      </c>
      <c r="E111" s="227" t="s">
        <v>19</v>
      </c>
      <c r="F111" s="228" t="s">
        <v>1543</v>
      </c>
      <c r="G111" s="225"/>
      <c r="H111" s="227" t="s">
        <v>19</v>
      </c>
      <c r="I111" s="229"/>
      <c r="J111" s="225"/>
      <c r="K111" s="225"/>
      <c r="L111" s="230"/>
      <c r="M111" s="231"/>
      <c r="N111" s="232"/>
      <c r="O111" s="232"/>
      <c r="P111" s="232"/>
      <c r="Q111" s="232"/>
      <c r="R111" s="232"/>
      <c r="S111" s="232"/>
      <c r="T111" s="23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34" t="s">
        <v>169</v>
      </c>
      <c r="AU111" s="234" t="s">
        <v>80</v>
      </c>
      <c r="AV111" s="13" t="s">
        <v>78</v>
      </c>
      <c r="AW111" s="13" t="s">
        <v>171</v>
      </c>
      <c r="AX111" s="13" t="s">
        <v>70</v>
      </c>
      <c r="AY111" s="234" t="s">
        <v>158</v>
      </c>
    </row>
    <row r="112" s="14" customFormat="1">
      <c r="A112" s="14"/>
      <c r="B112" s="235"/>
      <c r="C112" s="236"/>
      <c r="D112" s="226" t="s">
        <v>169</v>
      </c>
      <c r="E112" s="237" t="s">
        <v>19</v>
      </c>
      <c r="F112" s="238" t="s">
        <v>1540</v>
      </c>
      <c r="G112" s="236"/>
      <c r="H112" s="239">
        <v>312.68179687499997</v>
      </c>
      <c r="I112" s="240"/>
      <c r="J112" s="236"/>
      <c r="K112" s="236"/>
      <c r="L112" s="241"/>
      <c r="M112" s="242"/>
      <c r="N112" s="243"/>
      <c r="O112" s="243"/>
      <c r="P112" s="243"/>
      <c r="Q112" s="243"/>
      <c r="R112" s="243"/>
      <c r="S112" s="243"/>
      <c r="T112" s="24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45" t="s">
        <v>169</v>
      </c>
      <c r="AU112" s="245" t="s">
        <v>80</v>
      </c>
      <c r="AV112" s="14" t="s">
        <v>80</v>
      </c>
      <c r="AW112" s="14" t="s">
        <v>171</v>
      </c>
      <c r="AX112" s="14" t="s">
        <v>70</v>
      </c>
      <c r="AY112" s="245" t="s">
        <v>158</v>
      </c>
    </row>
    <row r="113" s="14" customFormat="1">
      <c r="A113" s="14"/>
      <c r="B113" s="235"/>
      <c r="C113" s="236"/>
      <c r="D113" s="226" t="s">
        <v>169</v>
      </c>
      <c r="E113" s="236"/>
      <c r="F113" s="238" t="s">
        <v>1544</v>
      </c>
      <c r="G113" s="236"/>
      <c r="H113" s="239">
        <v>125.07299999999999</v>
      </c>
      <c r="I113" s="240"/>
      <c r="J113" s="236"/>
      <c r="K113" s="236"/>
      <c r="L113" s="241"/>
      <c r="M113" s="242"/>
      <c r="N113" s="243"/>
      <c r="O113" s="243"/>
      <c r="P113" s="243"/>
      <c r="Q113" s="243"/>
      <c r="R113" s="243"/>
      <c r="S113" s="243"/>
      <c r="T113" s="24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45" t="s">
        <v>169</v>
      </c>
      <c r="AU113" s="245" t="s">
        <v>80</v>
      </c>
      <c r="AV113" s="14" t="s">
        <v>80</v>
      </c>
      <c r="AW113" s="14" t="s">
        <v>4</v>
      </c>
      <c r="AX113" s="14" t="s">
        <v>78</v>
      </c>
      <c r="AY113" s="245" t="s">
        <v>158</v>
      </c>
    </row>
    <row r="114" s="2" customFormat="1" ht="22.2" customHeight="1">
      <c r="A114" s="40"/>
      <c r="B114" s="41"/>
      <c r="C114" s="206" t="s">
        <v>204</v>
      </c>
      <c r="D114" s="206" t="s">
        <v>160</v>
      </c>
      <c r="E114" s="207" t="s">
        <v>1322</v>
      </c>
      <c r="F114" s="208" t="s">
        <v>1323</v>
      </c>
      <c r="G114" s="209" t="s">
        <v>234</v>
      </c>
      <c r="H114" s="210">
        <v>93.805000000000007</v>
      </c>
      <c r="I114" s="211"/>
      <c r="J114" s="212">
        <f>ROUND(I114*H114,2)</f>
        <v>0</v>
      </c>
      <c r="K114" s="208" t="s">
        <v>164</v>
      </c>
      <c r="L114" s="46"/>
      <c r="M114" s="213" t="s">
        <v>19</v>
      </c>
      <c r="N114" s="214" t="s">
        <v>41</v>
      </c>
      <c r="O114" s="86"/>
      <c r="P114" s="215">
        <f>O114*H114</f>
        <v>0</v>
      </c>
      <c r="Q114" s="215">
        <v>0</v>
      </c>
      <c r="R114" s="215">
        <f>Q114*H114</f>
        <v>0</v>
      </c>
      <c r="S114" s="215">
        <v>0</v>
      </c>
      <c r="T114" s="21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7" t="s">
        <v>165</v>
      </c>
      <c r="AT114" s="217" t="s">
        <v>160</v>
      </c>
      <c r="AU114" s="217" t="s">
        <v>80</v>
      </c>
      <c r="AY114" s="19" t="s">
        <v>158</v>
      </c>
      <c r="BE114" s="218">
        <f>IF(N114="základní",J114,0)</f>
        <v>0</v>
      </c>
      <c r="BF114" s="218">
        <f>IF(N114="snížená",J114,0)</f>
        <v>0</v>
      </c>
      <c r="BG114" s="218">
        <f>IF(N114="zákl. přenesená",J114,0)</f>
        <v>0</v>
      </c>
      <c r="BH114" s="218">
        <f>IF(N114="sníž. přenesená",J114,0)</f>
        <v>0</v>
      </c>
      <c r="BI114" s="218">
        <f>IF(N114="nulová",J114,0)</f>
        <v>0</v>
      </c>
      <c r="BJ114" s="19" t="s">
        <v>78</v>
      </c>
      <c r="BK114" s="218">
        <f>ROUND(I114*H114,2)</f>
        <v>0</v>
      </c>
      <c r="BL114" s="19" t="s">
        <v>165</v>
      </c>
      <c r="BM114" s="217" t="s">
        <v>1545</v>
      </c>
    </row>
    <row r="115" s="2" customFormat="1">
      <c r="A115" s="40"/>
      <c r="B115" s="41"/>
      <c r="C115" s="42"/>
      <c r="D115" s="219" t="s">
        <v>167</v>
      </c>
      <c r="E115" s="42"/>
      <c r="F115" s="220" t="s">
        <v>1325</v>
      </c>
      <c r="G115" s="42"/>
      <c r="H115" s="42"/>
      <c r="I115" s="221"/>
      <c r="J115" s="42"/>
      <c r="K115" s="42"/>
      <c r="L115" s="46"/>
      <c r="M115" s="222"/>
      <c r="N115" s="223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167</v>
      </c>
      <c r="AU115" s="19" t="s">
        <v>80</v>
      </c>
    </row>
    <row r="116" s="13" customFormat="1">
      <c r="A116" s="13"/>
      <c r="B116" s="224"/>
      <c r="C116" s="225"/>
      <c r="D116" s="226" t="s">
        <v>169</v>
      </c>
      <c r="E116" s="227" t="s">
        <v>19</v>
      </c>
      <c r="F116" s="228" t="s">
        <v>1546</v>
      </c>
      <c r="G116" s="225"/>
      <c r="H116" s="227" t="s">
        <v>19</v>
      </c>
      <c r="I116" s="229"/>
      <c r="J116" s="225"/>
      <c r="K116" s="225"/>
      <c r="L116" s="230"/>
      <c r="M116" s="231"/>
      <c r="N116" s="232"/>
      <c r="O116" s="232"/>
      <c r="P116" s="232"/>
      <c r="Q116" s="232"/>
      <c r="R116" s="232"/>
      <c r="S116" s="232"/>
      <c r="T116" s="23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34" t="s">
        <v>169</v>
      </c>
      <c r="AU116" s="234" t="s">
        <v>80</v>
      </c>
      <c r="AV116" s="13" t="s">
        <v>78</v>
      </c>
      <c r="AW116" s="13" t="s">
        <v>171</v>
      </c>
      <c r="AX116" s="13" t="s">
        <v>70</v>
      </c>
      <c r="AY116" s="234" t="s">
        <v>158</v>
      </c>
    </row>
    <row r="117" s="14" customFormat="1">
      <c r="A117" s="14"/>
      <c r="B117" s="235"/>
      <c r="C117" s="236"/>
      <c r="D117" s="226" t="s">
        <v>169</v>
      </c>
      <c r="E117" s="237" t="s">
        <v>19</v>
      </c>
      <c r="F117" s="238" t="s">
        <v>1540</v>
      </c>
      <c r="G117" s="236"/>
      <c r="H117" s="239">
        <v>312.68179687499997</v>
      </c>
      <c r="I117" s="240"/>
      <c r="J117" s="236"/>
      <c r="K117" s="236"/>
      <c r="L117" s="241"/>
      <c r="M117" s="242"/>
      <c r="N117" s="243"/>
      <c r="O117" s="243"/>
      <c r="P117" s="243"/>
      <c r="Q117" s="243"/>
      <c r="R117" s="243"/>
      <c r="S117" s="243"/>
      <c r="T117" s="24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45" t="s">
        <v>169</v>
      </c>
      <c r="AU117" s="245" t="s">
        <v>80</v>
      </c>
      <c r="AV117" s="14" t="s">
        <v>80</v>
      </c>
      <c r="AW117" s="14" t="s">
        <v>171</v>
      </c>
      <c r="AX117" s="14" t="s">
        <v>70</v>
      </c>
      <c r="AY117" s="245" t="s">
        <v>158</v>
      </c>
    </row>
    <row r="118" s="14" customFormat="1">
      <c r="A118" s="14"/>
      <c r="B118" s="235"/>
      <c r="C118" s="236"/>
      <c r="D118" s="226" t="s">
        <v>169</v>
      </c>
      <c r="E118" s="236"/>
      <c r="F118" s="238" t="s">
        <v>1547</v>
      </c>
      <c r="G118" s="236"/>
      <c r="H118" s="239">
        <v>93.805000000000007</v>
      </c>
      <c r="I118" s="240"/>
      <c r="J118" s="236"/>
      <c r="K118" s="236"/>
      <c r="L118" s="241"/>
      <c r="M118" s="242"/>
      <c r="N118" s="243"/>
      <c r="O118" s="243"/>
      <c r="P118" s="243"/>
      <c r="Q118" s="243"/>
      <c r="R118" s="243"/>
      <c r="S118" s="243"/>
      <c r="T118" s="24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45" t="s">
        <v>169</v>
      </c>
      <c r="AU118" s="245" t="s">
        <v>80</v>
      </c>
      <c r="AV118" s="14" t="s">
        <v>80</v>
      </c>
      <c r="AW118" s="14" t="s">
        <v>4</v>
      </c>
      <c r="AX118" s="14" t="s">
        <v>78</v>
      </c>
      <c r="AY118" s="245" t="s">
        <v>158</v>
      </c>
    </row>
    <row r="119" s="2" customFormat="1" ht="22.2" customHeight="1">
      <c r="A119" s="40"/>
      <c r="B119" s="41"/>
      <c r="C119" s="206" t="s">
        <v>209</v>
      </c>
      <c r="D119" s="206" t="s">
        <v>160</v>
      </c>
      <c r="E119" s="207" t="s">
        <v>1326</v>
      </c>
      <c r="F119" s="208" t="s">
        <v>1327</v>
      </c>
      <c r="G119" s="209" t="s">
        <v>234</v>
      </c>
      <c r="H119" s="210">
        <v>15.634</v>
      </c>
      <c r="I119" s="211"/>
      <c r="J119" s="212">
        <f>ROUND(I119*H119,2)</f>
        <v>0</v>
      </c>
      <c r="K119" s="208" t="s">
        <v>164</v>
      </c>
      <c r="L119" s="46"/>
      <c r="M119" s="213" t="s">
        <v>19</v>
      </c>
      <c r="N119" s="214" t="s">
        <v>41</v>
      </c>
      <c r="O119" s="86"/>
      <c r="P119" s="215">
        <f>O119*H119</f>
        <v>0</v>
      </c>
      <c r="Q119" s="215">
        <v>0</v>
      </c>
      <c r="R119" s="215">
        <f>Q119*H119</f>
        <v>0</v>
      </c>
      <c r="S119" s="215">
        <v>0</v>
      </c>
      <c r="T119" s="21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17" t="s">
        <v>165</v>
      </c>
      <c r="AT119" s="217" t="s">
        <v>160</v>
      </c>
      <c r="AU119" s="217" t="s">
        <v>80</v>
      </c>
      <c r="AY119" s="19" t="s">
        <v>158</v>
      </c>
      <c r="BE119" s="218">
        <f>IF(N119="základní",J119,0)</f>
        <v>0</v>
      </c>
      <c r="BF119" s="218">
        <f>IF(N119="snížená",J119,0)</f>
        <v>0</v>
      </c>
      <c r="BG119" s="218">
        <f>IF(N119="zákl. přenesená",J119,0)</f>
        <v>0</v>
      </c>
      <c r="BH119" s="218">
        <f>IF(N119="sníž. přenesená",J119,0)</f>
        <v>0</v>
      </c>
      <c r="BI119" s="218">
        <f>IF(N119="nulová",J119,0)</f>
        <v>0</v>
      </c>
      <c r="BJ119" s="19" t="s">
        <v>78</v>
      </c>
      <c r="BK119" s="218">
        <f>ROUND(I119*H119,2)</f>
        <v>0</v>
      </c>
      <c r="BL119" s="19" t="s">
        <v>165</v>
      </c>
      <c r="BM119" s="217" t="s">
        <v>1548</v>
      </c>
    </row>
    <row r="120" s="2" customFormat="1">
      <c r="A120" s="40"/>
      <c r="B120" s="41"/>
      <c r="C120" s="42"/>
      <c r="D120" s="219" t="s">
        <v>167</v>
      </c>
      <c r="E120" s="42"/>
      <c r="F120" s="220" t="s">
        <v>1329</v>
      </c>
      <c r="G120" s="42"/>
      <c r="H120" s="42"/>
      <c r="I120" s="221"/>
      <c r="J120" s="42"/>
      <c r="K120" s="42"/>
      <c r="L120" s="46"/>
      <c r="M120" s="222"/>
      <c r="N120" s="223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167</v>
      </c>
      <c r="AU120" s="19" t="s">
        <v>80</v>
      </c>
    </row>
    <row r="121" s="13" customFormat="1">
      <c r="A121" s="13"/>
      <c r="B121" s="224"/>
      <c r="C121" s="225"/>
      <c r="D121" s="226" t="s">
        <v>169</v>
      </c>
      <c r="E121" s="227" t="s">
        <v>19</v>
      </c>
      <c r="F121" s="228" t="s">
        <v>1549</v>
      </c>
      <c r="G121" s="225"/>
      <c r="H121" s="227" t="s">
        <v>19</v>
      </c>
      <c r="I121" s="229"/>
      <c r="J121" s="225"/>
      <c r="K121" s="225"/>
      <c r="L121" s="230"/>
      <c r="M121" s="231"/>
      <c r="N121" s="232"/>
      <c r="O121" s="232"/>
      <c r="P121" s="232"/>
      <c r="Q121" s="232"/>
      <c r="R121" s="232"/>
      <c r="S121" s="232"/>
      <c r="T121" s="23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34" t="s">
        <v>169</v>
      </c>
      <c r="AU121" s="234" t="s">
        <v>80</v>
      </c>
      <c r="AV121" s="13" t="s">
        <v>78</v>
      </c>
      <c r="AW121" s="13" t="s">
        <v>171</v>
      </c>
      <c r="AX121" s="13" t="s">
        <v>70</v>
      </c>
      <c r="AY121" s="234" t="s">
        <v>158</v>
      </c>
    </row>
    <row r="122" s="14" customFormat="1">
      <c r="A122" s="14"/>
      <c r="B122" s="235"/>
      <c r="C122" s="236"/>
      <c r="D122" s="226" t="s">
        <v>169</v>
      </c>
      <c r="E122" s="237" t="s">
        <v>19</v>
      </c>
      <c r="F122" s="238" t="s">
        <v>1540</v>
      </c>
      <c r="G122" s="236"/>
      <c r="H122" s="239">
        <v>312.68179687499997</v>
      </c>
      <c r="I122" s="240"/>
      <c r="J122" s="236"/>
      <c r="K122" s="236"/>
      <c r="L122" s="241"/>
      <c r="M122" s="242"/>
      <c r="N122" s="243"/>
      <c r="O122" s="243"/>
      <c r="P122" s="243"/>
      <c r="Q122" s="243"/>
      <c r="R122" s="243"/>
      <c r="S122" s="243"/>
      <c r="T122" s="24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45" t="s">
        <v>169</v>
      </c>
      <c r="AU122" s="245" t="s">
        <v>80</v>
      </c>
      <c r="AV122" s="14" t="s">
        <v>80</v>
      </c>
      <c r="AW122" s="14" t="s">
        <v>171</v>
      </c>
      <c r="AX122" s="14" t="s">
        <v>70</v>
      </c>
      <c r="AY122" s="245" t="s">
        <v>158</v>
      </c>
    </row>
    <row r="123" s="14" customFormat="1">
      <c r="A123" s="14"/>
      <c r="B123" s="235"/>
      <c r="C123" s="236"/>
      <c r="D123" s="226" t="s">
        <v>169</v>
      </c>
      <c r="E123" s="236"/>
      <c r="F123" s="238" t="s">
        <v>1550</v>
      </c>
      <c r="G123" s="236"/>
      <c r="H123" s="239">
        <v>15.634</v>
      </c>
      <c r="I123" s="240"/>
      <c r="J123" s="236"/>
      <c r="K123" s="236"/>
      <c r="L123" s="241"/>
      <c r="M123" s="242"/>
      <c r="N123" s="243"/>
      <c r="O123" s="243"/>
      <c r="P123" s="243"/>
      <c r="Q123" s="243"/>
      <c r="R123" s="243"/>
      <c r="S123" s="243"/>
      <c r="T123" s="24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45" t="s">
        <v>169</v>
      </c>
      <c r="AU123" s="245" t="s">
        <v>80</v>
      </c>
      <c r="AV123" s="14" t="s">
        <v>80</v>
      </c>
      <c r="AW123" s="14" t="s">
        <v>4</v>
      </c>
      <c r="AX123" s="14" t="s">
        <v>78</v>
      </c>
      <c r="AY123" s="245" t="s">
        <v>158</v>
      </c>
    </row>
    <row r="124" s="2" customFormat="1" ht="22.2" customHeight="1">
      <c r="A124" s="40"/>
      <c r="B124" s="41"/>
      <c r="C124" s="206" t="s">
        <v>215</v>
      </c>
      <c r="D124" s="206" t="s">
        <v>160</v>
      </c>
      <c r="E124" s="207" t="s">
        <v>1551</v>
      </c>
      <c r="F124" s="208" t="s">
        <v>1552</v>
      </c>
      <c r="G124" s="209" t="s">
        <v>223</v>
      </c>
      <c r="H124" s="210">
        <v>271.39999999999998</v>
      </c>
      <c r="I124" s="211"/>
      <c r="J124" s="212">
        <f>ROUND(I124*H124,2)</f>
        <v>0</v>
      </c>
      <c r="K124" s="208" t="s">
        <v>164</v>
      </c>
      <c r="L124" s="46"/>
      <c r="M124" s="213" t="s">
        <v>19</v>
      </c>
      <c r="N124" s="214" t="s">
        <v>41</v>
      </c>
      <c r="O124" s="86"/>
      <c r="P124" s="215">
        <f>O124*H124</f>
        <v>0</v>
      </c>
      <c r="Q124" s="215">
        <v>0.00014999999999999999</v>
      </c>
      <c r="R124" s="215">
        <f>Q124*H124</f>
        <v>0.040709999999999996</v>
      </c>
      <c r="S124" s="215">
        <v>0</v>
      </c>
      <c r="T124" s="216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17" t="s">
        <v>165</v>
      </c>
      <c r="AT124" s="217" t="s">
        <v>160</v>
      </c>
      <c r="AU124" s="217" t="s">
        <v>80</v>
      </c>
      <c r="AY124" s="19" t="s">
        <v>158</v>
      </c>
      <c r="BE124" s="218">
        <f>IF(N124="základní",J124,0)</f>
        <v>0</v>
      </c>
      <c r="BF124" s="218">
        <f>IF(N124="snížená",J124,0)</f>
        <v>0</v>
      </c>
      <c r="BG124" s="218">
        <f>IF(N124="zákl. přenesená",J124,0)</f>
        <v>0</v>
      </c>
      <c r="BH124" s="218">
        <f>IF(N124="sníž. přenesená",J124,0)</f>
        <v>0</v>
      </c>
      <c r="BI124" s="218">
        <f>IF(N124="nulová",J124,0)</f>
        <v>0</v>
      </c>
      <c r="BJ124" s="19" t="s">
        <v>78</v>
      </c>
      <c r="BK124" s="218">
        <f>ROUND(I124*H124,2)</f>
        <v>0</v>
      </c>
      <c r="BL124" s="19" t="s">
        <v>165</v>
      </c>
      <c r="BM124" s="217" t="s">
        <v>1553</v>
      </c>
    </row>
    <row r="125" s="2" customFormat="1">
      <c r="A125" s="40"/>
      <c r="B125" s="41"/>
      <c r="C125" s="42"/>
      <c r="D125" s="219" t="s">
        <v>167</v>
      </c>
      <c r="E125" s="42"/>
      <c r="F125" s="220" t="s">
        <v>1554</v>
      </c>
      <c r="G125" s="42"/>
      <c r="H125" s="42"/>
      <c r="I125" s="221"/>
      <c r="J125" s="42"/>
      <c r="K125" s="42"/>
      <c r="L125" s="46"/>
      <c r="M125" s="222"/>
      <c r="N125" s="223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167</v>
      </c>
      <c r="AU125" s="19" t="s">
        <v>80</v>
      </c>
    </row>
    <row r="126" s="13" customFormat="1">
      <c r="A126" s="13"/>
      <c r="B126" s="224"/>
      <c r="C126" s="225"/>
      <c r="D126" s="226" t="s">
        <v>169</v>
      </c>
      <c r="E126" s="227" t="s">
        <v>19</v>
      </c>
      <c r="F126" s="228" t="s">
        <v>1555</v>
      </c>
      <c r="G126" s="225"/>
      <c r="H126" s="227" t="s">
        <v>19</v>
      </c>
      <c r="I126" s="229"/>
      <c r="J126" s="225"/>
      <c r="K126" s="225"/>
      <c r="L126" s="230"/>
      <c r="M126" s="231"/>
      <c r="N126" s="232"/>
      <c r="O126" s="232"/>
      <c r="P126" s="232"/>
      <c r="Q126" s="232"/>
      <c r="R126" s="232"/>
      <c r="S126" s="232"/>
      <c r="T126" s="23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34" t="s">
        <v>169</v>
      </c>
      <c r="AU126" s="234" t="s">
        <v>80</v>
      </c>
      <c r="AV126" s="13" t="s">
        <v>78</v>
      </c>
      <c r="AW126" s="13" t="s">
        <v>171</v>
      </c>
      <c r="AX126" s="13" t="s">
        <v>70</v>
      </c>
      <c r="AY126" s="234" t="s">
        <v>158</v>
      </c>
    </row>
    <row r="127" s="14" customFormat="1">
      <c r="A127" s="14"/>
      <c r="B127" s="235"/>
      <c r="C127" s="236"/>
      <c r="D127" s="226" t="s">
        <v>169</v>
      </c>
      <c r="E127" s="237" t="s">
        <v>19</v>
      </c>
      <c r="F127" s="238" t="s">
        <v>1556</v>
      </c>
      <c r="G127" s="236"/>
      <c r="H127" s="239">
        <v>271.39999999999998</v>
      </c>
      <c r="I127" s="240"/>
      <c r="J127" s="236"/>
      <c r="K127" s="236"/>
      <c r="L127" s="241"/>
      <c r="M127" s="242"/>
      <c r="N127" s="243"/>
      <c r="O127" s="243"/>
      <c r="P127" s="243"/>
      <c r="Q127" s="243"/>
      <c r="R127" s="243"/>
      <c r="S127" s="243"/>
      <c r="T127" s="24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45" t="s">
        <v>169</v>
      </c>
      <c r="AU127" s="245" t="s">
        <v>80</v>
      </c>
      <c r="AV127" s="14" t="s">
        <v>80</v>
      </c>
      <c r="AW127" s="14" t="s">
        <v>171</v>
      </c>
      <c r="AX127" s="14" t="s">
        <v>70</v>
      </c>
      <c r="AY127" s="245" t="s">
        <v>158</v>
      </c>
    </row>
    <row r="128" s="2" customFormat="1" ht="22.2" customHeight="1">
      <c r="A128" s="40"/>
      <c r="B128" s="41"/>
      <c r="C128" s="206" t="s">
        <v>220</v>
      </c>
      <c r="D128" s="206" t="s">
        <v>160</v>
      </c>
      <c r="E128" s="207" t="s">
        <v>1557</v>
      </c>
      <c r="F128" s="208" t="s">
        <v>1558</v>
      </c>
      <c r="G128" s="209" t="s">
        <v>223</v>
      </c>
      <c r="H128" s="210">
        <v>271.39999999999998</v>
      </c>
      <c r="I128" s="211"/>
      <c r="J128" s="212">
        <f>ROUND(I128*H128,2)</f>
        <v>0</v>
      </c>
      <c r="K128" s="208" t="s">
        <v>164</v>
      </c>
      <c r="L128" s="46"/>
      <c r="M128" s="213" t="s">
        <v>19</v>
      </c>
      <c r="N128" s="214" t="s">
        <v>41</v>
      </c>
      <c r="O128" s="86"/>
      <c r="P128" s="215">
        <f>O128*H128</f>
        <v>0</v>
      </c>
      <c r="Q128" s="215">
        <v>0</v>
      </c>
      <c r="R128" s="215">
        <f>Q128*H128</f>
        <v>0</v>
      </c>
      <c r="S128" s="215">
        <v>0</v>
      </c>
      <c r="T128" s="216">
        <f>S128*H128</f>
        <v>0</v>
      </c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R128" s="217" t="s">
        <v>165</v>
      </c>
      <c r="AT128" s="217" t="s">
        <v>160</v>
      </c>
      <c r="AU128" s="217" t="s">
        <v>80</v>
      </c>
      <c r="AY128" s="19" t="s">
        <v>158</v>
      </c>
      <c r="BE128" s="218">
        <f>IF(N128="základní",J128,0)</f>
        <v>0</v>
      </c>
      <c r="BF128" s="218">
        <f>IF(N128="snížená",J128,0)</f>
        <v>0</v>
      </c>
      <c r="BG128" s="218">
        <f>IF(N128="zákl. přenesená",J128,0)</f>
        <v>0</v>
      </c>
      <c r="BH128" s="218">
        <f>IF(N128="sníž. přenesená",J128,0)</f>
        <v>0</v>
      </c>
      <c r="BI128" s="218">
        <f>IF(N128="nulová",J128,0)</f>
        <v>0</v>
      </c>
      <c r="BJ128" s="19" t="s">
        <v>78</v>
      </c>
      <c r="BK128" s="218">
        <f>ROUND(I128*H128,2)</f>
        <v>0</v>
      </c>
      <c r="BL128" s="19" t="s">
        <v>165</v>
      </c>
      <c r="BM128" s="217" t="s">
        <v>1559</v>
      </c>
    </row>
    <row r="129" s="2" customFormat="1">
      <c r="A129" s="40"/>
      <c r="B129" s="41"/>
      <c r="C129" s="42"/>
      <c r="D129" s="219" t="s">
        <v>167</v>
      </c>
      <c r="E129" s="42"/>
      <c r="F129" s="220" t="s">
        <v>1560</v>
      </c>
      <c r="G129" s="42"/>
      <c r="H129" s="42"/>
      <c r="I129" s="221"/>
      <c r="J129" s="42"/>
      <c r="K129" s="42"/>
      <c r="L129" s="46"/>
      <c r="M129" s="222"/>
      <c r="N129" s="223"/>
      <c r="O129" s="86"/>
      <c r="P129" s="86"/>
      <c r="Q129" s="86"/>
      <c r="R129" s="86"/>
      <c r="S129" s="86"/>
      <c r="T129" s="87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T129" s="19" t="s">
        <v>167</v>
      </c>
      <c r="AU129" s="19" t="s">
        <v>80</v>
      </c>
    </row>
    <row r="130" s="2" customFormat="1" ht="14.4" customHeight="1">
      <c r="A130" s="40"/>
      <c r="B130" s="41"/>
      <c r="C130" s="246" t="s">
        <v>231</v>
      </c>
      <c r="D130" s="246" t="s">
        <v>400</v>
      </c>
      <c r="E130" s="247" t="s">
        <v>1561</v>
      </c>
      <c r="F130" s="248" t="s">
        <v>1562</v>
      </c>
      <c r="G130" s="249" t="s">
        <v>356</v>
      </c>
      <c r="H130" s="250">
        <v>5.4550000000000001</v>
      </c>
      <c r="I130" s="251"/>
      <c r="J130" s="252">
        <f>ROUND(I130*H130,2)</f>
        <v>0</v>
      </c>
      <c r="K130" s="248" t="s">
        <v>19</v>
      </c>
      <c r="L130" s="253"/>
      <c r="M130" s="254" t="s">
        <v>19</v>
      </c>
      <c r="N130" s="255" t="s">
        <v>41</v>
      </c>
      <c r="O130" s="86"/>
      <c r="P130" s="215">
        <f>O130*H130</f>
        <v>0</v>
      </c>
      <c r="Q130" s="215">
        <v>1</v>
      </c>
      <c r="R130" s="215">
        <f>Q130*H130</f>
        <v>5.4550000000000001</v>
      </c>
      <c r="S130" s="215">
        <v>0</v>
      </c>
      <c r="T130" s="216">
        <f>S130*H130</f>
        <v>0</v>
      </c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R130" s="217" t="s">
        <v>215</v>
      </c>
      <c r="AT130" s="217" t="s">
        <v>400</v>
      </c>
      <c r="AU130" s="217" t="s">
        <v>80</v>
      </c>
      <c r="AY130" s="19" t="s">
        <v>158</v>
      </c>
      <c r="BE130" s="218">
        <f>IF(N130="základní",J130,0)</f>
        <v>0</v>
      </c>
      <c r="BF130" s="218">
        <f>IF(N130="snížená",J130,0)</f>
        <v>0</v>
      </c>
      <c r="BG130" s="218">
        <f>IF(N130="zákl. přenesená",J130,0)</f>
        <v>0</v>
      </c>
      <c r="BH130" s="218">
        <f>IF(N130="sníž. přenesená",J130,0)</f>
        <v>0</v>
      </c>
      <c r="BI130" s="218">
        <f>IF(N130="nulová",J130,0)</f>
        <v>0</v>
      </c>
      <c r="BJ130" s="19" t="s">
        <v>78</v>
      </c>
      <c r="BK130" s="218">
        <f>ROUND(I130*H130,2)</f>
        <v>0</v>
      </c>
      <c r="BL130" s="19" t="s">
        <v>165</v>
      </c>
      <c r="BM130" s="217" t="s">
        <v>1563</v>
      </c>
    </row>
    <row r="131" s="13" customFormat="1">
      <c r="A131" s="13"/>
      <c r="B131" s="224"/>
      <c r="C131" s="225"/>
      <c r="D131" s="226" t="s">
        <v>169</v>
      </c>
      <c r="E131" s="227" t="s">
        <v>19</v>
      </c>
      <c r="F131" s="228" t="s">
        <v>1564</v>
      </c>
      <c r="G131" s="225"/>
      <c r="H131" s="227" t="s">
        <v>19</v>
      </c>
      <c r="I131" s="229"/>
      <c r="J131" s="225"/>
      <c r="K131" s="225"/>
      <c r="L131" s="230"/>
      <c r="M131" s="231"/>
      <c r="N131" s="232"/>
      <c r="O131" s="232"/>
      <c r="P131" s="232"/>
      <c r="Q131" s="232"/>
      <c r="R131" s="232"/>
      <c r="S131" s="232"/>
      <c r="T131" s="23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34" t="s">
        <v>169</v>
      </c>
      <c r="AU131" s="234" t="s">
        <v>80</v>
      </c>
      <c r="AV131" s="13" t="s">
        <v>78</v>
      </c>
      <c r="AW131" s="13" t="s">
        <v>171</v>
      </c>
      <c r="AX131" s="13" t="s">
        <v>70</v>
      </c>
      <c r="AY131" s="234" t="s">
        <v>158</v>
      </c>
    </row>
    <row r="132" s="14" customFormat="1">
      <c r="A132" s="14"/>
      <c r="B132" s="235"/>
      <c r="C132" s="236"/>
      <c r="D132" s="226" t="s">
        <v>169</v>
      </c>
      <c r="E132" s="237" t="s">
        <v>19</v>
      </c>
      <c r="F132" s="238" t="s">
        <v>1565</v>
      </c>
      <c r="G132" s="236"/>
      <c r="H132" s="239">
        <v>33.517899999999997</v>
      </c>
      <c r="I132" s="240"/>
      <c r="J132" s="236"/>
      <c r="K132" s="236"/>
      <c r="L132" s="241"/>
      <c r="M132" s="242"/>
      <c r="N132" s="243"/>
      <c r="O132" s="243"/>
      <c r="P132" s="243"/>
      <c r="Q132" s="243"/>
      <c r="R132" s="243"/>
      <c r="S132" s="243"/>
      <c r="T132" s="24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45" t="s">
        <v>169</v>
      </c>
      <c r="AU132" s="245" t="s">
        <v>80</v>
      </c>
      <c r="AV132" s="14" t="s">
        <v>80</v>
      </c>
      <c r="AW132" s="14" t="s">
        <v>171</v>
      </c>
      <c r="AX132" s="14" t="s">
        <v>70</v>
      </c>
      <c r="AY132" s="245" t="s">
        <v>158</v>
      </c>
    </row>
    <row r="133" s="14" customFormat="1">
      <c r="A133" s="14"/>
      <c r="B133" s="235"/>
      <c r="C133" s="236"/>
      <c r="D133" s="226" t="s">
        <v>169</v>
      </c>
      <c r="E133" s="236"/>
      <c r="F133" s="238" t="s">
        <v>1566</v>
      </c>
      <c r="G133" s="236"/>
      <c r="H133" s="239">
        <v>5.4550000000000001</v>
      </c>
      <c r="I133" s="240"/>
      <c r="J133" s="236"/>
      <c r="K133" s="236"/>
      <c r="L133" s="241"/>
      <c r="M133" s="242"/>
      <c r="N133" s="243"/>
      <c r="O133" s="243"/>
      <c r="P133" s="243"/>
      <c r="Q133" s="243"/>
      <c r="R133" s="243"/>
      <c r="S133" s="243"/>
      <c r="T133" s="24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45" t="s">
        <v>169</v>
      </c>
      <c r="AU133" s="245" t="s">
        <v>80</v>
      </c>
      <c r="AV133" s="14" t="s">
        <v>80</v>
      </c>
      <c r="AW133" s="14" t="s">
        <v>4</v>
      </c>
      <c r="AX133" s="14" t="s">
        <v>78</v>
      </c>
      <c r="AY133" s="245" t="s">
        <v>158</v>
      </c>
    </row>
    <row r="134" s="2" customFormat="1" ht="22.2" customHeight="1">
      <c r="A134" s="40"/>
      <c r="B134" s="41"/>
      <c r="C134" s="206" t="s">
        <v>244</v>
      </c>
      <c r="D134" s="206" t="s">
        <v>160</v>
      </c>
      <c r="E134" s="207" t="s">
        <v>1567</v>
      </c>
      <c r="F134" s="208" t="s">
        <v>1568</v>
      </c>
      <c r="G134" s="209" t="s">
        <v>223</v>
      </c>
      <c r="H134" s="210">
        <v>271.39999999999998</v>
      </c>
      <c r="I134" s="211"/>
      <c r="J134" s="212">
        <f>ROUND(I134*H134,2)</f>
        <v>0</v>
      </c>
      <c r="K134" s="208" t="s">
        <v>164</v>
      </c>
      <c r="L134" s="46"/>
      <c r="M134" s="213" t="s">
        <v>19</v>
      </c>
      <c r="N134" s="214" t="s">
        <v>41</v>
      </c>
      <c r="O134" s="86"/>
      <c r="P134" s="215">
        <f>O134*H134</f>
        <v>0</v>
      </c>
      <c r="Q134" s="215">
        <v>0</v>
      </c>
      <c r="R134" s="215">
        <f>Q134*H134</f>
        <v>0</v>
      </c>
      <c r="S134" s="215">
        <v>0</v>
      </c>
      <c r="T134" s="216">
        <f>S134*H134</f>
        <v>0</v>
      </c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R134" s="217" t="s">
        <v>165</v>
      </c>
      <c r="AT134" s="217" t="s">
        <v>160</v>
      </c>
      <c r="AU134" s="217" t="s">
        <v>80</v>
      </c>
      <c r="AY134" s="19" t="s">
        <v>158</v>
      </c>
      <c r="BE134" s="218">
        <f>IF(N134="základní",J134,0)</f>
        <v>0</v>
      </c>
      <c r="BF134" s="218">
        <f>IF(N134="snížená",J134,0)</f>
        <v>0</v>
      </c>
      <c r="BG134" s="218">
        <f>IF(N134="zákl. přenesená",J134,0)</f>
        <v>0</v>
      </c>
      <c r="BH134" s="218">
        <f>IF(N134="sníž. přenesená",J134,0)</f>
        <v>0</v>
      </c>
      <c r="BI134" s="218">
        <f>IF(N134="nulová",J134,0)</f>
        <v>0</v>
      </c>
      <c r="BJ134" s="19" t="s">
        <v>78</v>
      </c>
      <c r="BK134" s="218">
        <f>ROUND(I134*H134,2)</f>
        <v>0</v>
      </c>
      <c r="BL134" s="19" t="s">
        <v>165</v>
      </c>
      <c r="BM134" s="217" t="s">
        <v>1569</v>
      </c>
    </row>
    <row r="135" s="2" customFormat="1">
      <c r="A135" s="40"/>
      <c r="B135" s="41"/>
      <c r="C135" s="42"/>
      <c r="D135" s="219" t="s">
        <v>167</v>
      </c>
      <c r="E135" s="42"/>
      <c r="F135" s="220" t="s">
        <v>1570</v>
      </c>
      <c r="G135" s="42"/>
      <c r="H135" s="42"/>
      <c r="I135" s="221"/>
      <c r="J135" s="42"/>
      <c r="K135" s="42"/>
      <c r="L135" s="46"/>
      <c r="M135" s="222"/>
      <c r="N135" s="223"/>
      <c r="O135" s="86"/>
      <c r="P135" s="86"/>
      <c r="Q135" s="86"/>
      <c r="R135" s="86"/>
      <c r="S135" s="86"/>
      <c r="T135" s="87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T135" s="19" t="s">
        <v>167</v>
      </c>
      <c r="AU135" s="19" t="s">
        <v>80</v>
      </c>
    </row>
    <row r="136" s="2" customFormat="1" ht="22.2" customHeight="1">
      <c r="A136" s="40"/>
      <c r="B136" s="41"/>
      <c r="C136" s="206" t="s">
        <v>8</v>
      </c>
      <c r="D136" s="206" t="s">
        <v>160</v>
      </c>
      <c r="E136" s="207" t="s">
        <v>1571</v>
      </c>
      <c r="F136" s="208" t="s">
        <v>1572</v>
      </c>
      <c r="G136" s="209" t="s">
        <v>356</v>
      </c>
      <c r="H136" s="210">
        <v>5.4139999999999997</v>
      </c>
      <c r="I136" s="211"/>
      <c r="J136" s="212">
        <f>ROUND(I136*H136,2)</f>
        <v>0</v>
      </c>
      <c r="K136" s="208" t="s">
        <v>164</v>
      </c>
      <c r="L136" s="46"/>
      <c r="M136" s="213" t="s">
        <v>19</v>
      </c>
      <c r="N136" s="214" t="s">
        <v>41</v>
      </c>
      <c r="O136" s="86"/>
      <c r="P136" s="215">
        <f>O136*H136</f>
        <v>0</v>
      </c>
      <c r="Q136" s="215">
        <v>0.0020999999999999999</v>
      </c>
      <c r="R136" s="215">
        <f>Q136*H136</f>
        <v>0.011369399999999998</v>
      </c>
      <c r="S136" s="215">
        <v>0</v>
      </c>
      <c r="T136" s="216">
        <f>S136*H136</f>
        <v>0</v>
      </c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R136" s="217" t="s">
        <v>165</v>
      </c>
      <c r="AT136" s="217" t="s">
        <v>160</v>
      </c>
      <c r="AU136" s="217" t="s">
        <v>80</v>
      </c>
      <c r="AY136" s="19" t="s">
        <v>158</v>
      </c>
      <c r="BE136" s="218">
        <f>IF(N136="základní",J136,0)</f>
        <v>0</v>
      </c>
      <c r="BF136" s="218">
        <f>IF(N136="snížená",J136,0)</f>
        <v>0</v>
      </c>
      <c r="BG136" s="218">
        <f>IF(N136="zákl. přenesená",J136,0)</f>
        <v>0</v>
      </c>
      <c r="BH136" s="218">
        <f>IF(N136="sníž. přenesená",J136,0)</f>
        <v>0</v>
      </c>
      <c r="BI136" s="218">
        <f>IF(N136="nulová",J136,0)</f>
        <v>0</v>
      </c>
      <c r="BJ136" s="19" t="s">
        <v>78</v>
      </c>
      <c r="BK136" s="218">
        <f>ROUND(I136*H136,2)</f>
        <v>0</v>
      </c>
      <c r="BL136" s="19" t="s">
        <v>165</v>
      </c>
      <c r="BM136" s="217" t="s">
        <v>1573</v>
      </c>
    </row>
    <row r="137" s="2" customFormat="1">
      <c r="A137" s="40"/>
      <c r="B137" s="41"/>
      <c r="C137" s="42"/>
      <c r="D137" s="219" t="s">
        <v>167</v>
      </c>
      <c r="E137" s="42"/>
      <c r="F137" s="220" t="s">
        <v>1574</v>
      </c>
      <c r="G137" s="42"/>
      <c r="H137" s="42"/>
      <c r="I137" s="221"/>
      <c r="J137" s="42"/>
      <c r="K137" s="42"/>
      <c r="L137" s="46"/>
      <c r="M137" s="222"/>
      <c r="N137" s="223"/>
      <c r="O137" s="86"/>
      <c r="P137" s="86"/>
      <c r="Q137" s="86"/>
      <c r="R137" s="86"/>
      <c r="S137" s="86"/>
      <c r="T137" s="87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T137" s="19" t="s">
        <v>167</v>
      </c>
      <c r="AU137" s="19" t="s">
        <v>80</v>
      </c>
    </row>
    <row r="138" s="2" customFormat="1" ht="19.8" customHeight="1">
      <c r="A138" s="40"/>
      <c r="B138" s="41"/>
      <c r="C138" s="206" t="s">
        <v>257</v>
      </c>
      <c r="D138" s="206" t="s">
        <v>160</v>
      </c>
      <c r="E138" s="207" t="s">
        <v>1575</v>
      </c>
      <c r="F138" s="208" t="s">
        <v>1576</v>
      </c>
      <c r="G138" s="209" t="s">
        <v>356</v>
      </c>
      <c r="H138" s="210">
        <v>5.4139999999999997</v>
      </c>
      <c r="I138" s="211"/>
      <c r="J138" s="212">
        <f>ROUND(I138*H138,2)</f>
        <v>0</v>
      </c>
      <c r="K138" s="208" t="s">
        <v>164</v>
      </c>
      <c r="L138" s="46"/>
      <c r="M138" s="213" t="s">
        <v>19</v>
      </c>
      <c r="N138" s="214" t="s">
        <v>41</v>
      </c>
      <c r="O138" s="86"/>
      <c r="P138" s="215">
        <f>O138*H138</f>
        <v>0</v>
      </c>
      <c r="Q138" s="215">
        <v>0.00577</v>
      </c>
      <c r="R138" s="215">
        <f>Q138*H138</f>
        <v>0.031238779999999997</v>
      </c>
      <c r="S138" s="215">
        <v>0</v>
      </c>
      <c r="T138" s="21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17" t="s">
        <v>165</v>
      </c>
      <c r="AT138" s="217" t="s">
        <v>160</v>
      </c>
      <c r="AU138" s="217" t="s">
        <v>80</v>
      </c>
      <c r="AY138" s="19" t="s">
        <v>158</v>
      </c>
      <c r="BE138" s="218">
        <f>IF(N138="základní",J138,0)</f>
        <v>0</v>
      </c>
      <c r="BF138" s="218">
        <f>IF(N138="snížená",J138,0)</f>
        <v>0</v>
      </c>
      <c r="BG138" s="218">
        <f>IF(N138="zákl. přenesená",J138,0)</f>
        <v>0</v>
      </c>
      <c r="BH138" s="218">
        <f>IF(N138="sníž. přenesená",J138,0)</f>
        <v>0</v>
      </c>
      <c r="BI138" s="218">
        <f>IF(N138="nulová",J138,0)</f>
        <v>0</v>
      </c>
      <c r="BJ138" s="19" t="s">
        <v>78</v>
      </c>
      <c r="BK138" s="218">
        <f>ROUND(I138*H138,2)</f>
        <v>0</v>
      </c>
      <c r="BL138" s="19" t="s">
        <v>165</v>
      </c>
      <c r="BM138" s="217" t="s">
        <v>1577</v>
      </c>
    </row>
    <row r="139" s="2" customFormat="1">
      <c r="A139" s="40"/>
      <c r="B139" s="41"/>
      <c r="C139" s="42"/>
      <c r="D139" s="219" t="s">
        <v>167</v>
      </c>
      <c r="E139" s="42"/>
      <c r="F139" s="220" t="s">
        <v>1578</v>
      </c>
      <c r="G139" s="42"/>
      <c r="H139" s="42"/>
      <c r="I139" s="221"/>
      <c r="J139" s="42"/>
      <c r="K139" s="42"/>
      <c r="L139" s="46"/>
      <c r="M139" s="222"/>
      <c r="N139" s="223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167</v>
      </c>
      <c r="AU139" s="19" t="s">
        <v>80</v>
      </c>
    </row>
    <row r="140" s="13" customFormat="1">
      <c r="A140" s="13"/>
      <c r="B140" s="224"/>
      <c r="C140" s="225"/>
      <c r="D140" s="226" t="s">
        <v>169</v>
      </c>
      <c r="E140" s="227" t="s">
        <v>19</v>
      </c>
      <c r="F140" s="228" t="s">
        <v>1555</v>
      </c>
      <c r="G140" s="225"/>
      <c r="H140" s="227" t="s">
        <v>19</v>
      </c>
      <c r="I140" s="229"/>
      <c r="J140" s="225"/>
      <c r="K140" s="225"/>
      <c r="L140" s="230"/>
      <c r="M140" s="231"/>
      <c r="N140" s="232"/>
      <c r="O140" s="232"/>
      <c r="P140" s="232"/>
      <c r="Q140" s="232"/>
      <c r="R140" s="232"/>
      <c r="S140" s="232"/>
      <c r="T140" s="23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34" t="s">
        <v>169</v>
      </c>
      <c r="AU140" s="234" t="s">
        <v>80</v>
      </c>
      <c r="AV140" s="13" t="s">
        <v>78</v>
      </c>
      <c r="AW140" s="13" t="s">
        <v>171</v>
      </c>
      <c r="AX140" s="13" t="s">
        <v>70</v>
      </c>
      <c r="AY140" s="234" t="s">
        <v>158</v>
      </c>
    </row>
    <row r="141" s="14" customFormat="1">
      <c r="A141" s="14"/>
      <c r="B141" s="235"/>
      <c r="C141" s="236"/>
      <c r="D141" s="226" t="s">
        <v>169</v>
      </c>
      <c r="E141" s="237" t="s">
        <v>19</v>
      </c>
      <c r="F141" s="238" t="s">
        <v>1579</v>
      </c>
      <c r="G141" s="236"/>
      <c r="H141" s="239">
        <v>5.4139999999999997</v>
      </c>
      <c r="I141" s="240"/>
      <c r="J141" s="236"/>
      <c r="K141" s="236"/>
      <c r="L141" s="241"/>
      <c r="M141" s="242"/>
      <c r="N141" s="243"/>
      <c r="O141" s="243"/>
      <c r="P141" s="243"/>
      <c r="Q141" s="243"/>
      <c r="R141" s="243"/>
      <c r="S141" s="243"/>
      <c r="T141" s="24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45" t="s">
        <v>169</v>
      </c>
      <c r="AU141" s="245" t="s">
        <v>80</v>
      </c>
      <c r="AV141" s="14" t="s">
        <v>80</v>
      </c>
      <c r="AW141" s="14" t="s">
        <v>171</v>
      </c>
      <c r="AX141" s="14" t="s">
        <v>70</v>
      </c>
      <c r="AY141" s="245" t="s">
        <v>158</v>
      </c>
    </row>
    <row r="142" s="2" customFormat="1" ht="14.4" customHeight="1">
      <c r="A142" s="40"/>
      <c r="B142" s="41"/>
      <c r="C142" s="246" t="s">
        <v>269</v>
      </c>
      <c r="D142" s="246" t="s">
        <v>400</v>
      </c>
      <c r="E142" s="247" t="s">
        <v>1580</v>
      </c>
      <c r="F142" s="248" t="s">
        <v>1581</v>
      </c>
      <c r="G142" s="249" t="s">
        <v>356</v>
      </c>
      <c r="H142" s="250">
        <v>5.8470000000000004</v>
      </c>
      <c r="I142" s="251"/>
      <c r="J142" s="252">
        <f>ROUND(I142*H142,2)</f>
        <v>0</v>
      </c>
      <c r="K142" s="248" t="s">
        <v>164</v>
      </c>
      <c r="L142" s="253"/>
      <c r="M142" s="254" t="s">
        <v>19</v>
      </c>
      <c r="N142" s="255" t="s">
        <v>41</v>
      </c>
      <c r="O142" s="86"/>
      <c r="P142" s="215">
        <f>O142*H142</f>
        <v>0</v>
      </c>
      <c r="Q142" s="215">
        <v>1</v>
      </c>
      <c r="R142" s="215">
        <f>Q142*H142</f>
        <v>5.8470000000000004</v>
      </c>
      <c r="S142" s="215">
        <v>0</v>
      </c>
      <c r="T142" s="216">
        <f>S142*H142</f>
        <v>0</v>
      </c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R142" s="217" t="s">
        <v>215</v>
      </c>
      <c r="AT142" s="217" t="s">
        <v>400</v>
      </c>
      <c r="AU142" s="217" t="s">
        <v>80</v>
      </c>
      <c r="AY142" s="19" t="s">
        <v>158</v>
      </c>
      <c r="BE142" s="218">
        <f>IF(N142="základní",J142,0)</f>
        <v>0</v>
      </c>
      <c r="BF142" s="218">
        <f>IF(N142="snížená",J142,0)</f>
        <v>0</v>
      </c>
      <c r="BG142" s="218">
        <f>IF(N142="zákl. přenesená",J142,0)</f>
        <v>0</v>
      </c>
      <c r="BH142" s="218">
        <f>IF(N142="sníž. přenesená",J142,0)</f>
        <v>0</v>
      </c>
      <c r="BI142" s="218">
        <f>IF(N142="nulová",J142,0)</f>
        <v>0</v>
      </c>
      <c r="BJ142" s="19" t="s">
        <v>78</v>
      </c>
      <c r="BK142" s="218">
        <f>ROUND(I142*H142,2)</f>
        <v>0</v>
      </c>
      <c r="BL142" s="19" t="s">
        <v>165</v>
      </c>
      <c r="BM142" s="217" t="s">
        <v>1582</v>
      </c>
    </row>
    <row r="143" s="14" customFormat="1">
      <c r="A143" s="14"/>
      <c r="B143" s="235"/>
      <c r="C143" s="236"/>
      <c r="D143" s="226" t="s">
        <v>169</v>
      </c>
      <c r="E143" s="236"/>
      <c r="F143" s="238" t="s">
        <v>1583</v>
      </c>
      <c r="G143" s="236"/>
      <c r="H143" s="239">
        <v>5.8470000000000004</v>
      </c>
      <c r="I143" s="240"/>
      <c r="J143" s="236"/>
      <c r="K143" s="236"/>
      <c r="L143" s="241"/>
      <c r="M143" s="242"/>
      <c r="N143" s="243"/>
      <c r="O143" s="243"/>
      <c r="P143" s="243"/>
      <c r="Q143" s="243"/>
      <c r="R143" s="243"/>
      <c r="S143" s="243"/>
      <c r="T143" s="24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45" t="s">
        <v>169</v>
      </c>
      <c r="AU143" s="245" t="s">
        <v>80</v>
      </c>
      <c r="AV143" s="14" t="s">
        <v>80</v>
      </c>
      <c r="AW143" s="14" t="s">
        <v>4</v>
      </c>
      <c r="AX143" s="14" t="s">
        <v>78</v>
      </c>
      <c r="AY143" s="245" t="s">
        <v>158</v>
      </c>
    </row>
    <row r="144" s="2" customFormat="1" ht="19.8" customHeight="1">
      <c r="A144" s="40"/>
      <c r="B144" s="41"/>
      <c r="C144" s="206" t="s">
        <v>279</v>
      </c>
      <c r="D144" s="206" t="s">
        <v>160</v>
      </c>
      <c r="E144" s="207" t="s">
        <v>1584</v>
      </c>
      <c r="F144" s="208" t="s">
        <v>1585</v>
      </c>
      <c r="G144" s="209" t="s">
        <v>356</v>
      </c>
      <c r="H144" s="210">
        <v>5.4139999999999997</v>
      </c>
      <c r="I144" s="211"/>
      <c r="J144" s="212">
        <f>ROUND(I144*H144,2)</f>
        <v>0</v>
      </c>
      <c r="K144" s="208" t="s">
        <v>164</v>
      </c>
      <c r="L144" s="46"/>
      <c r="M144" s="213" t="s">
        <v>19</v>
      </c>
      <c r="N144" s="214" t="s">
        <v>41</v>
      </c>
      <c r="O144" s="86"/>
      <c r="P144" s="215">
        <f>O144*H144</f>
        <v>0</v>
      </c>
      <c r="Q144" s="215">
        <v>0.00072000000000000005</v>
      </c>
      <c r="R144" s="215">
        <f>Q144*H144</f>
        <v>0.0038980799999999999</v>
      </c>
      <c r="S144" s="215">
        <v>0</v>
      </c>
      <c r="T144" s="216">
        <f>S144*H144</f>
        <v>0</v>
      </c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R144" s="217" t="s">
        <v>165</v>
      </c>
      <c r="AT144" s="217" t="s">
        <v>160</v>
      </c>
      <c r="AU144" s="217" t="s">
        <v>80</v>
      </c>
      <c r="AY144" s="19" t="s">
        <v>158</v>
      </c>
      <c r="BE144" s="218">
        <f>IF(N144="základní",J144,0)</f>
        <v>0</v>
      </c>
      <c r="BF144" s="218">
        <f>IF(N144="snížená",J144,0)</f>
        <v>0</v>
      </c>
      <c r="BG144" s="218">
        <f>IF(N144="zákl. přenesená",J144,0)</f>
        <v>0</v>
      </c>
      <c r="BH144" s="218">
        <f>IF(N144="sníž. přenesená",J144,0)</f>
        <v>0</v>
      </c>
      <c r="BI144" s="218">
        <f>IF(N144="nulová",J144,0)</f>
        <v>0</v>
      </c>
      <c r="BJ144" s="19" t="s">
        <v>78</v>
      </c>
      <c r="BK144" s="218">
        <f>ROUND(I144*H144,2)</f>
        <v>0</v>
      </c>
      <c r="BL144" s="19" t="s">
        <v>165</v>
      </c>
      <c r="BM144" s="217" t="s">
        <v>1586</v>
      </c>
    </row>
    <row r="145" s="2" customFormat="1">
      <c r="A145" s="40"/>
      <c r="B145" s="41"/>
      <c r="C145" s="42"/>
      <c r="D145" s="219" t="s">
        <v>167</v>
      </c>
      <c r="E145" s="42"/>
      <c r="F145" s="220" t="s">
        <v>1587</v>
      </c>
      <c r="G145" s="42"/>
      <c r="H145" s="42"/>
      <c r="I145" s="221"/>
      <c r="J145" s="42"/>
      <c r="K145" s="42"/>
      <c r="L145" s="46"/>
      <c r="M145" s="222"/>
      <c r="N145" s="223"/>
      <c r="O145" s="86"/>
      <c r="P145" s="86"/>
      <c r="Q145" s="86"/>
      <c r="R145" s="86"/>
      <c r="S145" s="86"/>
      <c r="T145" s="87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T145" s="19" t="s">
        <v>167</v>
      </c>
      <c r="AU145" s="19" t="s">
        <v>80</v>
      </c>
    </row>
    <row r="146" s="2" customFormat="1" ht="30" customHeight="1">
      <c r="A146" s="40"/>
      <c r="B146" s="41"/>
      <c r="C146" s="206" t="s">
        <v>285</v>
      </c>
      <c r="D146" s="206" t="s">
        <v>160</v>
      </c>
      <c r="E146" s="207" t="s">
        <v>316</v>
      </c>
      <c r="F146" s="208" t="s">
        <v>317</v>
      </c>
      <c r="G146" s="209" t="s">
        <v>234</v>
      </c>
      <c r="H146" s="210">
        <v>203.243</v>
      </c>
      <c r="I146" s="211"/>
      <c r="J146" s="212">
        <f>ROUND(I146*H146,2)</f>
        <v>0</v>
      </c>
      <c r="K146" s="208" t="s">
        <v>164</v>
      </c>
      <c r="L146" s="46"/>
      <c r="M146" s="213" t="s">
        <v>19</v>
      </c>
      <c r="N146" s="214" t="s">
        <v>41</v>
      </c>
      <c r="O146" s="86"/>
      <c r="P146" s="215">
        <f>O146*H146</f>
        <v>0</v>
      </c>
      <c r="Q146" s="215">
        <v>0</v>
      </c>
      <c r="R146" s="215">
        <f>Q146*H146</f>
        <v>0</v>
      </c>
      <c r="S146" s="215">
        <v>0</v>
      </c>
      <c r="T146" s="216">
        <f>S146*H146</f>
        <v>0</v>
      </c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R146" s="217" t="s">
        <v>165</v>
      </c>
      <c r="AT146" s="217" t="s">
        <v>160</v>
      </c>
      <c r="AU146" s="217" t="s">
        <v>80</v>
      </c>
      <c r="AY146" s="19" t="s">
        <v>158</v>
      </c>
      <c r="BE146" s="218">
        <f>IF(N146="základní",J146,0)</f>
        <v>0</v>
      </c>
      <c r="BF146" s="218">
        <f>IF(N146="snížená",J146,0)</f>
        <v>0</v>
      </c>
      <c r="BG146" s="218">
        <f>IF(N146="zákl. přenesená",J146,0)</f>
        <v>0</v>
      </c>
      <c r="BH146" s="218">
        <f>IF(N146="sníž. přenesená",J146,0)</f>
        <v>0</v>
      </c>
      <c r="BI146" s="218">
        <f>IF(N146="nulová",J146,0)</f>
        <v>0</v>
      </c>
      <c r="BJ146" s="19" t="s">
        <v>78</v>
      </c>
      <c r="BK146" s="218">
        <f>ROUND(I146*H146,2)</f>
        <v>0</v>
      </c>
      <c r="BL146" s="19" t="s">
        <v>165</v>
      </c>
      <c r="BM146" s="217" t="s">
        <v>1588</v>
      </c>
    </row>
    <row r="147" s="2" customFormat="1">
      <c r="A147" s="40"/>
      <c r="B147" s="41"/>
      <c r="C147" s="42"/>
      <c r="D147" s="219" t="s">
        <v>167</v>
      </c>
      <c r="E147" s="42"/>
      <c r="F147" s="220" t="s">
        <v>319</v>
      </c>
      <c r="G147" s="42"/>
      <c r="H147" s="42"/>
      <c r="I147" s="221"/>
      <c r="J147" s="42"/>
      <c r="K147" s="42"/>
      <c r="L147" s="46"/>
      <c r="M147" s="222"/>
      <c r="N147" s="223"/>
      <c r="O147" s="86"/>
      <c r="P147" s="86"/>
      <c r="Q147" s="86"/>
      <c r="R147" s="86"/>
      <c r="S147" s="86"/>
      <c r="T147" s="87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T147" s="19" t="s">
        <v>167</v>
      </c>
      <c r="AU147" s="19" t="s">
        <v>80</v>
      </c>
    </row>
    <row r="148" s="13" customFormat="1">
      <c r="A148" s="13"/>
      <c r="B148" s="224"/>
      <c r="C148" s="225"/>
      <c r="D148" s="226" t="s">
        <v>169</v>
      </c>
      <c r="E148" s="227" t="s">
        <v>19</v>
      </c>
      <c r="F148" s="228" t="s">
        <v>1589</v>
      </c>
      <c r="G148" s="225"/>
      <c r="H148" s="227" t="s">
        <v>19</v>
      </c>
      <c r="I148" s="229"/>
      <c r="J148" s="225"/>
      <c r="K148" s="225"/>
      <c r="L148" s="230"/>
      <c r="M148" s="231"/>
      <c r="N148" s="232"/>
      <c r="O148" s="232"/>
      <c r="P148" s="232"/>
      <c r="Q148" s="232"/>
      <c r="R148" s="232"/>
      <c r="S148" s="232"/>
      <c r="T148" s="23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34" t="s">
        <v>169</v>
      </c>
      <c r="AU148" s="234" t="s">
        <v>80</v>
      </c>
      <c r="AV148" s="13" t="s">
        <v>78</v>
      </c>
      <c r="AW148" s="13" t="s">
        <v>171</v>
      </c>
      <c r="AX148" s="13" t="s">
        <v>70</v>
      </c>
      <c r="AY148" s="234" t="s">
        <v>158</v>
      </c>
    </row>
    <row r="149" s="14" customFormat="1">
      <c r="A149" s="14"/>
      <c r="B149" s="235"/>
      <c r="C149" s="236"/>
      <c r="D149" s="226" t="s">
        <v>169</v>
      </c>
      <c r="E149" s="237" t="s">
        <v>19</v>
      </c>
      <c r="F149" s="238" t="s">
        <v>1540</v>
      </c>
      <c r="G149" s="236"/>
      <c r="H149" s="239">
        <v>312.68179687499997</v>
      </c>
      <c r="I149" s="240"/>
      <c r="J149" s="236"/>
      <c r="K149" s="236"/>
      <c r="L149" s="241"/>
      <c r="M149" s="242"/>
      <c r="N149" s="243"/>
      <c r="O149" s="243"/>
      <c r="P149" s="243"/>
      <c r="Q149" s="243"/>
      <c r="R149" s="243"/>
      <c r="S149" s="243"/>
      <c r="T149" s="24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45" t="s">
        <v>169</v>
      </c>
      <c r="AU149" s="245" t="s">
        <v>80</v>
      </c>
      <c r="AV149" s="14" t="s">
        <v>80</v>
      </c>
      <c r="AW149" s="14" t="s">
        <v>171</v>
      </c>
      <c r="AX149" s="14" t="s">
        <v>70</v>
      </c>
      <c r="AY149" s="245" t="s">
        <v>158</v>
      </c>
    </row>
    <row r="150" s="14" customFormat="1">
      <c r="A150" s="14"/>
      <c r="B150" s="235"/>
      <c r="C150" s="236"/>
      <c r="D150" s="226" t="s">
        <v>169</v>
      </c>
      <c r="E150" s="236"/>
      <c r="F150" s="238" t="s">
        <v>1590</v>
      </c>
      <c r="G150" s="236"/>
      <c r="H150" s="239">
        <v>203.243</v>
      </c>
      <c r="I150" s="240"/>
      <c r="J150" s="236"/>
      <c r="K150" s="236"/>
      <c r="L150" s="241"/>
      <c r="M150" s="242"/>
      <c r="N150" s="243"/>
      <c r="O150" s="243"/>
      <c r="P150" s="243"/>
      <c r="Q150" s="243"/>
      <c r="R150" s="243"/>
      <c r="S150" s="243"/>
      <c r="T150" s="24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45" t="s">
        <v>169</v>
      </c>
      <c r="AU150" s="245" t="s">
        <v>80</v>
      </c>
      <c r="AV150" s="14" t="s">
        <v>80</v>
      </c>
      <c r="AW150" s="14" t="s">
        <v>4</v>
      </c>
      <c r="AX150" s="14" t="s">
        <v>78</v>
      </c>
      <c r="AY150" s="245" t="s">
        <v>158</v>
      </c>
    </row>
    <row r="151" s="2" customFormat="1" ht="30" customHeight="1">
      <c r="A151" s="40"/>
      <c r="B151" s="41"/>
      <c r="C151" s="206" t="s">
        <v>290</v>
      </c>
      <c r="D151" s="206" t="s">
        <v>160</v>
      </c>
      <c r="E151" s="207" t="s">
        <v>316</v>
      </c>
      <c r="F151" s="208" t="s">
        <v>317</v>
      </c>
      <c r="G151" s="209" t="s">
        <v>234</v>
      </c>
      <c r="H151" s="210">
        <v>238.13</v>
      </c>
      <c r="I151" s="211"/>
      <c r="J151" s="212">
        <f>ROUND(I151*H151,2)</f>
        <v>0</v>
      </c>
      <c r="K151" s="208" t="s">
        <v>164</v>
      </c>
      <c r="L151" s="46"/>
      <c r="M151" s="213" t="s">
        <v>19</v>
      </c>
      <c r="N151" s="214" t="s">
        <v>41</v>
      </c>
      <c r="O151" s="86"/>
      <c r="P151" s="215">
        <f>O151*H151</f>
        <v>0</v>
      </c>
      <c r="Q151" s="215">
        <v>0</v>
      </c>
      <c r="R151" s="215">
        <f>Q151*H151</f>
        <v>0</v>
      </c>
      <c r="S151" s="215">
        <v>0</v>
      </c>
      <c r="T151" s="21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7" t="s">
        <v>165</v>
      </c>
      <c r="AT151" s="217" t="s">
        <v>160</v>
      </c>
      <c r="AU151" s="217" t="s">
        <v>80</v>
      </c>
      <c r="AY151" s="19" t="s">
        <v>158</v>
      </c>
      <c r="BE151" s="218">
        <f>IF(N151="základní",J151,0)</f>
        <v>0</v>
      </c>
      <c r="BF151" s="218">
        <f>IF(N151="snížená",J151,0)</f>
        <v>0</v>
      </c>
      <c r="BG151" s="218">
        <f>IF(N151="zákl. přenesená",J151,0)</f>
        <v>0</v>
      </c>
      <c r="BH151" s="218">
        <f>IF(N151="sníž. přenesená",J151,0)</f>
        <v>0</v>
      </c>
      <c r="BI151" s="218">
        <f>IF(N151="nulová",J151,0)</f>
        <v>0</v>
      </c>
      <c r="BJ151" s="19" t="s">
        <v>78</v>
      </c>
      <c r="BK151" s="218">
        <f>ROUND(I151*H151,2)</f>
        <v>0</v>
      </c>
      <c r="BL151" s="19" t="s">
        <v>165</v>
      </c>
      <c r="BM151" s="217" t="s">
        <v>1591</v>
      </c>
    </row>
    <row r="152" s="2" customFormat="1">
      <c r="A152" s="40"/>
      <c r="B152" s="41"/>
      <c r="C152" s="42"/>
      <c r="D152" s="219" t="s">
        <v>167</v>
      </c>
      <c r="E152" s="42"/>
      <c r="F152" s="220" t="s">
        <v>319</v>
      </c>
      <c r="G152" s="42"/>
      <c r="H152" s="42"/>
      <c r="I152" s="221"/>
      <c r="J152" s="42"/>
      <c r="K152" s="42"/>
      <c r="L152" s="46"/>
      <c r="M152" s="222"/>
      <c r="N152" s="223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167</v>
      </c>
      <c r="AU152" s="19" t="s">
        <v>80</v>
      </c>
    </row>
    <row r="153" s="13" customFormat="1">
      <c r="A153" s="13"/>
      <c r="B153" s="224"/>
      <c r="C153" s="225"/>
      <c r="D153" s="226" t="s">
        <v>169</v>
      </c>
      <c r="E153" s="227" t="s">
        <v>19</v>
      </c>
      <c r="F153" s="228" t="s">
        <v>324</v>
      </c>
      <c r="G153" s="225"/>
      <c r="H153" s="227" t="s">
        <v>19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34" t="s">
        <v>169</v>
      </c>
      <c r="AU153" s="234" t="s">
        <v>80</v>
      </c>
      <c r="AV153" s="13" t="s">
        <v>78</v>
      </c>
      <c r="AW153" s="13" t="s">
        <v>171</v>
      </c>
      <c r="AX153" s="13" t="s">
        <v>70</v>
      </c>
      <c r="AY153" s="234" t="s">
        <v>158</v>
      </c>
    </row>
    <row r="154" s="14" customFormat="1">
      <c r="A154" s="14"/>
      <c r="B154" s="235"/>
      <c r="C154" s="236"/>
      <c r="D154" s="226" t="s">
        <v>169</v>
      </c>
      <c r="E154" s="237" t="s">
        <v>19</v>
      </c>
      <c r="F154" s="238" t="s">
        <v>1592</v>
      </c>
      <c r="G154" s="236"/>
      <c r="H154" s="239">
        <v>226.22999999999999</v>
      </c>
      <c r="I154" s="240"/>
      <c r="J154" s="236"/>
      <c r="K154" s="236"/>
      <c r="L154" s="241"/>
      <c r="M154" s="242"/>
      <c r="N154" s="243"/>
      <c r="O154" s="243"/>
      <c r="P154" s="243"/>
      <c r="Q154" s="243"/>
      <c r="R154" s="243"/>
      <c r="S154" s="243"/>
      <c r="T154" s="24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45" t="s">
        <v>169</v>
      </c>
      <c r="AU154" s="245" t="s">
        <v>80</v>
      </c>
      <c r="AV154" s="14" t="s">
        <v>80</v>
      </c>
      <c r="AW154" s="14" t="s">
        <v>171</v>
      </c>
      <c r="AX154" s="14" t="s">
        <v>70</v>
      </c>
      <c r="AY154" s="245" t="s">
        <v>158</v>
      </c>
    </row>
    <row r="155" s="13" customFormat="1">
      <c r="A155" s="13"/>
      <c r="B155" s="224"/>
      <c r="C155" s="225"/>
      <c r="D155" s="226" t="s">
        <v>169</v>
      </c>
      <c r="E155" s="227" t="s">
        <v>19</v>
      </c>
      <c r="F155" s="228" t="s">
        <v>326</v>
      </c>
      <c r="G155" s="225"/>
      <c r="H155" s="227" t="s">
        <v>19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34" t="s">
        <v>169</v>
      </c>
      <c r="AU155" s="234" t="s">
        <v>80</v>
      </c>
      <c r="AV155" s="13" t="s">
        <v>78</v>
      </c>
      <c r="AW155" s="13" t="s">
        <v>171</v>
      </c>
      <c r="AX155" s="13" t="s">
        <v>70</v>
      </c>
      <c r="AY155" s="234" t="s">
        <v>158</v>
      </c>
    </row>
    <row r="156" s="14" customFormat="1">
      <c r="A156" s="14"/>
      <c r="B156" s="235"/>
      <c r="C156" s="236"/>
      <c r="D156" s="226" t="s">
        <v>169</v>
      </c>
      <c r="E156" s="237" t="s">
        <v>19</v>
      </c>
      <c r="F156" s="238" t="s">
        <v>1593</v>
      </c>
      <c r="G156" s="236"/>
      <c r="H156" s="239">
        <v>11.9</v>
      </c>
      <c r="I156" s="240"/>
      <c r="J156" s="236"/>
      <c r="K156" s="236"/>
      <c r="L156" s="241"/>
      <c r="M156" s="242"/>
      <c r="N156" s="243"/>
      <c r="O156" s="243"/>
      <c r="P156" s="243"/>
      <c r="Q156" s="243"/>
      <c r="R156" s="243"/>
      <c r="S156" s="243"/>
      <c r="T156" s="24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45" t="s">
        <v>169</v>
      </c>
      <c r="AU156" s="245" t="s">
        <v>80</v>
      </c>
      <c r="AV156" s="14" t="s">
        <v>80</v>
      </c>
      <c r="AW156" s="14" t="s">
        <v>171</v>
      </c>
      <c r="AX156" s="14" t="s">
        <v>70</v>
      </c>
      <c r="AY156" s="245" t="s">
        <v>158</v>
      </c>
    </row>
    <row r="157" s="2" customFormat="1" ht="30" customHeight="1">
      <c r="A157" s="40"/>
      <c r="B157" s="41"/>
      <c r="C157" s="206" t="s">
        <v>299</v>
      </c>
      <c r="D157" s="206" t="s">
        <v>160</v>
      </c>
      <c r="E157" s="207" t="s">
        <v>329</v>
      </c>
      <c r="F157" s="208" t="s">
        <v>330</v>
      </c>
      <c r="G157" s="209" t="s">
        <v>234</v>
      </c>
      <c r="H157" s="210">
        <v>109.43899999999999</v>
      </c>
      <c r="I157" s="211"/>
      <c r="J157" s="212">
        <f>ROUND(I157*H157,2)</f>
        <v>0</v>
      </c>
      <c r="K157" s="208" t="s">
        <v>164</v>
      </c>
      <c r="L157" s="46"/>
      <c r="M157" s="213" t="s">
        <v>19</v>
      </c>
      <c r="N157" s="214" t="s">
        <v>41</v>
      </c>
      <c r="O157" s="86"/>
      <c r="P157" s="215">
        <f>O157*H157</f>
        <v>0</v>
      </c>
      <c r="Q157" s="215">
        <v>0</v>
      </c>
      <c r="R157" s="215">
        <f>Q157*H157</f>
        <v>0</v>
      </c>
      <c r="S157" s="215">
        <v>0</v>
      </c>
      <c r="T157" s="216">
        <f>S157*H157</f>
        <v>0</v>
      </c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R157" s="217" t="s">
        <v>165</v>
      </c>
      <c r="AT157" s="217" t="s">
        <v>160</v>
      </c>
      <c r="AU157" s="217" t="s">
        <v>80</v>
      </c>
      <c r="AY157" s="19" t="s">
        <v>158</v>
      </c>
      <c r="BE157" s="218">
        <f>IF(N157="základní",J157,0)</f>
        <v>0</v>
      </c>
      <c r="BF157" s="218">
        <f>IF(N157="snížená",J157,0)</f>
        <v>0</v>
      </c>
      <c r="BG157" s="218">
        <f>IF(N157="zákl. přenesená",J157,0)</f>
        <v>0</v>
      </c>
      <c r="BH157" s="218">
        <f>IF(N157="sníž. přenesená",J157,0)</f>
        <v>0</v>
      </c>
      <c r="BI157" s="218">
        <f>IF(N157="nulová",J157,0)</f>
        <v>0</v>
      </c>
      <c r="BJ157" s="19" t="s">
        <v>78</v>
      </c>
      <c r="BK157" s="218">
        <f>ROUND(I157*H157,2)</f>
        <v>0</v>
      </c>
      <c r="BL157" s="19" t="s">
        <v>165</v>
      </c>
      <c r="BM157" s="217" t="s">
        <v>1594</v>
      </c>
    </row>
    <row r="158" s="2" customFormat="1">
      <c r="A158" s="40"/>
      <c r="B158" s="41"/>
      <c r="C158" s="42"/>
      <c r="D158" s="219" t="s">
        <v>167</v>
      </c>
      <c r="E158" s="42"/>
      <c r="F158" s="220" t="s">
        <v>332</v>
      </c>
      <c r="G158" s="42"/>
      <c r="H158" s="42"/>
      <c r="I158" s="221"/>
      <c r="J158" s="42"/>
      <c r="K158" s="42"/>
      <c r="L158" s="46"/>
      <c r="M158" s="222"/>
      <c r="N158" s="223"/>
      <c r="O158" s="86"/>
      <c r="P158" s="86"/>
      <c r="Q158" s="86"/>
      <c r="R158" s="86"/>
      <c r="S158" s="86"/>
      <c r="T158" s="87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T158" s="19" t="s">
        <v>167</v>
      </c>
      <c r="AU158" s="19" t="s">
        <v>80</v>
      </c>
    </row>
    <row r="159" s="13" customFormat="1">
      <c r="A159" s="13"/>
      <c r="B159" s="224"/>
      <c r="C159" s="225"/>
      <c r="D159" s="226" t="s">
        <v>169</v>
      </c>
      <c r="E159" s="227" t="s">
        <v>19</v>
      </c>
      <c r="F159" s="228" t="s">
        <v>333</v>
      </c>
      <c r="G159" s="225"/>
      <c r="H159" s="227" t="s">
        <v>19</v>
      </c>
      <c r="I159" s="229"/>
      <c r="J159" s="225"/>
      <c r="K159" s="225"/>
      <c r="L159" s="230"/>
      <c r="M159" s="231"/>
      <c r="N159" s="232"/>
      <c r="O159" s="232"/>
      <c r="P159" s="232"/>
      <c r="Q159" s="232"/>
      <c r="R159" s="232"/>
      <c r="S159" s="232"/>
      <c r="T159" s="23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34" t="s">
        <v>169</v>
      </c>
      <c r="AU159" s="234" t="s">
        <v>80</v>
      </c>
      <c r="AV159" s="13" t="s">
        <v>78</v>
      </c>
      <c r="AW159" s="13" t="s">
        <v>171</v>
      </c>
      <c r="AX159" s="13" t="s">
        <v>70</v>
      </c>
      <c r="AY159" s="234" t="s">
        <v>158</v>
      </c>
    </row>
    <row r="160" s="14" customFormat="1">
      <c r="A160" s="14"/>
      <c r="B160" s="235"/>
      <c r="C160" s="236"/>
      <c r="D160" s="226" t="s">
        <v>169</v>
      </c>
      <c r="E160" s="237" t="s">
        <v>19</v>
      </c>
      <c r="F160" s="238" t="s">
        <v>1540</v>
      </c>
      <c r="G160" s="236"/>
      <c r="H160" s="239">
        <v>312.68179687499997</v>
      </c>
      <c r="I160" s="240"/>
      <c r="J160" s="236"/>
      <c r="K160" s="236"/>
      <c r="L160" s="241"/>
      <c r="M160" s="242"/>
      <c r="N160" s="243"/>
      <c r="O160" s="243"/>
      <c r="P160" s="243"/>
      <c r="Q160" s="243"/>
      <c r="R160" s="243"/>
      <c r="S160" s="243"/>
      <c r="T160" s="24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45" t="s">
        <v>169</v>
      </c>
      <c r="AU160" s="245" t="s">
        <v>80</v>
      </c>
      <c r="AV160" s="14" t="s">
        <v>80</v>
      </c>
      <c r="AW160" s="14" t="s">
        <v>171</v>
      </c>
      <c r="AX160" s="14" t="s">
        <v>70</v>
      </c>
      <c r="AY160" s="245" t="s">
        <v>158</v>
      </c>
    </row>
    <row r="161" s="14" customFormat="1">
      <c r="A161" s="14"/>
      <c r="B161" s="235"/>
      <c r="C161" s="236"/>
      <c r="D161" s="226" t="s">
        <v>169</v>
      </c>
      <c r="E161" s="236"/>
      <c r="F161" s="238" t="s">
        <v>1595</v>
      </c>
      <c r="G161" s="236"/>
      <c r="H161" s="239">
        <v>109.43899999999999</v>
      </c>
      <c r="I161" s="240"/>
      <c r="J161" s="236"/>
      <c r="K161" s="236"/>
      <c r="L161" s="241"/>
      <c r="M161" s="242"/>
      <c r="N161" s="243"/>
      <c r="O161" s="243"/>
      <c r="P161" s="243"/>
      <c r="Q161" s="243"/>
      <c r="R161" s="243"/>
      <c r="S161" s="243"/>
      <c r="T161" s="24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45" t="s">
        <v>169</v>
      </c>
      <c r="AU161" s="245" t="s">
        <v>80</v>
      </c>
      <c r="AV161" s="14" t="s">
        <v>80</v>
      </c>
      <c r="AW161" s="14" t="s">
        <v>4</v>
      </c>
      <c r="AX161" s="14" t="s">
        <v>78</v>
      </c>
      <c r="AY161" s="245" t="s">
        <v>158</v>
      </c>
    </row>
    <row r="162" s="2" customFormat="1" ht="30" customHeight="1">
      <c r="A162" s="40"/>
      <c r="B162" s="41"/>
      <c r="C162" s="206" t="s">
        <v>304</v>
      </c>
      <c r="D162" s="206" t="s">
        <v>160</v>
      </c>
      <c r="E162" s="207" t="s">
        <v>340</v>
      </c>
      <c r="F162" s="208" t="s">
        <v>341</v>
      </c>
      <c r="G162" s="209" t="s">
        <v>234</v>
      </c>
      <c r="H162" s="210">
        <v>86.453000000000003</v>
      </c>
      <c r="I162" s="211"/>
      <c r="J162" s="212">
        <f>ROUND(I162*H162,2)</f>
        <v>0</v>
      </c>
      <c r="K162" s="208" t="s">
        <v>164</v>
      </c>
      <c r="L162" s="46"/>
      <c r="M162" s="213" t="s">
        <v>19</v>
      </c>
      <c r="N162" s="214" t="s">
        <v>41</v>
      </c>
      <c r="O162" s="86"/>
      <c r="P162" s="215">
        <f>O162*H162</f>
        <v>0</v>
      </c>
      <c r="Q162" s="215">
        <v>0</v>
      </c>
      <c r="R162" s="215">
        <f>Q162*H162</f>
        <v>0</v>
      </c>
      <c r="S162" s="215">
        <v>0</v>
      </c>
      <c r="T162" s="216">
        <f>S162*H162</f>
        <v>0</v>
      </c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R162" s="217" t="s">
        <v>165</v>
      </c>
      <c r="AT162" s="217" t="s">
        <v>160</v>
      </c>
      <c r="AU162" s="217" t="s">
        <v>80</v>
      </c>
      <c r="AY162" s="19" t="s">
        <v>158</v>
      </c>
      <c r="BE162" s="218">
        <f>IF(N162="základní",J162,0)</f>
        <v>0</v>
      </c>
      <c r="BF162" s="218">
        <f>IF(N162="snížená",J162,0)</f>
        <v>0</v>
      </c>
      <c r="BG162" s="218">
        <f>IF(N162="zákl. přenesená",J162,0)</f>
        <v>0</v>
      </c>
      <c r="BH162" s="218">
        <f>IF(N162="sníž. přenesená",J162,0)</f>
        <v>0</v>
      </c>
      <c r="BI162" s="218">
        <f>IF(N162="nulová",J162,0)</f>
        <v>0</v>
      </c>
      <c r="BJ162" s="19" t="s">
        <v>78</v>
      </c>
      <c r="BK162" s="218">
        <f>ROUND(I162*H162,2)</f>
        <v>0</v>
      </c>
      <c r="BL162" s="19" t="s">
        <v>165</v>
      </c>
      <c r="BM162" s="217" t="s">
        <v>1596</v>
      </c>
    </row>
    <row r="163" s="2" customFormat="1">
      <c r="A163" s="40"/>
      <c r="B163" s="41"/>
      <c r="C163" s="42"/>
      <c r="D163" s="219" t="s">
        <v>167</v>
      </c>
      <c r="E163" s="42"/>
      <c r="F163" s="220" t="s">
        <v>343</v>
      </c>
      <c r="G163" s="42"/>
      <c r="H163" s="42"/>
      <c r="I163" s="221"/>
      <c r="J163" s="42"/>
      <c r="K163" s="42"/>
      <c r="L163" s="46"/>
      <c r="M163" s="222"/>
      <c r="N163" s="223"/>
      <c r="O163" s="86"/>
      <c r="P163" s="86"/>
      <c r="Q163" s="86"/>
      <c r="R163" s="86"/>
      <c r="S163" s="86"/>
      <c r="T163" s="87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T163" s="19" t="s">
        <v>167</v>
      </c>
      <c r="AU163" s="19" t="s">
        <v>80</v>
      </c>
    </row>
    <row r="164" s="13" customFormat="1">
      <c r="A164" s="13"/>
      <c r="B164" s="224"/>
      <c r="C164" s="225"/>
      <c r="D164" s="226" t="s">
        <v>169</v>
      </c>
      <c r="E164" s="227" t="s">
        <v>19</v>
      </c>
      <c r="F164" s="228" t="s">
        <v>344</v>
      </c>
      <c r="G164" s="225"/>
      <c r="H164" s="227" t="s">
        <v>19</v>
      </c>
      <c r="I164" s="229"/>
      <c r="J164" s="225"/>
      <c r="K164" s="225"/>
      <c r="L164" s="230"/>
      <c r="M164" s="231"/>
      <c r="N164" s="232"/>
      <c r="O164" s="232"/>
      <c r="P164" s="232"/>
      <c r="Q164" s="232"/>
      <c r="R164" s="232"/>
      <c r="S164" s="232"/>
      <c r="T164" s="23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34" t="s">
        <v>169</v>
      </c>
      <c r="AU164" s="234" t="s">
        <v>80</v>
      </c>
      <c r="AV164" s="13" t="s">
        <v>78</v>
      </c>
      <c r="AW164" s="13" t="s">
        <v>171</v>
      </c>
      <c r="AX164" s="13" t="s">
        <v>70</v>
      </c>
      <c r="AY164" s="234" t="s">
        <v>158</v>
      </c>
    </row>
    <row r="165" s="14" customFormat="1">
      <c r="A165" s="14"/>
      <c r="B165" s="235"/>
      <c r="C165" s="236"/>
      <c r="D165" s="226" t="s">
        <v>169</v>
      </c>
      <c r="E165" s="237" t="s">
        <v>19</v>
      </c>
      <c r="F165" s="238" t="s">
        <v>1597</v>
      </c>
      <c r="G165" s="236"/>
      <c r="H165" s="239">
        <v>6.4125000000000005</v>
      </c>
      <c r="I165" s="240"/>
      <c r="J165" s="236"/>
      <c r="K165" s="236"/>
      <c r="L165" s="241"/>
      <c r="M165" s="242"/>
      <c r="N165" s="243"/>
      <c r="O165" s="243"/>
      <c r="P165" s="243"/>
      <c r="Q165" s="243"/>
      <c r="R165" s="243"/>
      <c r="S165" s="243"/>
      <c r="T165" s="24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45" t="s">
        <v>169</v>
      </c>
      <c r="AU165" s="245" t="s">
        <v>80</v>
      </c>
      <c r="AV165" s="14" t="s">
        <v>80</v>
      </c>
      <c r="AW165" s="14" t="s">
        <v>171</v>
      </c>
      <c r="AX165" s="14" t="s">
        <v>70</v>
      </c>
      <c r="AY165" s="245" t="s">
        <v>158</v>
      </c>
    </row>
    <row r="166" s="14" customFormat="1">
      <c r="A166" s="14"/>
      <c r="B166" s="235"/>
      <c r="C166" s="236"/>
      <c r="D166" s="226" t="s">
        <v>169</v>
      </c>
      <c r="E166" s="237" t="s">
        <v>19</v>
      </c>
      <c r="F166" s="238" t="s">
        <v>1598</v>
      </c>
      <c r="G166" s="236"/>
      <c r="H166" s="239">
        <v>80.04000000000002</v>
      </c>
      <c r="I166" s="240"/>
      <c r="J166" s="236"/>
      <c r="K166" s="236"/>
      <c r="L166" s="241"/>
      <c r="M166" s="242"/>
      <c r="N166" s="243"/>
      <c r="O166" s="243"/>
      <c r="P166" s="243"/>
      <c r="Q166" s="243"/>
      <c r="R166" s="243"/>
      <c r="S166" s="243"/>
      <c r="T166" s="24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45" t="s">
        <v>169</v>
      </c>
      <c r="AU166" s="245" t="s">
        <v>80</v>
      </c>
      <c r="AV166" s="14" t="s">
        <v>80</v>
      </c>
      <c r="AW166" s="14" t="s">
        <v>171</v>
      </c>
      <c r="AX166" s="14" t="s">
        <v>70</v>
      </c>
      <c r="AY166" s="245" t="s">
        <v>158</v>
      </c>
    </row>
    <row r="167" s="2" customFormat="1" ht="34.8" customHeight="1">
      <c r="A167" s="40"/>
      <c r="B167" s="41"/>
      <c r="C167" s="206" t="s">
        <v>311</v>
      </c>
      <c r="D167" s="206" t="s">
        <v>160</v>
      </c>
      <c r="E167" s="207" t="s">
        <v>348</v>
      </c>
      <c r="F167" s="208" t="s">
        <v>349</v>
      </c>
      <c r="G167" s="209" t="s">
        <v>234</v>
      </c>
      <c r="H167" s="210">
        <v>432.26499999999999</v>
      </c>
      <c r="I167" s="211"/>
      <c r="J167" s="212">
        <f>ROUND(I167*H167,2)</f>
        <v>0</v>
      </c>
      <c r="K167" s="208" t="s">
        <v>164</v>
      </c>
      <c r="L167" s="46"/>
      <c r="M167" s="213" t="s">
        <v>19</v>
      </c>
      <c r="N167" s="214" t="s">
        <v>41</v>
      </c>
      <c r="O167" s="86"/>
      <c r="P167" s="215">
        <f>O167*H167</f>
        <v>0</v>
      </c>
      <c r="Q167" s="215">
        <v>0</v>
      </c>
      <c r="R167" s="215">
        <f>Q167*H167</f>
        <v>0</v>
      </c>
      <c r="S167" s="215">
        <v>0</v>
      </c>
      <c r="T167" s="216">
        <f>S167*H167</f>
        <v>0</v>
      </c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R167" s="217" t="s">
        <v>165</v>
      </c>
      <c r="AT167" s="217" t="s">
        <v>160</v>
      </c>
      <c r="AU167" s="217" t="s">
        <v>80</v>
      </c>
      <c r="AY167" s="19" t="s">
        <v>158</v>
      </c>
      <c r="BE167" s="218">
        <f>IF(N167="základní",J167,0)</f>
        <v>0</v>
      </c>
      <c r="BF167" s="218">
        <f>IF(N167="snížená",J167,0)</f>
        <v>0</v>
      </c>
      <c r="BG167" s="218">
        <f>IF(N167="zákl. přenesená",J167,0)</f>
        <v>0</v>
      </c>
      <c r="BH167" s="218">
        <f>IF(N167="sníž. přenesená",J167,0)</f>
        <v>0</v>
      </c>
      <c r="BI167" s="218">
        <f>IF(N167="nulová",J167,0)</f>
        <v>0</v>
      </c>
      <c r="BJ167" s="19" t="s">
        <v>78</v>
      </c>
      <c r="BK167" s="218">
        <f>ROUND(I167*H167,2)</f>
        <v>0</v>
      </c>
      <c r="BL167" s="19" t="s">
        <v>165</v>
      </c>
      <c r="BM167" s="217" t="s">
        <v>1599</v>
      </c>
    </row>
    <row r="168" s="2" customFormat="1">
      <c r="A168" s="40"/>
      <c r="B168" s="41"/>
      <c r="C168" s="42"/>
      <c r="D168" s="219" t="s">
        <v>167</v>
      </c>
      <c r="E168" s="42"/>
      <c r="F168" s="220" t="s">
        <v>351</v>
      </c>
      <c r="G168" s="42"/>
      <c r="H168" s="42"/>
      <c r="I168" s="221"/>
      <c r="J168" s="42"/>
      <c r="K168" s="42"/>
      <c r="L168" s="46"/>
      <c r="M168" s="222"/>
      <c r="N168" s="223"/>
      <c r="O168" s="86"/>
      <c r="P168" s="86"/>
      <c r="Q168" s="86"/>
      <c r="R168" s="86"/>
      <c r="S168" s="86"/>
      <c r="T168" s="87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T168" s="19" t="s">
        <v>167</v>
      </c>
      <c r="AU168" s="19" t="s">
        <v>80</v>
      </c>
    </row>
    <row r="169" s="14" customFormat="1">
      <c r="A169" s="14"/>
      <c r="B169" s="235"/>
      <c r="C169" s="236"/>
      <c r="D169" s="226" t="s">
        <v>169</v>
      </c>
      <c r="E169" s="236"/>
      <c r="F169" s="238" t="s">
        <v>1600</v>
      </c>
      <c r="G169" s="236"/>
      <c r="H169" s="239">
        <v>432.26499999999999</v>
      </c>
      <c r="I169" s="240"/>
      <c r="J169" s="236"/>
      <c r="K169" s="236"/>
      <c r="L169" s="241"/>
      <c r="M169" s="242"/>
      <c r="N169" s="243"/>
      <c r="O169" s="243"/>
      <c r="P169" s="243"/>
      <c r="Q169" s="243"/>
      <c r="R169" s="243"/>
      <c r="S169" s="243"/>
      <c r="T169" s="24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45" t="s">
        <v>169</v>
      </c>
      <c r="AU169" s="245" t="s">
        <v>80</v>
      </c>
      <c r="AV169" s="14" t="s">
        <v>80</v>
      </c>
      <c r="AW169" s="14" t="s">
        <v>4</v>
      </c>
      <c r="AX169" s="14" t="s">
        <v>78</v>
      </c>
      <c r="AY169" s="245" t="s">
        <v>158</v>
      </c>
    </row>
    <row r="170" s="2" customFormat="1" ht="22.2" customHeight="1">
      <c r="A170" s="40"/>
      <c r="B170" s="41"/>
      <c r="C170" s="206" t="s">
        <v>7</v>
      </c>
      <c r="D170" s="206" t="s">
        <v>160</v>
      </c>
      <c r="E170" s="207" t="s">
        <v>361</v>
      </c>
      <c r="F170" s="208" t="s">
        <v>362</v>
      </c>
      <c r="G170" s="209" t="s">
        <v>234</v>
      </c>
      <c r="H170" s="210">
        <v>324.58300000000003</v>
      </c>
      <c r="I170" s="211"/>
      <c r="J170" s="212">
        <f>ROUND(I170*H170,2)</f>
        <v>0</v>
      </c>
      <c r="K170" s="208" t="s">
        <v>164</v>
      </c>
      <c r="L170" s="46"/>
      <c r="M170" s="213" t="s">
        <v>19</v>
      </c>
      <c r="N170" s="214" t="s">
        <v>41</v>
      </c>
      <c r="O170" s="86"/>
      <c r="P170" s="215">
        <f>O170*H170</f>
        <v>0</v>
      </c>
      <c r="Q170" s="215">
        <v>0</v>
      </c>
      <c r="R170" s="215">
        <f>Q170*H170</f>
        <v>0</v>
      </c>
      <c r="S170" s="215">
        <v>0</v>
      </c>
      <c r="T170" s="216">
        <f>S170*H170</f>
        <v>0</v>
      </c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R170" s="217" t="s">
        <v>165</v>
      </c>
      <c r="AT170" s="217" t="s">
        <v>160</v>
      </c>
      <c r="AU170" s="217" t="s">
        <v>80</v>
      </c>
      <c r="AY170" s="19" t="s">
        <v>158</v>
      </c>
      <c r="BE170" s="218">
        <f>IF(N170="základní",J170,0)</f>
        <v>0</v>
      </c>
      <c r="BF170" s="218">
        <f>IF(N170="snížená",J170,0)</f>
        <v>0</v>
      </c>
      <c r="BG170" s="218">
        <f>IF(N170="zákl. přenesená",J170,0)</f>
        <v>0</v>
      </c>
      <c r="BH170" s="218">
        <f>IF(N170="sníž. přenesená",J170,0)</f>
        <v>0</v>
      </c>
      <c r="BI170" s="218">
        <f>IF(N170="nulová",J170,0)</f>
        <v>0</v>
      </c>
      <c r="BJ170" s="19" t="s">
        <v>78</v>
      </c>
      <c r="BK170" s="218">
        <f>ROUND(I170*H170,2)</f>
        <v>0</v>
      </c>
      <c r="BL170" s="19" t="s">
        <v>165</v>
      </c>
      <c r="BM170" s="217" t="s">
        <v>1601</v>
      </c>
    </row>
    <row r="171" s="2" customFormat="1">
      <c r="A171" s="40"/>
      <c r="B171" s="41"/>
      <c r="C171" s="42"/>
      <c r="D171" s="219" t="s">
        <v>167</v>
      </c>
      <c r="E171" s="42"/>
      <c r="F171" s="220" t="s">
        <v>364</v>
      </c>
      <c r="G171" s="42"/>
      <c r="H171" s="42"/>
      <c r="I171" s="221"/>
      <c r="J171" s="42"/>
      <c r="K171" s="42"/>
      <c r="L171" s="46"/>
      <c r="M171" s="222"/>
      <c r="N171" s="223"/>
      <c r="O171" s="86"/>
      <c r="P171" s="86"/>
      <c r="Q171" s="86"/>
      <c r="R171" s="86"/>
      <c r="S171" s="86"/>
      <c r="T171" s="87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T171" s="19" t="s">
        <v>167</v>
      </c>
      <c r="AU171" s="19" t="s">
        <v>80</v>
      </c>
    </row>
    <row r="172" s="13" customFormat="1">
      <c r="A172" s="13"/>
      <c r="B172" s="224"/>
      <c r="C172" s="225"/>
      <c r="D172" s="226" t="s">
        <v>169</v>
      </c>
      <c r="E172" s="227" t="s">
        <v>19</v>
      </c>
      <c r="F172" s="228" t="s">
        <v>365</v>
      </c>
      <c r="G172" s="225"/>
      <c r="H172" s="227" t="s">
        <v>19</v>
      </c>
      <c r="I172" s="229"/>
      <c r="J172" s="225"/>
      <c r="K172" s="225"/>
      <c r="L172" s="230"/>
      <c r="M172" s="231"/>
      <c r="N172" s="232"/>
      <c r="O172" s="232"/>
      <c r="P172" s="232"/>
      <c r="Q172" s="232"/>
      <c r="R172" s="232"/>
      <c r="S172" s="232"/>
      <c r="T172" s="23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34" t="s">
        <v>169</v>
      </c>
      <c r="AU172" s="234" t="s">
        <v>80</v>
      </c>
      <c r="AV172" s="13" t="s">
        <v>78</v>
      </c>
      <c r="AW172" s="13" t="s">
        <v>171</v>
      </c>
      <c r="AX172" s="13" t="s">
        <v>70</v>
      </c>
      <c r="AY172" s="234" t="s">
        <v>158</v>
      </c>
    </row>
    <row r="173" s="14" customFormat="1">
      <c r="A173" s="14"/>
      <c r="B173" s="235"/>
      <c r="C173" s="236"/>
      <c r="D173" s="226" t="s">
        <v>169</v>
      </c>
      <c r="E173" s="237" t="s">
        <v>19</v>
      </c>
      <c r="F173" s="238" t="s">
        <v>1602</v>
      </c>
      <c r="G173" s="236"/>
      <c r="H173" s="239">
        <v>226.22999999999999</v>
      </c>
      <c r="I173" s="240"/>
      <c r="J173" s="236"/>
      <c r="K173" s="236"/>
      <c r="L173" s="241"/>
      <c r="M173" s="242"/>
      <c r="N173" s="243"/>
      <c r="O173" s="243"/>
      <c r="P173" s="243"/>
      <c r="Q173" s="243"/>
      <c r="R173" s="243"/>
      <c r="S173" s="243"/>
      <c r="T173" s="24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45" t="s">
        <v>169</v>
      </c>
      <c r="AU173" s="245" t="s">
        <v>80</v>
      </c>
      <c r="AV173" s="14" t="s">
        <v>80</v>
      </c>
      <c r="AW173" s="14" t="s">
        <v>171</v>
      </c>
      <c r="AX173" s="14" t="s">
        <v>70</v>
      </c>
      <c r="AY173" s="245" t="s">
        <v>158</v>
      </c>
    </row>
    <row r="174" s="13" customFormat="1">
      <c r="A174" s="13"/>
      <c r="B174" s="224"/>
      <c r="C174" s="225"/>
      <c r="D174" s="226" t="s">
        <v>169</v>
      </c>
      <c r="E174" s="227" t="s">
        <v>19</v>
      </c>
      <c r="F174" s="228" t="s">
        <v>367</v>
      </c>
      <c r="G174" s="225"/>
      <c r="H174" s="227" t="s">
        <v>19</v>
      </c>
      <c r="I174" s="229"/>
      <c r="J174" s="225"/>
      <c r="K174" s="225"/>
      <c r="L174" s="230"/>
      <c r="M174" s="231"/>
      <c r="N174" s="232"/>
      <c r="O174" s="232"/>
      <c r="P174" s="232"/>
      <c r="Q174" s="232"/>
      <c r="R174" s="232"/>
      <c r="S174" s="232"/>
      <c r="T174" s="23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34" t="s">
        <v>169</v>
      </c>
      <c r="AU174" s="234" t="s">
        <v>80</v>
      </c>
      <c r="AV174" s="13" t="s">
        <v>78</v>
      </c>
      <c r="AW174" s="13" t="s">
        <v>171</v>
      </c>
      <c r="AX174" s="13" t="s">
        <v>70</v>
      </c>
      <c r="AY174" s="234" t="s">
        <v>158</v>
      </c>
    </row>
    <row r="175" s="14" customFormat="1">
      <c r="A175" s="14"/>
      <c r="B175" s="235"/>
      <c r="C175" s="236"/>
      <c r="D175" s="226" t="s">
        <v>169</v>
      </c>
      <c r="E175" s="237" t="s">
        <v>19</v>
      </c>
      <c r="F175" s="238" t="s">
        <v>1593</v>
      </c>
      <c r="G175" s="236"/>
      <c r="H175" s="239">
        <v>11.9</v>
      </c>
      <c r="I175" s="240"/>
      <c r="J175" s="236"/>
      <c r="K175" s="236"/>
      <c r="L175" s="241"/>
      <c r="M175" s="242"/>
      <c r="N175" s="243"/>
      <c r="O175" s="243"/>
      <c r="P175" s="243"/>
      <c r="Q175" s="243"/>
      <c r="R175" s="243"/>
      <c r="S175" s="243"/>
      <c r="T175" s="24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45" t="s">
        <v>169</v>
      </c>
      <c r="AU175" s="245" t="s">
        <v>80</v>
      </c>
      <c r="AV175" s="14" t="s">
        <v>80</v>
      </c>
      <c r="AW175" s="14" t="s">
        <v>171</v>
      </c>
      <c r="AX175" s="14" t="s">
        <v>70</v>
      </c>
      <c r="AY175" s="245" t="s">
        <v>158</v>
      </c>
    </row>
    <row r="176" s="13" customFormat="1">
      <c r="A176" s="13"/>
      <c r="B176" s="224"/>
      <c r="C176" s="225"/>
      <c r="D176" s="226" t="s">
        <v>169</v>
      </c>
      <c r="E176" s="227" t="s">
        <v>19</v>
      </c>
      <c r="F176" s="228" t="s">
        <v>368</v>
      </c>
      <c r="G176" s="225"/>
      <c r="H176" s="227" t="s">
        <v>19</v>
      </c>
      <c r="I176" s="229"/>
      <c r="J176" s="225"/>
      <c r="K176" s="225"/>
      <c r="L176" s="230"/>
      <c r="M176" s="231"/>
      <c r="N176" s="232"/>
      <c r="O176" s="232"/>
      <c r="P176" s="232"/>
      <c r="Q176" s="232"/>
      <c r="R176" s="232"/>
      <c r="S176" s="232"/>
      <c r="T176" s="23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34" t="s">
        <v>169</v>
      </c>
      <c r="AU176" s="234" t="s">
        <v>80</v>
      </c>
      <c r="AV176" s="13" t="s">
        <v>78</v>
      </c>
      <c r="AW176" s="13" t="s">
        <v>171</v>
      </c>
      <c r="AX176" s="13" t="s">
        <v>70</v>
      </c>
      <c r="AY176" s="234" t="s">
        <v>158</v>
      </c>
    </row>
    <row r="177" s="14" customFormat="1">
      <c r="A177" s="14"/>
      <c r="B177" s="235"/>
      <c r="C177" s="236"/>
      <c r="D177" s="226" t="s">
        <v>169</v>
      </c>
      <c r="E177" s="237" t="s">
        <v>19</v>
      </c>
      <c r="F177" s="238" t="s">
        <v>1603</v>
      </c>
      <c r="G177" s="236"/>
      <c r="H177" s="239">
        <v>86.453000000000003</v>
      </c>
      <c r="I177" s="240"/>
      <c r="J177" s="236"/>
      <c r="K177" s="236"/>
      <c r="L177" s="241"/>
      <c r="M177" s="242"/>
      <c r="N177" s="243"/>
      <c r="O177" s="243"/>
      <c r="P177" s="243"/>
      <c r="Q177" s="243"/>
      <c r="R177" s="243"/>
      <c r="S177" s="243"/>
      <c r="T177" s="24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45" t="s">
        <v>169</v>
      </c>
      <c r="AU177" s="245" t="s">
        <v>80</v>
      </c>
      <c r="AV177" s="14" t="s">
        <v>80</v>
      </c>
      <c r="AW177" s="14" t="s">
        <v>171</v>
      </c>
      <c r="AX177" s="14" t="s">
        <v>70</v>
      </c>
      <c r="AY177" s="245" t="s">
        <v>158</v>
      </c>
    </row>
    <row r="178" s="2" customFormat="1" ht="22.2" customHeight="1">
      <c r="A178" s="40"/>
      <c r="B178" s="41"/>
      <c r="C178" s="206" t="s">
        <v>322</v>
      </c>
      <c r="D178" s="206" t="s">
        <v>160</v>
      </c>
      <c r="E178" s="207" t="s">
        <v>354</v>
      </c>
      <c r="F178" s="208" t="s">
        <v>355</v>
      </c>
      <c r="G178" s="209" t="s">
        <v>356</v>
      </c>
      <c r="H178" s="210">
        <v>155.61500000000001</v>
      </c>
      <c r="I178" s="211"/>
      <c r="J178" s="212">
        <f>ROUND(I178*H178,2)</f>
        <v>0</v>
      </c>
      <c r="K178" s="208" t="s">
        <v>164</v>
      </c>
      <c r="L178" s="46"/>
      <c r="M178" s="213" t="s">
        <v>19</v>
      </c>
      <c r="N178" s="214" t="s">
        <v>41</v>
      </c>
      <c r="O178" s="86"/>
      <c r="P178" s="215">
        <f>O178*H178</f>
        <v>0</v>
      </c>
      <c r="Q178" s="215">
        <v>0</v>
      </c>
      <c r="R178" s="215">
        <f>Q178*H178</f>
        <v>0</v>
      </c>
      <c r="S178" s="215">
        <v>0</v>
      </c>
      <c r="T178" s="216">
        <f>S178*H178</f>
        <v>0</v>
      </c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R178" s="217" t="s">
        <v>165</v>
      </c>
      <c r="AT178" s="217" t="s">
        <v>160</v>
      </c>
      <c r="AU178" s="217" t="s">
        <v>80</v>
      </c>
      <c r="AY178" s="19" t="s">
        <v>158</v>
      </c>
      <c r="BE178" s="218">
        <f>IF(N178="základní",J178,0)</f>
        <v>0</v>
      </c>
      <c r="BF178" s="218">
        <f>IF(N178="snížená",J178,0)</f>
        <v>0</v>
      </c>
      <c r="BG178" s="218">
        <f>IF(N178="zákl. přenesená",J178,0)</f>
        <v>0</v>
      </c>
      <c r="BH178" s="218">
        <f>IF(N178="sníž. přenesená",J178,0)</f>
        <v>0</v>
      </c>
      <c r="BI178" s="218">
        <f>IF(N178="nulová",J178,0)</f>
        <v>0</v>
      </c>
      <c r="BJ178" s="19" t="s">
        <v>78</v>
      </c>
      <c r="BK178" s="218">
        <f>ROUND(I178*H178,2)</f>
        <v>0</v>
      </c>
      <c r="BL178" s="19" t="s">
        <v>165</v>
      </c>
      <c r="BM178" s="217" t="s">
        <v>1604</v>
      </c>
    </row>
    <row r="179" s="2" customFormat="1">
      <c r="A179" s="40"/>
      <c r="B179" s="41"/>
      <c r="C179" s="42"/>
      <c r="D179" s="219" t="s">
        <v>167</v>
      </c>
      <c r="E179" s="42"/>
      <c r="F179" s="220" t="s">
        <v>358</v>
      </c>
      <c r="G179" s="42"/>
      <c r="H179" s="42"/>
      <c r="I179" s="221"/>
      <c r="J179" s="42"/>
      <c r="K179" s="42"/>
      <c r="L179" s="46"/>
      <c r="M179" s="222"/>
      <c r="N179" s="223"/>
      <c r="O179" s="86"/>
      <c r="P179" s="86"/>
      <c r="Q179" s="86"/>
      <c r="R179" s="86"/>
      <c r="S179" s="86"/>
      <c r="T179" s="87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T179" s="19" t="s">
        <v>167</v>
      </c>
      <c r="AU179" s="19" t="s">
        <v>80</v>
      </c>
    </row>
    <row r="180" s="14" customFormat="1">
      <c r="A180" s="14"/>
      <c r="B180" s="235"/>
      <c r="C180" s="236"/>
      <c r="D180" s="226" t="s">
        <v>169</v>
      </c>
      <c r="E180" s="236"/>
      <c r="F180" s="238" t="s">
        <v>1605</v>
      </c>
      <c r="G180" s="236"/>
      <c r="H180" s="239">
        <v>155.61500000000001</v>
      </c>
      <c r="I180" s="240"/>
      <c r="J180" s="236"/>
      <c r="K180" s="236"/>
      <c r="L180" s="241"/>
      <c r="M180" s="242"/>
      <c r="N180" s="243"/>
      <c r="O180" s="243"/>
      <c r="P180" s="243"/>
      <c r="Q180" s="243"/>
      <c r="R180" s="243"/>
      <c r="S180" s="243"/>
      <c r="T180" s="24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45" t="s">
        <v>169</v>
      </c>
      <c r="AU180" s="245" t="s">
        <v>80</v>
      </c>
      <c r="AV180" s="14" t="s">
        <v>80</v>
      </c>
      <c r="AW180" s="14" t="s">
        <v>4</v>
      </c>
      <c r="AX180" s="14" t="s">
        <v>78</v>
      </c>
      <c r="AY180" s="245" t="s">
        <v>158</v>
      </c>
    </row>
    <row r="181" s="2" customFormat="1" ht="19.8" customHeight="1">
      <c r="A181" s="40"/>
      <c r="B181" s="41"/>
      <c r="C181" s="206" t="s">
        <v>328</v>
      </c>
      <c r="D181" s="206" t="s">
        <v>160</v>
      </c>
      <c r="E181" s="207" t="s">
        <v>371</v>
      </c>
      <c r="F181" s="208" t="s">
        <v>372</v>
      </c>
      <c r="G181" s="209" t="s">
        <v>234</v>
      </c>
      <c r="H181" s="210">
        <v>399.13499999999999</v>
      </c>
      <c r="I181" s="211"/>
      <c r="J181" s="212">
        <f>ROUND(I181*H181,2)</f>
        <v>0</v>
      </c>
      <c r="K181" s="208" t="s">
        <v>164</v>
      </c>
      <c r="L181" s="46"/>
      <c r="M181" s="213" t="s">
        <v>19</v>
      </c>
      <c r="N181" s="214" t="s">
        <v>41</v>
      </c>
      <c r="O181" s="86"/>
      <c r="P181" s="215">
        <f>O181*H181</f>
        <v>0</v>
      </c>
      <c r="Q181" s="215">
        <v>0</v>
      </c>
      <c r="R181" s="215">
        <f>Q181*H181</f>
        <v>0</v>
      </c>
      <c r="S181" s="215">
        <v>0</v>
      </c>
      <c r="T181" s="216">
        <f>S181*H181</f>
        <v>0</v>
      </c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R181" s="217" t="s">
        <v>165</v>
      </c>
      <c r="AT181" s="217" t="s">
        <v>160</v>
      </c>
      <c r="AU181" s="217" t="s">
        <v>80</v>
      </c>
      <c r="AY181" s="19" t="s">
        <v>158</v>
      </c>
      <c r="BE181" s="218">
        <f>IF(N181="základní",J181,0)</f>
        <v>0</v>
      </c>
      <c r="BF181" s="218">
        <f>IF(N181="snížená",J181,0)</f>
        <v>0</v>
      </c>
      <c r="BG181" s="218">
        <f>IF(N181="zákl. přenesená",J181,0)</f>
        <v>0</v>
      </c>
      <c r="BH181" s="218">
        <f>IF(N181="sníž. přenesená",J181,0)</f>
        <v>0</v>
      </c>
      <c r="BI181" s="218">
        <f>IF(N181="nulová",J181,0)</f>
        <v>0</v>
      </c>
      <c r="BJ181" s="19" t="s">
        <v>78</v>
      </c>
      <c r="BK181" s="218">
        <f>ROUND(I181*H181,2)</f>
        <v>0</v>
      </c>
      <c r="BL181" s="19" t="s">
        <v>165</v>
      </c>
      <c r="BM181" s="217" t="s">
        <v>1606</v>
      </c>
    </row>
    <row r="182" s="2" customFormat="1">
      <c r="A182" s="40"/>
      <c r="B182" s="41"/>
      <c r="C182" s="42"/>
      <c r="D182" s="219" t="s">
        <v>167</v>
      </c>
      <c r="E182" s="42"/>
      <c r="F182" s="220" t="s">
        <v>374</v>
      </c>
      <c r="G182" s="42"/>
      <c r="H182" s="42"/>
      <c r="I182" s="221"/>
      <c r="J182" s="42"/>
      <c r="K182" s="42"/>
      <c r="L182" s="46"/>
      <c r="M182" s="222"/>
      <c r="N182" s="223"/>
      <c r="O182" s="86"/>
      <c r="P182" s="86"/>
      <c r="Q182" s="86"/>
      <c r="R182" s="86"/>
      <c r="S182" s="86"/>
      <c r="T182" s="87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T182" s="19" t="s">
        <v>167</v>
      </c>
      <c r="AU182" s="19" t="s">
        <v>80</v>
      </c>
    </row>
    <row r="183" s="14" customFormat="1">
      <c r="A183" s="14"/>
      <c r="B183" s="235"/>
      <c r="C183" s="236"/>
      <c r="D183" s="226" t="s">
        <v>169</v>
      </c>
      <c r="E183" s="237" t="s">
        <v>19</v>
      </c>
      <c r="F183" s="238" t="s">
        <v>1607</v>
      </c>
      <c r="G183" s="236"/>
      <c r="H183" s="239">
        <v>312.68200000000002</v>
      </c>
      <c r="I183" s="240"/>
      <c r="J183" s="236"/>
      <c r="K183" s="236"/>
      <c r="L183" s="241"/>
      <c r="M183" s="242"/>
      <c r="N183" s="243"/>
      <c r="O183" s="243"/>
      <c r="P183" s="243"/>
      <c r="Q183" s="243"/>
      <c r="R183" s="243"/>
      <c r="S183" s="243"/>
      <c r="T183" s="24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45" t="s">
        <v>169</v>
      </c>
      <c r="AU183" s="245" t="s">
        <v>80</v>
      </c>
      <c r="AV183" s="14" t="s">
        <v>80</v>
      </c>
      <c r="AW183" s="14" t="s">
        <v>171</v>
      </c>
      <c r="AX183" s="14" t="s">
        <v>70</v>
      </c>
      <c r="AY183" s="245" t="s">
        <v>158</v>
      </c>
    </row>
    <row r="184" s="14" customFormat="1">
      <c r="A184" s="14"/>
      <c r="B184" s="235"/>
      <c r="C184" s="236"/>
      <c r="D184" s="226" t="s">
        <v>169</v>
      </c>
      <c r="E184" s="237" t="s">
        <v>19</v>
      </c>
      <c r="F184" s="238" t="s">
        <v>1608</v>
      </c>
      <c r="G184" s="236"/>
      <c r="H184" s="239">
        <v>86.453000000000003</v>
      </c>
      <c r="I184" s="240"/>
      <c r="J184" s="236"/>
      <c r="K184" s="236"/>
      <c r="L184" s="241"/>
      <c r="M184" s="242"/>
      <c r="N184" s="243"/>
      <c r="O184" s="243"/>
      <c r="P184" s="243"/>
      <c r="Q184" s="243"/>
      <c r="R184" s="243"/>
      <c r="S184" s="243"/>
      <c r="T184" s="24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45" t="s">
        <v>169</v>
      </c>
      <c r="AU184" s="245" t="s">
        <v>80</v>
      </c>
      <c r="AV184" s="14" t="s">
        <v>80</v>
      </c>
      <c r="AW184" s="14" t="s">
        <v>171</v>
      </c>
      <c r="AX184" s="14" t="s">
        <v>70</v>
      </c>
      <c r="AY184" s="245" t="s">
        <v>158</v>
      </c>
    </row>
    <row r="185" s="2" customFormat="1" ht="22.2" customHeight="1">
      <c r="A185" s="40"/>
      <c r="B185" s="41"/>
      <c r="C185" s="206" t="s">
        <v>339</v>
      </c>
      <c r="D185" s="206" t="s">
        <v>160</v>
      </c>
      <c r="E185" s="207" t="s">
        <v>379</v>
      </c>
      <c r="F185" s="208" t="s">
        <v>380</v>
      </c>
      <c r="G185" s="209" t="s">
        <v>234</v>
      </c>
      <c r="H185" s="210">
        <v>226.22999999999999</v>
      </c>
      <c r="I185" s="211"/>
      <c r="J185" s="212">
        <f>ROUND(I185*H185,2)</f>
        <v>0</v>
      </c>
      <c r="K185" s="208" t="s">
        <v>164</v>
      </c>
      <c r="L185" s="46"/>
      <c r="M185" s="213" t="s">
        <v>19</v>
      </c>
      <c r="N185" s="214" t="s">
        <v>41</v>
      </c>
      <c r="O185" s="86"/>
      <c r="P185" s="215">
        <f>O185*H185</f>
        <v>0</v>
      </c>
      <c r="Q185" s="215">
        <v>0</v>
      </c>
      <c r="R185" s="215">
        <f>Q185*H185</f>
        <v>0</v>
      </c>
      <c r="S185" s="215">
        <v>0</v>
      </c>
      <c r="T185" s="216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17" t="s">
        <v>165</v>
      </c>
      <c r="AT185" s="217" t="s">
        <v>160</v>
      </c>
      <c r="AU185" s="217" t="s">
        <v>80</v>
      </c>
      <c r="AY185" s="19" t="s">
        <v>158</v>
      </c>
      <c r="BE185" s="218">
        <f>IF(N185="základní",J185,0)</f>
        <v>0</v>
      </c>
      <c r="BF185" s="218">
        <f>IF(N185="snížená",J185,0)</f>
        <v>0</v>
      </c>
      <c r="BG185" s="218">
        <f>IF(N185="zákl. přenesená",J185,0)</f>
        <v>0</v>
      </c>
      <c r="BH185" s="218">
        <f>IF(N185="sníž. přenesená",J185,0)</f>
        <v>0</v>
      </c>
      <c r="BI185" s="218">
        <f>IF(N185="nulová",J185,0)</f>
        <v>0</v>
      </c>
      <c r="BJ185" s="19" t="s">
        <v>78</v>
      </c>
      <c r="BK185" s="218">
        <f>ROUND(I185*H185,2)</f>
        <v>0</v>
      </c>
      <c r="BL185" s="19" t="s">
        <v>165</v>
      </c>
      <c r="BM185" s="217" t="s">
        <v>1609</v>
      </c>
    </row>
    <row r="186" s="2" customFormat="1">
      <c r="A186" s="40"/>
      <c r="B186" s="41"/>
      <c r="C186" s="42"/>
      <c r="D186" s="219" t="s">
        <v>167</v>
      </c>
      <c r="E186" s="42"/>
      <c r="F186" s="220" t="s">
        <v>382</v>
      </c>
      <c r="G186" s="42"/>
      <c r="H186" s="42"/>
      <c r="I186" s="221"/>
      <c r="J186" s="42"/>
      <c r="K186" s="42"/>
      <c r="L186" s="46"/>
      <c r="M186" s="222"/>
      <c r="N186" s="22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167</v>
      </c>
      <c r="AU186" s="19" t="s">
        <v>80</v>
      </c>
    </row>
    <row r="187" s="14" customFormat="1">
      <c r="A187" s="14"/>
      <c r="B187" s="235"/>
      <c r="C187" s="236"/>
      <c r="D187" s="226" t="s">
        <v>169</v>
      </c>
      <c r="E187" s="237" t="s">
        <v>19</v>
      </c>
      <c r="F187" s="238" t="s">
        <v>1610</v>
      </c>
      <c r="G187" s="236"/>
      <c r="H187" s="239">
        <v>312.68200000000002</v>
      </c>
      <c r="I187" s="240"/>
      <c r="J187" s="236"/>
      <c r="K187" s="236"/>
      <c r="L187" s="241"/>
      <c r="M187" s="242"/>
      <c r="N187" s="243"/>
      <c r="O187" s="243"/>
      <c r="P187" s="243"/>
      <c r="Q187" s="243"/>
      <c r="R187" s="243"/>
      <c r="S187" s="243"/>
      <c r="T187" s="24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45" t="s">
        <v>169</v>
      </c>
      <c r="AU187" s="245" t="s">
        <v>80</v>
      </c>
      <c r="AV187" s="14" t="s">
        <v>80</v>
      </c>
      <c r="AW187" s="14" t="s">
        <v>171</v>
      </c>
      <c r="AX187" s="14" t="s">
        <v>70</v>
      </c>
      <c r="AY187" s="245" t="s">
        <v>158</v>
      </c>
    </row>
    <row r="188" s="13" customFormat="1">
      <c r="A188" s="13"/>
      <c r="B188" s="224"/>
      <c r="C188" s="225"/>
      <c r="D188" s="226" t="s">
        <v>169</v>
      </c>
      <c r="E188" s="227" t="s">
        <v>19</v>
      </c>
      <c r="F188" s="228" t="s">
        <v>384</v>
      </c>
      <c r="G188" s="225"/>
      <c r="H188" s="227" t="s">
        <v>19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34" t="s">
        <v>169</v>
      </c>
      <c r="AU188" s="234" t="s">
        <v>80</v>
      </c>
      <c r="AV188" s="13" t="s">
        <v>78</v>
      </c>
      <c r="AW188" s="13" t="s">
        <v>171</v>
      </c>
      <c r="AX188" s="13" t="s">
        <v>70</v>
      </c>
      <c r="AY188" s="234" t="s">
        <v>158</v>
      </c>
    </row>
    <row r="189" s="14" customFormat="1">
      <c r="A189" s="14"/>
      <c r="B189" s="235"/>
      <c r="C189" s="236"/>
      <c r="D189" s="226" t="s">
        <v>169</v>
      </c>
      <c r="E189" s="237" t="s">
        <v>19</v>
      </c>
      <c r="F189" s="238" t="s">
        <v>1611</v>
      </c>
      <c r="G189" s="236"/>
      <c r="H189" s="239">
        <v>-6.4125000000000005</v>
      </c>
      <c r="I189" s="240"/>
      <c r="J189" s="236"/>
      <c r="K189" s="236"/>
      <c r="L189" s="241"/>
      <c r="M189" s="242"/>
      <c r="N189" s="243"/>
      <c r="O189" s="243"/>
      <c r="P189" s="243"/>
      <c r="Q189" s="243"/>
      <c r="R189" s="243"/>
      <c r="S189" s="243"/>
      <c r="T189" s="24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45" t="s">
        <v>169</v>
      </c>
      <c r="AU189" s="245" t="s">
        <v>80</v>
      </c>
      <c r="AV189" s="14" t="s">
        <v>80</v>
      </c>
      <c r="AW189" s="14" t="s">
        <v>171</v>
      </c>
      <c r="AX189" s="14" t="s">
        <v>70</v>
      </c>
      <c r="AY189" s="245" t="s">
        <v>158</v>
      </c>
    </row>
    <row r="190" s="14" customFormat="1">
      <c r="A190" s="14"/>
      <c r="B190" s="235"/>
      <c r="C190" s="236"/>
      <c r="D190" s="226" t="s">
        <v>169</v>
      </c>
      <c r="E190" s="237" t="s">
        <v>19</v>
      </c>
      <c r="F190" s="238" t="s">
        <v>1612</v>
      </c>
      <c r="G190" s="236"/>
      <c r="H190" s="239">
        <v>-80.04000000000002</v>
      </c>
      <c r="I190" s="240"/>
      <c r="J190" s="236"/>
      <c r="K190" s="236"/>
      <c r="L190" s="241"/>
      <c r="M190" s="242"/>
      <c r="N190" s="243"/>
      <c r="O190" s="243"/>
      <c r="P190" s="243"/>
      <c r="Q190" s="243"/>
      <c r="R190" s="243"/>
      <c r="S190" s="243"/>
      <c r="T190" s="24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45" t="s">
        <v>169</v>
      </c>
      <c r="AU190" s="245" t="s">
        <v>80</v>
      </c>
      <c r="AV190" s="14" t="s">
        <v>80</v>
      </c>
      <c r="AW190" s="14" t="s">
        <v>171</v>
      </c>
      <c r="AX190" s="14" t="s">
        <v>70</v>
      </c>
      <c r="AY190" s="245" t="s">
        <v>158</v>
      </c>
    </row>
    <row r="191" s="2" customFormat="1" ht="19.8" customHeight="1">
      <c r="A191" s="40"/>
      <c r="B191" s="41"/>
      <c r="C191" s="206" t="s">
        <v>347</v>
      </c>
      <c r="D191" s="206" t="s">
        <v>160</v>
      </c>
      <c r="E191" s="207" t="s">
        <v>406</v>
      </c>
      <c r="F191" s="208" t="s">
        <v>407</v>
      </c>
      <c r="G191" s="209" t="s">
        <v>223</v>
      </c>
      <c r="H191" s="210">
        <v>59.5</v>
      </c>
      <c r="I191" s="211"/>
      <c r="J191" s="212">
        <f>ROUND(I191*H191,2)</f>
        <v>0</v>
      </c>
      <c r="K191" s="208" t="s">
        <v>164</v>
      </c>
      <c r="L191" s="46"/>
      <c r="M191" s="213" t="s">
        <v>19</v>
      </c>
      <c r="N191" s="214" t="s">
        <v>41</v>
      </c>
      <c r="O191" s="86"/>
      <c r="P191" s="215">
        <f>O191*H191</f>
        <v>0</v>
      </c>
      <c r="Q191" s="215">
        <v>0</v>
      </c>
      <c r="R191" s="215">
        <f>Q191*H191</f>
        <v>0</v>
      </c>
      <c r="S191" s="215">
        <v>0</v>
      </c>
      <c r="T191" s="216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17" t="s">
        <v>165</v>
      </c>
      <c r="AT191" s="217" t="s">
        <v>160</v>
      </c>
      <c r="AU191" s="217" t="s">
        <v>80</v>
      </c>
      <c r="AY191" s="19" t="s">
        <v>158</v>
      </c>
      <c r="BE191" s="218">
        <f>IF(N191="základní",J191,0)</f>
        <v>0</v>
      </c>
      <c r="BF191" s="218">
        <f>IF(N191="snížená",J191,0)</f>
        <v>0</v>
      </c>
      <c r="BG191" s="218">
        <f>IF(N191="zákl. přenesená",J191,0)</f>
        <v>0</v>
      </c>
      <c r="BH191" s="218">
        <f>IF(N191="sníž. přenesená",J191,0)</f>
        <v>0</v>
      </c>
      <c r="BI191" s="218">
        <f>IF(N191="nulová",J191,0)</f>
        <v>0</v>
      </c>
      <c r="BJ191" s="19" t="s">
        <v>78</v>
      </c>
      <c r="BK191" s="218">
        <f>ROUND(I191*H191,2)</f>
        <v>0</v>
      </c>
      <c r="BL191" s="19" t="s">
        <v>165</v>
      </c>
      <c r="BM191" s="217" t="s">
        <v>1613</v>
      </c>
    </row>
    <row r="192" s="2" customFormat="1">
      <c r="A192" s="40"/>
      <c r="B192" s="41"/>
      <c r="C192" s="42"/>
      <c r="D192" s="219" t="s">
        <v>167</v>
      </c>
      <c r="E192" s="42"/>
      <c r="F192" s="220" t="s">
        <v>409</v>
      </c>
      <c r="G192" s="42"/>
      <c r="H192" s="42"/>
      <c r="I192" s="221"/>
      <c r="J192" s="42"/>
      <c r="K192" s="42"/>
      <c r="L192" s="46"/>
      <c r="M192" s="222"/>
      <c r="N192" s="223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167</v>
      </c>
      <c r="AU192" s="19" t="s">
        <v>80</v>
      </c>
    </row>
    <row r="193" s="2" customFormat="1" ht="22.2" customHeight="1">
      <c r="A193" s="40"/>
      <c r="B193" s="41"/>
      <c r="C193" s="206" t="s">
        <v>353</v>
      </c>
      <c r="D193" s="206" t="s">
        <v>160</v>
      </c>
      <c r="E193" s="207" t="s">
        <v>411</v>
      </c>
      <c r="F193" s="208" t="s">
        <v>412</v>
      </c>
      <c r="G193" s="209" t="s">
        <v>223</v>
      </c>
      <c r="H193" s="210">
        <v>59.5</v>
      </c>
      <c r="I193" s="211"/>
      <c r="J193" s="212">
        <f>ROUND(I193*H193,2)</f>
        <v>0</v>
      </c>
      <c r="K193" s="208" t="s">
        <v>164</v>
      </c>
      <c r="L193" s="46"/>
      <c r="M193" s="213" t="s">
        <v>19</v>
      </c>
      <c r="N193" s="214" t="s">
        <v>41</v>
      </c>
      <c r="O193" s="86"/>
      <c r="P193" s="215">
        <f>O193*H193</f>
        <v>0</v>
      </c>
      <c r="Q193" s="215">
        <v>0</v>
      </c>
      <c r="R193" s="215">
        <f>Q193*H193</f>
        <v>0</v>
      </c>
      <c r="S193" s="215">
        <v>0</v>
      </c>
      <c r="T193" s="216">
        <f>S193*H193</f>
        <v>0</v>
      </c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R193" s="217" t="s">
        <v>165</v>
      </c>
      <c r="AT193" s="217" t="s">
        <v>160</v>
      </c>
      <c r="AU193" s="217" t="s">
        <v>80</v>
      </c>
      <c r="AY193" s="19" t="s">
        <v>158</v>
      </c>
      <c r="BE193" s="218">
        <f>IF(N193="základní",J193,0)</f>
        <v>0</v>
      </c>
      <c r="BF193" s="218">
        <f>IF(N193="snížená",J193,0)</f>
        <v>0</v>
      </c>
      <c r="BG193" s="218">
        <f>IF(N193="zákl. přenesená",J193,0)</f>
        <v>0</v>
      </c>
      <c r="BH193" s="218">
        <f>IF(N193="sníž. přenesená",J193,0)</f>
        <v>0</v>
      </c>
      <c r="BI193" s="218">
        <f>IF(N193="nulová",J193,0)</f>
        <v>0</v>
      </c>
      <c r="BJ193" s="19" t="s">
        <v>78</v>
      </c>
      <c r="BK193" s="218">
        <f>ROUND(I193*H193,2)</f>
        <v>0</v>
      </c>
      <c r="BL193" s="19" t="s">
        <v>165</v>
      </c>
      <c r="BM193" s="217" t="s">
        <v>1614</v>
      </c>
    </row>
    <row r="194" s="2" customFormat="1">
      <c r="A194" s="40"/>
      <c r="B194" s="41"/>
      <c r="C194" s="42"/>
      <c r="D194" s="219" t="s">
        <v>167</v>
      </c>
      <c r="E194" s="42"/>
      <c r="F194" s="220" t="s">
        <v>414</v>
      </c>
      <c r="G194" s="42"/>
      <c r="H194" s="42"/>
      <c r="I194" s="221"/>
      <c r="J194" s="42"/>
      <c r="K194" s="42"/>
      <c r="L194" s="46"/>
      <c r="M194" s="222"/>
      <c r="N194" s="223"/>
      <c r="O194" s="86"/>
      <c r="P194" s="86"/>
      <c r="Q194" s="86"/>
      <c r="R194" s="86"/>
      <c r="S194" s="86"/>
      <c r="T194" s="87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T194" s="19" t="s">
        <v>167</v>
      </c>
      <c r="AU194" s="19" t="s">
        <v>80</v>
      </c>
    </row>
    <row r="195" s="13" customFormat="1">
      <c r="A195" s="13"/>
      <c r="B195" s="224"/>
      <c r="C195" s="225"/>
      <c r="D195" s="226" t="s">
        <v>169</v>
      </c>
      <c r="E195" s="227" t="s">
        <v>19</v>
      </c>
      <c r="F195" s="228" t="s">
        <v>1615</v>
      </c>
      <c r="G195" s="225"/>
      <c r="H195" s="227" t="s">
        <v>19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34" t="s">
        <v>169</v>
      </c>
      <c r="AU195" s="234" t="s">
        <v>80</v>
      </c>
      <c r="AV195" s="13" t="s">
        <v>78</v>
      </c>
      <c r="AW195" s="13" t="s">
        <v>171</v>
      </c>
      <c r="AX195" s="13" t="s">
        <v>70</v>
      </c>
      <c r="AY195" s="234" t="s">
        <v>158</v>
      </c>
    </row>
    <row r="196" s="14" customFormat="1">
      <c r="A196" s="14"/>
      <c r="B196" s="235"/>
      <c r="C196" s="236"/>
      <c r="D196" s="226" t="s">
        <v>169</v>
      </c>
      <c r="E196" s="237" t="s">
        <v>19</v>
      </c>
      <c r="F196" s="238" t="s">
        <v>1534</v>
      </c>
      <c r="G196" s="236"/>
      <c r="H196" s="239">
        <v>59.5</v>
      </c>
      <c r="I196" s="240"/>
      <c r="J196" s="236"/>
      <c r="K196" s="236"/>
      <c r="L196" s="241"/>
      <c r="M196" s="242"/>
      <c r="N196" s="243"/>
      <c r="O196" s="243"/>
      <c r="P196" s="243"/>
      <c r="Q196" s="243"/>
      <c r="R196" s="243"/>
      <c r="S196" s="243"/>
      <c r="T196" s="24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45" t="s">
        <v>169</v>
      </c>
      <c r="AU196" s="245" t="s">
        <v>80</v>
      </c>
      <c r="AV196" s="14" t="s">
        <v>80</v>
      </c>
      <c r="AW196" s="14" t="s">
        <v>171</v>
      </c>
      <c r="AX196" s="14" t="s">
        <v>70</v>
      </c>
      <c r="AY196" s="245" t="s">
        <v>158</v>
      </c>
    </row>
    <row r="197" s="2" customFormat="1" ht="22.2" customHeight="1">
      <c r="A197" s="40"/>
      <c r="B197" s="41"/>
      <c r="C197" s="206" t="s">
        <v>360</v>
      </c>
      <c r="D197" s="206" t="s">
        <v>160</v>
      </c>
      <c r="E197" s="207" t="s">
        <v>417</v>
      </c>
      <c r="F197" s="208" t="s">
        <v>418</v>
      </c>
      <c r="G197" s="209" t="s">
        <v>223</v>
      </c>
      <c r="H197" s="210">
        <v>59.5</v>
      </c>
      <c r="I197" s="211"/>
      <c r="J197" s="212">
        <f>ROUND(I197*H197,2)</f>
        <v>0</v>
      </c>
      <c r="K197" s="208" t="s">
        <v>164</v>
      </c>
      <c r="L197" s="46"/>
      <c r="M197" s="213" t="s">
        <v>19</v>
      </c>
      <c r="N197" s="214" t="s">
        <v>41</v>
      </c>
      <c r="O197" s="86"/>
      <c r="P197" s="215">
        <f>O197*H197</f>
        <v>0</v>
      </c>
      <c r="Q197" s="215">
        <v>0</v>
      </c>
      <c r="R197" s="215">
        <f>Q197*H197</f>
        <v>0</v>
      </c>
      <c r="S197" s="215">
        <v>0</v>
      </c>
      <c r="T197" s="216">
        <f>S197*H197</f>
        <v>0</v>
      </c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R197" s="217" t="s">
        <v>165</v>
      </c>
      <c r="AT197" s="217" t="s">
        <v>160</v>
      </c>
      <c r="AU197" s="217" t="s">
        <v>80</v>
      </c>
      <c r="AY197" s="19" t="s">
        <v>158</v>
      </c>
      <c r="BE197" s="218">
        <f>IF(N197="základní",J197,0)</f>
        <v>0</v>
      </c>
      <c r="BF197" s="218">
        <f>IF(N197="snížená",J197,0)</f>
        <v>0</v>
      </c>
      <c r="BG197" s="218">
        <f>IF(N197="zákl. přenesená",J197,0)</f>
        <v>0</v>
      </c>
      <c r="BH197" s="218">
        <f>IF(N197="sníž. přenesená",J197,0)</f>
        <v>0</v>
      </c>
      <c r="BI197" s="218">
        <f>IF(N197="nulová",J197,0)</f>
        <v>0</v>
      </c>
      <c r="BJ197" s="19" t="s">
        <v>78</v>
      </c>
      <c r="BK197" s="218">
        <f>ROUND(I197*H197,2)</f>
        <v>0</v>
      </c>
      <c r="BL197" s="19" t="s">
        <v>165</v>
      </c>
      <c r="BM197" s="217" t="s">
        <v>1616</v>
      </c>
    </row>
    <row r="198" s="2" customFormat="1">
      <c r="A198" s="40"/>
      <c r="B198" s="41"/>
      <c r="C198" s="42"/>
      <c r="D198" s="219" t="s">
        <v>167</v>
      </c>
      <c r="E198" s="42"/>
      <c r="F198" s="220" t="s">
        <v>420</v>
      </c>
      <c r="G198" s="42"/>
      <c r="H198" s="42"/>
      <c r="I198" s="221"/>
      <c r="J198" s="42"/>
      <c r="K198" s="42"/>
      <c r="L198" s="46"/>
      <c r="M198" s="222"/>
      <c r="N198" s="223"/>
      <c r="O198" s="86"/>
      <c r="P198" s="86"/>
      <c r="Q198" s="86"/>
      <c r="R198" s="86"/>
      <c r="S198" s="86"/>
      <c r="T198" s="87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T198" s="19" t="s">
        <v>167</v>
      </c>
      <c r="AU198" s="19" t="s">
        <v>80</v>
      </c>
    </row>
    <row r="199" s="2" customFormat="1" ht="14.4" customHeight="1">
      <c r="A199" s="40"/>
      <c r="B199" s="41"/>
      <c r="C199" s="246" t="s">
        <v>370</v>
      </c>
      <c r="D199" s="246" t="s">
        <v>400</v>
      </c>
      <c r="E199" s="247" t="s">
        <v>422</v>
      </c>
      <c r="F199" s="248" t="s">
        <v>423</v>
      </c>
      <c r="G199" s="249" t="s">
        <v>424</v>
      </c>
      <c r="H199" s="250">
        <v>1.19</v>
      </c>
      <c r="I199" s="251"/>
      <c r="J199" s="252">
        <f>ROUND(I199*H199,2)</f>
        <v>0</v>
      </c>
      <c r="K199" s="248" t="s">
        <v>164</v>
      </c>
      <c r="L199" s="253"/>
      <c r="M199" s="254" t="s">
        <v>19</v>
      </c>
      <c r="N199" s="255" t="s">
        <v>41</v>
      </c>
      <c r="O199" s="86"/>
      <c r="P199" s="215">
        <f>O199*H199</f>
        <v>0</v>
      </c>
      <c r="Q199" s="215">
        <v>0.001</v>
      </c>
      <c r="R199" s="215">
        <f>Q199*H199</f>
        <v>0.0011899999999999999</v>
      </c>
      <c r="S199" s="215">
        <v>0</v>
      </c>
      <c r="T199" s="21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17" t="s">
        <v>215</v>
      </c>
      <c r="AT199" s="217" t="s">
        <v>400</v>
      </c>
      <c r="AU199" s="217" t="s">
        <v>80</v>
      </c>
      <c r="AY199" s="19" t="s">
        <v>158</v>
      </c>
      <c r="BE199" s="218">
        <f>IF(N199="základní",J199,0)</f>
        <v>0</v>
      </c>
      <c r="BF199" s="218">
        <f>IF(N199="snížená",J199,0)</f>
        <v>0</v>
      </c>
      <c r="BG199" s="218">
        <f>IF(N199="zákl. přenesená",J199,0)</f>
        <v>0</v>
      </c>
      <c r="BH199" s="218">
        <f>IF(N199="sníž. přenesená",J199,0)</f>
        <v>0</v>
      </c>
      <c r="BI199" s="218">
        <f>IF(N199="nulová",J199,0)</f>
        <v>0</v>
      </c>
      <c r="BJ199" s="19" t="s">
        <v>78</v>
      </c>
      <c r="BK199" s="218">
        <f>ROUND(I199*H199,2)</f>
        <v>0</v>
      </c>
      <c r="BL199" s="19" t="s">
        <v>165</v>
      </c>
      <c r="BM199" s="217" t="s">
        <v>1617</v>
      </c>
    </row>
    <row r="200" s="14" customFormat="1">
      <c r="A200" s="14"/>
      <c r="B200" s="235"/>
      <c r="C200" s="236"/>
      <c r="D200" s="226" t="s">
        <v>169</v>
      </c>
      <c r="E200" s="236"/>
      <c r="F200" s="238" t="s">
        <v>1618</v>
      </c>
      <c r="G200" s="236"/>
      <c r="H200" s="239">
        <v>1.19</v>
      </c>
      <c r="I200" s="240"/>
      <c r="J200" s="236"/>
      <c r="K200" s="236"/>
      <c r="L200" s="241"/>
      <c r="M200" s="242"/>
      <c r="N200" s="243"/>
      <c r="O200" s="243"/>
      <c r="P200" s="243"/>
      <c r="Q200" s="243"/>
      <c r="R200" s="243"/>
      <c r="S200" s="243"/>
      <c r="T200" s="24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45" t="s">
        <v>169</v>
      </c>
      <c r="AU200" s="245" t="s">
        <v>80</v>
      </c>
      <c r="AV200" s="14" t="s">
        <v>80</v>
      </c>
      <c r="AW200" s="14" t="s">
        <v>4</v>
      </c>
      <c r="AX200" s="14" t="s">
        <v>78</v>
      </c>
      <c r="AY200" s="245" t="s">
        <v>158</v>
      </c>
    </row>
    <row r="201" s="2" customFormat="1" ht="14.4" customHeight="1">
      <c r="A201" s="40"/>
      <c r="B201" s="41"/>
      <c r="C201" s="206" t="s">
        <v>378</v>
      </c>
      <c r="D201" s="206" t="s">
        <v>160</v>
      </c>
      <c r="E201" s="207" t="s">
        <v>428</v>
      </c>
      <c r="F201" s="208" t="s">
        <v>429</v>
      </c>
      <c r="G201" s="209" t="s">
        <v>223</v>
      </c>
      <c r="H201" s="210">
        <v>59.5</v>
      </c>
      <c r="I201" s="211"/>
      <c r="J201" s="212">
        <f>ROUND(I201*H201,2)</f>
        <v>0</v>
      </c>
      <c r="K201" s="208" t="s">
        <v>164</v>
      </c>
      <c r="L201" s="46"/>
      <c r="M201" s="213" t="s">
        <v>19</v>
      </c>
      <c r="N201" s="214" t="s">
        <v>41</v>
      </c>
      <c r="O201" s="86"/>
      <c r="P201" s="215">
        <f>O201*H201</f>
        <v>0</v>
      </c>
      <c r="Q201" s="215">
        <v>0</v>
      </c>
      <c r="R201" s="215">
        <f>Q201*H201</f>
        <v>0</v>
      </c>
      <c r="S201" s="215">
        <v>0</v>
      </c>
      <c r="T201" s="216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17" t="s">
        <v>165</v>
      </c>
      <c r="AT201" s="217" t="s">
        <v>160</v>
      </c>
      <c r="AU201" s="217" t="s">
        <v>80</v>
      </c>
      <c r="AY201" s="19" t="s">
        <v>158</v>
      </c>
      <c r="BE201" s="218">
        <f>IF(N201="základní",J201,0)</f>
        <v>0</v>
      </c>
      <c r="BF201" s="218">
        <f>IF(N201="snížená",J201,0)</f>
        <v>0</v>
      </c>
      <c r="BG201" s="218">
        <f>IF(N201="zákl. přenesená",J201,0)</f>
        <v>0</v>
      </c>
      <c r="BH201" s="218">
        <f>IF(N201="sníž. přenesená",J201,0)</f>
        <v>0</v>
      </c>
      <c r="BI201" s="218">
        <f>IF(N201="nulová",J201,0)</f>
        <v>0</v>
      </c>
      <c r="BJ201" s="19" t="s">
        <v>78</v>
      </c>
      <c r="BK201" s="218">
        <f>ROUND(I201*H201,2)</f>
        <v>0</v>
      </c>
      <c r="BL201" s="19" t="s">
        <v>165</v>
      </c>
      <c r="BM201" s="217" t="s">
        <v>1619</v>
      </c>
    </row>
    <row r="202" s="2" customFormat="1">
      <c r="A202" s="40"/>
      <c r="B202" s="41"/>
      <c r="C202" s="42"/>
      <c r="D202" s="219" t="s">
        <v>167</v>
      </c>
      <c r="E202" s="42"/>
      <c r="F202" s="220" t="s">
        <v>431</v>
      </c>
      <c r="G202" s="42"/>
      <c r="H202" s="42"/>
      <c r="I202" s="221"/>
      <c r="J202" s="42"/>
      <c r="K202" s="42"/>
      <c r="L202" s="46"/>
      <c r="M202" s="222"/>
      <c r="N202" s="22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167</v>
      </c>
      <c r="AU202" s="19" t="s">
        <v>80</v>
      </c>
    </row>
    <row r="203" s="12" customFormat="1" ht="22.8" customHeight="1">
      <c r="A203" s="12"/>
      <c r="B203" s="190"/>
      <c r="C203" s="191"/>
      <c r="D203" s="192" t="s">
        <v>69</v>
      </c>
      <c r="E203" s="204" t="s">
        <v>80</v>
      </c>
      <c r="F203" s="204" t="s">
        <v>432</v>
      </c>
      <c r="G203" s="191"/>
      <c r="H203" s="191"/>
      <c r="I203" s="194"/>
      <c r="J203" s="205">
        <f>BK203</f>
        <v>0</v>
      </c>
      <c r="K203" s="191"/>
      <c r="L203" s="196"/>
      <c r="M203" s="197"/>
      <c r="N203" s="198"/>
      <c r="O203" s="198"/>
      <c r="P203" s="199">
        <f>SUM(P204:P244)</f>
        <v>0</v>
      </c>
      <c r="Q203" s="198"/>
      <c r="R203" s="199">
        <f>SUM(R204:R244)</f>
        <v>46.591513649999996</v>
      </c>
      <c r="S203" s="198"/>
      <c r="T203" s="200">
        <f>SUM(T204:T244)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01" t="s">
        <v>78</v>
      </c>
      <c r="AT203" s="202" t="s">
        <v>69</v>
      </c>
      <c r="AU203" s="202" t="s">
        <v>78</v>
      </c>
      <c r="AY203" s="201" t="s">
        <v>158</v>
      </c>
      <c r="BK203" s="203">
        <f>SUM(BK204:BK244)</f>
        <v>0</v>
      </c>
    </row>
    <row r="204" s="2" customFormat="1" ht="19.8" customHeight="1">
      <c r="A204" s="40"/>
      <c r="B204" s="41"/>
      <c r="C204" s="206" t="s">
        <v>388</v>
      </c>
      <c r="D204" s="206" t="s">
        <v>160</v>
      </c>
      <c r="E204" s="207" t="s">
        <v>1620</v>
      </c>
      <c r="F204" s="208" t="s">
        <v>1621</v>
      </c>
      <c r="G204" s="209" t="s">
        <v>234</v>
      </c>
      <c r="H204" s="210">
        <v>3.5270000000000001</v>
      </c>
      <c r="I204" s="211"/>
      <c r="J204" s="212">
        <f>ROUND(I204*H204,2)</f>
        <v>0</v>
      </c>
      <c r="K204" s="208" t="s">
        <v>164</v>
      </c>
      <c r="L204" s="46"/>
      <c r="M204" s="213" t="s">
        <v>19</v>
      </c>
      <c r="N204" s="214" t="s">
        <v>41</v>
      </c>
      <c r="O204" s="86"/>
      <c r="P204" s="215">
        <f>O204*H204</f>
        <v>0</v>
      </c>
      <c r="Q204" s="215">
        <v>2.5018699999999998</v>
      </c>
      <c r="R204" s="215">
        <f>Q204*H204</f>
        <v>8.8240954899999995</v>
      </c>
      <c r="S204" s="215">
        <v>0</v>
      </c>
      <c r="T204" s="216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17" t="s">
        <v>165</v>
      </c>
      <c r="AT204" s="217" t="s">
        <v>160</v>
      </c>
      <c r="AU204" s="217" t="s">
        <v>80</v>
      </c>
      <c r="AY204" s="19" t="s">
        <v>158</v>
      </c>
      <c r="BE204" s="218">
        <f>IF(N204="základní",J204,0)</f>
        <v>0</v>
      </c>
      <c r="BF204" s="218">
        <f>IF(N204="snížená",J204,0)</f>
        <v>0</v>
      </c>
      <c r="BG204" s="218">
        <f>IF(N204="zákl. přenesená",J204,0)</f>
        <v>0</v>
      </c>
      <c r="BH204" s="218">
        <f>IF(N204="sníž. přenesená",J204,0)</f>
        <v>0</v>
      </c>
      <c r="BI204" s="218">
        <f>IF(N204="nulová",J204,0)</f>
        <v>0</v>
      </c>
      <c r="BJ204" s="19" t="s">
        <v>78</v>
      </c>
      <c r="BK204" s="218">
        <f>ROUND(I204*H204,2)</f>
        <v>0</v>
      </c>
      <c r="BL204" s="19" t="s">
        <v>165</v>
      </c>
      <c r="BM204" s="217" t="s">
        <v>1622</v>
      </c>
    </row>
    <row r="205" s="2" customFormat="1">
      <c r="A205" s="40"/>
      <c r="B205" s="41"/>
      <c r="C205" s="42"/>
      <c r="D205" s="219" t="s">
        <v>167</v>
      </c>
      <c r="E205" s="42"/>
      <c r="F205" s="220" t="s">
        <v>1623</v>
      </c>
      <c r="G205" s="42"/>
      <c r="H205" s="42"/>
      <c r="I205" s="221"/>
      <c r="J205" s="42"/>
      <c r="K205" s="42"/>
      <c r="L205" s="46"/>
      <c r="M205" s="222"/>
      <c r="N205" s="223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167</v>
      </c>
      <c r="AU205" s="19" t="s">
        <v>80</v>
      </c>
    </row>
    <row r="206" s="2" customFormat="1">
      <c r="A206" s="40"/>
      <c r="B206" s="41"/>
      <c r="C206" s="42"/>
      <c r="D206" s="226" t="s">
        <v>1476</v>
      </c>
      <c r="E206" s="42"/>
      <c r="F206" s="271" t="s">
        <v>1624</v>
      </c>
      <c r="G206" s="42"/>
      <c r="H206" s="42"/>
      <c r="I206" s="221"/>
      <c r="J206" s="42"/>
      <c r="K206" s="42"/>
      <c r="L206" s="46"/>
      <c r="M206" s="222"/>
      <c r="N206" s="223"/>
      <c r="O206" s="86"/>
      <c r="P206" s="86"/>
      <c r="Q206" s="86"/>
      <c r="R206" s="86"/>
      <c r="S206" s="86"/>
      <c r="T206" s="87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T206" s="19" t="s">
        <v>1476</v>
      </c>
      <c r="AU206" s="19" t="s">
        <v>80</v>
      </c>
    </row>
    <row r="207" s="13" customFormat="1">
      <c r="A207" s="13"/>
      <c r="B207" s="224"/>
      <c r="C207" s="225"/>
      <c r="D207" s="226" t="s">
        <v>169</v>
      </c>
      <c r="E207" s="227" t="s">
        <v>19</v>
      </c>
      <c r="F207" s="228" t="s">
        <v>1625</v>
      </c>
      <c r="G207" s="225"/>
      <c r="H207" s="227" t="s">
        <v>19</v>
      </c>
      <c r="I207" s="229"/>
      <c r="J207" s="225"/>
      <c r="K207" s="225"/>
      <c r="L207" s="230"/>
      <c r="M207" s="231"/>
      <c r="N207" s="232"/>
      <c r="O207" s="232"/>
      <c r="P207" s="232"/>
      <c r="Q207" s="232"/>
      <c r="R207" s="232"/>
      <c r="S207" s="232"/>
      <c r="T207" s="23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34" t="s">
        <v>169</v>
      </c>
      <c r="AU207" s="234" t="s">
        <v>80</v>
      </c>
      <c r="AV207" s="13" t="s">
        <v>78</v>
      </c>
      <c r="AW207" s="13" t="s">
        <v>171</v>
      </c>
      <c r="AX207" s="13" t="s">
        <v>70</v>
      </c>
      <c r="AY207" s="234" t="s">
        <v>158</v>
      </c>
    </row>
    <row r="208" s="14" customFormat="1">
      <c r="A208" s="14"/>
      <c r="B208" s="235"/>
      <c r="C208" s="236"/>
      <c r="D208" s="226" t="s">
        <v>169</v>
      </c>
      <c r="E208" s="237" t="s">
        <v>19</v>
      </c>
      <c r="F208" s="238" t="s">
        <v>1626</v>
      </c>
      <c r="G208" s="236"/>
      <c r="H208" s="239">
        <v>4.2240000000000002</v>
      </c>
      <c r="I208" s="240"/>
      <c r="J208" s="236"/>
      <c r="K208" s="236"/>
      <c r="L208" s="241"/>
      <c r="M208" s="242"/>
      <c r="N208" s="243"/>
      <c r="O208" s="243"/>
      <c r="P208" s="243"/>
      <c r="Q208" s="243"/>
      <c r="R208" s="243"/>
      <c r="S208" s="243"/>
      <c r="T208" s="24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45" t="s">
        <v>169</v>
      </c>
      <c r="AU208" s="245" t="s">
        <v>80</v>
      </c>
      <c r="AV208" s="14" t="s">
        <v>80</v>
      </c>
      <c r="AW208" s="14" t="s">
        <v>171</v>
      </c>
      <c r="AX208" s="14" t="s">
        <v>70</v>
      </c>
      <c r="AY208" s="245" t="s">
        <v>158</v>
      </c>
    </row>
    <row r="209" s="14" customFormat="1">
      <c r="A209" s="14"/>
      <c r="B209" s="235"/>
      <c r="C209" s="236"/>
      <c r="D209" s="226" t="s">
        <v>169</v>
      </c>
      <c r="E209" s="237" t="s">
        <v>19</v>
      </c>
      <c r="F209" s="238" t="s">
        <v>1627</v>
      </c>
      <c r="G209" s="236"/>
      <c r="H209" s="239">
        <v>-0.68400000000000005</v>
      </c>
      <c r="I209" s="240"/>
      <c r="J209" s="236"/>
      <c r="K209" s="236"/>
      <c r="L209" s="241"/>
      <c r="M209" s="242"/>
      <c r="N209" s="243"/>
      <c r="O209" s="243"/>
      <c r="P209" s="243"/>
      <c r="Q209" s="243"/>
      <c r="R209" s="243"/>
      <c r="S209" s="243"/>
      <c r="T209" s="24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45" t="s">
        <v>169</v>
      </c>
      <c r="AU209" s="245" t="s">
        <v>80</v>
      </c>
      <c r="AV209" s="14" t="s">
        <v>80</v>
      </c>
      <c r="AW209" s="14" t="s">
        <v>171</v>
      </c>
      <c r="AX209" s="14" t="s">
        <v>70</v>
      </c>
      <c r="AY209" s="245" t="s">
        <v>158</v>
      </c>
    </row>
    <row r="210" s="14" customFormat="1">
      <c r="A210" s="14"/>
      <c r="B210" s="235"/>
      <c r="C210" s="236"/>
      <c r="D210" s="226" t="s">
        <v>169</v>
      </c>
      <c r="E210" s="237" t="s">
        <v>19</v>
      </c>
      <c r="F210" s="238" t="s">
        <v>1628</v>
      </c>
      <c r="G210" s="236"/>
      <c r="H210" s="239">
        <v>-0.0135</v>
      </c>
      <c r="I210" s="240"/>
      <c r="J210" s="236"/>
      <c r="K210" s="236"/>
      <c r="L210" s="241"/>
      <c r="M210" s="242"/>
      <c r="N210" s="243"/>
      <c r="O210" s="243"/>
      <c r="P210" s="243"/>
      <c r="Q210" s="243"/>
      <c r="R210" s="243"/>
      <c r="S210" s="243"/>
      <c r="T210" s="24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45" t="s">
        <v>169</v>
      </c>
      <c r="AU210" s="245" t="s">
        <v>80</v>
      </c>
      <c r="AV210" s="14" t="s">
        <v>80</v>
      </c>
      <c r="AW210" s="14" t="s">
        <v>171</v>
      </c>
      <c r="AX210" s="14" t="s">
        <v>70</v>
      </c>
      <c r="AY210" s="245" t="s">
        <v>158</v>
      </c>
    </row>
    <row r="211" s="2" customFormat="1" ht="14.4" customHeight="1">
      <c r="A211" s="40"/>
      <c r="B211" s="41"/>
      <c r="C211" s="206" t="s">
        <v>399</v>
      </c>
      <c r="D211" s="206" t="s">
        <v>160</v>
      </c>
      <c r="E211" s="207" t="s">
        <v>1629</v>
      </c>
      <c r="F211" s="208" t="s">
        <v>1630</v>
      </c>
      <c r="G211" s="209" t="s">
        <v>223</v>
      </c>
      <c r="H211" s="210">
        <v>10.140000000000001</v>
      </c>
      <c r="I211" s="211"/>
      <c r="J211" s="212">
        <f>ROUND(I211*H211,2)</f>
        <v>0</v>
      </c>
      <c r="K211" s="208" t="s">
        <v>164</v>
      </c>
      <c r="L211" s="46"/>
      <c r="M211" s="213" t="s">
        <v>19</v>
      </c>
      <c r="N211" s="214" t="s">
        <v>41</v>
      </c>
      <c r="O211" s="86"/>
      <c r="P211" s="215">
        <f>O211*H211</f>
        <v>0</v>
      </c>
      <c r="Q211" s="215">
        <v>0.0029399999999999999</v>
      </c>
      <c r="R211" s="215">
        <f>Q211*H211</f>
        <v>0.029811600000000001</v>
      </c>
      <c r="S211" s="215">
        <v>0</v>
      </c>
      <c r="T211" s="216">
        <f>S211*H211</f>
        <v>0</v>
      </c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R211" s="217" t="s">
        <v>165</v>
      </c>
      <c r="AT211" s="217" t="s">
        <v>160</v>
      </c>
      <c r="AU211" s="217" t="s">
        <v>80</v>
      </c>
      <c r="AY211" s="19" t="s">
        <v>158</v>
      </c>
      <c r="BE211" s="218">
        <f>IF(N211="základní",J211,0)</f>
        <v>0</v>
      </c>
      <c r="BF211" s="218">
        <f>IF(N211="snížená",J211,0)</f>
        <v>0</v>
      </c>
      <c r="BG211" s="218">
        <f>IF(N211="zákl. přenesená",J211,0)</f>
        <v>0</v>
      </c>
      <c r="BH211" s="218">
        <f>IF(N211="sníž. přenesená",J211,0)</f>
        <v>0</v>
      </c>
      <c r="BI211" s="218">
        <f>IF(N211="nulová",J211,0)</f>
        <v>0</v>
      </c>
      <c r="BJ211" s="19" t="s">
        <v>78</v>
      </c>
      <c r="BK211" s="218">
        <f>ROUND(I211*H211,2)</f>
        <v>0</v>
      </c>
      <c r="BL211" s="19" t="s">
        <v>165</v>
      </c>
      <c r="BM211" s="217" t="s">
        <v>1631</v>
      </c>
    </row>
    <row r="212" s="2" customFormat="1">
      <c r="A212" s="40"/>
      <c r="B212" s="41"/>
      <c r="C212" s="42"/>
      <c r="D212" s="219" t="s">
        <v>167</v>
      </c>
      <c r="E212" s="42"/>
      <c r="F212" s="220" t="s">
        <v>1632</v>
      </c>
      <c r="G212" s="42"/>
      <c r="H212" s="42"/>
      <c r="I212" s="221"/>
      <c r="J212" s="42"/>
      <c r="K212" s="42"/>
      <c r="L212" s="46"/>
      <c r="M212" s="222"/>
      <c r="N212" s="223"/>
      <c r="O212" s="86"/>
      <c r="P212" s="86"/>
      <c r="Q212" s="86"/>
      <c r="R212" s="86"/>
      <c r="S212" s="86"/>
      <c r="T212" s="87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T212" s="19" t="s">
        <v>167</v>
      </c>
      <c r="AU212" s="19" t="s">
        <v>80</v>
      </c>
    </row>
    <row r="213" s="13" customFormat="1">
      <c r="A213" s="13"/>
      <c r="B213" s="224"/>
      <c r="C213" s="225"/>
      <c r="D213" s="226" t="s">
        <v>169</v>
      </c>
      <c r="E213" s="227" t="s">
        <v>19</v>
      </c>
      <c r="F213" s="228" t="s">
        <v>1625</v>
      </c>
      <c r="G213" s="225"/>
      <c r="H213" s="227" t="s">
        <v>19</v>
      </c>
      <c r="I213" s="229"/>
      <c r="J213" s="225"/>
      <c r="K213" s="225"/>
      <c r="L213" s="230"/>
      <c r="M213" s="231"/>
      <c r="N213" s="232"/>
      <c r="O213" s="232"/>
      <c r="P213" s="232"/>
      <c r="Q213" s="232"/>
      <c r="R213" s="232"/>
      <c r="S213" s="232"/>
      <c r="T213" s="23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34" t="s">
        <v>169</v>
      </c>
      <c r="AU213" s="234" t="s">
        <v>80</v>
      </c>
      <c r="AV213" s="13" t="s">
        <v>78</v>
      </c>
      <c r="AW213" s="13" t="s">
        <v>171</v>
      </c>
      <c r="AX213" s="13" t="s">
        <v>70</v>
      </c>
      <c r="AY213" s="234" t="s">
        <v>158</v>
      </c>
    </row>
    <row r="214" s="14" customFormat="1">
      <c r="A214" s="14"/>
      <c r="B214" s="235"/>
      <c r="C214" s="236"/>
      <c r="D214" s="226" t="s">
        <v>169</v>
      </c>
      <c r="E214" s="237" t="s">
        <v>19</v>
      </c>
      <c r="F214" s="238" t="s">
        <v>1633</v>
      </c>
      <c r="G214" s="236"/>
      <c r="H214" s="239">
        <v>6.8399999999999999</v>
      </c>
      <c r="I214" s="240"/>
      <c r="J214" s="236"/>
      <c r="K214" s="236"/>
      <c r="L214" s="241"/>
      <c r="M214" s="242"/>
      <c r="N214" s="243"/>
      <c r="O214" s="243"/>
      <c r="P214" s="243"/>
      <c r="Q214" s="243"/>
      <c r="R214" s="243"/>
      <c r="S214" s="243"/>
      <c r="T214" s="24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45" t="s">
        <v>169</v>
      </c>
      <c r="AU214" s="245" t="s">
        <v>80</v>
      </c>
      <c r="AV214" s="14" t="s">
        <v>80</v>
      </c>
      <c r="AW214" s="14" t="s">
        <v>171</v>
      </c>
      <c r="AX214" s="14" t="s">
        <v>70</v>
      </c>
      <c r="AY214" s="245" t="s">
        <v>158</v>
      </c>
    </row>
    <row r="215" s="14" customFormat="1">
      <c r="A215" s="14"/>
      <c r="B215" s="235"/>
      <c r="C215" s="236"/>
      <c r="D215" s="226" t="s">
        <v>169</v>
      </c>
      <c r="E215" s="237" t="s">
        <v>19</v>
      </c>
      <c r="F215" s="238" t="s">
        <v>1634</v>
      </c>
      <c r="G215" s="236"/>
      <c r="H215" s="239">
        <v>3.1200000000000001</v>
      </c>
      <c r="I215" s="240"/>
      <c r="J215" s="236"/>
      <c r="K215" s="236"/>
      <c r="L215" s="241"/>
      <c r="M215" s="242"/>
      <c r="N215" s="243"/>
      <c r="O215" s="243"/>
      <c r="P215" s="243"/>
      <c r="Q215" s="243"/>
      <c r="R215" s="243"/>
      <c r="S215" s="243"/>
      <c r="T215" s="24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45" t="s">
        <v>169</v>
      </c>
      <c r="AU215" s="245" t="s">
        <v>80</v>
      </c>
      <c r="AV215" s="14" t="s">
        <v>80</v>
      </c>
      <c r="AW215" s="14" t="s">
        <v>171</v>
      </c>
      <c r="AX215" s="14" t="s">
        <v>70</v>
      </c>
      <c r="AY215" s="245" t="s">
        <v>158</v>
      </c>
    </row>
    <row r="216" s="14" customFormat="1">
      <c r="A216" s="14"/>
      <c r="B216" s="235"/>
      <c r="C216" s="236"/>
      <c r="D216" s="226" t="s">
        <v>169</v>
      </c>
      <c r="E216" s="237" t="s">
        <v>19</v>
      </c>
      <c r="F216" s="238" t="s">
        <v>1635</v>
      </c>
      <c r="G216" s="236"/>
      <c r="H216" s="239">
        <v>0.17999999999999999</v>
      </c>
      <c r="I216" s="240"/>
      <c r="J216" s="236"/>
      <c r="K216" s="236"/>
      <c r="L216" s="241"/>
      <c r="M216" s="242"/>
      <c r="N216" s="243"/>
      <c r="O216" s="243"/>
      <c r="P216" s="243"/>
      <c r="Q216" s="243"/>
      <c r="R216" s="243"/>
      <c r="S216" s="243"/>
      <c r="T216" s="24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45" t="s">
        <v>169</v>
      </c>
      <c r="AU216" s="245" t="s">
        <v>80</v>
      </c>
      <c r="AV216" s="14" t="s">
        <v>80</v>
      </c>
      <c r="AW216" s="14" t="s">
        <v>171</v>
      </c>
      <c r="AX216" s="14" t="s">
        <v>70</v>
      </c>
      <c r="AY216" s="245" t="s">
        <v>158</v>
      </c>
    </row>
    <row r="217" s="2" customFormat="1" ht="14.4" customHeight="1">
      <c r="A217" s="40"/>
      <c r="B217" s="41"/>
      <c r="C217" s="206" t="s">
        <v>405</v>
      </c>
      <c r="D217" s="206" t="s">
        <v>160</v>
      </c>
      <c r="E217" s="207" t="s">
        <v>1636</v>
      </c>
      <c r="F217" s="208" t="s">
        <v>1637</v>
      </c>
      <c r="G217" s="209" t="s">
        <v>223</v>
      </c>
      <c r="H217" s="210">
        <v>10.140000000000001</v>
      </c>
      <c r="I217" s="211"/>
      <c r="J217" s="212">
        <f>ROUND(I217*H217,2)</f>
        <v>0</v>
      </c>
      <c r="K217" s="208" t="s">
        <v>164</v>
      </c>
      <c r="L217" s="46"/>
      <c r="M217" s="213" t="s">
        <v>19</v>
      </c>
      <c r="N217" s="214" t="s">
        <v>41</v>
      </c>
      <c r="O217" s="86"/>
      <c r="P217" s="215">
        <f>O217*H217</f>
        <v>0</v>
      </c>
      <c r="Q217" s="215">
        <v>0</v>
      </c>
      <c r="R217" s="215">
        <f>Q217*H217</f>
        <v>0</v>
      </c>
      <c r="S217" s="215">
        <v>0</v>
      </c>
      <c r="T217" s="216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17" t="s">
        <v>165</v>
      </c>
      <c r="AT217" s="217" t="s">
        <v>160</v>
      </c>
      <c r="AU217" s="217" t="s">
        <v>80</v>
      </c>
      <c r="AY217" s="19" t="s">
        <v>158</v>
      </c>
      <c r="BE217" s="218">
        <f>IF(N217="základní",J217,0)</f>
        <v>0</v>
      </c>
      <c r="BF217" s="218">
        <f>IF(N217="snížená",J217,0)</f>
        <v>0</v>
      </c>
      <c r="BG217" s="218">
        <f>IF(N217="zákl. přenesená",J217,0)</f>
        <v>0</v>
      </c>
      <c r="BH217" s="218">
        <f>IF(N217="sníž. přenesená",J217,0)</f>
        <v>0</v>
      </c>
      <c r="BI217" s="218">
        <f>IF(N217="nulová",J217,0)</f>
        <v>0</v>
      </c>
      <c r="BJ217" s="19" t="s">
        <v>78</v>
      </c>
      <c r="BK217" s="218">
        <f>ROUND(I217*H217,2)</f>
        <v>0</v>
      </c>
      <c r="BL217" s="19" t="s">
        <v>165</v>
      </c>
      <c r="BM217" s="217" t="s">
        <v>1638</v>
      </c>
    </row>
    <row r="218" s="2" customFormat="1">
      <c r="A218" s="40"/>
      <c r="B218" s="41"/>
      <c r="C218" s="42"/>
      <c r="D218" s="219" t="s">
        <v>167</v>
      </c>
      <c r="E218" s="42"/>
      <c r="F218" s="220" t="s">
        <v>1639</v>
      </c>
      <c r="G218" s="42"/>
      <c r="H218" s="42"/>
      <c r="I218" s="221"/>
      <c r="J218" s="42"/>
      <c r="K218" s="42"/>
      <c r="L218" s="46"/>
      <c r="M218" s="222"/>
      <c r="N218" s="223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167</v>
      </c>
      <c r="AU218" s="19" t="s">
        <v>80</v>
      </c>
    </row>
    <row r="219" s="2" customFormat="1" ht="14.4" customHeight="1">
      <c r="A219" s="40"/>
      <c r="B219" s="41"/>
      <c r="C219" s="206" t="s">
        <v>410</v>
      </c>
      <c r="D219" s="206" t="s">
        <v>160</v>
      </c>
      <c r="E219" s="207" t="s">
        <v>1640</v>
      </c>
      <c r="F219" s="208" t="s">
        <v>1641</v>
      </c>
      <c r="G219" s="209" t="s">
        <v>356</v>
      </c>
      <c r="H219" s="210">
        <v>0.626</v>
      </c>
      <c r="I219" s="211"/>
      <c r="J219" s="212">
        <f>ROUND(I219*H219,2)</f>
        <v>0</v>
      </c>
      <c r="K219" s="208" t="s">
        <v>164</v>
      </c>
      <c r="L219" s="46"/>
      <c r="M219" s="213" t="s">
        <v>19</v>
      </c>
      <c r="N219" s="214" t="s">
        <v>41</v>
      </c>
      <c r="O219" s="86"/>
      <c r="P219" s="215">
        <f>O219*H219</f>
        <v>0</v>
      </c>
      <c r="Q219" s="215">
        <v>1.0606199999999999</v>
      </c>
      <c r="R219" s="215">
        <f>Q219*H219</f>
        <v>0.66394811999999992</v>
      </c>
      <c r="S219" s="215">
        <v>0</v>
      </c>
      <c r="T219" s="216">
        <f>S219*H219</f>
        <v>0</v>
      </c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R219" s="217" t="s">
        <v>165</v>
      </c>
      <c r="AT219" s="217" t="s">
        <v>160</v>
      </c>
      <c r="AU219" s="217" t="s">
        <v>80</v>
      </c>
      <c r="AY219" s="19" t="s">
        <v>158</v>
      </c>
      <c r="BE219" s="218">
        <f>IF(N219="základní",J219,0)</f>
        <v>0</v>
      </c>
      <c r="BF219" s="218">
        <f>IF(N219="snížená",J219,0)</f>
        <v>0</v>
      </c>
      <c r="BG219" s="218">
        <f>IF(N219="zákl. přenesená",J219,0)</f>
        <v>0</v>
      </c>
      <c r="BH219" s="218">
        <f>IF(N219="sníž. přenesená",J219,0)</f>
        <v>0</v>
      </c>
      <c r="BI219" s="218">
        <f>IF(N219="nulová",J219,0)</f>
        <v>0</v>
      </c>
      <c r="BJ219" s="19" t="s">
        <v>78</v>
      </c>
      <c r="BK219" s="218">
        <f>ROUND(I219*H219,2)</f>
        <v>0</v>
      </c>
      <c r="BL219" s="19" t="s">
        <v>165</v>
      </c>
      <c r="BM219" s="217" t="s">
        <v>1642</v>
      </c>
    </row>
    <row r="220" s="2" customFormat="1">
      <c r="A220" s="40"/>
      <c r="B220" s="41"/>
      <c r="C220" s="42"/>
      <c r="D220" s="219" t="s">
        <v>167</v>
      </c>
      <c r="E220" s="42"/>
      <c r="F220" s="220" t="s">
        <v>1643</v>
      </c>
      <c r="G220" s="42"/>
      <c r="H220" s="42"/>
      <c r="I220" s="221"/>
      <c r="J220" s="42"/>
      <c r="K220" s="42"/>
      <c r="L220" s="46"/>
      <c r="M220" s="222"/>
      <c r="N220" s="223"/>
      <c r="O220" s="86"/>
      <c r="P220" s="86"/>
      <c r="Q220" s="86"/>
      <c r="R220" s="86"/>
      <c r="S220" s="86"/>
      <c r="T220" s="87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T220" s="19" t="s">
        <v>167</v>
      </c>
      <c r="AU220" s="19" t="s">
        <v>80</v>
      </c>
    </row>
    <row r="221" s="13" customFormat="1">
      <c r="A221" s="13"/>
      <c r="B221" s="224"/>
      <c r="C221" s="225"/>
      <c r="D221" s="226" t="s">
        <v>169</v>
      </c>
      <c r="E221" s="227" t="s">
        <v>19</v>
      </c>
      <c r="F221" s="228" t="s">
        <v>1644</v>
      </c>
      <c r="G221" s="225"/>
      <c r="H221" s="227" t="s">
        <v>19</v>
      </c>
      <c r="I221" s="229"/>
      <c r="J221" s="225"/>
      <c r="K221" s="225"/>
      <c r="L221" s="230"/>
      <c r="M221" s="231"/>
      <c r="N221" s="232"/>
      <c r="O221" s="232"/>
      <c r="P221" s="232"/>
      <c r="Q221" s="232"/>
      <c r="R221" s="232"/>
      <c r="S221" s="232"/>
      <c r="T221" s="23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34" t="s">
        <v>169</v>
      </c>
      <c r="AU221" s="234" t="s">
        <v>80</v>
      </c>
      <c r="AV221" s="13" t="s">
        <v>78</v>
      </c>
      <c r="AW221" s="13" t="s">
        <v>171</v>
      </c>
      <c r="AX221" s="13" t="s">
        <v>70</v>
      </c>
      <c r="AY221" s="234" t="s">
        <v>158</v>
      </c>
    </row>
    <row r="222" s="14" customFormat="1">
      <c r="A222" s="14"/>
      <c r="B222" s="235"/>
      <c r="C222" s="236"/>
      <c r="D222" s="226" t="s">
        <v>169</v>
      </c>
      <c r="E222" s="237" t="s">
        <v>19</v>
      </c>
      <c r="F222" s="238" t="s">
        <v>1645</v>
      </c>
      <c r="G222" s="236"/>
      <c r="H222" s="239">
        <v>0.59599999999999997</v>
      </c>
      <c r="I222" s="240"/>
      <c r="J222" s="236"/>
      <c r="K222" s="236"/>
      <c r="L222" s="241"/>
      <c r="M222" s="242"/>
      <c r="N222" s="243"/>
      <c r="O222" s="243"/>
      <c r="P222" s="243"/>
      <c r="Q222" s="243"/>
      <c r="R222" s="243"/>
      <c r="S222" s="243"/>
      <c r="T222" s="24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45" t="s">
        <v>169</v>
      </c>
      <c r="AU222" s="245" t="s">
        <v>80</v>
      </c>
      <c r="AV222" s="14" t="s">
        <v>80</v>
      </c>
      <c r="AW222" s="14" t="s">
        <v>171</v>
      </c>
      <c r="AX222" s="14" t="s">
        <v>70</v>
      </c>
      <c r="AY222" s="245" t="s">
        <v>158</v>
      </c>
    </row>
    <row r="223" s="14" customFormat="1">
      <c r="A223" s="14"/>
      <c r="B223" s="235"/>
      <c r="C223" s="236"/>
      <c r="D223" s="226" t="s">
        <v>169</v>
      </c>
      <c r="E223" s="237" t="s">
        <v>19</v>
      </c>
      <c r="F223" s="238" t="s">
        <v>1646</v>
      </c>
      <c r="G223" s="236"/>
      <c r="H223" s="239">
        <v>0.029999999999999999</v>
      </c>
      <c r="I223" s="240"/>
      <c r="J223" s="236"/>
      <c r="K223" s="236"/>
      <c r="L223" s="241"/>
      <c r="M223" s="242"/>
      <c r="N223" s="243"/>
      <c r="O223" s="243"/>
      <c r="P223" s="243"/>
      <c r="Q223" s="243"/>
      <c r="R223" s="243"/>
      <c r="S223" s="243"/>
      <c r="T223" s="24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45" t="s">
        <v>169</v>
      </c>
      <c r="AU223" s="245" t="s">
        <v>80</v>
      </c>
      <c r="AV223" s="14" t="s">
        <v>80</v>
      </c>
      <c r="AW223" s="14" t="s">
        <v>171</v>
      </c>
      <c r="AX223" s="14" t="s">
        <v>70</v>
      </c>
      <c r="AY223" s="245" t="s">
        <v>158</v>
      </c>
    </row>
    <row r="224" s="2" customFormat="1" ht="14.4" customHeight="1">
      <c r="A224" s="40"/>
      <c r="B224" s="41"/>
      <c r="C224" s="206" t="s">
        <v>416</v>
      </c>
      <c r="D224" s="206" t="s">
        <v>160</v>
      </c>
      <c r="E224" s="207" t="s">
        <v>1647</v>
      </c>
      <c r="F224" s="208" t="s">
        <v>1648</v>
      </c>
      <c r="G224" s="209" t="s">
        <v>234</v>
      </c>
      <c r="H224" s="210">
        <v>13.321999999999999</v>
      </c>
      <c r="I224" s="211"/>
      <c r="J224" s="212">
        <f>ROUND(I224*H224,2)</f>
        <v>0</v>
      </c>
      <c r="K224" s="208" t="s">
        <v>164</v>
      </c>
      <c r="L224" s="46"/>
      <c r="M224" s="213" t="s">
        <v>19</v>
      </c>
      <c r="N224" s="214" t="s">
        <v>41</v>
      </c>
      <c r="O224" s="86"/>
      <c r="P224" s="215">
        <f>O224*H224</f>
        <v>0</v>
      </c>
      <c r="Q224" s="215">
        <v>2.5018699999999998</v>
      </c>
      <c r="R224" s="215">
        <f>Q224*H224</f>
        <v>33.329912139999998</v>
      </c>
      <c r="S224" s="215">
        <v>0</v>
      </c>
      <c r="T224" s="216">
        <f>S224*H224</f>
        <v>0</v>
      </c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R224" s="217" t="s">
        <v>165</v>
      </c>
      <c r="AT224" s="217" t="s">
        <v>160</v>
      </c>
      <c r="AU224" s="217" t="s">
        <v>80</v>
      </c>
      <c r="AY224" s="19" t="s">
        <v>158</v>
      </c>
      <c r="BE224" s="218">
        <f>IF(N224="základní",J224,0)</f>
        <v>0</v>
      </c>
      <c r="BF224" s="218">
        <f>IF(N224="snížená",J224,0)</f>
        <v>0</v>
      </c>
      <c r="BG224" s="218">
        <f>IF(N224="zákl. přenesená",J224,0)</f>
        <v>0</v>
      </c>
      <c r="BH224" s="218">
        <f>IF(N224="sníž. přenesená",J224,0)</f>
        <v>0</v>
      </c>
      <c r="BI224" s="218">
        <f>IF(N224="nulová",J224,0)</f>
        <v>0</v>
      </c>
      <c r="BJ224" s="19" t="s">
        <v>78</v>
      </c>
      <c r="BK224" s="218">
        <f>ROUND(I224*H224,2)</f>
        <v>0</v>
      </c>
      <c r="BL224" s="19" t="s">
        <v>165</v>
      </c>
      <c r="BM224" s="217" t="s">
        <v>1649</v>
      </c>
    </row>
    <row r="225" s="2" customFormat="1">
      <c r="A225" s="40"/>
      <c r="B225" s="41"/>
      <c r="C225" s="42"/>
      <c r="D225" s="219" t="s">
        <v>167</v>
      </c>
      <c r="E225" s="42"/>
      <c r="F225" s="220" t="s">
        <v>1650</v>
      </c>
      <c r="G225" s="42"/>
      <c r="H225" s="42"/>
      <c r="I225" s="221"/>
      <c r="J225" s="42"/>
      <c r="K225" s="42"/>
      <c r="L225" s="46"/>
      <c r="M225" s="222"/>
      <c r="N225" s="223"/>
      <c r="O225" s="86"/>
      <c r="P225" s="86"/>
      <c r="Q225" s="86"/>
      <c r="R225" s="86"/>
      <c r="S225" s="86"/>
      <c r="T225" s="87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T225" s="19" t="s">
        <v>167</v>
      </c>
      <c r="AU225" s="19" t="s">
        <v>80</v>
      </c>
    </row>
    <row r="226" s="2" customFormat="1">
      <c r="A226" s="40"/>
      <c r="B226" s="41"/>
      <c r="C226" s="42"/>
      <c r="D226" s="226" t="s">
        <v>1476</v>
      </c>
      <c r="E226" s="42"/>
      <c r="F226" s="271" t="s">
        <v>1624</v>
      </c>
      <c r="G226" s="42"/>
      <c r="H226" s="42"/>
      <c r="I226" s="221"/>
      <c r="J226" s="42"/>
      <c r="K226" s="42"/>
      <c r="L226" s="46"/>
      <c r="M226" s="222"/>
      <c r="N226" s="223"/>
      <c r="O226" s="86"/>
      <c r="P226" s="86"/>
      <c r="Q226" s="86"/>
      <c r="R226" s="86"/>
      <c r="S226" s="86"/>
      <c r="T226" s="87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T226" s="19" t="s">
        <v>1476</v>
      </c>
      <c r="AU226" s="19" t="s">
        <v>80</v>
      </c>
    </row>
    <row r="227" s="13" customFormat="1">
      <c r="A227" s="13"/>
      <c r="B227" s="224"/>
      <c r="C227" s="225"/>
      <c r="D227" s="226" t="s">
        <v>169</v>
      </c>
      <c r="E227" s="227" t="s">
        <v>19</v>
      </c>
      <c r="F227" s="228" t="s">
        <v>1651</v>
      </c>
      <c r="G227" s="225"/>
      <c r="H227" s="227" t="s">
        <v>19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34" t="s">
        <v>169</v>
      </c>
      <c r="AU227" s="234" t="s">
        <v>80</v>
      </c>
      <c r="AV227" s="13" t="s">
        <v>78</v>
      </c>
      <c r="AW227" s="13" t="s">
        <v>171</v>
      </c>
      <c r="AX227" s="13" t="s">
        <v>70</v>
      </c>
      <c r="AY227" s="234" t="s">
        <v>158</v>
      </c>
    </row>
    <row r="228" s="14" customFormat="1">
      <c r="A228" s="14"/>
      <c r="B228" s="235"/>
      <c r="C228" s="236"/>
      <c r="D228" s="226" t="s">
        <v>169</v>
      </c>
      <c r="E228" s="237" t="s">
        <v>19</v>
      </c>
      <c r="F228" s="238" t="s">
        <v>1652</v>
      </c>
      <c r="G228" s="236"/>
      <c r="H228" s="239">
        <v>11.465999999999999</v>
      </c>
      <c r="I228" s="240"/>
      <c r="J228" s="236"/>
      <c r="K228" s="236"/>
      <c r="L228" s="241"/>
      <c r="M228" s="242"/>
      <c r="N228" s="243"/>
      <c r="O228" s="243"/>
      <c r="P228" s="243"/>
      <c r="Q228" s="243"/>
      <c r="R228" s="243"/>
      <c r="S228" s="243"/>
      <c r="T228" s="24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45" t="s">
        <v>169</v>
      </c>
      <c r="AU228" s="245" t="s">
        <v>80</v>
      </c>
      <c r="AV228" s="14" t="s">
        <v>80</v>
      </c>
      <c r="AW228" s="14" t="s">
        <v>171</v>
      </c>
      <c r="AX228" s="14" t="s">
        <v>70</v>
      </c>
      <c r="AY228" s="245" t="s">
        <v>158</v>
      </c>
    </row>
    <row r="229" s="14" customFormat="1">
      <c r="A229" s="14"/>
      <c r="B229" s="235"/>
      <c r="C229" s="236"/>
      <c r="D229" s="226" t="s">
        <v>169</v>
      </c>
      <c r="E229" s="237" t="s">
        <v>19</v>
      </c>
      <c r="F229" s="238" t="s">
        <v>1653</v>
      </c>
      <c r="G229" s="236"/>
      <c r="H229" s="239">
        <v>1.8564000000000001</v>
      </c>
      <c r="I229" s="240"/>
      <c r="J229" s="236"/>
      <c r="K229" s="236"/>
      <c r="L229" s="241"/>
      <c r="M229" s="242"/>
      <c r="N229" s="243"/>
      <c r="O229" s="243"/>
      <c r="P229" s="243"/>
      <c r="Q229" s="243"/>
      <c r="R229" s="243"/>
      <c r="S229" s="243"/>
      <c r="T229" s="24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45" t="s">
        <v>169</v>
      </c>
      <c r="AU229" s="245" t="s">
        <v>80</v>
      </c>
      <c r="AV229" s="14" t="s">
        <v>80</v>
      </c>
      <c r="AW229" s="14" t="s">
        <v>171</v>
      </c>
      <c r="AX229" s="14" t="s">
        <v>70</v>
      </c>
      <c r="AY229" s="245" t="s">
        <v>158</v>
      </c>
    </row>
    <row r="230" s="2" customFormat="1" ht="14.4" customHeight="1">
      <c r="A230" s="40"/>
      <c r="B230" s="41"/>
      <c r="C230" s="206" t="s">
        <v>421</v>
      </c>
      <c r="D230" s="206" t="s">
        <v>160</v>
      </c>
      <c r="E230" s="207" t="s">
        <v>1654</v>
      </c>
      <c r="F230" s="208" t="s">
        <v>1655</v>
      </c>
      <c r="G230" s="209" t="s">
        <v>223</v>
      </c>
      <c r="H230" s="210">
        <v>95.004000000000005</v>
      </c>
      <c r="I230" s="211"/>
      <c r="J230" s="212">
        <f>ROUND(I230*H230,2)</f>
        <v>0</v>
      </c>
      <c r="K230" s="208" t="s">
        <v>164</v>
      </c>
      <c r="L230" s="46"/>
      <c r="M230" s="213" t="s">
        <v>19</v>
      </c>
      <c r="N230" s="214" t="s">
        <v>41</v>
      </c>
      <c r="O230" s="86"/>
      <c r="P230" s="215">
        <f>O230*H230</f>
        <v>0</v>
      </c>
      <c r="Q230" s="215">
        <v>0.0027499999999999998</v>
      </c>
      <c r="R230" s="215">
        <f>Q230*H230</f>
        <v>0.26126100000000002</v>
      </c>
      <c r="S230" s="215">
        <v>0</v>
      </c>
      <c r="T230" s="216">
        <f>S230*H230</f>
        <v>0</v>
      </c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R230" s="217" t="s">
        <v>165</v>
      </c>
      <c r="AT230" s="217" t="s">
        <v>160</v>
      </c>
      <c r="AU230" s="217" t="s">
        <v>80</v>
      </c>
      <c r="AY230" s="19" t="s">
        <v>158</v>
      </c>
      <c r="BE230" s="218">
        <f>IF(N230="základní",J230,0)</f>
        <v>0</v>
      </c>
      <c r="BF230" s="218">
        <f>IF(N230="snížená",J230,0)</f>
        <v>0</v>
      </c>
      <c r="BG230" s="218">
        <f>IF(N230="zákl. přenesená",J230,0)</f>
        <v>0</v>
      </c>
      <c r="BH230" s="218">
        <f>IF(N230="sníž. přenesená",J230,0)</f>
        <v>0</v>
      </c>
      <c r="BI230" s="218">
        <f>IF(N230="nulová",J230,0)</f>
        <v>0</v>
      </c>
      <c r="BJ230" s="19" t="s">
        <v>78</v>
      </c>
      <c r="BK230" s="218">
        <f>ROUND(I230*H230,2)</f>
        <v>0</v>
      </c>
      <c r="BL230" s="19" t="s">
        <v>165</v>
      </c>
      <c r="BM230" s="217" t="s">
        <v>1656</v>
      </c>
    </row>
    <row r="231" s="2" customFormat="1">
      <c r="A231" s="40"/>
      <c r="B231" s="41"/>
      <c r="C231" s="42"/>
      <c r="D231" s="219" t="s">
        <v>167</v>
      </c>
      <c r="E231" s="42"/>
      <c r="F231" s="220" t="s">
        <v>1657</v>
      </c>
      <c r="G231" s="42"/>
      <c r="H231" s="42"/>
      <c r="I231" s="221"/>
      <c r="J231" s="42"/>
      <c r="K231" s="42"/>
      <c r="L231" s="46"/>
      <c r="M231" s="222"/>
      <c r="N231" s="223"/>
      <c r="O231" s="86"/>
      <c r="P231" s="86"/>
      <c r="Q231" s="86"/>
      <c r="R231" s="86"/>
      <c r="S231" s="86"/>
      <c r="T231" s="87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T231" s="19" t="s">
        <v>167</v>
      </c>
      <c r="AU231" s="19" t="s">
        <v>80</v>
      </c>
    </row>
    <row r="232" s="13" customFormat="1">
      <c r="A232" s="13"/>
      <c r="B232" s="224"/>
      <c r="C232" s="225"/>
      <c r="D232" s="226" t="s">
        <v>169</v>
      </c>
      <c r="E232" s="227" t="s">
        <v>19</v>
      </c>
      <c r="F232" s="228" t="s">
        <v>1651</v>
      </c>
      <c r="G232" s="225"/>
      <c r="H232" s="227" t="s">
        <v>19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34" t="s">
        <v>169</v>
      </c>
      <c r="AU232" s="234" t="s">
        <v>80</v>
      </c>
      <c r="AV232" s="13" t="s">
        <v>78</v>
      </c>
      <c r="AW232" s="13" t="s">
        <v>171</v>
      </c>
      <c r="AX232" s="13" t="s">
        <v>70</v>
      </c>
      <c r="AY232" s="234" t="s">
        <v>158</v>
      </c>
    </row>
    <row r="233" s="14" customFormat="1">
      <c r="A233" s="14"/>
      <c r="B233" s="235"/>
      <c r="C233" s="236"/>
      <c r="D233" s="226" t="s">
        <v>169</v>
      </c>
      <c r="E233" s="237" t="s">
        <v>19</v>
      </c>
      <c r="F233" s="238" t="s">
        <v>1658</v>
      </c>
      <c r="G233" s="236"/>
      <c r="H233" s="239">
        <v>76.439999999999998</v>
      </c>
      <c r="I233" s="240"/>
      <c r="J233" s="236"/>
      <c r="K233" s="236"/>
      <c r="L233" s="241"/>
      <c r="M233" s="242"/>
      <c r="N233" s="243"/>
      <c r="O233" s="243"/>
      <c r="P233" s="243"/>
      <c r="Q233" s="243"/>
      <c r="R233" s="243"/>
      <c r="S233" s="243"/>
      <c r="T233" s="24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45" t="s">
        <v>169</v>
      </c>
      <c r="AU233" s="245" t="s">
        <v>80</v>
      </c>
      <c r="AV233" s="14" t="s">
        <v>80</v>
      </c>
      <c r="AW233" s="14" t="s">
        <v>171</v>
      </c>
      <c r="AX233" s="14" t="s">
        <v>70</v>
      </c>
      <c r="AY233" s="245" t="s">
        <v>158</v>
      </c>
    </row>
    <row r="234" s="14" customFormat="1">
      <c r="A234" s="14"/>
      <c r="B234" s="235"/>
      <c r="C234" s="236"/>
      <c r="D234" s="226" t="s">
        <v>169</v>
      </c>
      <c r="E234" s="237" t="s">
        <v>19</v>
      </c>
      <c r="F234" s="238" t="s">
        <v>1659</v>
      </c>
      <c r="G234" s="236"/>
      <c r="H234" s="239">
        <v>18.564</v>
      </c>
      <c r="I234" s="240"/>
      <c r="J234" s="236"/>
      <c r="K234" s="236"/>
      <c r="L234" s="241"/>
      <c r="M234" s="242"/>
      <c r="N234" s="243"/>
      <c r="O234" s="243"/>
      <c r="P234" s="243"/>
      <c r="Q234" s="243"/>
      <c r="R234" s="243"/>
      <c r="S234" s="243"/>
      <c r="T234" s="24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45" t="s">
        <v>169</v>
      </c>
      <c r="AU234" s="245" t="s">
        <v>80</v>
      </c>
      <c r="AV234" s="14" t="s">
        <v>80</v>
      </c>
      <c r="AW234" s="14" t="s">
        <v>171</v>
      </c>
      <c r="AX234" s="14" t="s">
        <v>70</v>
      </c>
      <c r="AY234" s="245" t="s">
        <v>158</v>
      </c>
    </row>
    <row r="235" s="2" customFormat="1" ht="14.4" customHeight="1">
      <c r="A235" s="40"/>
      <c r="B235" s="41"/>
      <c r="C235" s="206" t="s">
        <v>427</v>
      </c>
      <c r="D235" s="206" t="s">
        <v>160</v>
      </c>
      <c r="E235" s="207" t="s">
        <v>1660</v>
      </c>
      <c r="F235" s="208" t="s">
        <v>1661</v>
      </c>
      <c r="G235" s="209" t="s">
        <v>223</v>
      </c>
      <c r="H235" s="210">
        <v>95.004000000000005</v>
      </c>
      <c r="I235" s="211"/>
      <c r="J235" s="212">
        <f>ROUND(I235*H235,2)</f>
        <v>0</v>
      </c>
      <c r="K235" s="208" t="s">
        <v>164</v>
      </c>
      <c r="L235" s="46"/>
      <c r="M235" s="213" t="s">
        <v>19</v>
      </c>
      <c r="N235" s="214" t="s">
        <v>41</v>
      </c>
      <c r="O235" s="86"/>
      <c r="P235" s="215">
        <f>O235*H235</f>
        <v>0</v>
      </c>
      <c r="Q235" s="215">
        <v>0</v>
      </c>
      <c r="R235" s="215">
        <f>Q235*H235</f>
        <v>0</v>
      </c>
      <c r="S235" s="215">
        <v>0</v>
      </c>
      <c r="T235" s="216">
        <f>S235*H235</f>
        <v>0</v>
      </c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R235" s="217" t="s">
        <v>165</v>
      </c>
      <c r="AT235" s="217" t="s">
        <v>160</v>
      </c>
      <c r="AU235" s="217" t="s">
        <v>80</v>
      </c>
      <c r="AY235" s="19" t="s">
        <v>158</v>
      </c>
      <c r="BE235" s="218">
        <f>IF(N235="základní",J235,0)</f>
        <v>0</v>
      </c>
      <c r="BF235" s="218">
        <f>IF(N235="snížená",J235,0)</f>
        <v>0</v>
      </c>
      <c r="BG235" s="218">
        <f>IF(N235="zákl. přenesená",J235,0)</f>
        <v>0</v>
      </c>
      <c r="BH235" s="218">
        <f>IF(N235="sníž. přenesená",J235,0)</f>
        <v>0</v>
      </c>
      <c r="BI235" s="218">
        <f>IF(N235="nulová",J235,0)</f>
        <v>0</v>
      </c>
      <c r="BJ235" s="19" t="s">
        <v>78</v>
      </c>
      <c r="BK235" s="218">
        <f>ROUND(I235*H235,2)</f>
        <v>0</v>
      </c>
      <c r="BL235" s="19" t="s">
        <v>165</v>
      </c>
      <c r="BM235" s="217" t="s">
        <v>1662</v>
      </c>
    </row>
    <row r="236" s="2" customFormat="1">
      <c r="A236" s="40"/>
      <c r="B236" s="41"/>
      <c r="C236" s="42"/>
      <c r="D236" s="219" t="s">
        <v>167</v>
      </c>
      <c r="E236" s="42"/>
      <c r="F236" s="220" t="s">
        <v>1663</v>
      </c>
      <c r="G236" s="42"/>
      <c r="H236" s="42"/>
      <c r="I236" s="221"/>
      <c r="J236" s="42"/>
      <c r="K236" s="42"/>
      <c r="L236" s="46"/>
      <c r="M236" s="222"/>
      <c r="N236" s="223"/>
      <c r="O236" s="86"/>
      <c r="P236" s="86"/>
      <c r="Q236" s="86"/>
      <c r="R236" s="86"/>
      <c r="S236" s="86"/>
      <c r="T236" s="87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T236" s="19" t="s">
        <v>167</v>
      </c>
      <c r="AU236" s="19" t="s">
        <v>80</v>
      </c>
    </row>
    <row r="237" s="2" customFormat="1" ht="30" customHeight="1">
      <c r="A237" s="40"/>
      <c r="B237" s="41"/>
      <c r="C237" s="206" t="s">
        <v>433</v>
      </c>
      <c r="D237" s="206" t="s">
        <v>160</v>
      </c>
      <c r="E237" s="207" t="s">
        <v>1664</v>
      </c>
      <c r="F237" s="208" t="s">
        <v>1665</v>
      </c>
      <c r="G237" s="209" t="s">
        <v>356</v>
      </c>
      <c r="H237" s="210">
        <v>1.276</v>
      </c>
      <c r="I237" s="211"/>
      <c r="J237" s="212">
        <f>ROUND(I237*H237,2)</f>
        <v>0</v>
      </c>
      <c r="K237" s="208" t="s">
        <v>164</v>
      </c>
      <c r="L237" s="46"/>
      <c r="M237" s="213" t="s">
        <v>19</v>
      </c>
      <c r="N237" s="214" t="s">
        <v>41</v>
      </c>
      <c r="O237" s="86"/>
      <c r="P237" s="215">
        <f>O237*H237</f>
        <v>0</v>
      </c>
      <c r="Q237" s="215">
        <v>1.0593999999999999</v>
      </c>
      <c r="R237" s="215">
        <f>Q237*H237</f>
        <v>1.3517944</v>
      </c>
      <c r="S237" s="215">
        <v>0</v>
      </c>
      <c r="T237" s="216">
        <f>S237*H237</f>
        <v>0</v>
      </c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R237" s="217" t="s">
        <v>165</v>
      </c>
      <c r="AT237" s="217" t="s">
        <v>160</v>
      </c>
      <c r="AU237" s="217" t="s">
        <v>80</v>
      </c>
      <c r="AY237" s="19" t="s">
        <v>158</v>
      </c>
      <c r="BE237" s="218">
        <f>IF(N237="základní",J237,0)</f>
        <v>0</v>
      </c>
      <c r="BF237" s="218">
        <f>IF(N237="snížená",J237,0)</f>
        <v>0</v>
      </c>
      <c r="BG237" s="218">
        <f>IF(N237="zákl. přenesená",J237,0)</f>
        <v>0</v>
      </c>
      <c r="BH237" s="218">
        <f>IF(N237="sníž. přenesená",J237,0)</f>
        <v>0</v>
      </c>
      <c r="BI237" s="218">
        <f>IF(N237="nulová",J237,0)</f>
        <v>0</v>
      </c>
      <c r="BJ237" s="19" t="s">
        <v>78</v>
      </c>
      <c r="BK237" s="218">
        <f>ROUND(I237*H237,2)</f>
        <v>0</v>
      </c>
      <c r="BL237" s="19" t="s">
        <v>165</v>
      </c>
      <c r="BM237" s="217" t="s">
        <v>1666</v>
      </c>
    </row>
    <row r="238" s="2" customFormat="1">
      <c r="A238" s="40"/>
      <c r="B238" s="41"/>
      <c r="C238" s="42"/>
      <c r="D238" s="219" t="s">
        <v>167</v>
      </c>
      <c r="E238" s="42"/>
      <c r="F238" s="220" t="s">
        <v>1667</v>
      </c>
      <c r="G238" s="42"/>
      <c r="H238" s="42"/>
      <c r="I238" s="221"/>
      <c r="J238" s="42"/>
      <c r="K238" s="42"/>
      <c r="L238" s="46"/>
      <c r="M238" s="222"/>
      <c r="N238" s="223"/>
      <c r="O238" s="86"/>
      <c r="P238" s="86"/>
      <c r="Q238" s="86"/>
      <c r="R238" s="86"/>
      <c r="S238" s="86"/>
      <c r="T238" s="87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T238" s="19" t="s">
        <v>167</v>
      </c>
      <c r="AU238" s="19" t="s">
        <v>80</v>
      </c>
    </row>
    <row r="239" s="13" customFormat="1">
      <c r="A239" s="13"/>
      <c r="B239" s="224"/>
      <c r="C239" s="225"/>
      <c r="D239" s="226" t="s">
        <v>169</v>
      </c>
      <c r="E239" s="227" t="s">
        <v>19</v>
      </c>
      <c r="F239" s="228" t="s">
        <v>1668</v>
      </c>
      <c r="G239" s="225"/>
      <c r="H239" s="227" t="s">
        <v>19</v>
      </c>
      <c r="I239" s="229"/>
      <c r="J239" s="225"/>
      <c r="K239" s="225"/>
      <c r="L239" s="230"/>
      <c r="M239" s="231"/>
      <c r="N239" s="232"/>
      <c r="O239" s="232"/>
      <c r="P239" s="232"/>
      <c r="Q239" s="232"/>
      <c r="R239" s="232"/>
      <c r="S239" s="232"/>
      <c r="T239" s="23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34" t="s">
        <v>169</v>
      </c>
      <c r="AU239" s="234" t="s">
        <v>80</v>
      </c>
      <c r="AV239" s="13" t="s">
        <v>78</v>
      </c>
      <c r="AW239" s="13" t="s">
        <v>171</v>
      </c>
      <c r="AX239" s="13" t="s">
        <v>70</v>
      </c>
      <c r="AY239" s="234" t="s">
        <v>158</v>
      </c>
    </row>
    <row r="240" s="14" customFormat="1">
      <c r="A240" s="14"/>
      <c r="B240" s="235"/>
      <c r="C240" s="236"/>
      <c r="D240" s="226" t="s">
        <v>169</v>
      </c>
      <c r="E240" s="237" t="s">
        <v>19</v>
      </c>
      <c r="F240" s="238" t="s">
        <v>1669</v>
      </c>
      <c r="G240" s="236"/>
      <c r="H240" s="239">
        <v>1.246</v>
      </c>
      <c r="I240" s="240"/>
      <c r="J240" s="236"/>
      <c r="K240" s="236"/>
      <c r="L240" s="241"/>
      <c r="M240" s="242"/>
      <c r="N240" s="243"/>
      <c r="O240" s="243"/>
      <c r="P240" s="243"/>
      <c r="Q240" s="243"/>
      <c r="R240" s="243"/>
      <c r="S240" s="243"/>
      <c r="T240" s="24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45" t="s">
        <v>169</v>
      </c>
      <c r="AU240" s="245" t="s">
        <v>80</v>
      </c>
      <c r="AV240" s="14" t="s">
        <v>80</v>
      </c>
      <c r="AW240" s="14" t="s">
        <v>171</v>
      </c>
      <c r="AX240" s="14" t="s">
        <v>70</v>
      </c>
      <c r="AY240" s="245" t="s">
        <v>158</v>
      </c>
    </row>
    <row r="241" s="14" customFormat="1">
      <c r="A241" s="14"/>
      <c r="B241" s="235"/>
      <c r="C241" s="236"/>
      <c r="D241" s="226" t="s">
        <v>169</v>
      </c>
      <c r="E241" s="237" t="s">
        <v>19</v>
      </c>
      <c r="F241" s="238" t="s">
        <v>1646</v>
      </c>
      <c r="G241" s="236"/>
      <c r="H241" s="239">
        <v>0.029999999999999999</v>
      </c>
      <c r="I241" s="240"/>
      <c r="J241" s="236"/>
      <c r="K241" s="236"/>
      <c r="L241" s="241"/>
      <c r="M241" s="242"/>
      <c r="N241" s="243"/>
      <c r="O241" s="243"/>
      <c r="P241" s="243"/>
      <c r="Q241" s="243"/>
      <c r="R241" s="243"/>
      <c r="S241" s="243"/>
      <c r="T241" s="24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45" t="s">
        <v>169</v>
      </c>
      <c r="AU241" s="245" t="s">
        <v>80</v>
      </c>
      <c r="AV241" s="14" t="s">
        <v>80</v>
      </c>
      <c r="AW241" s="14" t="s">
        <v>171</v>
      </c>
      <c r="AX241" s="14" t="s">
        <v>70</v>
      </c>
      <c r="AY241" s="245" t="s">
        <v>158</v>
      </c>
    </row>
    <row r="242" s="2" customFormat="1" ht="22.2" customHeight="1">
      <c r="A242" s="40"/>
      <c r="B242" s="41"/>
      <c r="C242" s="206" t="s">
        <v>439</v>
      </c>
      <c r="D242" s="206" t="s">
        <v>160</v>
      </c>
      <c r="E242" s="207" t="s">
        <v>1670</v>
      </c>
      <c r="F242" s="208" t="s">
        <v>1671</v>
      </c>
      <c r="G242" s="209" t="s">
        <v>223</v>
      </c>
      <c r="H242" s="210">
        <v>5.6550000000000002</v>
      </c>
      <c r="I242" s="211"/>
      <c r="J242" s="212">
        <f>ROUND(I242*H242,2)</f>
        <v>0</v>
      </c>
      <c r="K242" s="208" t="s">
        <v>164</v>
      </c>
      <c r="L242" s="46"/>
      <c r="M242" s="213" t="s">
        <v>19</v>
      </c>
      <c r="N242" s="214" t="s">
        <v>41</v>
      </c>
      <c r="O242" s="86"/>
      <c r="P242" s="215">
        <f>O242*H242</f>
        <v>0</v>
      </c>
      <c r="Q242" s="215">
        <v>0.37678</v>
      </c>
      <c r="R242" s="215">
        <f>Q242*H242</f>
        <v>2.1306909000000003</v>
      </c>
      <c r="S242" s="215">
        <v>0</v>
      </c>
      <c r="T242" s="216">
        <f>S242*H242</f>
        <v>0</v>
      </c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R242" s="217" t="s">
        <v>165</v>
      </c>
      <c r="AT242" s="217" t="s">
        <v>160</v>
      </c>
      <c r="AU242" s="217" t="s">
        <v>80</v>
      </c>
      <c r="AY242" s="19" t="s">
        <v>158</v>
      </c>
      <c r="BE242" s="218">
        <f>IF(N242="základní",J242,0)</f>
        <v>0</v>
      </c>
      <c r="BF242" s="218">
        <f>IF(N242="snížená",J242,0)</f>
        <v>0</v>
      </c>
      <c r="BG242" s="218">
        <f>IF(N242="zákl. přenesená",J242,0)</f>
        <v>0</v>
      </c>
      <c r="BH242" s="218">
        <f>IF(N242="sníž. přenesená",J242,0)</f>
        <v>0</v>
      </c>
      <c r="BI242" s="218">
        <f>IF(N242="nulová",J242,0)</f>
        <v>0</v>
      </c>
      <c r="BJ242" s="19" t="s">
        <v>78</v>
      </c>
      <c r="BK242" s="218">
        <f>ROUND(I242*H242,2)</f>
        <v>0</v>
      </c>
      <c r="BL242" s="19" t="s">
        <v>165</v>
      </c>
      <c r="BM242" s="217" t="s">
        <v>1672</v>
      </c>
    </row>
    <row r="243" s="2" customFormat="1">
      <c r="A243" s="40"/>
      <c r="B243" s="41"/>
      <c r="C243" s="42"/>
      <c r="D243" s="219" t="s">
        <v>167</v>
      </c>
      <c r="E243" s="42"/>
      <c r="F243" s="220" t="s">
        <v>1673</v>
      </c>
      <c r="G243" s="42"/>
      <c r="H243" s="42"/>
      <c r="I243" s="221"/>
      <c r="J243" s="42"/>
      <c r="K243" s="42"/>
      <c r="L243" s="46"/>
      <c r="M243" s="222"/>
      <c r="N243" s="223"/>
      <c r="O243" s="86"/>
      <c r="P243" s="86"/>
      <c r="Q243" s="86"/>
      <c r="R243" s="86"/>
      <c r="S243" s="86"/>
      <c r="T243" s="87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T243" s="19" t="s">
        <v>167</v>
      </c>
      <c r="AU243" s="19" t="s">
        <v>80</v>
      </c>
    </row>
    <row r="244" s="14" customFormat="1">
      <c r="A244" s="14"/>
      <c r="B244" s="235"/>
      <c r="C244" s="236"/>
      <c r="D244" s="226" t="s">
        <v>169</v>
      </c>
      <c r="E244" s="237" t="s">
        <v>19</v>
      </c>
      <c r="F244" s="238" t="s">
        <v>1674</v>
      </c>
      <c r="G244" s="236"/>
      <c r="H244" s="239">
        <v>5.6544999999999996</v>
      </c>
      <c r="I244" s="240"/>
      <c r="J244" s="236"/>
      <c r="K244" s="236"/>
      <c r="L244" s="241"/>
      <c r="M244" s="242"/>
      <c r="N244" s="243"/>
      <c r="O244" s="243"/>
      <c r="P244" s="243"/>
      <c r="Q244" s="243"/>
      <c r="R244" s="243"/>
      <c r="S244" s="243"/>
      <c r="T244" s="24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45" t="s">
        <v>169</v>
      </c>
      <c r="AU244" s="245" t="s">
        <v>80</v>
      </c>
      <c r="AV244" s="14" t="s">
        <v>80</v>
      </c>
      <c r="AW244" s="14" t="s">
        <v>171</v>
      </c>
      <c r="AX244" s="14" t="s">
        <v>70</v>
      </c>
      <c r="AY244" s="245" t="s">
        <v>158</v>
      </c>
    </row>
    <row r="245" s="12" customFormat="1" ht="22.8" customHeight="1">
      <c r="A245" s="12"/>
      <c r="B245" s="190"/>
      <c r="C245" s="191"/>
      <c r="D245" s="192" t="s">
        <v>69</v>
      </c>
      <c r="E245" s="204" t="s">
        <v>178</v>
      </c>
      <c r="F245" s="204" t="s">
        <v>457</v>
      </c>
      <c r="G245" s="191"/>
      <c r="H245" s="191"/>
      <c r="I245" s="194"/>
      <c r="J245" s="205">
        <f>BK245</f>
        <v>0</v>
      </c>
      <c r="K245" s="191"/>
      <c r="L245" s="196"/>
      <c r="M245" s="197"/>
      <c r="N245" s="198"/>
      <c r="O245" s="198"/>
      <c r="P245" s="199">
        <f>SUM(P246:P248)</f>
        <v>0</v>
      </c>
      <c r="Q245" s="198"/>
      <c r="R245" s="199">
        <f>SUM(R246:R248)</f>
        <v>0</v>
      </c>
      <c r="S245" s="198"/>
      <c r="T245" s="200">
        <f>SUM(T246:T248)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01" t="s">
        <v>78</v>
      </c>
      <c r="AT245" s="202" t="s">
        <v>69</v>
      </c>
      <c r="AU245" s="202" t="s">
        <v>78</v>
      </c>
      <c r="AY245" s="201" t="s">
        <v>158</v>
      </c>
      <c r="BK245" s="203">
        <f>SUM(BK246:BK248)</f>
        <v>0</v>
      </c>
    </row>
    <row r="246" s="2" customFormat="1" ht="22.2" customHeight="1">
      <c r="A246" s="40"/>
      <c r="B246" s="41"/>
      <c r="C246" s="206" t="s">
        <v>445</v>
      </c>
      <c r="D246" s="206" t="s">
        <v>160</v>
      </c>
      <c r="E246" s="207" t="s">
        <v>1675</v>
      </c>
      <c r="F246" s="208" t="s">
        <v>1676</v>
      </c>
      <c r="G246" s="209" t="s">
        <v>1677</v>
      </c>
      <c r="H246" s="210">
        <v>1</v>
      </c>
      <c r="I246" s="211"/>
      <c r="J246" s="212">
        <f>ROUND(I246*H246,2)</f>
        <v>0</v>
      </c>
      <c r="K246" s="208" t="s">
        <v>19</v>
      </c>
      <c r="L246" s="46"/>
      <c r="M246" s="213" t="s">
        <v>19</v>
      </c>
      <c r="N246" s="214" t="s">
        <v>41</v>
      </c>
      <c r="O246" s="86"/>
      <c r="P246" s="215">
        <f>O246*H246</f>
        <v>0</v>
      </c>
      <c r="Q246" s="215">
        <v>0</v>
      </c>
      <c r="R246" s="215">
        <f>Q246*H246</f>
        <v>0</v>
      </c>
      <c r="S246" s="215">
        <v>0</v>
      </c>
      <c r="T246" s="216">
        <f>S246*H246</f>
        <v>0</v>
      </c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R246" s="217" t="s">
        <v>165</v>
      </c>
      <c r="AT246" s="217" t="s">
        <v>160</v>
      </c>
      <c r="AU246" s="217" t="s">
        <v>80</v>
      </c>
      <c r="AY246" s="19" t="s">
        <v>158</v>
      </c>
      <c r="BE246" s="218">
        <f>IF(N246="základní",J246,0)</f>
        <v>0</v>
      </c>
      <c r="BF246" s="218">
        <f>IF(N246="snížená",J246,0)</f>
        <v>0</v>
      </c>
      <c r="BG246" s="218">
        <f>IF(N246="zákl. přenesená",J246,0)</f>
        <v>0</v>
      </c>
      <c r="BH246" s="218">
        <f>IF(N246="sníž. přenesená",J246,0)</f>
        <v>0</v>
      </c>
      <c r="BI246" s="218">
        <f>IF(N246="nulová",J246,0)</f>
        <v>0</v>
      </c>
      <c r="BJ246" s="19" t="s">
        <v>78</v>
      </c>
      <c r="BK246" s="218">
        <f>ROUND(I246*H246,2)</f>
        <v>0</v>
      </c>
      <c r="BL246" s="19" t="s">
        <v>165</v>
      </c>
      <c r="BM246" s="217" t="s">
        <v>1678</v>
      </c>
    </row>
    <row r="247" s="2" customFormat="1">
      <c r="A247" s="40"/>
      <c r="B247" s="41"/>
      <c r="C247" s="42"/>
      <c r="D247" s="226" t="s">
        <v>1476</v>
      </c>
      <c r="E247" s="42"/>
      <c r="F247" s="271" t="s">
        <v>1679</v>
      </c>
      <c r="G247" s="42"/>
      <c r="H247" s="42"/>
      <c r="I247" s="221"/>
      <c r="J247" s="42"/>
      <c r="K247" s="42"/>
      <c r="L247" s="46"/>
      <c r="M247" s="222"/>
      <c r="N247" s="223"/>
      <c r="O247" s="86"/>
      <c r="P247" s="86"/>
      <c r="Q247" s="86"/>
      <c r="R247" s="86"/>
      <c r="S247" s="86"/>
      <c r="T247" s="87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T247" s="19" t="s">
        <v>1476</v>
      </c>
      <c r="AU247" s="19" t="s">
        <v>80</v>
      </c>
    </row>
    <row r="248" s="2" customFormat="1" ht="19.8" customHeight="1">
      <c r="A248" s="40"/>
      <c r="B248" s="41"/>
      <c r="C248" s="206" t="s">
        <v>452</v>
      </c>
      <c r="D248" s="206" t="s">
        <v>160</v>
      </c>
      <c r="E248" s="207" t="s">
        <v>1680</v>
      </c>
      <c r="F248" s="208" t="s">
        <v>1681</v>
      </c>
      <c r="G248" s="209" t="s">
        <v>1677</v>
      </c>
      <c r="H248" s="210">
        <v>1</v>
      </c>
      <c r="I248" s="211"/>
      <c r="J248" s="212">
        <f>ROUND(I248*H248,2)</f>
        <v>0</v>
      </c>
      <c r="K248" s="208" t="s">
        <v>19</v>
      </c>
      <c r="L248" s="46"/>
      <c r="M248" s="213" t="s">
        <v>19</v>
      </c>
      <c r="N248" s="214" t="s">
        <v>41</v>
      </c>
      <c r="O248" s="86"/>
      <c r="P248" s="215">
        <f>O248*H248</f>
        <v>0</v>
      </c>
      <c r="Q248" s="215">
        <v>0</v>
      </c>
      <c r="R248" s="215">
        <f>Q248*H248</f>
        <v>0</v>
      </c>
      <c r="S248" s="215">
        <v>0</v>
      </c>
      <c r="T248" s="216">
        <f>S248*H248</f>
        <v>0</v>
      </c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R248" s="217" t="s">
        <v>165</v>
      </c>
      <c r="AT248" s="217" t="s">
        <v>160</v>
      </c>
      <c r="AU248" s="217" t="s">
        <v>80</v>
      </c>
      <c r="AY248" s="19" t="s">
        <v>158</v>
      </c>
      <c r="BE248" s="218">
        <f>IF(N248="základní",J248,0)</f>
        <v>0</v>
      </c>
      <c r="BF248" s="218">
        <f>IF(N248="snížená",J248,0)</f>
        <v>0</v>
      </c>
      <c r="BG248" s="218">
        <f>IF(N248="zákl. přenesená",J248,0)</f>
        <v>0</v>
      </c>
      <c r="BH248" s="218">
        <f>IF(N248="sníž. přenesená",J248,0)</f>
        <v>0</v>
      </c>
      <c r="BI248" s="218">
        <f>IF(N248="nulová",J248,0)</f>
        <v>0</v>
      </c>
      <c r="BJ248" s="19" t="s">
        <v>78</v>
      </c>
      <c r="BK248" s="218">
        <f>ROUND(I248*H248,2)</f>
        <v>0</v>
      </c>
      <c r="BL248" s="19" t="s">
        <v>165</v>
      </c>
      <c r="BM248" s="217" t="s">
        <v>1682</v>
      </c>
    </row>
    <row r="249" s="12" customFormat="1" ht="22.8" customHeight="1">
      <c r="A249" s="12"/>
      <c r="B249" s="190"/>
      <c r="C249" s="191"/>
      <c r="D249" s="192" t="s">
        <v>69</v>
      </c>
      <c r="E249" s="204" t="s">
        <v>165</v>
      </c>
      <c r="F249" s="204" t="s">
        <v>471</v>
      </c>
      <c r="G249" s="191"/>
      <c r="H249" s="191"/>
      <c r="I249" s="194"/>
      <c r="J249" s="205">
        <f>BK249</f>
        <v>0</v>
      </c>
      <c r="K249" s="191"/>
      <c r="L249" s="196"/>
      <c r="M249" s="197"/>
      <c r="N249" s="198"/>
      <c r="O249" s="198"/>
      <c r="P249" s="199">
        <f>SUM(P250:P272)</f>
        <v>0</v>
      </c>
      <c r="Q249" s="198"/>
      <c r="R249" s="199">
        <f>SUM(R250:R272)</f>
        <v>20.740220260000001</v>
      </c>
      <c r="S249" s="198"/>
      <c r="T249" s="200">
        <f>SUM(T250:T272)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01" t="s">
        <v>78</v>
      </c>
      <c r="AT249" s="202" t="s">
        <v>69</v>
      </c>
      <c r="AU249" s="202" t="s">
        <v>78</v>
      </c>
      <c r="AY249" s="201" t="s">
        <v>158</v>
      </c>
      <c r="BK249" s="203">
        <f>SUM(BK250:BK272)</f>
        <v>0</v>
      </c>
    </row>
    <row r="250" s="2" customFormat="1" ht="22.2" customHeight="1">
      <c r="A250" s="40"/>
      <c r="B250" s="41"/>
      <c r="C250" s="206" t="s">
        <v>458</v>
      </c>
      <c r="D250" s="206" t="s">
        <v>160</v>
      </c>
      <c r="E250" s="207" t="s">
        <v>1683</v>
      </c>
      <c r="F250" s="208" t="s">
        <v>1684</v>
      </c>
      <c r="G250" s="209" t="s">
        <v>234</v>
      </c>
      <c r="H250" s="210">
        <v>3.2400000000000002</v>
      </c>
      <c r="I250" s="211"/>
      <c r="J250" s="212">
        <f>ROUND(I250*H250,2)</f>
        <v>0</v>
      </c>
      <c r="K250" s="208" t="s">
        <v>164</v>
      </c>
      <c r="L250" s="46"/>
      <c r="M250" s="213" t="s">
        <v>19</v>
      </c>
      <c r="N250" s="214" t="s">
        <v>41</v>
      </c>
      <c r="O250" s="86"/>
      <c r="P250" s="215">
        <f>O250*H250</f>
        <v>0</v>
      </c>
      <c r="Q250" s="215">
        <v>2.5020099999999998</v>
      </c>
      <c r="R250" s="215">
        <f>Q250*H250</f>
        <v>8.1065123999999997</v>
      </c>
      <c r="S250" s="215">
        <v>0</v>
      </c>
      <c r="T250" s="216">
        <f>S250*H250</f>
        <v>0</v>
      </c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R250" s="217" t="s">
        <v>165</v>
      </c>
      <c r="AT250" s="217" t="s">
        <v>160</v>
      </c>
      <c r="AU250" s="217" t="s">
        <v>80</v>
      </c>
      <c r="AY250" s="19" t="s">
        <v>158</v>
      </c>
      <c r="BE250" s="218">
        <f>IF(N250="základní",J250,0)</f>
        <v>0</v>
      </c>
      <c r="BF250" s="218">
        <f>IF(N250="snížená",J250,0)</f>
        <v>0</v>
      </c>
      <c r="BG250" s="218">
        <f>IF(N250="zákl. přenesená",J250,0)</f>
        <v>0</v>
      </c>
      <c r="BH250" s="218">
        <f>IF(N250="sníž. přenesená",J250,0)</f>
        <v>0</v>
      </c>
      <c r="BI250" s="218">
        <f>IF(N250="nulová",J250,0)</f>
        <v>0</v>
      </c>
      <c r="BJ250" s="19" t="s">
        <v>78</v>
      </c>
      <c r="BK250" s="218">
        <f>ROUND(I250*H250,2)</f>
        <v>0</v>
      </c>
      <c r="BL250" s="19" t="s">
        <v>165</v>
      </c>
      <c r="BM250" s="217" t="s">
        <v>1685</v>
      </c>
    </row>
    <row r="251" s="2" customFormat="1">
      <c r="A251" s="40"/>
      <c r="B251" s="41"/>
      <c r="C251" s="42"/>
      <c r="D251" s="219" t="s">
        <v>167</v>
      </c>
      <c r="E251" s="42"/>
      <c r="F251" s="220" t="s">
        <v>1686</v>
      </c>
      <c r="G251" s="42"/>
      <c r="H251" s="42"/>
      <c r="I251" s="221"/>
      <c r="J251" s="42"/>
      <c r="K251" s="42"/>
      <c r="L251" s="46"/>
      <c r="M251" s="222"/>
      <c r="N251" s="223"/>
      <c r="O251" s="86"/>
      <c r="P251" s="86"/>
      <c r="Q251" s="86"/>
      <c r="R251" s="86"/>
      <c r="S251" s="86"/>
      <c r="T251" s="87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T251" s="19" t="s">
        <v>167</v>
      </c>
      <c r="AU251" s="19" t="s">
        <v>80</v>
      </c>
    </row>
    <row r="252" s="2" customFormat="1">
      <c r="A252" s="40"/>
      <c r="B252" s="41"/>
      <c r="C252" s="42"/>
      <c r="D252" s="226" t="s">
        <v>1476</v>
      </c>
      <c r="E252" s="42"/>
      <c r="F252" s="271" t="s">
        <v>1624</v>
      </c>
      <c r="G252" s="42"/>
      <c r="H252" s="42"/>
      <c r="I252" s="221"/>
      <c r="J252" s="42"/>
      <c r="K252" s="42"/>
      <c r="L252" s="46"/>
      <c r="M252" s="222"/>
      <c r="N252" s="223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1476</v>
      </c>
      <c r="AU252" s="19" t="s">
        <v>80</v>
      </c>
    </row>
    <row r="253" s="14" customFormat="1">
      <c r="A253" s="14"/>
      <c r="B253" s="235"/>
      <c r="C253" s="236"/>
      <c r="D253" s="226" t="s">
        <v>169</v>
      </c>
      <c r="E253" s="237" t="s">
        <v>19</v>
      </c>
      <c r="F253" s="238" t="s">
        <v>1687</v>
      </c>
      <c r="G253" s="236"/>
      <c r="H253" s="239">
        <v>3.2400000000000002</v>
      </c>
      <c r="I253" s="240"/>
      <c r="J253" s="236"/>
      <c r="K253" s="236"/>
      <c r="L253" s="241"/>
      <c r="M253" s="242"/>
      <c r="N253" s="243"/>
      <c r="O253" s="243"/>
      <c r="P253" s="243"/>
      <c r="Q253" s="243"/>
      <c r="R253" s="243"/>
      <c r="S253" s="243"/>
      <c r="T253" s="24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45" t="s">
        <v>169</v>
      </c>
      <c r="AU253" s="245" t="s">
        <v>80</v>
      </c>
      <c r="AV253" s="14" t="s">
        <v>80</v>
      </c>
      <c r="AW253" s="14" t="s">
        <v>171</v>
      </c>
      <c r="AX253" s="14" t="s">
        <v>70</v>
      </c>
      <c r="AY253" s="245" t="s">
        <v>158</v>
      </c>
    </row>
    <row r="254" s="2" customFormat="1" ht="19.8" customHeight="1">
      <c r="A254" s="40"/>
      <c r="B254" s="41"/>
      <c r="C254" s="206" t="s">
        <v>472</v>
      </c>
      <c r="D254" s="206" t="s">
        <v>160</v>
      </c>
      <c r="E254" s="207" t="s">
        <v>1688</v>
      </c>
      <c r="F254" s="208" t="s">
        <v>1689</v>
      </c>
      <c r="G254" s="209" t="s">
        <v>223</v>
      </c>
      <c r="H254" s="210">
        <v>15.48</v>
      </c>
      <c r="I254" s="211"/>
      <c r="J254" s="212">
        <f>ROUND(I254*H254,2)</f>
        <v>0</v>
      </c>
      <c r="K254" s="208" t="s">
        <v>164</v>
      </c>
      <c r="L254" s="46"/>
      <c r="M254" s="213" t="s">
        <v>19</v>
      </c>
      <c r="N254" s="214" t="s">
        <v>41</v>
      </c>
      <c r="O254" s="86"/>
      <c r="P254" s="215">
        <f>O254*H254</f>
        <v>0</v>
      </c>
      <c r="Q254" s="215">
        <v>0.0055199999999999997</v>
      </c>
      <c r="R254" s="215">
        <f>Q254*H254</f>
        <v>0.085449600000000001</v>
      </c>
      <c r="S254" s="215">
        <v>0</v>
      </c>
      <c r="T254" s="216">
        <f>S254*H254</f>
        <v>0</v>
      </c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R254" s="217" t="s">
        <v>165</v>
      </c>
      <c r="AT254" s="217" t="s">
        <v>160</v>
      </c>
      <c r="AU254" s="217" t="s">
        <v>80</v>
      </c>
      <c r="AY254" s="19" t="s">
        <v>158</v>
      </c>
      <c r="BE254" s="218">
        <f>IF(N254="základní",J254,0)</f>
        <v>0</v>
      </c>
      <c r="BF254" s="218">
        <f>IF(N254="snížená",J254,0)</f>
        <v>0</v>
      </c>
      <c r="BG254" s="218">
        <f>IF(N254="zákl. přenesená",J254,0)</f>
        <v>0</v>
      </c>
      <c r="BH254" s="218">
        <f>IF(N254="sníž. přenesená",J254,0)</f>
        <v>0</v>
      </c>
      <c r="BI254" s="218">
        <f>IF(N254="nulová",J254,0)</f>
        <v>0</v>
      </c>
      <c r="BJ254" s="19" t="s">
        <v>78</v>
      </c>
      <c r="BK254" s="218">
        <f>ROUND(I254*H254,2)</f>
        <v>0</v>
      </c>
      <c r="BL254" s="19" t="s">
        <v>165</v>
      </c>
      <c r="BM254" s="217" t="s">
        <v>1690</v>
      </c>
    </row>
    <row r="255" s="2" customFormat="1">
      <c r="A255" s="40"/>
      <c r="B255" s="41"/>
      <c r="C255" s="42"/>
      <c r="D255" s="219" t="s">
        <v>167</v>
      </c>
      <c r="E255" s="42"/>
      <c r="F255" s="220" t="s">
        <v>1691</v>
      </c>
      <c r="G255" s="42"/>
      <c r="H255" s="42"/>
      <c r="I255" s="221"/>
      <c r="J255" s="42"/>
      <c r="K255" s="42"/>
      <c r="L255" s="46"/>
      <c r="M255" s="222"/>
      <c r="N255" s="223"/>
      <c r="O255" s="86"/>
      <c r="P255" s="86"/>
      <c r="Q255" s="86"/>
      <c r="R255" s="86"/>
      <c r="S255" s="86"/>
      <c r="T255" s="87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T255" s="19" t="s">
        <v>167</v>
      </c>
      <c r="AU255" s="19" t="s">
        <v>80</v>
      </c>
    </row>
    <row r="256" s="14" customFormat="1">
      <c r="A256" s="14"/>
      <c r="B256" s="235"/>
      <c r="C256" s="236"/>
      <c r="D256" s="226" t="s">
        <v>169</v>
      </c>
      <c r="E256" s="237" t="s">
        <v>19</v>
      </c>
      <c r="F256" s="238" t="s">
        <v>1692</v>
      </c>
      <c r="G256" s="236"/>
      <c r="H256" s="239">
        <v>8.8800000000000008</v>
      </c>
      <c r="I256" s="240"/>
      <c r="J256" s="236"/>
      <c r="K256" s="236"/>
      <c r="L256" s="241"/>
      <c r="M256" s="242"/>
      <c r="N256" s="243"/>
      <c r="O256" s="243"/>
      <c r="P256" s="243"/>
      <c r="Q256" s="243"/>
      <c r="R256" s="243"/>
      <c r="S256" s="243"/>
      <c r="T256" s="24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45" t="s">
        <v>169</v>
      </c>
      <c r="AU256" s="245" t="s">
        <v>80</v>
      </c>
      <c r="AV256" s="14" t="s">
        <v>80</v>
      </c>
      <c r="AW256" s="14" t="s">
        <v>171</v>
      </c>
      <c r="AX256" s="14" t="s">
        <v>70</v>
      </c>
      <c r="AY256" s="245" t="s">
        <v>158</v>
      </c>
    </row>
    <row r="257" s="14" customFormat="1">
      <c r="A257" s="14"/>
      <c r="B257" s="235"/>
      <c r="C257" s="236"/>
      <c r="D257" s="226" t="s">
        <v>169</v>
      </c>
      <c r="E257" s="237" t="s">
        <v>19</v>
      </c>
      <c r="F257" s="238" t="s">
        <v>1693</v>
      </c>
      <c r="G257" s="236"/>
      <c r="H257" s="239">
        <v>6.5999999999999988</v>
      </c>
      <c r="I257" s="240"/>
      <c r="J257" s="236"/>
      <c r="K257" s="236"/>
      <c r="L257" s="241"/>
      <c r="M257" s="242"/>
      <c r="N257" s="243"/>
      <c r="O257" s="243"/>
      <c r="P257" s="243"/>
      <c r="Q257" s="243"/>
      <c r="R257" s="243"/>
      <c r="S257" s="243"/>
      <c r="T257" s="24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45" t="s">
        <v>169</v>
      </c>
      <c r="AU257" s="245" t="s">
        <v>80</v>
      </c>
      <c r="AV257" s="14" t="s">
        <v>80</v>
      </c>
      <c r="AW257" s="14" t="s">
        <v>171</v>
      </c>
      <c r="AX257" s="14" t="s">
        <v>70</v>
      </c>
      <c r="AY257" s="245" t="s">
        <v>158</v>
      </c>
    </row>
    <row r="258" s="2" customFormat="1" ht="19.8" customHeight="1">
      <c r="A258" s="40"/>
      <c r="B258" s="41"/>
      <c r="C258" s="206" t="s">
        <v>483</v>
      </c>
      <c r="D258" s="206" t="s">
        <v>160</v>
      </c>
      <c r="E258" s="207" t="s">
        <v>1694</v>
      </c>
      <c r="F258" s="208" t="s">
        <v>1695</v>
      </c>
      <c r="G258" s="209" t="s">
        <v>223</v>
      </c>
      <c r="H258" s="210">
        <v>15.48</v>
      </c>
      <c r="I258" s="211"/>
      <c r="J258" s="212">
        <f>ROUND(I258*H258,2)</f>
        <v>0</v>
      </c>
      <c r="K258" s="208" t="s">
        <v>164</v>
      </c>
      <c r="L258" s="46"/>
      <c r="M258" s="213" t="s">
        <v>19</v>
      </c>
      <c r="N258" s="214" t="s">
        <v>41</v>
      </c>
      <c r="O258" s="86"/>
      <c r="P258" s="215">
        <f>O258*H258</f>
        <v>0</v>
      </c>
      <c r="Q258" s="215">
        <v>0</v>
      </c>
      <c r="R258" s="215">
        <f>Q258*H258</f>
        <v>0</v>
      </c>
      <c r="S258" s="215">
        <v>0</v>
      </c>
      <c r="T258" s="216">
        <f>S258*H258</f>
        <v>0</v>
      </c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R258" s="217" t="s">
        <v>165</v>
      </c>
      <c r="AT258" s="217" t="s">
        <v>160</v>
      </c>
      <c r="AU258" s="217" t="s">
        <v>80</v>
      </c>
      <c r="AY258" s="19" t="s">
        <v>158</v>
      </c>
      <c r="BE258" s="218">
        <f>IF(N258="základní",J258,0)</f>
        <v>0</v>
      </c>
      <c r="BF258" s="218">
        <f>IF(N258="snížená",J258,0)</f>
        <v>0</v>
      </c>
      <c r="BG258" s="218">
        <f>IF(N258="zákl. přenesená",J258,0)</f>
        <v>0</v>
      </c>
      <c r="BH258" s="218">
        <f>IF(N258="sníž. přenesená",J258,0)</f>
        <v>0</v>
      </c>
      <c r="BI258" s="218">
        <f>IF(N258="nulová",J258,0)</f>
        <v>0</v>
      </c>
      <c r="BJ258" s="19" t="s">
        <v>78</v>
      </c>
      <c r="BK258" s="218">
        <f>ROUND(I258*H258,2)</f>
        <v>0</v>
      </c>
      <c r="BL258" s="19" t="s">
        <v>165</v>
      </c>
      <c r="BM258" s="217" t="s">
        <v>1696</v>
      </c>
    </row>
    <row r="259" s="2" customFormat="1">
      <c r="A259" s="40"/>
      <c r="B259" s="41"/>
      <c r="C259" s="42"/>
      <c r="D259" s="219" t="s">
        <v>167</v>
      </c>
      <c r="E259" s="42"/>
      <c r="F259" s="220" t="s">
        <v>1697</v>
      </c>
      <c r="G259" s="42"/>
      <c r="H259" s="42"/>
      <c r="I259" s="221"/>
      <c r="J259" s="42"/>
      <c r="K259" s="42"/>
      <c r="L259" s="46"/>
      <c r="M259" s="222"/>
      <c r="N259" s="223"/>
      <c r="O259" s="86"/>
      <c r="P259" s="86"/>
      <c r="Q259" s="86"/>
      <c r="R259" s="86"/>
      <c r="S259" s="86"/>
      <c r="T259" s="87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T259" s="19" t="s">
        <v>167</v>
      </c>
      <c r="AU259" s="19" t="s">
        <v>80</v>
      </c>
    </row>
    <row r="260" s="2" customFormat="1" ht="22.2" customHeight="1">
      <c r="A260" s="40"/>
      <c r="B260" s="41"/>
      <c r="C260" s="206" t="s">
        <v>492</v>
      </c>
      <c r="D260" s="206" t="s">
        <v>160</v>
      </c>
      <c r="E260" s="207" t="s">
        <v>1698</v>
      </c>
      <c r="F260" s="208" t="s">
        <v>1699</v>
      </c>
      <c r="G260" s="209" t="s">
        <v>223</v>
      </c>
      <c r="H260" s="210">
        <v>6.5999999999999996</v>
      </c>
      <c r="I260" s="211"/>
      <c r="J260" s="212">
        <f>ROUND(I260*H260,2)</f>
        <v>0</v>
      </c>
      <c r="K260" s="208" t="s">
        <v>164</v>
      </c>
      <c r="L260" s="46"/>
      <c r="M260" s="213" t="s">
        <v>19</v>
      </c>
      <c r="N260" s="214" t="s">
        <v>41</v>
      </c>
      <c r="O260" s="86"/>
      <c r="P260" s="215">
        <f>O260*H260</f>
        <v>0</v>
      </c>
      <c r="Q260" s="215">
        <v>0.00088000000000000003</v>
      </c>
      <c r="R260" s="215">
        <f>Q260*H260</f>
        <v>0.0058079999999999998</v>
      </c>
      <c r="S260" s="215">
        <v>0</v>
      </c>
      <c r="T260" s="216">
        <f>S260*H260</f>
        <v>0</v>
      </c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R260" s="217" t="s">
        <v>165</v>
      </c>
      <c r="AT260" s="217" t="s">
        <v>160</v>
      </c>
      <c r="AU260" s="217" t="s">
        <v>80</v>
      </c>
      <c r="AY260" s="19" t="s">
        <v>158</v>
      </c>
      <c r="BE260" s="218">
        <f>IF(N260="základní",J260,0)</f>
        <v>0</v>
      </c>
      <c r="BF260" s="218">
        <f>IF(N260="snížená",J260,0)</f>
        <v>0</v>
      </c>
      <c r="BG260" s="218">
        <f>IF(N260="zákl. přenesená",J260,0)</f>
        <v>0</v>
      </c>
      <c r="BH260" s="218">
        <f>IF(N260="sníž. přenesená",J260,0)</f>
        <v>0</v>
      </c>
      <c r="BI260" s="218">
        <f>IF(N260="nulová",J260,0)</f>
        <v>0</v>
      </c>
      <c r="BJ260" s="19" t="s">
        <v>78</v>
      </c>
      <c r="BK260" s="218">
        <f>ROUND(I260*H260,2)</f>
        <v>0</v>
      </c>
      <c r="BL260" s="19" t="s">
        <v>165</v>
      </c>
      <c r="BM260" s="217" t="s">
        <v>1700</v>
      </c>
    </row>
    <row r="261" s="2" customFormat="1">
      <c r="A261" s="40"/>
      <c r="B261" s="41"/>
      <c r="C261" s="42"/>
      <c r="D261" s="219" t="s">
        <v>167</v>
      </c>
      <c r="E261" s="42"/>
      <c r="F261" s="220" t="s">
        <v>1701</v>
      </c>
      <c r="G261" s="42"/>
      <c r="H261" s="42"/>
      <c r="I261" s="221"/>
      <c r="J261" s="42"/>
      <c r="K261" s="42"/>
      <c r="L261" s="46"/>
      <c r="M261" s="222"/>
      <c r="N261" s="223"/>
      <c r="O261" s="86"/>
      <c r="P261" s="86"/>
      <c r="Q261" s="86"/>
      <c r="R261" s="86"/>
      <c r="S261" s="86"/>
      <c r="T261" s="87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T261" s="19" t="s">
        <v>167</v>
      </c>
      <c r="AU261" s="19" t="s">
        <v>80</v>
      </c>
    </row>
    <row r="262" s="13" customFormat="1">
      <c r="A262" s="13"/>
      <c r="B262" s="224"/>
      <c r="C262" s="225"/>
      <c r="D262" s="226" t="s">
        <v>169</v>
      </c>
      <c r="E262" s="227" t="s">
        <v>19</v>
      </c>
      <c r="F262" s="228" t="s">
        <v>1702</v>
      </c>
      <c r="G262" s="225"/>
      <c r="H262" s="227" t="s">
        <v>19</v>
      </c>
      <c r="I262" s="229"/>
      <c r="J262" s="225"/>
      <c r="K262" s="225"/>
      <c r="L262" s="230"/>
      <c r="M262" s="231"/>
      <c r="N262" s="232"/>
      <c r="O262" s="232"/>
      <c r="P262" s="232"/>
      <c r="Q262" s="232"/>
      <c r="R262" s="232"/>
      <c r="S262" s="232"/>
      <c r="T262" s="23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34" t="s">
        <v>169</v>
      </c>
      <c r="AU262" s="234" t="s">
        <v>80</v>
      </c>
      <c r="AV262" s="13" t="s">
        <v>78</v>
      </c>
      <c r="AW262" s="13" t="s">
        <v>171</v>
      </c>
      <c r="AX262" s="13" t="s">
        <v>70</v>
      </c>
      <c r="AY262" s="234" t="s">
        <v>158</v>
      </c>
    </row>
    <row r="263" s="14" customFormat="1">
      <c r="A263" s="14"/>
      <c r="B263" s="235"/>
      <c r="C263" s="236"/>
      <c r="D263" s="226" t="s">
        <v>169</v>
      </c>
      <c r="E263" s="237" t="s">
        <v>19</v>
      </c>
      <c r="F263" s="238" t="s">
        <v>1693</v>
      </c>
      <c r="G263" s="236"/>
      <c r="H263" s="239">
        <v>6.5999999999999988</v>
      </c>
      <c r="I263" s="240"/>
      <c r="J263" s="236"/>
      <c r="K263" s="236"/>
      <c r="L263" s="241"/>
      <c r="M263" s="242"/>
      <c r="N263" s="243"/>
      <c r="O263" s="243"/>
      <c r="P263" s="243"/>
      <c r="Q263" s="243"/>
      <c r="R263" s="243"/>
      <c r="S263" s="243"/>
      <c r="T263" s="24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45" t="s">
        <v>169</v>
      </c>
      <c r="AU263" s="245" t="s">
        <v>80</v>
      </c>
      <c r="AV263" s="14" t="s">
        <v>80</v>
      </c>
      <c r="AW263" s="14" t="s">
        <v>171</v>
      </c>
      <c r="AX263" s="14" t="s">
        <v>70</v>
      </c>
      <c r="AY263" s="245" t="s">
        <v>158</v>
      </c>
    </row>
    <row r="264" s="2" customFormat="1" ht="22.2" customHeight="1">
      <c r="A264" s="40"/>
      <c r="B264" s="41"/>
      <c r="C264" s="206" t="s">
        <v>497</v>
      </c>
      <c r="D264" s="206" t="s">
        <v>160</v>
      </c>
      <c r="E264" s="207" t="s">
        <v>1703</v>
      </c>
      <c r="F264" s="208" t="s">
        <v>1704</v>
      </c>
      <c r="G264" s="209" t="s">
        <v>223</v>
      </c>
      <c r="H264" s="210">
        <v>6.5999999999999996</v>
      </c>
      <c r="I264" s="211"/>
      <c r="J264" s="212">
        <f>ROUND(I264*H264,2)</f>
        <v>0</v>
      </c>
      <c r="K264" s="208" t="s">
        <v>164</v>
      </c>
      <c r="L264" s="46"/>
      <c r="M264" s="213" t="s">
        <v>19</v>
      </c>
      <c r="N264" s="214" t="s">
        <v>41</v>
      </c>
      <c r="O264" s="86"/>
      <c r="P264" s="215">
        <f>O264*H264</f>
        <v>0</v>
      </c>
      <c r="Q264" s="215">
        <v>0</v>
      </c>
      <c r="R264" s="215">
        <f>Q264*H264</f>
        <v>0</v>
      </c>
      <c r="S264" s="215">
        <v>0</v>
      </c>
      <c r="T264" s="216">
        <f>S264*H264</f>
        <v>0</v>
      </c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R264" s="217" t="s">
        <v>165</v>
      </c>
      <c r="AT264" s="217" t="s">
        <v>160</v>
      </c>
      <c r="AU264" s="217" t="s">
        <v>80</v>
      </c>
      <c r="AY264" s="19" t="s">
        <v>158</v>
      </c>
      <c r="BE264" s="218">
        <f>IF(N264="základní",J264,0)</f>
        <v>0</v>
      </c>
      <c r="BF264" s="218">
        <f>IF(N264="snížená",J264,0)</f>
        <v>0</v>
      </c>
      <c r="BG264" s="218">
        <f>IF(N264="zákl. přenesená",J264,0)</f>
        <v>0</v>
      </c>
      <c r="BH264" s="218">
        <f>IF(N264="sníž. přenesená",J264,0)</f>
        <v>0</v>
      </c>
      <c r="BI264" s="218">
        <f>IF(N264="nulová",J264,0)</f>
        <v>0</v>
      </c>
      <c r="BJ264" s="19" t="s">
        <v>78</v>
      </c>
      <c r="BK264" s="218">
        <f>ROUND(I264*H264,2)</f>
        <v>0</v>
      </c>
      <c r="BL264" s="19" t="s">
        <v>165</v>
      </c>
      <c r="BM264" s="217" t="s">
        <v>1705</v>
      </c>
    </row>
    <row r="265" s="2" customFormat="1">
      <c r="A265" s="40"/>
      <c r="B265" s="41"/>
      <c r="C265" s="42"/>
      <c r="D265" s="219" t="s">
        <v>167</v>
      </c>
      <c r="E265" s="42"/>
      <c r="F265" s="220" t="s">
        <v>1706</v>
      </c>
      <c r="G265" s="42"/>
      <c r="H265" s="42"/>
      <c r="I265" s="221"/>
      <c r="J265" s="42"/>
      <c r="K265" s="42"/>
      <c r="L265" s="46"/>
      <c r="M265" s="222"/>
      <c r="N265" s="223"/>
      <c r="O265" s="86"/>
      <c r="P265" s="86"/>
      <c r="Q265" s="86"/>
      <c r="R265" s="86"/>
      <c r="S265" s="86"/>
      <c r="T265" s="87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T265" s="19" t="s">
        <v>167</v>
      </c>
      <c r="AU265" s="19" t="s">
        <v>80</v>
      </c>
    </row>
    <row r="266" s="2" customFormat="1" ht="40.2" customHeight="1">
      <c r="A266" s="40"/>
      <c r="B266" s="41"/>
      <c r="C266" s="206" t="s">
        <v>502</v>
      </c>
      <c r="D266" s="206" t="s">
        <v>160</v>
      </c>
      <c r="E266" s="207" t="s">
        <v>1707</v>
      </c>
      <c r="F266" s="208" t="s">
        <v>1708</v>
      </c>
      <c r="G266" s="209" t="s">
        <v>356</v>
      </c>
      <c r="H266" s="210">
        <v>0.39500000000000002</v>
      </c>
      <c r="I266" s="211"/>
      <c r="J266" s="212">
        <f>ROUND(I266*H266,2)</f>
        <v>0</v>
      </c>
      <c r="K266" s="208" t="s">
        <v>164</v>
      </c>
      <c r="L266" s="46"/>
      <c r="M266" s="213" t="s">
        <v>19</v>
      </c>
      <c r="N266" s="214" t="s">
        <v>41</v>
      </c>
      <c r="O266" s="86"/>
      <c r="P266" s="215">
        <f>O266*H266</f>
        <v>0</v>
      </c>
      <c r="Q266" s="215">
        <v>1.05555</v>
      </c>
      <c r="R266" s="215">
        <f>Q266*H266</f>
        <v>0.41694225000000001</v>
      </c>
      <c r="S266" s="215">
        <v>0</v>
      </c>
      <c r="T266" s="216">
        <f>S266*H266</f>
        <v>0</v>
      </c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R266" s="217" t="s">
        <v>165</v>
      </c>
      <c r="AT266" s="217" t="s">
        <v>160</v>
      </c>
      <c r="AU266" s="217" t="s">
        <v>80</v>
      </c>
      <c r="AY266" s="19" t="s">
        <v>158</v>
      </c>
      <c r="BE266" s="218">
        <f>IF(N266="základní",J266,0)</f>
        <v>0</v>
      </c>
      <c r="BF266" s="218">
        <f>IF(N266="snížená",J266,0)</f>
        <v>0</v>
      </c>
      <c r="BG266" s="218">
        <f>IF(N266="zákl. přenesená",J266,0)</f>
        <v>0</v>
      </c>
      <c r="BH266" s="218">
        <f>IF(N266="sníž. přenesená",J266,0)</f>
        <v>0</v>
      </c>
      <c r="BI266" s="218">
        <f>IF(N266="nulová",J266,0)</f>
        <v>0</v>
      </c>
      <c r="BJ266" s="19" t="s">
        <v>78</v>
      </c>
      <c r="BK266" s="218">
        <f>ROUND(I266*H266,2)</f>
        <v>0</v>
      </c>
      <c r="BL266" s="19" t="s">
        <v>165</v>
      </c>
      <c r="BM266" s="217" t="s">
        <v>1709</v>
      </c>
    </row>
    <row r="267" s="2" customFormat="1">
      <c r="A267" s="40"/>
      <c r="B267" s="41"/>
      <c r="C267" s="42"/>
      <c r="D267" s="219" t="s">
        <v>167</v>
      </c>
      <c r="E267" s="42"/>
      <c r="F267" s="220" t="s">
        <v>1710</v>
      </c>
      <c r="G267" s="42"/>
      <c r="H267" s="42"/>
      <c r="I267" s="221"/>
      <c r="J267" s="42"/>
      <c r="K267" s="42"/>
      <c r="L267" s="46"/>
      <c r="M267" s="222"/>
      <c r="N267" s="223"/>
      <c r="O267" s="86"/>
      <c r="P267" s="86"/>
      <c r="Q267" s="86"/>
      <c r="R267" s="86"/>
      <c r="S267" s="86"/>
      <c r="T267" s="87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T267" s="19" t="s">
        <v>167</v>
      </c>
      <c r="AU267" s="19" t="s">
        <v>80</v>
      </c>
    </row>
    <row r="268" s="13" customFormat="1">
      <c r="A268" s="13"/>
      <c r="B268" s="224"/>
      <c r="C268" s="225"/>
      <c r="D268" s="226" t="s">
        <v>169</v>
      </c>
      <c r="E268" s="227" t="s">
        <v>19</v>
      </c>
      <c r="F268" s="228" t="s">
        <v>1711</v>
      </c>
      <c r="G268" s="225"/>
      <c r="H268" s="227" t="s">
        <v>19</v>
      </c>
      <c r="I268" s="229"/>
      <c r="J268" s="225"/>
      <c r="K268" s="225"/>
      <c r="L268" s="230"/>
      <c r="M268" s="231"/>
      <c r="N268" s="232"/>
      <c r="O268" s="232"/>
      <c r="P268" s="232"/>
      <c r="Q268" s="232"/>
      <c r="R268" s="232"/>
      <c r="S268" s="232"/>
      <c r="T268" s="23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34" t="s">
        <v>169</v>
      </c>
      <c r="AU268" s="234" t="s">
        <v>80</v>
      </c>
      <c r="AV268" s="13" t="s">
        <v>78</v>
      </c>
      <c r="AW268" s="13" t="s">
        <v>171</v>
      </c>
      <c r="AX268" s="13" t="s">
        <v>70</v>
      </c>
      <c r="AY268" s="234" t="s">
        <v>158</v>
      </c>
    </row>
    <row r="269" s="14" customFormat="1">
      <c r="A269" s="14"/>
      <c r="B269" s="235"/>
      <c r="C269" s="236"/>
      <c r="D269" s="226" t="s">
        <v>169</v>
      </c>
      <c r="E269" s="237" t="s">
        <v>19</v>
      </c>
      <c r="F269" s="238" t="s">
        <v>1712</v>
      </c>
      <c r="G269" s="236"/>
      <c r="H269" s="239">
        <v>0.36499999999999999</v>
      </c>
      <c r="I269" s="240"/>
      <c r="J269" s="236"/>
      <c r="K269" s="236"/>
      <c r="L269" s="241"/>
      <c r="M269" s="242"/>
      <c r="N269" s="243"/>
      <c r="O269" s="243"/>
      <c r="P269" s="243"/>
      <c r="Q269" s="243"/>
      <c r="R269" s="243"/>
      <c r="S269" s="243"/>
      <c r="T269" s="24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45" t="s">
        <v>169</v>
      </c>
      <c r="AU269" s="245" t="s">
        <v>80</v>
      </c>
      <c r="AV269" s="14" t="s">
        <v>80</v>
      </c>
      <c r="AW269" s="14" t="s">
        <v>171</v>
      </c>
      <c r="AX269" s="14" t="s">
        <v>70</v>
      </c>
      <c r="AY269" s="245" t="s">
        <v>158</v>
      </c>
    </row>
    <row r="270" s="14" customFormat="1">
      <c r="A270" s="14"/>
      <c r="B270" s="235"/>
      <c r="C270" s="236"/>
      <c r="D270" s="226" t="s">
        <v>169</v>
      </c>
      <c r="E270" s="237" t="s">
        <v>19</v>
      </c>
      <c r="F270" s="238" t="s">
        <v>1646</v>
      </c>
      <c r="G270" s="236"/>
      <c r="H270" s="239">
        <v>0.029999999999999999</v>
      </c>
      <c r="I270" s="240"/>
      <c r="J270" s="236"/>
      <c r="K270" s="236"/>
      <c r="L270" s="241"/>
      <c r="M270" s="242"/>
      <c r="N270" s="243"/>
      <c r="O270" s="243"/>
      <c r="P270" s="243"/>
      <c r="Q270" s="243"/>
      <c r="R270" s="243"/>
      <c r="S270" s="243"/>
      <c r="T270" s="24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45" t="s">
        <v>169</v>
      </c>
      <c r="AU270" s="245" t="s">
        <v>80</v>
      </c>
      <c r="AV270" s="14" t="s">
        <v>80</v>
      </c>
      <c r="AW270" s="14" t="s">
        <v>171</v>
      </c>
      <c r="AX270" s="14" t="s">
        <v>70</v>
      </c>
      <c r="AY270" s="245" t="s">
        <v>158</v>
      </c>
    </row>
    <row r="271" s="2" customFormat="1" ht="14.4" customHeight="1">
      <c r="A271" s="40"/>
      <c r="B271" s="41"/>
      <c r="C271" s="206" t="s">
        <v>467</v>
      </c>
      <c r="D271" s="206" t="s">
        <v>160</v>
      </c>
      <c r="E271" s="207" t="s">
        <v>1713</v>
      </c>
      <c r="F271" s="208" t="s">
        <v>1714</v>
      </c>
      <c r="G271" s="209" t="s">
        <v>234</v>
      </c>
      <c r="H271" s="210">
        <v>6.4130000000000003</v>
      </c>
      <c r="I271" s="211"/>
      <c r="J271" s="212">
        <f>ROUND(I271*H271,2)</f>
        <v>0</v>
      </c>
      <c r="K271" s="208" t="s">
        <v>19</v>
      </c>
      <c r="L271" s="46"/>
      <c r="M271" s="213" t="s">
        <v>19</v>
      </c>
      <c r="N271" s="214" t="s">
        <v>41</v>
      </c>
      <c r="O271" s="86"/>
      <c r="P271" s="215">
        <f>O271*H271</f>
        <v>0</v>
      </c>
      <c r="Q271" s="215">
        <v>1.8907700000000001</v>
      </c>
      <c r="R271" s="215">
        <f>Q271*H271</f>
        <v>12.125508010000001</v>
      </c>
      <c r="S271" s="215">
        <v>0</v>
      </c>
      <c r="T271" s="216">
        <f>S271*H271</f>
        <v>0</v>
      </c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R271" s="217" t="s">
        <v>165</v>
      </c>
      <c r="AT271" s="217" t="s">
        <v>160</v>
      </c>
      <c r="AU271" s="217" t="s">
        <v>80</v>
      </c>
      <c r="AY271" s="19" t="s">
        <v>158</v>
      </c>
      <c r="BE271" s="218">
        <f>IF(N271="základní",J271,0)</f>
        <v>0</v>
      </c>
      <c r="BF271" s="218">
        <f>IF(N271="snížená",J271,0)</f>
        <v>0</v>
      </c>
      <c r="BG271" s="218">
        <f>IF(N271="zákl. přenesená",J271,0)</f>
        <v>0</v>
      </c>
      <c r="BH271" s="218">
        <f>IF(N271="sníž. přenesená",J271,0)</f>
        <v>0</v>
      </c>
      <c r="BI271" s="218">
        <f>IF(N271="nulová",J271,0)</f>
        <v>0</v>
      </c>
      <c r="BJ271" s="19" t="s">
        <v>78</v>
      </c>
      <c r="BK271" s="218">
        <f>ROUND(I271*H271,2)</f>
        <v>0</v>
      </c>
      <c r="BL271" s="19" t="s">
        <v>165</v>
      </c>
      <c r="BM271" s="217" t="s">
        <v>1715</v>
      </c>
    </row>
    <row r="272" s="14" customFormat="1">
      <c r="A272" s="14"/>
      <c r="B272" s="235"/>
      <c r="C272" s="236"/>
      <c r="D272" s="226" t="s">
        <v>169</v>
      </c>
      <c r="E272" s="237" t="s">
        <v>19</v>
      </c>
      <c r="F272" s="238" t="s">
        <v>1597</v>
      </c>
      <c r="G272" s="236"/>
      <c r="H272" s="239">
        <v>6.4125000000000005</v>
      </c>
      <c r="I272" s="240"/>
      <c r="J272" s="236"/>
      <c r="K272" s="236"/>
      <c r="L272" s="241"/>
      <c r="M272" s="242"/>
      <c r="N272" s="243"/>
      <c r="O272" s="243"/>
      <c r="P272" s="243"/>
      <c r="Q272" s="243"/>
      <c r="R272" s="243"/>
      <c r="S272" s="243"/>
      <c r="T272" s="24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45" t="s">
        <v>169</v>
      </c>
      <c r="AU272" s="245" t="s">
        <v>80</v>
      </c>
      <c r="AV272" s="14" t="s">
        <v>80</v>
      </c>
      <c r="AW272" s="14" t="s">
        <v>171</v>
      </c>
      <c r="AX272" s="14" t="s">
        <v>70</v>
      </c>
      <c r="AY272" s="245" t="s">
        <v>158</v>
      </c>
    </row>
    <row r="273" s="12" customFormat="1" ht="22.8" customHeight="1">
      <c r="A273" s="12"/>
      <c r="B273" s="190"/>
      <c r="C273" s="191"/>
      <c r="D273" s="192" t="s">
        <v>69</v>
      </c>
      <c r="E273" s="204" t="s">
        <v>215</v>
      </c>
      <c r="F273" s="204" t="s">
        <v>491</v>
      </c>
      <c r="G273" s="191"/>
      <c r="H273" s="191"/>
      <c r="I273" s="194"/>
      <c r="J273" s="205">
        <f>BK273</f>
        <v>0</v>
      </c>
      <c r="K273" s="191"/>
      <c r="L273" s="196"/>
      <c r="M273" s="197"/>
      <c r="N273" s="198"/>
      <c r="O273" s="198"/>
      <c r="P273" s="199">
        <f>SUM(P274:P292)</f>
        <v>0</v>
      </c>
      <c r="Q273" s="198"/>
      <c r="R273" s="199">
        <f>SUM(R274:R292)</f>
        <v>0.47558</v>
      </c>
      <c r="S273" s="198"/>
      <c r="T273" s="200">
        <f>SUM(T274:T292)</f>
        <v>0</v>
      </c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R273" s="201" t="s">
        <v>78</v>
      </c>
      <c r="AT273" s="202" t="s">
        <v>69</v>
      </c>
      <c r="AU273" s="202" t="s">
        <v>78</v>
      </c>
      <c r="AY273" s="201" t="s">
        <v>158</v>
      </c>
      <c r="BK273" s="203">
        <f>SUM(BK274:BK292)</f>
        <v>0</v>
      </c>
    </row>
    <row r="274" s="2" customFormat="1" ht="22.2" customHeight="1">
      <c r="A274" s="40"/>
      <c r="B274" s="41"/>
      <c r="C274" s="206" t="s">
        <v>513</v>
      </c>
      <c r="D274" s="206" t="s">
        <v>160</v>
      </c>
      <c r="E274" s="207" t="s">
        <v>583</v>
      </c>
      <c r="F274" s="208" t="s">
        <v>1470</v>
      </c>
      <c r="G274" s="209" t="s">
        <v>505</v>
      </c>
      <c r="H274" s="210">
        <v>4</v>
      </c>
      <c r="I274" s="211"/>
      <c r="J274" s="212">
        <f>ROUND(I274*H274,2)</f>
        <v>0</v>
      </c>
      <c r="K274" s="208" t="s">
        <v>164</v>
      </c>
      <c r="L274" s="46"/>
      <c r="M274" s="213" t="s">
        <v>19</v>
      </c>
      <c r="N274" s="214" t="s">
        <v>41</v>
      </c>
      <c r="O274" s="86"/>
      <c r="P274" s="215">
        <f>O274*H274</f>
        <v>0</v>
      </c>
      <c r="Q274" s="215">
        <v>0.089999999999999997</v>
      </c>
      <c r="R274" s="215">
        <f>Q274*H274</f>
        <v>0.35999999999999999</v>
      </c>
      <c r="S274" s="215">
        <v>0</v>
      </c>
      <c r="T274" s="216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17" t="s">
        <v>165</v>
      </c>
      <c r="AT274" s="217" t="s">
        <v>160</v>
      </c>
      <c r="AU274" s="217" t="s">
        <v>80</v>
      </c>
      <c r="AY274" s="19" t="s">
        <v>158</v>
      </c>
      <c r="BE274" s="218">
        <f>IF(N274="základní",J274,0)</f>
        <v>0</v>
      </c>
      <c r="BF274" s="218">
        <f>IF(N274="snížená",J274,0)</f>
        <v>0</v>
      </c>
      <c r="BG274" s="218">
        <f>IF(N274="zákl. přenesená",J274,0)</f>
        <v>0</v>
      </c>
      <c r="BH274" s="218">
        <f>IF(N274="sníž. přenesená",J274,0)</f>
        <v>0</v>
      </c>
      <c r="BI274" s="218">
        <f>IF(N274="nulová",J274,0)</f>
        <v>0</v>
      </c>
      <c r="BJ274" s="19" t="s">
        <v>78</v>
      </c>
      <c r="BK274" s="218">
        <f>ROUND(I274*H274,2)</f>
        <v>0</v>
      </c>
      <c r="BL274" s="19" t="s">
        <v>165</v>
      </c>
      <c r="BM274" s="217" t="s">
        <v>1716</v>
      </c>
    </row>
    <row r="275" s="2" customFormat="1">
      <c r="A275" s="40"/>
      <c r="B275" s="41"/>
      <c r="C275" s="42"/>
      <c r="D275" s="219" t="s">
        <v>167</v>
      </c>
      <c r="E275" s="42"/>
      <c r="F275" s="220" t="s">
        <v>586</v>
      </c>
      <c r="G275" s="42"/>
      <c r="H275" s="42"/>
      <c r="I275" s="221"/>
      <c r="J275" s="42"/>
      <c r="K275" s="42"/>
      <c r="L275" s="46"/>
      <c r="M275" s="222"/>
      <c r="N275" s="223"/>
      <c r="O275" s="86"/>
      <c r="P275" s="86"/>
      <c r="Q275" s="86"/>
      <c r="R275" s="86"/>
      <c r="S275" s="86"/>
      <c r="T275" s="87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167</v>
      </c>
      <c r="AU275" s="19" t="s">
        <v>80</v>
      </c>
    </row>
    <row r="276" s="13" customFormat="1">
      <c r="A276" s="13"/>
      <c r="B276" s="224"/>
      <c r="C276" s="225"/>
      <c r="D276" s="226" t="s">
        <v>169</v>
      </c>
      <c r="E276" s="227" t="s">
        <v>19</v>
      </c>
      <c r="F276" s="228" t="s">
        <v>1717</v>
      </c>
      <c r="G276" s="225"/>
      <c r="H276" s="227" t="s">
        <v>19</v>
      </c>
      <c r="I276" s="229"/>
      <c r="J276" s="225"/>
      <c r="K276" s="225"/>
      <c r="L276" s="230"/>
      <c r="M276" s="231"/>
      <c r="N276" s="232"/>
      <c r="O276" s="232"/>
      <c r="P276" s="232"/>
      <c r="Q276" s="232"/>
      <c r="R276" s="232"/>
      <c r="S276" s="232"/>
      <c r="T276" s="23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34" t="s">
        <v>169</v>
      </c>
      <c r="AU276" s="234" t="s">
        <v>80</v>
      </c>
      <c r="AV276" s="13" t="s">
        <v>78</v>
      </c>
      <c r="AW276" s="13" t="s">
        <v>171</v>
      </c>
      <c r="AX276" s="13" t="s">
        <v>70</v>
      </c>
      <c r="AY276" s="234" t="s">
        <v>158</v>
      </c>
    </row>
    <row r="277" s="14" customFormat="1">
      <c r="A277" s="14"/>
      <c r="B277" s="235"/>
      <c r="C277" s="236"/>
      <c r="D277" s="226" t="s">
        <v>169</v>
      </c>
      <c r="E277" s="237" t="s">
        <v>19</v>
      </c>
      <c r="F277" s="238" t="s">
        <v>1718</v>
      </c>
      <c r="G277" s="236"/>
      <c r="H277" s="239">
        <v>2</v>
      </c>
      <c r="I277" s="240"/>
      <c r="J277" s="236"/>
      <c r="K277" s="236"/>
      <c r="L277" s="241"/>
      <c r="M277" s="242"/>
      <c r="N277" s="243"/>
      <c r="O277" s="243"/>
      <c r="P277" s="243"/>
      <c r="Q277" s="243"/>
      <c r="R277" s="243"/>
      <c r="S277" s="243"/>
      <c r="T277" s="24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45" t="s">
        <v>169</v>
      </c>
      <c r="AU277" s="245" t="s">
        <v>80</v>
      </c>
      <c r="AV277" s="14" t="s">
        <v>80</v>
      </c>
      <c r="AW277" s="14" t="s">
        <v>171</v>
      </c>
      <c r="AX277" s="14" t="s">
        <v>70</v>
      </c>
      <c r="AY277" s="245" t="s">
        <v>158</v>
      </c>
    </row>
    <row r="278" s="14" customFormat="1">
      <c r="A278" s="14"/>
      <c r="B278" s="235"/>
      <c r="C278" s="236"/>
      <c r="D278" s="226" t="s">
        <v>169</v>
      </c>
      <c r="E278" s="237" t="s">
        <v>19</v>
      </c>
      <c r="F278" s="238" t="s">
        <v>1719</v>
      </c>
      <c r="G278" s="236"/>
      <c r="H278" s="239">
        <v>2</v>
      </c>
      <c r="I278" s="240"/>
      <c r="J278" s="236"/>
      <c r="K278" s="236"/>
      <c r="L278" s="241"/>
      <c r="M278" s="242"/>
      <c r="N278" s="243"/>
      <c r="O278" s="243"/>
      <c r="P278" s="243"/>
      <c r="Q278" s="243"/>
      <c r="R278" s="243"/>
      <c r="S278" s="243"/>
      <c r="T278" s="24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45" t="s">
        <v>169</v>
      </c>
      <c r="AU278" s="245" t="s">
        <v>80</v>
      </c>
      <c r="AV278" s="14" t="s">
        <v>80</v>
      </c>
      <c r="AW278" s="14" t="s">
        <v>171</v>
      </c>
      <c r="AX278" s="14" t="s">
        <v>70</v>
      </c>
      <c r="AY278" s="245" t="s">
        <v>158</v>
      </c>
    </row>
    <row r="279" s="2" customFormat="1" ht="14.4" customHeight="1">
      <c r="A279" s="40"/>
      <c r="B279" s="41"/>
      <c r="C279" s="246" t="s">
        <v>520</v>
      </c>
      <c r="D279" s="246" t="s">
        <v>400</v>
      </c>
      <c r="E279" s="247" t="s">
        <v>1720</v>
      </c>
      <c r="F279" s="248" t="s">
        <v>1721</v>
      </c>
      <c r="G279" s="249" t="s">
        <v>505</v>
      </c>
      <c r="H279" s="250">
        <v>2</v>
      </c>
      <c r="I279" s="251"/>
      <c r="J279" s="252">
        <f>ROUND(I279*H279,2)</f>
        <v>0</v>
      </c>
      <c r="K279" s="248" t="s">
        <v>19</v>
      </c>
      <c r="L279" s="253"/>
      <c r="M279" s="254" t="s">
        <v>19</v>
      </c>
      <c r="N279" s="255" t="s">
        <v>41</v>
      </c>
      <c r="O279" s="86"/>
      <c r="P279" s="215">
        <f>O279*H279</f>
        <v>0</v>
      </c>
      <c r="Q279" s="215">
        <v>0.029000000000000001</v>
      </c>
      <c r="R279" s="215">
        <f>Q279*H279</f>
        <v>0.058000000000000003</v>
      </c>
      <c r="S279" s="215">
        <v>0</v>
      </c>
      <c r="T279" s="216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17" t="s">
        <v>215</v>
      </c>
      <c r="AT279" s="217" t="s">
        <v>400</v>
      </c>
      <c r="AU279" s="217" t="s">
        <v>80</v>
      </c>
      <c r="AY279" s="19" t="s">
        <v>158</v>
      </c>
      <c r="BE279" s="218">
        <f>IF(N279="základní",J279,0)</f>
        <v>0</v>
      </c>
      <c r="BF279" s="218">
        <f>IF(N279="snížená",J279,0)</f>
        <v>0</v>
      </c>
      <c r="BG279" s="218">
        <f>IF(N279="zákl. přenesená",J279,0)</f>
        <v>0</v>
      </c>
      <c r="BH279" s="218">
        <f>IF(N279="sníž. přenesená",J279,0)</f>
        <v>0</v>
      </c>
      <c r="BI279" s="218">
        <f>IF(N279="nulová",J279,0)</f>
        <v>0</v>
      </c>
      <c r="BJ279" s="19" t="s">
        <v>78</v>
      </c>
      <c r="BK279" s="218">
        <f>ROUND(I279*H279,2)</f>
        <v>0</v>
      </c>
      <c r="BL279" s="19" t="s">
        <v>165</v>
      </c>
      <c r="BM279" s="217" t="s">
        <v>1722</v>
      </c>
    </row>
    <row r="280" s="2" customFormat="1">
      <c r="A280" s="40"/>
      <c r="B280" s="41"/>
      <c r="C280" s="42"/>
      <c r="D280" s="226" t="s">
        <v>1476</v>
      </c>
      <c r="E280" s="42"/>
      <c r="F280" s="271" t="s">
        <v>1723</v>
      </c>
      <c r="G280" s="42"/>
      <c r="H280" s="42"/>
      <c r="I280" s="221"/>
      <c r="J280" s="42"/>
      <c r="K280" s="42"/>
      <c r="L280" s="46"/>
      <c r="M280" s="222"/>
      <c r="N280" s="223"/>
      <c r="O280" s="86"/>
      <c r="P280" s="86"/>
      <c r="Q280" s="86"/>
      <c r="R280" s="86"/>
      <c r="S280" s="86"/>
      <c r="T280" s="87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T280" s="19" t="s">
        <v>1476</v>
      </c>
      <c r="AU280" s="19" t="s">
        <v>80</v>
      </c>
    </row>
    <row r="281" s="2" customFormat="1" ht="14.4" customHeight="1">
      <c r="A281" s="40"/>
      <c r="B281" s="41"/>
      <c r="C281" s="246" t="s">
        <v>524</v>
      </c>
      <c r="D281" s="246" t="s">
        <v>400</v>
      </c>
      <c r="E281" s="247" t="s">
        <v>1724</v>
      </c>
      <c r="F281" s="248" t="s">
        <v>1725</v>
      </c>
      <c r="G281" s="249" t="s">
        <v>505</v>
      </c>
      <c r="H281" s="250">
        <v>2</v>
      </c>
      <c r="I281" s="251"/>
      <c r="J281" s="252">
        <f>ROUND(I281*H281,2)</f>
        <v>0</v>
      </c>
      <c r="K281" s="248" t="s">
        <v>19</v>
      </c>
      <c r="L281" s="253"/>
      <c r="M281" s="254" t="s">
        <v>19</v>
      </c>
      <c r="N281" s="255" t="s">
        <v>41</v>
      </c>
      <c r="O281" s="86"/>
      <c r="P281" s="215">
        <f>O281*H281</f>
        <v>0</v>
      </c>
      <c r="Q281" s="215">
        <v>0.016199999999999999</v>
      </c>
      <c r="R281" s="215">
        <f>Q281*H281</f>
        <v>0.032399999999999998</v>
      </c>
      <c r="S281" s="215">
        <v>0</v>
      </c>
      <c r="T281" s="216">
        <f>S281*H281</f>
        <v>0</v>
      </c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R281" s="217" t="s">
        <v>215</v>
      </c>
      <c r="AT281" s="217" t="s">
        <v>400</v>
      </c>
      <c r="AU281" s="217" t="s">
        <v>80</v>
      </c>
      <c r="AY281" s="19" t="s">
        <v>158</v>
      </c>
      <c r="BE281" s="218">
        <f>IF(N281="základní",J281,0)</f>
        <v>0</v>
      </c>
      <c r="BF281" s="218">
        <f>IF(N281="snížená",J281,0)</f>
        <v>0</v>
      </c>
      <c r="BG281" s="218">
        <f>IF(N281="zákl. přenesená",J281,0)</f>
        <v>0</v>
      </c>
      <c r="BH281" s="218">
        <f>IF(N281="sníž. přenesená",J281,0)</f>
        <v>0</v>
      </c>
      <c r="BI281" s="218">
        <f>IF(N281="nulová",J281,0)</f>
        <v>0</v>
      </c>
      <c r="BJ281" s="19" t="s">
        <v>78</v>
      </c>
      <c r="BK281" s="218">
        <f>ROUND(I281*H281,2)</f>
        <v>0</v>
      </c>
      <c r="BL281" s="19" t="s">
        <v>165</v>
      </c>
      <c r="BM281" s="217" t="s">
        <v>1726</v>
      </c>
    </row>
    <row r="282" s="2" customFormat="1" ht="19.8" customHeight="1">
      <c r="A282" s="40"/>
      <c r="B282" s="41"/>
      <c r="C282" s="206" t="s">
        <v>528</v>
      </c>
      <c r="D282" s="206" t="s">
        <v>160</v>
      </c>
      <c r="E282" s="207" t="s">
        <v>1727</v>
      </c>
      <c r="F282" s="208" t="s">
        <v>1728</v>
      </c>
      <c r="G282" s="209" t="s">
        <v>505</v>
      </c>
      <c r="H282" s="210">
        <v>14</v>
      </c>
      <c r="I282" s="211"/>
      <c r="J282" s="212">
        <f>ROUND(I282*H282,2)</f>
        <v>0</v>
      </c>
      <c r="K282" s="208" t="s">
        <v>164</v>
      </c>
      <c r="L282" s="46"/>
      <c r="M282" s="213" t="s">
        <v>19</v>
      </c>
      <c r="N282" s="214" t="s">
        <v>41</v>
      </c>
      <c r="O282" s="86"/>
      <c r="P282" s="215">
        <f>O282*H282</f>
        <v>0</v>
      </c>
      <c r="Q282" s="215">
        <v>0.0013699999999999999</v>
      </c>
      <c r="R282" s="215">
        <f>Q282*H282</f>
        <v>0.019179999999999999</v>
      </c>
      <c r="S282" s="215">
        <v>0</v>
      </c>
      <c r="T282" s="216">
        <f>S282*H282</f>
        <v>0</v>
      </c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R282" s="217" t="s">
        <v>165</v>
      </c>
      <c r="AT282" s="217" t="s">
        <v>160</v>
      </c>
      <c r="AU282" s="217" t="s">
        <v>80</v>
      </c>
      <c r="AY282" s="19" t="s">
        <v>158</v>
      </c>
      <c r="BE282" s="218">
        <f>IF(N282="základní",J282,0)</f>
        <v>0</v>
      </c>
      <c r="BF282" s="218">
        <f>IF(N282="snížená",J282,0)</f>
        <v>0</v>
      </c>
      <c r="BG282" s="218">
        <f>IF(N282="zákl. přenesená",J282,0)</f>
        <v>0</v>
      </c>
      <c r="BH282" s="218">
        <f>IF(N282="sníž. přenesená",J282,0)</f>
        <v>0</v>
      </c>
      <c r="BI282" s="218">
        <f>IF(N282="nulová",J282,0)</f>
        <v>0</v>
      </c>
      <c r="BJ282" s="19" t="s">
        <v>78</v>
      </c>
      <c r="BK282" s="218">
        <f>ROUND(I282*H282,2)</f>
        <v>0</v>
      </c>
      <c r="BL282" s="19" t="s">
        <v>165</v>
      </c>
      <c r="BM282" s="217" t="s">
        <v>1729</v>
      </c>
    </row>
    <row r="283" s="2" customFormat="1">
      <c r="A283" s="40"/>
      <c r="B283" s="41"/>
      <c r="C283" s="42"/>
      <c r="D283" s="219" t="s">
        <v>167</v>
      </c>
      <c r="E283" s="42"/>
      <c r="F283" s="220" t="s">
        <v>1730</v>
      </c>
      <c r="G283" s="42"/>
      <c r="H283" s="42"/>
      <c r="I283" s="221"/>
      <c r="J283" s="42"/>
      <c r="K283" s="42"/>
      <c r="L283" s="46"/>
      <c r="M283" s="222"/>
      <c r="N283" s="223"/>
      <c r="O283" s="86"/>
      <c r="P283" s="86"/>
      <c r="Q283" s="86"/>
      <c r="R283" s="86"/>
      <c r="S283" s="86"/>
      <c r="T283" s="87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T283" s="19" t="s">
        <v>167</v>
      </c>
      <c r="AU283" s="19" t="s">
        <v>80</v>
      </c>
    </row>
    <row r="284" s="14" customFormat="1">
      <c r="A284" s="14"/>
      <c r="B284" s="235"/>
      <c r="C284" s="236"/>
      <c r="D284" s="226" t="s">
        <v>169</v>
      </c>
      <c r="E284" s="237" t="s">
        <v>19</v>
      </c>
      <c r="F284" s="238" t="s">
        <v>1731</v>
      </c>
      <c r="G284" s="236"/>
      <c r="H284" s="239">
        <v>14</v>
      </c>
      <c r="I284" s="240"/>
      <c r="J284" s="236"/>
      <c r="K284" s="236"/>
      <c r="L284" s="241"/>
      <c r="M284" s="242"/>
      <c r="N284" s="243"/>
      <c r="O284" s="243"/>
      <c r="P284" s="243"/>
      <c r="Q284" s="243"/>
      <c r="R284" s="243"/>
      <c r="S284" s="243"/>
      <c r="T284" s="24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45" t="s">
        <v>169</v>
      </c>
      <c r="AU284" s="245" t="s">
        <v>80</v>
      </c>
      <c r="AV284" s="14" t="s">
        <v>80</v>
      </c>
      <c r="AW284" s="14" t="s">
        <v>171</v>
      </c>
      <c r="AX284" s="14" t="s">
        <v>70</v>
      </c>
      <c r="AY284" s="245" t="s">
        <v>158</v>
      </c>
    </row>
    <row r="285" s="2" customFormat="1" ht="19.8" customHeight="1">
      <c r="A285" s="40"/>
      <c r="B285" s="41"/>
      <c r="C285" s="206" t="s">
        <v>532</v>
      </c>
      <c r="D285" s="206" t="s">
        <v>160</v>
      </c>
      <c r="E285" s="207" t="s">
        <v>1732</v>
      </c>
      <c r="F285" s="208" t="s">
        <v>1733</v>
      </c>
      <c r="G285" s="209" t="s">
        <v>1677</v>
      </c>
      <c r="H285" s="210">
        <v>1</v>
      </c>
      <c r="I285" s="211"/>
      <c r="J285" s="212">
        <f>ROUND(I285*H285,2)</f>
        <v>0</v>
      </c>
      <c r="K285" s="208" t="s">
        <v>19</v>
      </c>
      <c r="L285" s="46"/>
      <c r="M285" s="213" t="s">
        <v>19</v>
      </c>
      <c r="N285" s="214" t="s">
        <v>41</v>
      </c>
      <c r="O285" s="86"/>
      <c r="P285" s="215">
        <f>O285*H285</f>
        <v>0</v>
      </c>
      <c r="Q285" s="215">
        <v>0</v>
      </c>
      <c r="R285" s="215">
        <f>Q285*H285</f>
        <v>0</v>
      </c>
      <c r="S285" s="215">
        <v>0</v>
      </c>
      <c r="T285" s="216">
        <f>S285*H285</f>
        <v>0</v>
      </c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R285" s="217" t="s">
        <v>165</v>
      </c>
      <c r="AT285" s="217" t="s">
        <v>160</v>
      </c>
      <c r="AU285" s="217" t="s">
        <v>80</v>
      </c>
      <c r="AY285" s="19" t="s">
        <v>158</v>
      </c>
      <c r="BE285" s="218">
        <f>IF(N285="základní",J285,0)</f>
        <v>0</v>
      </c>
      <c r="BF285" s="218">
        <f>IF(N285="snížená",J285,0)</f>
        <v>0</v>
      </c>
      <c r="BG285" s="218">
        <f>IF(N285="zákl. přenesená",J285,0)</f>
        <v>0</v>
      </c>
      <c r="BH285" s="218">
        <f>IF(N285="sníž. přenesená",J285,0)</f>
        <v>0</v>
      </c>
      <c r="BI285" s="218">
        <f>IF(N285="nulová",J285,0)</f>
        <v>0</v>
      </c>
      <c r="BJ285" s="19" t="s">
        <v>78</v>
      </c>
      <c r="BK285" s="218">
        <f>ROUND(I285*H285,2)</f>
        <v>0</v>
      </c>
      <c r="BL285" s="19" t="s">
        <v>165</v>
      </c>
      <c r="BM285" s="217" t="s">
        <v>1734</v>
      </c>
    </row>
    <row r="286" s="2" customFormat="1" ht="14.4" customHeight="1">
      <c r="A286" s="40"/>
      <c r="B286" s="41"/>
      <c r="C286" s="206" t="s">
        <v>536</v>
      </c>
      <c r="D286" s="206" t="s">
        <v>160</v>
      </c>
      <c r="E286" s="207" t="s">
        <v>1735</v>
      </c>
      <c r="F286" s="208" t="s">
        <v>1736</v>
      </c>
      <c r="G286" s="209" t="s">
        <v>1677</v>
      </c>
      <c r="H286" s="210">
        <v>1</v>
      </c>
      <c r="I286" s="211"/>
      <c r="J286" s="212">
        <f>ROUND(I286*H286,2)</f>
        <v>0</v>
      </c>
      <c r="K286" s="208" t="s">
        <v>19</v>
      </c>
      <c r="L286" s="46"/>
      <c r="M286" s="213" t="s">
        <v>19</v>
      </c>
      <c r="N286" s="214" t="s">
        <v>41</v>
      </c>
      <c r="O286" s="86"/>
      <c r="P286" s="215">
        <f>O286*H286</f>
        <v>0</v>
      </c>
      <c r="Q286" s="215">
        <v>0</v>
      </c>
      <c r="R286" s="215">
        <f>Q286*H286</f>
        <v>0</v>
      </c>
      <c r="S286" s="215">
        <v>0</v>
      </c>
      <c r="T286" s="216">
        <f>S286*H286</f>
        <v>0</v>
      </c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R286" s="217" t="s">
        <v>165</v>
      </c>
      <c r="AT286" s="217" t="s">
        <v>160</v>
      </c>
      <c r="AU286" s="217" t="s">
        <v>80</v>
      </c>
      <c r="AY286" s="19" t="s">
        <v>158</v>
      </c>
      <c r="BE286" s="218">
        <f>IF(N286="základní",J286,0)</f>
        <v>0</v>
      </c>
      <c r="BF286" s="218">
        <f>IF(N286="snížená",J286,0)</f>
        <v>0</v>
      </c>
      <c r="BG286" s="218">
        <f>IF(N286="zákl. přenesená",J286,0)</f>
        <v>0</v>
      </c>
      <c r="BH286" s="218">
        <f>IF(N286="sníž. přenesená",J286,0)</f>
        <v>0</v>
      </c>
      <c r="BI286" s="218">
        <f>IF(N286="nulová",J286,0)</f>
        <v>0</v>
      </c>
      <c r="BJ286" s="19" t="s">
        <v>78</v>
      </c>
      <c r="BK286" s="218">
        <f>ROUND(I286*H286,2)</f>
        <v>0</v>
      </c>
      <c r="BL286" s="19" t="s">
        <v>165</v>
      </c>
      <c r="BM286" s="217" t="s">
        <v>1737</v>
      </c>
    </row>
    <row r="287" s="2" customFormat="1" ht="14.4" customHeight="1">
      <c r="A287" s="40"/>
      <c r="B287" s="41"/>
      <c r="C287" s="246" t="s">
        <v>540</v>
      </c>
      <c r="D287" s="246" t="s">
        <v>400</v>
      </c>
      <c r="E287" s="247" t="s">
        <v>1738</v>
      </c>
      <c r="F287" s="248" t="s">
        <v>1739</v>
      </c>
      <c r="G287" s="249" t="s">
        <v>505</v>
      </c>
      <c r="H287" s="250">
        <v>5</v>
      </c>
      <c r="I287" s="251"/>
      <c r="J287" s="252">
        <f>ROUND(I287*H287,2)</f>
        <v>0</v>
      </c>
      <c r="K287" s="248" t="s">
        <v>19</v>
      </c>
      <c r="L287" s="253"/>
      <c r="M287" s="254" t="s">
        <v>19</v>
      </c>
      <c r="N287" s="255" t="s">
        <v>41</v>
      </c>
      <c r="O287" s="86"/>
      <c r="P287" s="215">
        <f>O287*H287</f>
        <v>0</v>
      </c>
      <c r="Q287" s="215">
        <v>0.0011999999999999999</v>
      </c>
      <c r="R287" s="215">
        <f>Q287*H287</f>
        <v>0.0059999999999999993</v>
      </c>
      <c r="S287" s="215">
        <v>0</v>
      </c>
      <c r="T287" s="216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17" t="s">
        <v>215</v>
      </c>
      <c r="AT287" s="217" t="s">
        <v>400</v>
      </c>
      <c r="AU287" s="217" t="s">
        <v>80</v>
      </c>
      <c r="AY287" s="19" t="s">
        <v>158</v>
      </c>
      <c r="BE287" s="218">
        <f>IF(N287="základní",J287,0)</f>
        <v>0</v>
      </c>
      <c r="BF287" s="218">
        <f>IF(N287="snížená",J287,0)</f>
        <v>0</v>
      </c>
      <c r="BG287" s="218">
        <f>IF(N287="zákl. přenesená",J287,0)</f>
        <v>0</v>
      </c>
      <c r="BH287" s="218">
        <f>IF(N287="sníž. přenesená",J287,0)</f>
        <v>0</v>
      </c>
      <c r="BI287" s="218">
        <f>IF(N287="nulová",J287,0)</f>
        <v>0</v>
      </c>
      <c r="BJ287" s="19" t="s">
        <v>78</v>
      </c>
      <c r="BK287" s="218">
        <f>ROUND(I287*H287,2)</f>
        <v>0</v>
      </c>
      <c r="BL287" s="19" t="s">
        <v>165</v>
      </c>
      <c r="BM287" s="217" t="s">
        <v>1740</v>
      </c>
    </row>
    <row r="288" s="14" customFormat="1">
      <c r="A288" s="14"/>
      <c r="B288" s="235"/>
      <c r="C288" s="236"/>
      <c r="D288" s="226" t="s">
        <v>169</v>
      </c>
      <c r="E288" s="237" t="s">
        <v>19</v>
      </c>
      <c r="F288" s="238" t="s">
        <v>1741</v>
      </c>
      <c r="G288" s="236"/>
      <c r="H288" s="239">
        <v>5</v>
      </c>
      <c r="I288" s="240"/>
      <c r="J288" s="236"/>
      <c r="K288" s="236"/>
      <c r="L288" s="241"/>
      <c r="M288" s="242"/>
      <c r="N288" s="243"/>
      <c r="O288" s="243"/>
      <c r="P288" s="243"/>
      <c r="Q288" s="243"/>
      <c r="R288" s="243"/>
      <c r="S288" s="243"/>
      <c r="T288" s="24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45" t="s">
        <v>169</v>
      </c>
      <c r="AU288" s="245" t="s">
        <v>80</v>
      </c>
      <c r="AV288" s="14" t="s">
        <v>80</v>
      </c>
      <c r="AW288" s="14" t="s">
        <v>171</v>
      </c>
      <c r="AX288" s="14" t="s">
        <v>70</v>
      </c>
      <c r="AY288" s="245" t="s">
        <v>158</v>
      </c>
    </row>
    <row r="289" s="2" customFormat="1" ht="14.4" customHeight="1">
      <c r="A289" s="40"/>
      <c r="B289" s="41"/>
      <c r="C289" s="246" t="s">
        <v>544</v>
      </c>
      <c r="D289" s="246" t="s">
        <v>400</v>
      </c>
      <c r="E289" s="247" t="s">
        <v>1742</v>
      </c>
      <c r="F289" s="248" t="s">
        <v>1743</v>
      </c>
      <c r="G289" s="249" t="s">
        <v>505</v>
      </c>
      <c r="H289" s="250">
        <v>2</v>
      </c>
      <c r="I289" s="251"/>
      <c r="J289" s="252">
        <f>ROUND(I289*H289,2)</f>
        <v>0</v>
      </c>
      <c r="K289" s="248" t="s">
        <v>19</v>
      </c>
      <c r="L289" s="253"/>
      <c r="M289" s="254" t="s">
        <v>19</v>
      </c>
      <c r="N289" s="255" t="s">
        <v>41</v>
      </c>
      <c r="O289" s="86"/>
      <c r="P289" s="215">
        <f>O289*H289</f>
        <v>0</v>
      </c>
      <c r="Q289" s="215">
        <v>0</v>
      </c>
      <c r="R289" s="215">
        <f>Q289*H289</f>
        <v>0</v>
      </c>
      <c r="S289" s="215">
        <v>0</v>
      </c>
      <c r="T289" s="216">
        <f>S289*H289</f>
        <v>0</v>
      </c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R289" s="217" t="s">
        <v>215</v>
      </c>
      <c r="AT289" s="217" t="s">
        <v>400</v>
      </c>
      <c r="AU289" s="217" t="s">
        <v>80</v>
      </c>
      <c r="AY289" s="19" t="s">
        <v>158</v>
      </c>
      <c r="BE289" s="218">
        <f>IF(N289="základní",J289,0)</f>
        <v>0</v>
      </c>
      <c r="BF289" s="218">
        <f>IF(N289="snížená",J289,0)</f>
        <v>0</v>
      </c>
      <c r="BG289" s="218">
        <f>IF(N289="zákl. přenesená",J289,0)</f>
        <v>0</v>
      </c>
      <c r="BH289" s="218">
        <f>IF(N289="sníž. přenesená",J289,0)</f>
        <v>0</v>
      </c>
      <c r="BI289" s="218">
        <f>IF(N289="nulová",J289,0)</f>
        <v>0</v>
      </c>
      <c r="BJ289" s="19" t="s">
        <v>78</v>
      </c>
      <c r="BK289" s="218">
        <f>ROUND(I289*H289,2)</f>
        <v>0</v>
      </c>
      <c r="BL289" s="19" t="s">
        <v>165</v>
      </c>
      <c r="BM289" s="217" t="s">
        <v>1744</v>
      </c>
    </row>
    <row r="290" s="2" customFormat="1" ht="14.4" customHeight="1">
      <c r="A290" s="40"/>
      <c r="B290" s="41"/>
      <c r="C290" s="246" t="s">
        <v>548</v>
      </c>
      <c r="D290" s="246" t="s">
        <v>400</v>
      </c>
      <c r="E290" s="247" t="s">
        <v>1745</v>
      </c>
      <c r="F290" s="248" t="s">
        <v>1746</v>
      </c>
      <c r="G290" s="249" t="s">
        <v>505</v>
      </c>
      <c r="H290" s="250">
        <v>2</v>
      </c>
      <c r="I290" s="251"/>
      <c r="J290" s="252">
        <f>ROUND(I290*H290,2)</f>
        <v>0</v>
      </c>
      <c r="K290" s="248" t="s">
        <v>19</v>
      </c>
      <c r="L290" s="253"/>
      <c r="M290" s="254" t="s">
        <v>19</v>
      </c>
      <c r="N290" s="255" t="s">
        <v>41</v>
      </c>
      <c r="O290" s="86"/>
      <c r="P290" s="215">
        <f>O290*H290</f>
        <v>0</v>
      </c>
      <c r="Q290" s="215">
        <v>0</v>
      </c>
      <c r="R290" s="215">
        <f>Q290*H290</f>
        <v>0</v>
      </c>
      <c r="S290" s="215">
        <v>0</v>
      </c>
      <c r="T290" s="216">
        <f>S290*H290</f>
        <v>0</v>
      </c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R290" s="217" t="s">
        <v>215</v>
      </c>
      <c r="AT290" s="217" t="s">
        <v>400</v>
      </c>
      <c r="AU290" s="217" t="s">
        <v>80</v>
      </c>
      <c r="AY290" s="19" t="s">
        <v>158</v>
      </c>
      <c r="BE290" s="218">
        <f>IF(N290="základní",J290,0)</f>
        <v>0</v>
      </c>
      <c r="BF290" s="218">
        <f>IF(N290="snížená",J290,0)</f>
        <v>0</v>
      </c>
      <c r="BG290" s="218">
        <f>IF(N290="zákl. přenesená",J290,0)</f>
        <v>0</v>
      </c>
      <c r="BH290" s="218">
        <f>IF(N290="sníž. přenesená",J290,0)</f>
        <v>0</v>
      </c>
      <c r="BI290" s="218">
        <f>IF(N290="nulová",J290,0)</f>
        <v>0</v>
      </c>
      <c r="BJ290" s="19" t="s">
        <v>78</v>
      </c>
      <c r="BK290" s="218">
        <f>ROUND(I290*H290,2)</f>
        <v>0</v>
      </c>
      <c r="BL290" s="19" t="s">
        <v>165</v>
      </c>
      <c r="BM290" s="217" t="s">
        <v>1747</v>
      </c>
    </row>
    <row r="291" s="2" customFormat="1" ht="14.4" customHeight="1">
      <c r="A291" s="40"/>
      <c r="B291" s="41"/>
      <c r="C291" s="246" t="s">
        <v>552</v>
      </c>
      <c r="D291" s="246" t="s">
        <v>400</v>
      </c>
      <c r="E291" s="247" t="s">
        <v>1748</v>
      </c>
      <c r="F291" s="248" t="s">
        <v>1749</v>
      </c>
      <c r="G291" s="249" t="s">
        <v>505</v>
      </c>
      <c r="H291" s="250">
        <v>8</v>
      </c>
      <c r="I291" s="251"/>
      <c r="J291" s="252">
        <f>ROUND(I291*H291,2)</f>
        <v>0</v>
      </c>
      <c r="K291" s="248" t="s">
        <v>19</v>
      </c>
      <c r="L291" s="253"/>
      <c r="M291" s="254" t="s">
        <v>19</v>
      </c>
      <c r="N291" s="255" t="s">
        <v>41</v>
      </c>
      <c r="O291" s="86"/>
      <c r="P291" s="215">
        <f>O291*H291</f>
        <v>0</v>
      </c>
      <c r="Q291" s="215">
        <v>0</v>
      </c>
      <c r="R291" s="215">
        <f>Q291*H291</f>
        <v>0</v>
      </c>
      <c r="S291" s="215">
        <v>0</v>
      </c>
      <c r="T291" s="216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17" t="s">
        <v>215</v>
      </c>
      <c r="AT291" s="217" t="s">
        <v>400</v>
      </c>
      <c r="AU291" s="217" t="s">
        <v>80</v>
      </c>
      <c r="AY291" s="19" t="s">
        <v>158</v>
      </c>
      <c r="BE291" s="218">
        <f>IF(N291="základní",J291,0)</f>
        <v>0</v>
      </c>
      <c r="BF291" s="218">
        <f>IF(N291="snížená",J291,0)</f>
        <v>0</v>
      </c>
      <c r="BG291" s="218">
        <f>IF(N291="zákl. přenesená",J291,0)</f>
        <v>0</v>
      </c>
      <c r="BH291" s="218">
        <f>IF(N291="sníž. přenesená",J291,0)</f>
        <v>0</v>
      </c>
      <c r="BI291" s="218">
        <f>IF(N291="nulová",J291,0)</f>
        <v>0</v>
      </c>
      <c r="BJ291" s="19" t="s">
        <v>78</v>
      </c>
      <c r="BK291" s="218">
        <f>ROUND(I291*H291,2)</f>
        <v>0</v>
      </c>
      <c r="BL291" s="19" t="s">
        <v>165</v>
      </c>
      <c r="BM291" s="217" t="s">
        <v>1750</v>
      </c>
    </row>
    <row r="292" s="14" customFormat="1">
      <c r="A292" s="14"/>
      <c r="B292" s="235"/>
      <c r="C292" s="236"/>
      <c r="D292" s="226" t="s">
        <v>169</v>
      </c>
      <c r="E292" s="237" t="s">
        <v>19</v>
      </c>
      <c r="F292" s="238" t="s">
        <v>1751</v>
      </c>
      <c r="G292" s="236"/>
      <c r="H292" s="239">
        <v>8</v>
      </c>
      <c r="I292" s="240"/>
      <c r="J292" s="236"/>
      <c r="K292" s="236"/>
      <c r="L292" s="241"/>
      <c r="M292" s="242"/>
      <c r="N292" s="243"/>
      <c r="O292" s="243"/>
      <c r="P292" s="243"/>
      <c r="Q292" s="243"/>
      <c r="R292" s="243"/>
      <c r="S292" s="243"/>
      <c r="T292" s="24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45" t="s">
        <v>169</v>
      </c>
      <c r="AU292" s="245" t="s">
        <v>80</v>
      </c>
      <c r="AV292" s="14" t="s">
        <v>80</v>
      </c>
      <c r="AW292" s="14" t="s">
        <v>171</v>
      </c>
      <c r="AX292" s="14" t="s">
        <v>70</v>
      </c>
      <c r="AY292" s="245" t="s">
        <v>158</v>
      </c>
    </row>
    <row r="293" s="12" customFormat="1" ht="22.8" customHeight="1">
      <c r="A293" s="12"/>
      <c r="B293" s="190"/>
      <c r="C293" s="191"/>
      <c r="D293" s="192" t="s">
        <v>69</v>
      </c>
      <c r="E293" s="204" t="s">
        <v>220</v>
      </c>
      <c r="F293" s="204" t="s">
        <v>596</v>
      </c>
      <c r="G293" s="191"/>
      <c r="H293" s="191"/>
      <c r="I293" s="194"/>
      <c r="J293" s="205">
        <f>BK293</f>
        <v>0</v>
      </c>
      <c r="K293" s="191"/>
      <c r="L293" s="196"/>
      <c r="M293" s="197"/>
      <c r="N293" s="198"/>
      <c r="O293" s="198"/>
      <c r="P293" s="199">
        <f>SUM(P294:P313)</f>
        <v>0</v>
      </c>
      <c r="Q293" s="198"/>
      <c r="R293" s="199">
        <f>SUM(R294:R313)</f>
        <v>0.037428000000000003</v>
      </c>
      <c r="S293" s="198"/>
      <c r="T293" s="200">
        <f>SUM(T294:T313)</f>
        <v>0.5434500000000001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01" t="s">
        <v>78</v>
      </c>
      <c r="AT293" s="202" t="s">
        <v>69</v>
      </c>
      <c r="AU293" s="202" t="s">
        <v>78</v>
      </c>
      <c r="AY293" s="201" t="s">
        <v>158</v>
      </c>
      <c r="BK293" s="203">
        <f>SUM(BK294:BK313)</f>
        <v>0</v>
      </c>
    </row>
    <row r="294" s="2" customFormat="1" ht="14.4" customHeight="1">
      <c r="A294" s="40"/>
      <c r="B294" s="41"/>
      <c r="C294" s="206" t="s">
        <v>556</v>
      </c>
      <c r="D294" s="206" t="s">
        <v>160</v>
      </c>
      <c r="E294" s="207" t="s">
        <v>1752</v>
      </c>
      <c r="F294" s="208" t="s">
        <v>1753</v>
      </c>
      <c r="G294" s="209" t="s">
        <v>181</v>
      </c>
      <c r="H294" s="210">
        <v>43.200000000000003</v>
      </c>
      <c r="I294" s="211"/>
      <c r="J294" s="212">
        <f>ROUND(I294*H294,2)</f>
        <v>0</v>
      </c>
      <c r="K294" s="208" t="s">
        <v>164</v>
      </c>
      <c r="L294" s="46"/>
      <c r="M294" s="213" t="s">
        <v>19</v>
      </c>
      <c r="N294" s="214" t="s">
        <v>41</v>
      </c>
      <c r="O294" s="86"/>
      <c r="P294" s="215">
        <f>O294*H294</f>
        <v>0</v>
      </c>
      <c r="Q294" s="215">
        <v>0.00062</v>
      </c>
      <c r="R294" s="215">
        <f>Q294*H294</f>
        <v>0.026784000000000002</v>
      </c>
      <c r="S294" s="215">
        <v>0</v>
      </c>
      <c r="T294" s="216">
        <f>S294*H294</f>
        <v>0</v>
      </c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R294" s="217" t="s">
        <v>165</v>
      </c>
      <c r="AT294" s="217" t="s">
        <v>160</v>
      </c>
      <c r="AU294" s="217" t="s">
        <v>80</v>
      </c>
      <c r="AY294" s="19" t="s">
        <v>158</v>
      </c>
      <c r="BE294" s="218">
        <f>IF(N294="základní",J294,0)</f>
        <v>0</v>
      </c>
      <c r="BF294" s="218">
        <f>IF(N294="snížená",J294,0)</f>
        <v>0</v>
      </c>
      <c r="BG294" s="218">
        <f>IF(N294="zákl. přenesená",J294,0)</f>
        <v>0</v>
      </c>
      <c r="BH294" s="218">
        <f>IF(N294="sníž. přenesená",J294,0)</f>
        <v>0</v>
      </c>
      <c r="BI294" s="218">
        <f>IF(N294="nulová",J294,0)</f>
        <v>0</v>
      </c>
      <c r="BJ294" s="19" t="s">
        <v>78</v>
      </c>
      <c r="BK294" s="218">
        <f>ROUND(I294*H294,2)</f>
        <v>0</v>
      </c>
      <c r="BL294" s="19" t="s">
        <v>165</v>
      </c>
      <c r="BM294" s="217" t="s">
        <v>1754</v>
      </c>
    </row>
    <row r="295" s="2" customFormat="1">
      <c r="A295" s="40"/>
      <c r="B295" s="41"/>
      <c r="C295" s="42"/>
      <c r="D295" s="219" t="s">
        <v>167</v>
      </c>
      <c r="E295" s="42"/>
      <c r="F295" s="220" t="s">
        <v>1755</v>
      </c>
      <c r="G295" s="42"/>
      <c r="H295" s="42"/>
      <c r="I295" s="221"/>
      <c r="J295" s="42"/>
      <c r="K295" s="42"/>
      <c r="L295" s="46"/>
      <c r="M295" s="222"/>
      <c r="N295" s="223"/>
      <c r="O295" s="86"/>
      <c r="P295" s="86"/>
      <c r="Q295" s="86"/>
      <c r="R295" s="86"/>
      <c r="S295" s="86"/>
      <c r="T295" s="87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T295" s="19" t="s">
        <v>167</v>
      </c>
      <c r="AU295" s="19" t="s">
        <v>80</v>
      </c>
    </row>
    <row r="296" s="14" customFormat="1">
      <c r="A296" s="14"/>
      <c r="B296" s="235"/>
      <c r="C296" s="236"/>
      <c r="D296" s="226" t="s">
        <v>169</v>
      </c>
      <c r="E296" s="237" t="s">
        <v>19</v>
      </c>
      <c r="F296" s="238" t="s">
        <v>1756</v>
      </c>
      <c r="G296" s="236"/>
      <c r="H296" s="239">
        <v>28.800000000000001</v>
      </c>
      <c r="I296" s="240"/>
      <c r="J296" s="236"/>
      <c r="K296" s="236"/>
      <c r="L296" s="241"/>
      <c r="M296" s="242"/>
      <c r="N296" s="243"/>
      <c r="O296" s="243"/>
      <c r="P296" s="243"/>
      <c r="Q296" s="243"/>
      <c r="R296" s="243"/>
      <c r="S296" s="243"/>
      <c r="T296" s="24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45" t="s">
        <v>169</v>
      </c>
      <c r="AU296" s="245" t="s">
        <v>80</v>
      </c>
      <c r="AV296" s="14" t="s">
        <v>80</v>
      </c>
      <c r="AW296" s="14" t="s">
        <v>171</v>
      </c>
      <c r="AX296" s="14" t="s">
        <v>70</v>
      </c>
      <c r="AY296" s="245" t="s">
        <v>158</v>
      </c>
    </row>
    <row r="297" s="14" customFormat="1">
      <c r="A297" s="14"/>
      <c r="B297" s="235"/>
      <c r="C297" s="236"/>
      <c r="D297" s="226" t="s">
        <v>169</v>
      </c>
      <c r="E297" s="237" t="s">
        <v>19</v>
      </c>
      <c r="F297" s="238" t="s">
        <v>1757</v>
      </c>
      <c r="G297" s="236"/>
      <c r="H297" s="239">
        <v>14.4</v>
      </c>
      <c r="I297" s="240"/>
      <c r="J297" s="236"/>
      <c r="K297" s="236"/>
      <c r="L297" s="241"/>
      <c r="M297" s="242"/>
      <c r="N297" s="243"/>
      <c r="O297" s="243"/>
      <c r="P297" s="243"/>
      <c r="Q297" s="243"/>
      <c r="R297" s="243"/>
      <c r="S297" s="243"/>
      <c r="T297" s="24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45" t="s">
        <v>169</v>
      </c>
      <c r="AU297" s="245" t="s">
        <v>80</v>
      </c>
      <c r="AV297" s="14" t="s">
        <v>80</v>
      </c>
      <c r="AW297" s="14" t="s">
        <v>171</v>
      </c>
      <c r="AX297" s="14" t="s">
        <v>70</v>
      </c>
      <c r="AY297" s="245" t="s">
        <v>158</v>
      </c>
    </row>
    <row r="298" s="2" customFormat="1" ht="22.2" customHeight="1">
      <c r="A298" s="40"/>
      <c r="B298" s="41"/>
      <c r="C298" s="206" t="s">
        <v>560</v>
      </c>
      <c r="D298" s="206" t="s">
        <v>160</v>
      </c>
      <c r="E298" s="207" t="s">
        <v>1758</v>
      </c>
      <c r="F298" s="208" t="s">
        <v>1759</v>
      </c>
      <c r="G298" s="209" t="s">
        <v>505</v>
      </c>
      <c r="H298" s="210">
        <v>48</v>
      </c>
      <c r="I298" s="211"/>
      <c r="J298" s="212">
        <f>ROUND(I298*H298,2)</f>
        <v>0</v>
      </c>
      <c r="K298" s="208" t="s">
        <v>164</v>
      </c>
      <c r="L298" s="46"/>
      <c r="M298" s="213" t="s">
        <v>19</v>
      </c>
      <c r="N298" s="214" t="s">
        <v>41</v>
      </c>
      <c r="O298" s="86"/>
      <c r="P298" s="215">
        <f>O298*H298</f>
        <v>0</v>
      </c>
      <c r="Q298" s="215">
        <v>1.0000000000000001E-05</v>
      </c>
      <c r="R298" s="215">
        <f>Q298*H298</f>
        <v>0.00048000000000000007</v>
      </c>
      <c r="S298" s="215">
        <v>0</v>
      </c>
      <c r="T298" s="216">
        <f>S298*H298</f>
        <v>0</v>
      </c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R298" s="217" t="s">
        <v>165</v>
      </c>
      <c r="AT298" s="217" t="s">
        <v>160</v>
      </c>
      <c r="AU298" s="217" t="s">
        <v>80</v>
      </c>
      <c r="AY298" s="19" t="s">
        <v>158</v>
      </c>
      <c r="BE298" s="218">
        <f>IF(N298="základní",J298,0)</f>
        <v>0</v>
      </c>
      <c r="BF298" s="218">
        <f>IF(N298="snížená",J298,0)</f>
        <v>0</v>
      </c>
      <c r="BG298" s="218">
        <f>IF(N298="zákl. přenesená",J298,0)</f>
        <v>0</v>
      </c>
      <c r="BH298" s="218">
        <f>IF(N298="sníž. přenesená",J298,0)</f>
        <v>0</v>
      </c>
      <c r="BI298" s="218">
        <f>IF(N298="nulová",J298,0)</f>
        <v>0</v>
      </c>
      <c r="BJ298" s="19" t="s">
        <v>78</v>
      </c>
      <c r="BK298" s="218">
        <f>ROUND(I298*H298,2)</f>
        <v>0</v>
      </c>
      <c r="BL298" s="19" t="s">
        <v>165</v>
      </c>
      <c r="BM298" s="217" t="s">
        <v>1760</v>
      </c>
    </row>
    <row r="299" s="2" customFormat="1">
      <c r="A299" s="40"/>
      <c r="B299" s="41"/>
      <c r="C299" s="42"/>
      <c r="D299" s="219" t="s">
        <v>167</v>
      </c>
      <c r="E299" s="42"/>
      <c r="F299" s="220" t="s">
        <v>1761</v>
      </c>
      <c r="G299" s="42"/>
      <c r="H299" s="42"/>
      <c r="I299" s="221"/>
      <c r="J299" s="42"/>
      <c r="K299" s="42"/>
      <c r="L299" s="46"/>
      <c r="M299" s="222"/>
      <c r="N299" s="223"/>
      <c r="O299" s="86"/>
      <c r="P299" s="86"/>
      <c r="Q299" s="86"/>
      <c r="R299" s="86"/>
      <c r="S299" s="86"/>
      <c r="T299" s="87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T299" s="19" t="s">
        <v>167</v>
      </c>
      <c r="AU299" s="19" t="s">
        <v>80</v>
      </c>
    </row>
    <row r="300" s="13" customFormat="1">
      <c r="A300" s="13"/>
      <c r="B300" s="224"/>
      <c r="C300" s="225"/>
      <c r="D300" s="226" t="s">
        <v>169</v>
      </c>
      <c r="E300" s="227" t="s">
        <v>19</v>
      </c>
      <c r="F300" s="228" t="s">
        <v>1762</v>
      </c>
      <c r="G300" s="225"/>
      <c r="H300" s="227" t="s">
        <v>19</v>
      </c>
      <c r="I300" s="229"/>
      <c r="J300" s="225"/>
      <c r="K300" s="225"/>
      <c r="L300" s="230"/>
      <c r="M300" s="231"/>
      <c r="N300" s="232"/>
      <c r="O300" s="232"/>
      <c r="P300" s="232"/>
      <c r="Q300" s="232"/>
      <c r="R300" s="232"/>
      <c r="S300" s="232"/>
      <c r="T300" s="23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34" t="s">
        <v>169</v>
      </c>
      <c r="AU300" s="234" t="s">
        <v>80</v>
      </c>
      <c r="AV300" s="13" t="s">
        <v>78</v>
      </c>
      <c r="AW300" s="13" t="s">
        <v>171</v>
      </c>
      <c r="AX300" s="13" t="s">
        <v>70</v>
      </c>
      <c r="AY300" s="234" t="s">
        <v>158</v>
      </c>
    </row>
    <row r="301" s="14" customFormat="1">
      <c r="A301" s="14"/>
      <c r="B301" s="235"/>
      <c r="C301" s="236"/>
      <c r="D301" s="226" t="s">
        <v>169</v>
      </c>
      <c r="E301" s="237" t="s">
        <v>19</v>
      </c>
      <c r="F301" s="238" t="s">
        <v>1763</v>
      </c>
      <c r="G301" s="236"/>
      <c r="H301" s="239">
        <v>48</v>
      </c>
      <c r="I301" s="240"/>
      <c r="J301" s="236"/>
      <c r="K301" s="236"/>
      <c r="L301" s="241"/>
      <c r="M301" s="242"/>
      <c r="N301" s="243"/>
      <c r="O301" s="243"/>
      <c r="P301" s="243"/>
      <c r="Q301" s="243"/>
      <c r="R301" s="243"/>
      <c r="S301" s="243"/>
      <c r="T301" s="24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45" t="s">
        <v>169</v>
      </c>
      <c r="AU301" s="245" t="s">
        <v>80</v>
      </c>
      <c r="AV301" s="14" t="s">
        <v>80</v>
      </c>
      <c r="AW301" s="14" t="s">
        <v>171</v>
      </c>
      <c r="AX301" s="14" t="s">
        <v>70</v>
      </c>
      <c r="AY301" s="245" t="s">
        <v>158</v>
      </c>
    </row>
    <row r="302" s="2" customFormat="1" ht="22.2" customHeight="1">
      <c r="A302" s="40"/>
      <c r="B302" s="41"/>
      <c r="C302" s="206" t="s">
        <v>564</v>
      </c>
      <c r="D302" s="206" t="s">
        <v>160</v>
      </c>
      <c r="E302" s="207" t="s">
        <v>1764</v>
      </c>
      <c r="F302" s="208" t="s">
        <v>1765</v>
      </c>
      <c r="G302" s="209" t="s">
        <v>181</v>
      </c>
      <c r="H302" s="210">
        <v>0.90000000000000002</v>
      </c>
      <c r="I302" s="211"/>
      <c r="J302" s="212">
        <f>ROUND(I302*H302,2)</f>
        <v>0</v>
      </c>
      <c r="K302" s="208" t="s">
        <v>164</v>
      </c>
      <c r="L302" s="46"/>
      <c r="M302" s="213" t="s">
        <v>19</v>
      </c>
      <c r="N302" s="214" t="s">
        <v>41</v>
      </c>
      <c r="O302" s="86"/>
      <c r="P302" s="215">
        <f>O302*H302</f>
        <v>0</v>
      </c>
      <c r="Q302" s="215">
        <v>0.00108</v>
      </c>
      <c r="R302" s="215">
        <f>Q302*H302</f>
        <v>0.00097199999999999999</v>
      </c>
      <c r="S302" s="215">
        <v>0.0085000000000000006</v>
      </c>
      <c r="T302" s="216">
        <f>S302*H302</f>
        <v>0.0076500000000000005</v>
      </c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R302" s="217" t="s">
        <v>165</v>
      </c>
      <c r="AT302" s="217" t="s">
        <v>160</v>
      </c>
      <c r="AU302" s="217" t="s">
        <v>80</v>
      </c>
      <c r="AY302" s="19" t="s">
        <v>158</v>
      </c>
      <c r="BE302" s="218">
        <f>IF(N302="základní",J302,0)</f>
        <v>0</v>
      </c>
      <c r="BF302" s="218">
        <f>IF(N302="snížená",J302,0)</f>
        <v>0</v>
      </c>
      <c r="BG302" s="218">
        <f>IF(N302="zákl. přenesená",J302,0)</f>
        <v>0</v>
      </c>
      <c r="BH302" s="218">
        <f>IF(N302="sníž. přenesená",J302,0)</f>
        <v>0</v>
      </c>
      <c r="BI302" s="218">
        <f>IF(N302="nulová",J302,0)</f>
        <v>0</v>
      </c>
      <c r="BJ302" s="19" t="s">
        <v>78</v>
      </c>
      <c r="BK302" s="218">
        <f>ROUND(I302*H302,2)</f>
        <v>0</v>
      </c>
      <c r="BL302" s="19" t="s">
        <v>165</v>
      </c>
      <c r="BM302" s="217" t="s">
        <v>1766</v>
      </c>
    </row>
    <row r="303" s="2" customFormat="1">
      <c r="A303" s="40"/>
      <c r="B303" s="41"/>
      <c r="C303" s="42"/>
      <c r="D303" s="219" t="s">
        <v>167</v>
      </c>
      <c r="E303" s="42"/>
      <c r="F303" s="220" t="s">
        <v>1767</v>
      </c>
      <c r="G303" s="42"/>
      <c r="H303" s="42"/>
      <c r="I303" s="221"/>
      <c r="J303" s="42"/>
      <c r="K303" s="42"/>
      <c r="L303" s="46"/>
      <c r="M303" s="222"/>
      <c r="N303" s="223"/>
      <c r="O303" s="86"/>
      <c r="P303" s="86"/>
      <c r="Q303" s="86"/>
      <c r="R303" s="86"/>
      <c r="S303" s="86"/>
      <c r="T303" s="87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T303" s="19" t="s">
        <v>167</v>
      </c>
      <c r="AU303" s="19" t="s">
        <v>80</v>
      </c>
    </row>
    <row r="304" s="14" customFormat="1">
      <c r="A304" s="14"/>
      <c r="B304" s="235"/>
      <c r="C304" s="236"/>
      <c r="D304" s="226" t="s">
        <v>169</v>
      </c>
      <c r="E304" s="237" t="s">
        <v>19</v>
      </c>
      <c r="F304" s="238" t="s">
        <v>1768</v>
      </c>
      <c r="G304" s="236"/>
      <c r="H304" s="239">
        <v>0.89999999999999991</v>
      </c>
      <c r="I304" s="240"/>
      <c r="J304" s="236"/>
      <c r="K304" s="236"/>
      <c r="L304" s="241"/>
      <c r="M304" s="242"/>
      <c r="N304" s="243"/>
      <c r="O304" s="243"/>
      <c r="P304" s="243"/>
      <c r="Q304" s="243"/>
      <c r="R304" s="243"/>
      <c r="S304" s="243"/>
      <c r="T304" s="24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45" t="s">
        <v>169</v>
      </c>
      <c r="AU304" s="245" t="s">
        <v>80</v>
      </c>
      <c r="AV304" s="14" t="s">
        <v>80</v>
      </c>
      <c r="AW304" s="14" t="s">
        <v>171</v>
      </c>
      <c r="AX304" s="14" t="s">
        <v>70</v>
      </c>
      <c r="AY304" s="245" t="s">
        <v>158</v>
      </c>
    </row>
    <row r="305" s="2" customFormat="1" ht="22.2" customHeight="1">
      <c r="A305" s="40"/>
      <c r="B305" s="41"/>
      <c r="C305" s="206" t="s">
        <v>569</v>
      </c>
      <c r="D305" s="206" t="s">
        <v>160</v>
      </c>
      <c r="E305" s="207" t="s">
        <v>1769</v>
      </c>
      <c r="F305" s="208" t="s">
        <v>1770</v>
      </c>
      <c r="G305" s="209" t="s">
        <v>181</v>
      </c>
      <c r="H305" s="210">
        <v>0.29999999999999999</v>
      </c>
      <c r="I305" s="211"/>
      <c r="J305" s="212">
        <f>ROUND(I305*H305,2)</f>
        <v>0</v>
      </c>
      <c r="K305" s="208" t="s">
        <v>164</v>
      </c>
      <c r="L305" s="46"/>
      <c r="M305" s="213" t="s">
        <v>19</v>
      </c>
      <c r="N305" s="214" t="s">
        <v>41</v>
      </c>
      <c r="O305" s="86"/>
      <c r="P305" s="215">
        <f>O305*H305</f>
        <v>0</v>
      </c>
      <c r="Q305" s="215">
        <v>0.0024399999999999999</v>
      </c>
      <c r="R305" s="215">
        <f>Q305*H305</f>
        <v>0.0007319999999999999</v>
      </c>
      <c r="S305" s="215">
        <v>0.056000000000000001</v>
      </c>
      <c r="T305" s="216">
        <f>S305*H305</f>
        <v>0.016799999999999999</v>
      </c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R305" s="217" t="s">
        <v>165</v>
      </c>
      <c r="AT305" s="217" t="s">
        <v>160</v>
      </c>
      <c r="AU305" s="217" t="s">
        <v>80</v>
      </c>
      <c r="AY305" s="19" t="s">
        <v>158</v>
      </c>
      <c r="BE305" s="218">
        <f>IF(N305="základní",J305,0)</f>
        <v>0</v>
      </c>
      <c r="BF305" s="218">
        <f>IF(N305="snížená",J305,0)</f>
        <v>0</v>
      </c>
      <c r="BG305" s="218">
        <f>IF(N305="zákl. přenesená",J305,0)</f>
        <v>0</v>
      </c>
      <c r="BH305" s="218">
        <f>IF(N305="sníž. přenesená",J305,0)</f>
        <v>0</v>
      </c>
      <c r="BI305" s="218">
        <f>IF(N305="nulová",J305,0)</f>
        <v>0</v>
      </c>
      <c r="BJ305" s="19" t="s">
        <v>78</v>
      </c>
      <c r="BK305" s="218">
        <f>ROUND(I305*H305,2)</f>
        <v>0</v>
      </c>
      <c r="BL305" s="19" t="s">
        <v>165</v>
      </c>
      <c r="BM305" s="217" t="s">
        <v>1771</v>
      </c>
    </row>
    <row r="306" s="2" customFormat="1">
      <c r="A306" s="40"/>
      <c r="B306" s="41"/>
      <c r="C306" s="42"/>
      <c r="D306" s="219" t="s">
        <v>167</v>
      </c>
      <c r="E306" s="42"/>
      <c r="F306" s="220" t="s">
        <v>1772</v>
      </c>
      <c r="G306" s="42"/>
      <c r="H306" s="42"/>
      <c r="I306" s="221"/>
      <c r="J306" s="42"/>
      <c r="K306" s="42"/>
      <c r="L306" s="46"/>
      <c r="M306" s="222"/>
      <c r="N306" s="223"/>
      <c r="O306" s="86"/>
      <c r="P306" s="86"/>
      <c r="Q306" s="86"/>
      <c r="R306" s="86"/>
      <c r="S306" s="86"/>
      <c r="T306" s="87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T306" s="19" t="s">
        <v>167</v>
      </c>
      <c r="AU306" s="19" t="s">
        <v>80</v>
      </c>
    </row>
    <row r="307" s="14" customFormat="1">
      <c r="A307" s="14"/>
      <c r="B307" s="235"/>
      <c r="C307" s="236"/>
      <c r="D307" s="226" t="s">
        <v>169</v>
      </c>
      <c r="E307" s="237" t="s">
        <v>19</v>
      </c>
      <c r="F307" s="238" t="s">
        <v>1773</v>
      </c>
      <c r="G307" s="236"/>
      <c r="H307" s="239">
        <v>0.29999999999999999</v>
      </c>
      <c r="I307" s="240"/>
      <c r="J307" s="236"/>
      <c r="K307" s="236"/>
      <c r="L307" s="241"/>
      <c r="M307" s="242"/>
      <c r="N307" s="243"/>
      <c r="O307" s="243"/>
      <c r="P307" s="243"/>
      <c r="Q307" s="243"/>
      <c r="R307" s="243"/>
      <c r="S307" s="243"/>
      <c r="T307" s="24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45" t="s">
        <v>169</v>
      </c>
      <c r="AU307" s="245" t="s">
        <v>80</v>
      </c>
      <c r="AV307" s="14" t="s">
        <v>80</v>
      </c>
      <c r="AW307" s="14" t="s">
        <v>171</v>
      </c>
      <c r="AX307" s="14" t="s">
        <v>70</v>
      </c>
      <c r="AY307" s="245" t="s">
        <v>158</v>
      </c>
    </row>
    <row r="308" s="2" customFormat="1" ht="22.2" customHeight="1">
      <c r="A308" s="40"/>
      <c r="B308" s="41"/>
      <c r="C308" s="206" t="s">
        <v>573</v>
      </c>
      <c r="D308" s="206" t="s">
        <v>160</v>
      </c>
      <c r="E308" s="207" t="s">
        <v>1774</v>
      </c>
      <c r="F308" s="208" t="s">
        <v>1775</v>
      </c>
      <c r="G308" s="209" t="s">
        <v>181</v>
      </c>
      <c r="H308" s="210">
        <v>0.29999999999999999</v>
      </c>
      <c r="I308" s="211"/>
      <c r="J308" s="212">
        <f>ROUND(I308*H308,2)</f>
        <v>0</v>
      </c>
      <c r="K308" s="208" t="s">
        <v>164</v>
      </c>
      <c r="L308" s="46"/>
      <c r="M308" s="213" t="s">
        <v>19</v>
      </c>
      <c r="N308" s="214" t="s">
        <v>41</v>
      </c>
      <c r="O308" s="86"/>
      <c r="P308" s="215">
        <f>O308*H308</f>
        <v>0</v>
      </c>
      <c r="Q308" s="215">
        <v>0.0033</v>
      </c>
      <c r="R308" s="215">
        <f>Q308*H308</f>
        <v>0.00098999999999999999</v>
      </c>
      <c r="S308" s="215">
        <v>0.11</v>
      </c>
      <c r="T308" s="216">
        <f>S308*H308</f>
        <v>0.033000000000000002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17" t="s">
        <v>165</v>
      </c>
      <c r="AT308" s="217" t="s">
        <v>160</v>
      </c>
      <c r="AU308" s="217" t="s">
        <v>80</v>
      </c>
      <c r="AY308" s="19" t="s">
        <v>158</v>
      </c>
      <c r="BE308" s="218">
        <f>IF(N308="základní",J308,0)</f>
        <v>0</v>
      </c>
      <c r="BF308" s="218">
        <f>IF(N308="snížená",J308,0)</f>
        <v>0</v>
      </c>
      <c r="BG308" s="218">
        <f>IF(N308="zákl. přenesená",J308,0)</f>
        <v>0</v>
      </c>
      <c r="BH308" s="218">
        <f>IF(N308="sníž. přenesená",J308,0)</f>
        <v>0</v>
      </c>
      <c r="BI308" s="218">
        <f>IF(N308="nulová",J308,0)</f>
        <v>0</v>
      </c>
      <c r="BJ308" s="19" t="s">
        <v>78</v>
      </c>
      <c r="BK308" s="218">
        <f>ROUND(I308*H308,2)</f>
        <v>0</v>
      </c>
      <c r="BL308" s="19" t="s">
        <v>165</v>
      </c>
      <c r="BM308" s="217" t="s">
        <v>1776</v>
      </c>
    </row>
    <row r="309" s="2" customFormat="1">
      <c r="A309" s="40"/>
      <c r="B309" s="41"/>
      <c r="C309" s="42"/>
      <c r="D309" s="219" t="s">
        <v>167</v>
      </c>
      <c r="E309" s="42"/>
      <c r="F309" s="220" t="s">
        <v>1777</v>
      </c>
      <c r="G309" s="42"/>
      <c r="H309" s="42"/>
      <c r="I309" s="221"/>
      <c r="J309" s="42"/>
      <c r="K309" s="42"/>
      <c r="L309" s="46"/>
      <c r="M309" s="222"/>
      <c r="N309" s="223"/>
      <c r="O309" s="86"/>
      <c r="P309" s="86"/>
      <c r="Q309" s="86"/>
      <c r="R309" s="86"/>
      <c r="S309" s="86"/>
      <c r="T309" s="87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167</v>
      </c>
      <c r="AU309" s="19" t="s">
        <v>80</v>
      </c>
    </row>
    <row r="310" s="14" customFormat="1">
      <c r="A310" s="14"/>
      <c r="B310" s="235"/>
      <c r="C310" s="236"/>
      <c r="D310" s="226" t="s">
        <v>169</v>
      </c>
      <c r="E310" s="237" t="s">
        <v>19</v>
      </c>
      <c r="F310" s="238" t="s">
        <v>1778</v>
      </c>
      <c r="G310" s="236"/>
      <c r="H310" s="239">
        <v>0.29999999999999999</v>
      </c>
      <c r="I310" s="240"/>
      <c r="J310" s="236"/>
      <c r="K310" s="236"/>
      <c r="L310" s="241"/>
      <c r="M310" s="242"/>
      <c r="N310" s="243"/>
      <c r="O310" s="243"/>
      <c r="P310" s="243"/>
      <c r="Q310" s="243"/>
      <c r="R310" s="243"/>
      <c r="S310" s="243"/>
      <c r="T310" s="24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45" t="s">
        <v>169</v>
      </c>
      <c r="AU310" s="245" t="s">
        <v>80</v>
      </c>
      <c r="AV310" s="14" t="s">
        <v>80</v>
      </c>
      <c r="AW310" s="14" t="s">
        <v>171</v>
      </c>
      <c r="AX310" s="14" t="s">
        <v>70</v>
      </c>
      <c r="AY310" s="245" t="s">
        <v>158</v>
      </c>
    </row>
    <row r="311" s="2" customFormat="1" ht="22.2" customHeight="1">
      <c r="A311" s="40"/>
      <c r="B311" s="41"/>
      <c r="C311" s="206" t="s">
        <v>578</v>
      </c>
      <c r="D311" s="206" t="s">
        <v>160</v>
      </c>
      <c r="E311" s="207" t="s">
        <v>1779</v>
      </c>
      <c r="F311" s="208" t="s">
        <v>1780</v>
      </c>
      <c r="G311" s="209" t="s">
        <v>181</v>
      </c>
      <c r="H311" s="210">
        <v>1.8</v>
      </c>
      <c r="I311" s="211"/>
      <c r="J311" s="212">
        <f>ROUND(I311*H311,2)</f>
        <v>0</v>
      </c>
      <c r="K311" s="208" t="s">
        <v>164</v>
      </c>
      <c r="L311" s="46"/>
      <c r="M311" s="213" t="s">
        <v>19</v>
      </c>
      <c r="N311" s="214" t="s">
        <v>41</v>
      </c>
      <c r="O311" s="86"/>
      <c r="P311" s="215">
        <f>O311*H311</f>
        <v>0</v>
      </c>
      <c r="Q311" s="215">
        <v>0.00415</v>
      </c>
      <c r="R311" s="215">
        <f>Q311*H311</f>
        <v>0.0074700000000000001</v>
      </c>
      <c r="S311" s="215">
        <v>0.27000000000000002</v>
      </c>
      <c r="T311" s="216">
        <f>S311*H311</f>
        <v>0.48600000000000004</v>
      </c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R311" s="217" t="s">
        <v>165</v>
      </c>
      <c r="AT311" s="217" t="s">
        <v>160</v>
      </c>
      <c r="AU311" s="217" t="s">
        <v>80</v>
      </c>
      <c r="AY311" s="19" t="s">
        <v>158</v>
      </c>
      <c r="BE311" s="218">
        <f>IF(N311="základní",J311,0)</f>
        <v>0</v>
      </c>
      <c r="BF311" s="218">
        <f>IF(N311="snížená",J311,0)</f>
        <v>0</v>
      </c>
      <c r="BG311" s="218">
        <f>IF(N311="zákl. přenesená",J311,0)</f>
        <v>0</v>
      </c>
      <c r="BH311" s="218">
        <f>IF(N311="sníž. přenesená",J311,0)</f>
        <v>0</v>
      </c>
      <c r="BI311" s="218">
        <f>IF(N311="nulová",J311,0)</f>
        <v>0</v>
      </c>
      <c r="BJ311" s="19" t="s">
        <v>78</v>
      </c>
      <c r="BK311" s="218">
        <f>ROUND(I311*H311,2)</f>
        <v>0</v>
      </c>
      <c r="BL311" s="19" t="s">
        <v>165</v>
      </c>
      <c r="BM311" s="217" t="s">
        <v>1781</v>
      </c>
    </row>
    <row r="312" s="2" customFormat="1">
      <c r="A312" s="40"/>
      <c r="B312" s="41"/>
      <c r="C312" s="42"/>
      <c r="D312" s="219" t="s">
        <v>167</v>
      </c>
      <c r="E312" s="42"/>
      <c r="F312" s="220" t="s">
        <v>1782</v>
      </c>
      <c r="G312" s="42"/>
      <c r="H312" s="42"/>
      <c r="I312" s="221"/>
      <c r="J312" s="42"/>
      <c r="K312" s="42"/>
      <c r="L312" s="46"/>
      <c r="M312" s="222"/>
      <c r="N312" s="223"/>
      <c r="O312" s="86"/>
      <c r="P312" s="86"/>
      <c r="Q312" s="86"/>
      <c r="R312" s="86"/>
      <c r="S312" s="86"/>
      <c r="T312" s="87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T312" s="19" t="s">
        <v>167</v>
      </c>
      <c r="AU312" s="19" t="s">
        <v>80</v>
      </c>
    </row>
    <row r="313" s="14" customFormat="1">
      <c r="A313" s="14"/>
      <c r="B313" s="235"/>
      <c r="C313" s="236"/>
      <c r="D313" s="226" t="s">
        <v>169</v>
      </c>
      <c r="E313" s="237" t="s">
        <v>19</v>
      </c>
      <c r="F313" s="238" t="s">
        <v>1783</v>
      </c>
      <c r="G313" s="236"/>
      <c r="H313" s="239">
        <v>1.7999999999999998</v>
      </c>
      <c r="I313" s="240"/>
      <c r="J313" s="236"/>
      <c r="K313" s="236"/>
      <c r="L313" s="241"/>
      <c r="M313" s="242"/>
      <c r="N313" s="243"/>
      <c r="O313" s="243"/>
      <c r="P313" s="243"/>
      <c r="Q313" s="243"/>
      <c r="R313" s="243"/>
      <c r="S313" s="243"/>
      <c r="T313" s="24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45" t="s">
        <v>169</v>
      </c>
      <c r="AU313" s="245" t="s">
        <v>80</v>
      </c>
      <c r="AV313" s="14" t="s">
        <v>80</v>
      </c>
      <c r="AW313" s="14" t="s">
        <v>171</v>
      </c>
      <c r="AX313" s="14" t="s">
        <v>70</v>
      </c>
      <c r="AY313" s="245" t="s">
        <v>158</v>
      </c>
    </row>
    <row r="314" s="12" customFormat="1" ht="22.8" customHeight="1">
      <c r="A314" s="12"/>
      <c r="B314" s="190"/>
      <c r="C314" s="191"/>
      <c r="D314" s="192" t="s">
        <v>69</v>
      </c>
      <c r="E314" s="204" t="s">
        <v>614</v>
      </c>
      <c r="F314" s="204" t="s">
        <v>615</v>
      </c>
      <c r="G314" s="191"/>
      <c r="H314" s="191"/>
      <c r="I314" s="194"/>
      <c r="J314" s="205">
        <f>BK314</f>
        <v>0</v>
      </c>
      <c r="K314" s="191"/>
      <c r="L314" s="196"/>
      <c r="M314" s="197"/>
      <c r="N314" s="198"/>
      <c r="O314" s="198"/>
      <c r="P314" s="199">
        <f>SUM(P315:P316)</f>
        <v>0</v>
      </c>
      <c r="Q314" s="198"/>
      <c r="R314" s="199">
        <f>SUM(R315:R316)</f>
        <v>0</v>
      </c>
      <c r="S314" s="198"/>
      <c r="T314" s="200">
        <f>SUM(T315:T316)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01" t="s">
        <v>78</v>
      </c>
      <c r="AT314" s="202" t="s">
        <v>69</v>
      </c>
      <c r="AU314" s="202" t="s">
        <v>78</v>
      </c>
      <c r="AY314" s="201" t="s">
        <v>158</v>
      </c>
      <c r="BK314" s="203">
        <f>SUM(BK315:BK316)</f>
        <v>0</v>
      </c>
    </row>
    <row r="315" s="2" customFormat="1" ht="22.2" customHeight="1">
      <c r="A315" s="40"/>
      <c r="B315" s="41"/>
      <c r="C315" s="206" t="s">
        <v>582</v>
      </c>
      <c r="D315" s="206" t="s">
        <v>160</v>
      </c>
      <c r="E315" s="207" t="s">
        <v>1784</v>
      </c>
      <c r="F315" s="208" t="s">
        <v>1785</v>
      </c>
      <c r="G315" s="209" t="s">
        <v>356</v>
      </c>
      <c r="H315" s="210">
        <v>79.239999999999995</v>
      </c>
      <c r="I315" s="211"/>
      <c r="J315" s="212">
        <f>ROUND(I315*H315,2)</f>
        <v>0</v>
      </c>
      <c r="K315" s="208" t="s">
        <v>164</v>
      </c>
      <c r="L315" s="46"/>
      <c r="M315" s="213" t="s">
        <v>19</v>
      </c>
      <c r="N315" s="214" t="s">
        <v>41</v>
      </c>
      <c r="O315" s="86"/>
      <c r="P315" s="215">
        <f>O315*H315</f>
        <v>0</v>
      </c>
      <c r="Q315" s="215">
        <v>0</v>
      </c>
      <c r="R315" s="215">
        <f>Q315*H315</f>
        <v>0</v>
      </c>
      <c r="S315" s="215">
        <v>0</v>
      </c>
      <c r="T315" s="216">
        <f>S315*H315</f>
        <v>0</v>
      </c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R315" s="217" t="s">
        <v>165</v>
      </c>
      <c r="AT315" s="217" t="s">
        <v>160</v>
      </c>
      <c r="AU315" s="217" t="s">
        <v>80</v>
      </c>
      <c r="AY315" s="19" t="s">
        <v>158</v>
      </c>
      <c r="BE315" s="218">
        <f>IF(N315="základní",J315,0)</f>
        <v>0</v>
      </c>
      <c r="BF315" s="218">
        <f>IF(N315="snížená",J315,0)</f>
        <v>0</v>
      </c>
      <c r="BG315" s="218">
        <f>IF(N315="zákl. přenesená",J315,0)</f>
        <v>0</v>
      </c>
      <c r="BH315" s="218">
        <f>IF(N315="sníž. přenesená",J315,0)</f>
        <v>0</v>
      </c>
      <c r="BI315" s="218">
        <f>IF(N315="nulová",J315,0)</f>
        <v>0</v>
      </c>
      <c r="BJ315" s="19" t="s">
        <v>78</v>
      </c>
      <c r="BK315" s="218">
        <f>ROUND(I315*H315,2)</f>
        <v>0</v>
      </c>
      <c r="BL315" s="19" t="s">
        <v>165</v>
      </c>
      <c r="BM315" s="217" t="s">
        <v>1786</v>
      </c>
    </row>
    <row r="316" s="2" customFormat="1">
      <c r="A316" s="40"/>
      <c r="B316" s="41"/>
      <c r="C316" s="42"/>
      <c r="D316" s="219" t="s">
        <v>167</v>
      </c>
      <c r="E316" s="42"/>
      <c r="F316" s="220" t="s">
        <v>1787</v>
      </c>
      <c r="G316" s="42"/>
      <c r="H316" s="42"/>
      <c r="I316" s="221"/>
      <c r="J316" s="42"/>
      <c r="K316" s="42"/>
      <c r="L316" s="46"/>
      <c r="M316" s="222"/>
      <c r="N316" s="223"/>
      <c r="O316" s="86"/>
      <c r="P316" s="86"/>
      <c r="Q316" s="86"/>
      <c r="R316" s="86"/>
      <c r="S316" s="86"/>
      <c r="T316" s="87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T316" s="19" t="s">
        <v>167</v>
      </c>
      <c r="AU316" s="19" t="s">
        <v>80</v>
      </c>
    </row>
    <row r="317" s="12" customFormat="1" ht="25.92" customHeight="1">
      <c r="A317" s="12"/>
      <c r="B317" s="190"/>
      <c r="C317" s="191"/>
      <c r="D317" s="192" t="s">
        <v>69</v>
      </c>
      <c r="E317" s="193" t="s">
        <v>1788</v>
      </c>
      <c r="F317" s="193" t="s">
        <v>1789</v>
      </c>
      <c r="G317" s="191"/>
      <c r="H317" s="191"/>
      <c r="I317" s="194"/>
      <c r="J317" s="195">
        <f>BK317</f>
        <v>0</v>
      </c>
      <c r="K317" s="191"/>
      <c r="L317" s="196"/>
      <c r="M317" s="197"/>
      <c r="N317" s="198"/>
      <c r="O317" s="198"/>
      <c r="P317" s="199">
        <f>P318</f>
        <v>0</v>
      </c>
      <c r="Q317" s="198"/>
      <c r="R317" s="199">
        <f>R318</f>
        <v>0.057599999999999998</v>
      </c>
      <c r="S317" s="198"/>
      <c r="T317" s="200">
        <f>T318</f>
        <v>0</v>
      </c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R317" s="201" t="s">
        <v>80</v>
      </c>
      <c r="AT317" s="202" t="s">
        <v>69</v>
      </c>
      <c r="AU317" s="202" t="s">
        <v>70</v>
      </c>
      <c r="AY317" s="201" t="s">
        <v>158</v>
      </c>
      <c r="BK317" s="203">
        <f>BK318</f>
        <v>0</v>
      </c>
    </row>
    <row r="318" s="12" customFormat="1" ht="22.8" customHeight="1">
      <c r="A318" s="12"/>
      <c r="B318" s="190"/>
      <c r="C318" s="191"/>
      <c r="D318" s="192" t="s">
        <v>69</v>
      </c>
      <c r="E318" s="204" t="s">
        <v>1790</v>
      </c>
      <c r="F318" s="204" t="s">
        <v>1791</v>
      </c>
      <c r="G318" s="191"/>
      <c r="H318" s="191"/>
      <c r="I318" s="194"/>
      <c r="J318" s="205">
        <f>BK318</f>
        <v>0</v>
      </c>
      <c r="K318" s="191"/>
      <c r="L318" s="196"/>
      <c r="M318" s="197"/>
      <c r="N318" s="198"/>
      <c r="O318" s="198"/>
      <c r="P318" s="199">
        <f>SUM(P319:P324)</f>
        <v>0</v>
      </c>
      <c r="Q318" s="198"/>
      <c r="R318" s="199">
        <f>SUM(R319:R324)</f>
        <v>0.057599999999999998</v>
      </c>
      <c r="S318" s="198"/>
      <c r="T318" s="200">
        <f>SUM(T319:T324)</f>
        <v>0</v>
      </c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R318" s="201" t="s">
        <v>80</v>
      </c>
      <c r="AT318" s="202" t="s">
        <v>69</v>
      </c>
      <c r="AU318" s="202" t="s">
        <v>78</v>
      </c>
      <c r="AY318" s="201" t="s">
        <v>158</v>
      </c>
      <c r="BK318" s="203">
        <f>SUM(BK319:BK324)</f>
        <v>0</v>
      </c>
    </row>
    <row r="319" s="2" customFormat="1" ht="14.4" customHeight="1">
      <c r="A319" s="40"/>
      <c r="B319" s="41"/>
      <c r="C319" s="206" t="s">
        <v>587</v>
      </c>
      <c r="D319" s="206" t="s">
        <v>160</v>
      </c>
      <c r="E319" s="207" t="s">
        <v>1792</v>
      </c>
      <c r="F319" s="208" t="s">
        <v>1793</v>
      </c>
      <c r="G319" s="209" t="s">
        <v>181</v>
      </c>
      <c r="H319" s="210">
        <v>9</v>
      </c>
      <c r="I319" s="211"/>
      <c r="J319" s="212">
        <f>ROUND(I319*H319,2)</f>
        <v>0</v>
      </c>
      <c r="K319" s="208" t="s">
        <v>164</v>
      </c>
      <c r="L319" s="46"/>
      <c r="M319" s="213" t="s">
        <v>19</v>
      </c>
      <c r="N319" s="214" t="s">
        <v>41</v>
      </c>
      <c r="O319" s="86"/>
      <c r="P319" s="215">
        <f>O319*H319</f>
        <v>0</v>
      </c>
      <c r="Q319" s="215">
        <v>0</v>
      </c>
      <c r="R319" s="215">
        <f>Q319*H319</f>
        <v>0</v>
      </c>
      <c r="S319" s="215">
        <v>0</v>
      </c>
      <c r="T319" s="216">
        <f>S319*H319</f>
        <v>0</v>
      </c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R319" s="217" t="s">
        <v>285</v>
      </c>
      <c r="AT319" s="217" t="s">
        <v>160</v>
      </c>
      <c r="AU319" s="217" t="s">
        <v>80</v>
      </c>
      <c r="AY319" s="19" t="s">
        <v>158</v>
      </c>
      <c r="BE319" s="218">
        <f>IF(N319="základní",J319,0)</f>
        <v>0</v>
      </c>
      <c r="BF319" s="218">
        <f>IF(N319="snížená",J319,0)</f>
        <v>0</v>
      </c>
      <c r="BG319" s="218">
        <f>IF(N319="zákl. přenesená",J319,0)</f>
        <v>0</v>
      </c>
      <c r="BH319" s="218">
        <f>IF(N319="sníž. přenesená",J319,0)</f>
        <v>0</v>
      </c>
      <c r="BI319" s="218">
        <f>IF(N319="nulová",J319,0)</f>
        <v>0</v>
      </c>
      <c r="BJ319" s="19" t="s">
        <v>78</v>
      </c>
      <c r="BK319" s="218">
        <f>ROUND(I319*H319,2)</f>
        <v>0</v>
      </c>
      <c r="BL319" s="19" t="s">
        <v>285</v>
      </c>
      <c r="BM319" s="217" t="s">
        <v>1794</v>
      </c>
    </row>
    <row r="320" s="2" customFormat="1">
      <c r="A320" s="40"/>
      <c r="B320" s="41"/>
      <c r="C320" s="42"/>
      <c r="D320" s="219" t="s">
        <v>167</v>
      </c>
      <c r="E320" s="42"/>
      <c r="F320" s="220" t="s">
        <v>1795</v>
      </c>
      <c r="G320" s="42"/>
      <c r="H320" s="42"/>
      <c r="I320" s="221"/>
      <c r="J320" s="42"/>
      <c r="K320" s="42"/>
      <c r="L320" s="46"/>
      <c r="M320" s="222"/>
      <c r="N320" s="223"/>
      <c r="O320" s="86"/>
      <c r="P320" s="86"/>
      <c r="Q320" s="86"/>
      <c r="R320" s="86"/>
      <c r="S320" s="86"/>
      <c r="T320" s="87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T320" s="19" t="s">
        <v>167</v>
      </c>
      <c r="AU320" s="19" t="s">
        <v>80</v>
      </c>
    </row>
    <row r="321" s="14" customFormat="1">
      <c r="A321" s="14"/>
      <c r="B321" s="235"/>
      <c r="C321" s="236"/>
      <c r="D321" s="226" t="s">
        <v>169</v>
      </c>
      <c r="E321" s="237" t="s">
        <v>19</v>
      </c>
      <c r="F321" s="238" t="s">
        <v>1796</v>
      </c>
      <c r="G321" s="236"/>
      <c r="H321" s="239">
        <v>9</v>
      </c>
      <c r="I321" s="240"/>
      <c r="J321" s="236"/>
      <c r="K321" s="236"/>
      <c r="L321" s="241"/>
      <c r="M321" s="242"/>
      <c r="N321" s="243"/>
      <c r="O321" s="243"/>
      <c r="P321" s="243"/>
      <c r="Q321" s="243"/>
      <c r="R321" s="243"/>
      <c r="S321" s="243"/>
      <c r="T321" s="24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45" t="s">
        <v>169</v>
      </c>
      <c r="AU321" s="245" t="s">
        <v>80</v>
      </c>
      <c r="AV321" s="14" t="s">
        <v>80</v>
      </c>
      <c r="AW321" s="14" t="s">
        <v>171</v>
      </c>
      <c r="AX321" s="14" t="s">
        <v>70</v>
      </c>
      <c r="AY321" s="245" t="s">
        <v>158</v>
      </c>
    </row>
    <row r="322" s="2" customFormat="1" ht="14.4" customHeight="1">
      <c r="A322" s="40"/>
      <c r="B322" s="41"/>
      <c r="C322" s="246" t="s">
        <v>591</v>
      </c>
      <c r="D322" s="246" t="s">
        <v>400</v>
      </c>
      <c r="E322" s="247" t="s">
        <v>1797</v>
      </c>
      <c r="F322" s="248" t="s">
        <v>1798</v>
      </c>
      <c r="G322" s="249" t="s">
        <v>505</v>
      </c>
      <c r="H322" s="250">
        <v>3</v>
      </c>
      <c r="I322" s="251"/>
      <c r="J322" s="252">
        <f>ROUND(I322*H322,2)</f>
        <v>0</v>
      </c>
      <c r="K322" s="248" t="s">
        <v>19</v>
      </c>
      <c r="L322" s="253"/>
      <c r="M322" s="254" t="s">
        <v>19</v>
      </c>
      <c r="N322" s="255" t="s">
        <v>41</v>
      </c>
      <c r="O322" s="86"/>
      <c r="P322" s="215">
        <f>O322*H322</f>
        <v>0</v>
      </c>
      <c r="Q322" s="215">
        <v>0.019199999999999998</v>
      </c>
      <c r="R322" s="215">
        <f>Q322*H322</f>
        <v>0.057599999999999998</v>
      </c>
      <c r="S322" s="215">
        <v>0</v>
      </c>
      <c r="T322" s="216">
        <f>S322*H322</f>
        <v>0</v>
      </c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R322" s="217" t="s">
        <v>405</v>
      </c>
      <c r="AT322" s="217" t="s">
        <v>400</v>
      </c>
      <c r="AU322" s="217" t="s">
        <v>80</v>
      </c>
      <c r="AY322" s="19" t="s">
        <v>158</v>
      </c>
      <c r="BE322" s="218">
        <f>IF(N322="základní",J322,0)</f>
        <v>0</v>
      </c>
      <c r="BF322" s="218">
        <f>IF(N322="snížená",J322,0)</f>
        <v>0</v>
      </c>
      <c r="BG322" s="218">
        <f>IF(N322="zákl. přenesená",J322,0)</f>
        <v>0</v>
      </c>
      <c r="BH322" s="218">
        <f>IF(N322="sníž. přenesená",J322,0)</f>
        <v>0</v>
      </c>
      <c r="BI322" s="218">
        <f>IF(N322="nulová",J322,0)</f>
        <v>0</v>
      </c>
      <c r="BJ322" s="19" t="s">
        <v>78</v>
      </c>
      <c r="BK322" s="218">
        <f>ROUND(I322*H322,2)</f>
        <v>0</v>
      </c>
      <c r="BL322" s="19" t="s">
        <v>285</v>
      </c>
      <c r="BM322" s="217" t="s">
        <v>1799</v>
      </c>
    </row>
    <row r="323" s="2" customFormat="1" ht="22.2" customHeight="1">
      <c r="A323" s="40"/>
      <c r="B323" s="41"/>
      <c r="C323" s="206" t="s">
        <v>599</v>
      </c>
      <c r="D323" s="206" t="s">
        <v>160</v>
      </c>
      <c r="E323" s="207" t="s">
        <v>1800</v>
      </c>
      <c r="F323" s="208" t="s">
        <v>1801</v>
      </c>
      <c r="G323" s="209" t="s">
        <v>356</v>
      </c>
      <c r="H323" s="210">
        <v>0.058000000000000003</v>
      </c>
      <c r="I323" s="211"/>
      <c r="J323" s="212">
        <f>ROUND(I323*H323,2)</f>
        <v>0</v>
      </c>
      <c r="K323" s="208" t="s">
        <v>164</v>
      </c>
      <c r="L323" s="46"/>
      <c r="M323" s="213" t="s">
        <v>19</v>
      </c>
      <c r="N323" s="214" t="s">
        <v>41</v>
      </c>
      <c r="O323" s="86"/>
      <c r="P323" s="215">
        <f>O323*H323</f>
        <v>0</v>
      </c>
      <c r="Q323" s="215">
        <v>0</v>
      </c>
      <c r="R323" s="215">
        <f>Q323*H323</f>
        <v>0</v>
      </c>
      <c r="S323" s="215">
        <v>0</v>
      </c>
      <c r="T323" s="216">
        <f>S323*H323</f>
        <v>0</v>
      </c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R323" s="217" t="s">
        <v>285</v>
      </c>
      <c r="AT323" s="217" t="s">
        <v>160</v>
      </c>
      <c r="AU323" s="217" t="s">
        <v>80</v>
      </c>
      <c r="AY323" s="19" t="s">
        <v>158</v>
      </c>
      <c r="BE323" s="218">
        <f>IF(N323="základní",J323,0)</f>
        <v>0</v>
      </c>
      <c r="BF323" s="218">
        <f>IF(N323="snížená",J323,0)</f>
        <v>0</v>
      </c>
      <c r="BG323" s="218">
        <f>IF(N323="zákl. přenesená",J323,0)</f>
        <v>0</v>
      </c>
      <c r="BH323" s="218">
        <f>IF(N323="sníž. přenesená",J323,0)</f>
        <v>0</v>
      </c>
      <c r="BI323" s="218">
        <f>IF(N323="nulová",J323,0)</f>
        <v>0</v>
      </c>
      <c r="BJ323" s="19" t="s">
        <v>78</v>
      </c>
      <c r="BK323" s="218">
        <f>ROUND(I323*H323,2)</f>
        <v>0</v>
      </c>
      <c r="BL323" s="19" t="s">
        <v>285</v>
      </c>
      <c r="BM323" s="217" t="s">
        <v>1802</v>
      </c>
    </row>
    <row r="324" s="2" customFormat="1">
      <c r="A324" s="40"/>
      <c r="B324" s="41"/>
      <c r="C324" s="42"/>
      <c r="D324" s="219" t="s">
        <v>167</v>
      </c>
      <c r="E324" s="42"/>
      <c r="F324" s="220" t="s">
        <v>1803</v>
      </c>
      <c r="G324" s="42"/>
      <c r="H324" s="42"/>
      <c r="I324" s="221"/>
      <c r="J324" s="42"/>
      <c r="K324" s="42"/>
      <c r="L324" s="46"/>
      <c r="M324" s="222"/>
      <c r="N324" s="223"/>
      <c r="O324" s="86"/>
      <c r="P324" s="86"/>
      <c r="Q324" s="86"/>
      <c r="R324" s="86"/>
      <c r="S324" s="86"/>
      <c r="T324" s="87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T324" s="19" t="s">
        <v>167</v>
      </c>
      <c r="AU324" s="19" t="s">
        <v>80</v>
      </c>
    </row>
    <row r="325" s="12" customFormat="1" ht="25.92" customHeight="1">
      <c r="A325" s="12"/>
      <c r="B325" s="190"/>
      <c r="C325" s="191"/>
      <c r="D325" s="192" t="s">
        <v>69</v>
      </c>
      <c r="E325" s="193" t="s">
        <v>400</v>
      </c>
      <c r="F325" s="193" t="s">
        <v>1804</v>
      </c>
      <c r="G325" s="191"/>
      <c r="H325" s="191"/>
      <c r="I325" s="194"/>
      <c r="J325" s="195">
        <f>BK325</f>
        <v>0</v>
      </c>
      <c r="K325" s="191"/>
      <c r="L325" s="196"/>
      <c r="M325" s="197"/>
      <c r="N325" s="198"/>
      <c r="O325" s="198"/>
      <c r="P325" s="199">
        <f>P326</f>
        <v>0</v>
      </c>
      <c r="Q325" s="198"/>
      <c r="R325" s="199">
        <f>R326</f>
        <v>0.18773999999999999</v>
      </c>
      <c r="S325" s="198"/>
      <c r="T325" s="200">
        <f>T326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01" t="s">
        <v>178</v>
      </c>
      <c r="AT325" s="202" t="s">
        <v>69</v>
      </c>
      <c r="AU325" s="202" t="s">
        <v>70</v>
      </c>
      <c r="AY325" s="201" t="s">
        <v>158</v>
      </c>
      <c r="BK325" s="203">
        <f>BK326</f>
        <v>0</v>
      </c>
    </row>
    <row r="326" s="12" customFormat="1" ht="22.8" customHeight="1">
      <c r="A326" s="12"/>
      <c r="B326" s="190"/>
      <c r="C326" s="191"/>
      <c r="D326" s="192" t="s">
        <v>69</v>
      </c>
      <c r="E326" s="204" t="s">
        <v>1805</v>
      </c>
      <c r="F326" s="204" t="s">
        <v>1806</v>
      </c>
      <c r="G326" s="191"/>
      <c r="H326" s="191"/>
      <c r="I326" s="194"/>
      <c r="J326" s="205">
        <f>BK326</f>
        <v>0</v>
      </c>
      <c r="K326" s="191"/>
      <c r="L326" s="196"/>
      <c r="M326" s="197"/>
      <c r="N326" s="198"/>
      <c r="O326" s="198"/>
      <c r="P326" s="199">
        <f>SUM(P327:P328)</f>
        <v>0</v>
      </c>
      <c r="Q326" s="198"/>
      <c r="R326" s="199">
        <f>SUM(R327:R328)</f>
        <v>0.18773999999999999</v>
      </c>
      <c r="S326" s="198"/>
      <c r="T326" s="200">
        <f>SUM(T327:T328)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201" t="s">
        <v>178</v>
      </c>
      <c r="AT326" s="202" t="s">
        <v>69</v>
      </c>
      <c r="AU326" s="202" t="s">
        <v>78</v>
      </c>
      <c r="AY326" s="201" t="s">
        <v>158</v>
      </c>
      <c r="BK326" s="203">
        <f>SUM(BK327:BK328)</f>
        <v>0</v>
      </c>
    </row>
    <row r="327" s="2" customFormat="1" ht="14.4" customHeight="1">
      <c r="A327" s="40"/>
      <c r="B327" s="41"/>
      <c r="C327" s="206" t="s">
        <v>604</v>
      </c>
      <c r="D327" s="206" t="s">
        <v>160</v>
      </c>
      <c r="E327" s="207" t="s">
        <v>1807</v>
      </c>
      <c r="F327" s="208" t="s">
        <v>1808</v>
      </c>
      <c r="G327" s="209" t="s">
        <v>181</v>
      </c>
      <c r="H327" s="210">
        <v>17.199999999999999</v>
      </c>
      <c r="I327" s="211"/>
      <c r="J327" s="212">
        <f>ROUND(I327*H327,2)</f>
        <v>0</v>
      </c>
      <c r="K327" s="208" t="s">
        <v>19</v>
      </c>
      <c r="L327" s="46"/>
      <c r="M327" s="213" t="s">
        <v>19</v>
      </c>
      <c r="N327" s="214" t="s">
        <v>41</v>
      </c>
      <c r="O327" s="86"/>
      <c r="P327" s="215">
        <f>O327*H327</f>
        <v>0</v>
      </c>
      <c r="Q327" s="215">
        <v>0</v>
      </c>
      <c r="R327" s="215">
        <f>Q327*H327</f>
        <v>0</v>
      </c>
      <c r="S327" s="215">
        <v>0</v>
      </c>
      <c r="T327" s="216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17" t="s">
        <v>582</v>
      </c>
      <c r="AT327" s="217" t="s">
        <v>160</v>
      </c>
      <c r="AU327" s="217" t="s">
        <v>80</v>
      </c>
      <c r="AY327" s="19" t="s">
        <v>158</v>
      </c>
      <c r="BE327" s="218">
        <f>IF(N327="základní",J327,0)</f>
        <v>0</v>
      </c>
      <c r="BF327" s="218">
        <f>IF(N327="snížená",J327,0)</f>
        <v>0</v>
      </c>
      <c r="BG327" s="218">
        <f>IF(N327="zákl. přenesená",J327,0)</f>
        <v>0</v>
      </c>
      <c r="BH327" s="218">
        <f>IF(N327="sníž. přenesená",J327,0)</f>
        <v>0</v>
      </c>
      <c r="BI327" s="218">
        <f>IF(N327="nulová",J327,0)</f>
        <v>0</v>
      </c>
      <c r="BJ327" s="19" t="s">
        <v>78</v>
      </c>
      <c r="BK327" s="218">
        <f>ROUND(I327*H327,2)</f>
        <v>0</v>
      </c>
      <c r="BL327" s="19" t="s">
        <v>582</v>
      </c>
      <c r="BM327" s="217" t="s">
        <v>1809</v>
      </c>
    </row>
    <row r="328" s="2" customFormat="1" ht="14.4" customHeight="1">
      <c r="A328" s="40"/>
      <c r="B328" s="41"/>
      <c r="C328" s="246" t="s">
        <v>616</v>
      </c>
      <c r="D328" s="246" t="s">
        <v>400</v>
      </c>
      <c r="E328" s="247" t="s">
        <v>1810</v>
      </c>
      <c r="F328" s="248" t="s">
        <v>1811</v>
      </c>
      <c r="G328" s="249" t="s">
        <v>181</v>
      </c>
      <c r="H328" s="250">
        <v>18</v>
      </c>
      <c r="I328" s="251"/>
      <c r="J328" s="252">
        <f>ROUND(I328*H328,2)</f>
        <v>0</v>
      </c>
      <c r="K328" s="248" t="s">
        <v>19</v>
      </c>
      <c r="L328" s="253"/>
      <c r="M328" s="272" t="s">
        <v>19</v>
      </c>
      <c r="N328" s="273" t="s">
        <v>41</v>
      </c>
      <c r="O328" s="269"/>
      <c r="P328" s="274">
        <f>O328*H328</f>
        <v>0</v>
      </c>
      <c r="Q328" s="274">
        <v>0.01043</v>
      </c>
      <c r="R328" s="274">
        <f>Q328*H328</f>
        <v>0.18773999999999999</v>
      </c>
      <c r="S328" s="274">
        <v>0</v>
      </c>
      <c r="T328" s="275">
        <f>S328*H328</f>
        <v>0</v>
      </c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R328" s="217" t="s">
        <v>1812</v>
      </c>
      <c r="AT328" s="217" t="s">
        <v>400</v>
      </c>
      <c r="AU328" s="217" t="s">
        <v>80</v>
      </c>
      <c r="AY328" s="19" t="s">
        <v>158</v>
      </c>
      <c r="BE328" s="218">
        <f>IF(N328="základní",J328,0)</f>
        <v>0</v>
      </c>
      <c r="BF328" s="218">
        <f>IF(N328="snížená",J328,0)</f>
        <v>0</v>
      </c>
      <c r="BG328" s="218">
        <f>IF(N328="zákl. přenesená",J328,0)</f>
        <v>0</v>
      </c>
      <c r="BH328" s="218">
        <f>IF(N328="sníž. přenesená",J328,0)</f>
        <v>0</v>
      </c>
      <c r="BI328" s="218">
        <f>IF(N328="nulová",J328,0)</f>
        <v>0</v>
      </c>
      <c r="BJ328" s="19" t="s">
        <v>78</v>
      </c>
      <c r="BK328" s="218">
        <f>ROUND(I328*H328,2)</f>
        <v>0</v>
      </c>
      <c r="BL328" s="19" t="s">
        <v>582</v>
      </c>
      <c r="BM328" s="217" t="s">
        <v>1813</v>
      </c>
    </row>
    <row r="329" s="2" customFormat="1" ht="6.96" customHeight="1">
      <c r="A329" s="40"/>
      <c r="B329" s="61"/>
      <c r="C329" s="62"/>
      <c r="D329" s="62"/>
      <c r="E329" s="62"/>
      <c r="F329" s="62"/>
      <c r="G329" s="62"/>
      <c r="H329" s="62"/>
      <c r="I329" s="62"/>
      <c r="J329" s="62"/>
      <c r="K329" s="62"/>
      <c r="L329" s="46"/>
      <c r="M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</row>
  </sheetData>
  <sheetProtection sheet="1" autoFilter="0" formatColumns="0" formatRows="0" objects="1" scenarios="1" spinCount="100000" saltValue="jSnAXO+T+HN20RHeOu/L0/iYjYrKY9XgKjzAuenrBPxuGYZgPrR5AZlLLUvS1/C4z4eaBc43uxqzswqcxWV4GA==" hashValue="KfdX0QAG4gNdujagkSI5nOT1DBVz7qlu6Qjnx5GMfkZgY0PakmH874sqz2hVeaQFK6GZwCTr8JaS7hnhjrFUJg==" algorithmName="SHA-512" password="CC35"/>
  <autoFilter ref="C90:K328"/>
  <mergeCells count="9">
    <mergeCell ref="E7:H7"/>
    <mergeCell ref="E9:H9"/>
    <mergeCell ref="E18:H18"/>
    <mergeCell ref="E27:H27"/>
    <mergeCell ref="E48:H48"/>
    <mergeCell ref="E50:H50"/>
    <mergeCell ref="E81:H81"/>
    <mergeCell ref="E83:H83"/>
    <mergeCell ref="L2:V2"/>
  </mergeCells>
  <hyperlinks>
    <hyperlink ref="F95" r:id="rId1" display="https://podminky.urs.cz/item/CS_URS_2025_01/115101201"/>
    <hyperlink ref="F99" r:id="rId2" display="https://podminky.urs.cz/item/CS_URS_2025_01/115101301"/>
    <hyperlink ref="F101" r:id="rId3" display="https://podminky.urs.cz/item/CS_URS_2025_01/121151103"/>
    <hyperlink ref="F105" r:id="rId4" display="https://podminky.urs.cz/item/CS_URS_2025_01/131151204"/>
    <hyperlink ref="F110" r:id="rId5" display="https://podminky.urs.cz/item/CS_URS_2025_01/131251204"/>
    <hyperlink ref="F115" r:id="rId6" display="https://podminky.urs.cz/item/CS_URS_2025_01/131351204"/>
    <hyperlink ref="F120" r:id="rId7" display="https://podminky.urs.cz/item/CS_URS_2025_01/131451204"/>
    <hyperlink ref="F125" r:id="rId8" display="https://podminky.urs.cz/item/CS_URS_2025_01/153112111"/>
    <hyperlink ref="F129" r:id="rId9" display="https://podminky.urs.cz/item/CS_URS_2025_01/153112123"/>
    <hyperlink ref="F135" r:id="rId10" display="https://podminky.urs.cz/item/CS_URS_2025_01/153113113"/>
    <hyperlink ref="F137" r:id="rId11" display="https://podminky.urs.cz/item/CS_URS_2025_01/153116111"/>
    <hyperlink ref="F139" r:id="rId12" display="https://podminky.urs.cz/item/CS_URS_2025_01/153116112"/>
    <hyperlink ref="F145" r:id="rId13" display="https://podminky.urs.cz/item/CS_URS_2025_01/153116113"/>
    <hyperlink ref="F147" r:id="rId14" display="https://podminky.urs.cz/item/CS_URS_2025_01/162551108"/>
    <hyperlink ref="F152" r:id="rId15" display="https://podminky.urs.cz/item/CS_URS_2025_01/162551108"/>
    <hyperlink ref="F158" r:id="rId16" display="https://podminky.urs.cz/item/CS_URS_2025_01/162551128"/>
    <hyperlink ref="F163" r:id="rId17" display="https://podminky.urs.cz/item/CS_URS_2025_01/162751137"/>
    <hyperlink ref="F168" r:id="rId18" display="https://podminky.urs.cz/item/CS_URS_2025_01/162751139"/>
    <hyperlink ref="F171" r:id="rId19" display="https://podminky.urs.cz/item/CS_URS_2025_01/167151111"/>
    <hyperlink ref="F179" r:id="rId20" display="https://podminky.urs.cz/item/CS_URS_2025_01/171201231"/>
    <hyperlink ref="F182" r:id="rId21" display="https://podminky.urs.cz/item/CS_URS_2025_01/171251201"/>
    <hyperlink ref="F186" r:id="rId22" display="https://podminky.urs.cz/item/CS_URS_2025_01/174151101"/>
    <hyperlink ref="F192" r:id="rId23" display="https://podminky.urs.cz/item/CS_URS_2025_01/181951112"/>
    <hyperlink ref="F194" r:id="rId24" display="https://podminky.urs.cz/item/CS_URS_2025_01/181351003"/>
    <hyperlink ref="F198" r:id="rId25" display="https://podminky.urs.cz/item/CS_URS_2025_01/181411131"/>
    <hyperlink ref="F202" r:id="rId26" display="https://podminky.urs.cz/item/CS_URS_2025_01/185803111"/>
    <hyperlink ref="F205" r:id="rId27" display="https://podminky.urs.cz/item/CS_URS_2025_01/273322611"/>
    <hyperlink ref="F212" r:id="rId28" display="https://podminky.urs.cz/item/CS_URS_2025_01/273351121"/>
    <hyperlink ref="F218" r:id="rId29" display="https://podminky.urs.cz/item/CS_URS_2025_01/273351122"/>
    <hyperlink ref="F220" r:id="rId30" display="https://podminky.urs.cz/item/CS_URS_2025_01/273361821"/>
    <hyperlink ref="F225" r:id="rId31" display="https://podminky.urs.cz/item/CS_URS_2025_01/279322512"/>
    <hyperlink ref="F231" r:id="rId32" display="https://podminky.urs.cz/item/CS_URS_2025_01/279351121"/>
    <hyperlink ref="F236" r:id="rId33" display="https://podminky.urs.cz/item/CS_URS_2025_01/279351122"/>
    <hyperlink ref="F238" r:id="rId34" display="https://podminky.urs.cz/item/CS_URS_2025_01/279361821"/>
    <hyperlink ref="F243" r:id="rId35" display="https://podminky.urs.cz/item/CS_URS_2025_01/279113151"/>
    <hyperlink ref="F251" r:id="rId36" display="https://podminky.urs.cz/item/CS_URS_2025_01/411321616"/>
    <hyperlink ref="F255" r:id="rId37" display="https://podminky.urs.cz/item/CS_URS_2025_01/411351021"/>
    <hyperlink ref="F259" r:id="rId38" display="https://podminky.urs.cz/item/CS_URS_2025_01/411351022"/>
    <hyperlink ref="F261" r:id="rId39" display="https://podminky.urs.cz/item/CS_URS_2025_01/411354313"/>
    <hyperlink ref="F265" r:id="rId40" display="https://podminky.urs.cz/item/CS_URS_2025_01/411354314"/>
    <hyperlink ref="F267" r:id="rId41" display="https://podminky.urs.cz/item/CS_URS_2025_01/411361821"/>
    <hyperlink ref="F275" r:id="rId42" display="https://podminky.urs.cz/item/CS_URS_2025_01/899104112"/>
    <hyperlink ref="F283" r:id="rId43" display="https://podminky.urs.cz/item/CS_URS_2025_01/899501221"/>
    <hyperlink ref="F295" r:id="rId44" display="https://podminky.urs.cz/item/CS_URS_2025_01/953334212"/>
    <hyperlink ref="F299" r:id="rId45" display="https://podminky.urs.cz/item/CS_URS_2025_01/953961113"/>
    <hyperlink ref="F303" r:id="rId46" display="https://podminky.urs.cz/item/CS_URS_2025_01/977151115"/>
    <hyperlink ref="F306" r:id="rId47" display="https://podminky.urs.cz/item/CS_URS_2025_01/977151124"/>
    <hyperlink ref="F309" r:id="rId48" display="https://podminky.urs.cz/item/CS_URS_2025_01/977151127"/>
    <hyperlink ref="F312" r:id="rId49" display="https://podminky.urs.cz/item/CS_URS_2025_01/977151131"/>
    <hyperlink ref="F316" r:id="rId50" display="https://podminky.urs.cz/item/CS_URS_2025_01/998271301"/>
    <hyperlink ref="F320" r:id="rId51" display="https://podminky.urs.cz/item/CS_URS_2025_01/767831022"/>
    <hyperlink ref="F324" r:id="rId52" display="https://podminky.urs.cz/item/CS_URS_2025_01/998767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3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95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126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Projektové práce 1. etapy revitalizace volnočasového areálu Svatošské údolí II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127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1814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13. 3. 2025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33</v>
      </c>
      <c r="E23" s="40"/>
      <c r="F23" s="40"/>
      <c r="G23" s="40"/>
      <c r="H23" s="40"/>
      <c r="I23" s="134" t="s">
        <v>26</v>
      </c>
      <c r="J23" s="138" t="s">
        <v>19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32</v>
      </c>
      <c r="F24" s="40"/>
      <c r="G24" s="40"/>
      <c r="H24" s="40"/>
      <c r="I24" s="134" t="s">
        <v>28</v>
      </c>
      <c r="J24" s="138" t="s">
        <v>19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34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35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146">
        <f>ROUND(J91,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38</v>
      </c>
      <c r="G32" s="40"/>
      <c r="H32" s="40"/>
      <c r="I32" s="147" t="s">
        <v>37</v>
      </c>
      <c r="J32" s="147" t="s">
        <v>39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40</v>
      </c>
      <c r="E33" s="134" t="s">
        <v>41</v>
      </c>
      <c r="F33" s="149">
        <f>ROUND((SUM(BE91:BE915)),  2)</f>
        <v>0</v>
      </c>
      <c r="G33" s="40"/>
      <c r="H33" s="40"/>
      <c r="I33" s="150">
        <v>0.20999999999999999</v>
      </c>
      <c r="J33" s="149">
        <f>ROUND(((SUM(BE91:BE915))*I33),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42</v>
      </c>
      <c r="F34" s="149">
        <f>ROUND((SUM(BF91:BF915)),  2)</f>
        <v>0</v>
      </c>
      <c r="G34" s="40"/>
      <c r="H34" s="40"/>
      <c r="I34" s="150">
        <v>0.12</v>
      </c>
      <c r="J34" s="149">
        <f>ROUND(((SUM(BF91:BF915))*I34),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43</v>
      </c>
      <c r="F35" s="149">
        <f>ROUND((SUM(BG91:BG915)),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44</v>
      </c>
      <c r="F36" s="149">
        <f>ROUND((SUM(BH91:BH915)),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45</v>
      </c>
      <c r="F37" s="149">
        <f>ROUND((SUM(BI91:BI915)),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46</v>
      </c>
      <c r="E39" s="153"/>
      <c r="F39" s="153"/>
      <c r="G39" s="154" t="s">
        <v>47</v>
      </c>
      <c r="H39" s="155" t="s">
        <v>48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129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Projektové práce 1. etapy revitalizace volnočasového areálu Svatošské údolí II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127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SO 02-1 - Dešťová kanalizace - stoky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Karlovy Vary - Loket </v>
      </c>
      <c r="G52" s="42"/>
      <c r="H52" s="42"/>
      <c r="I52" s="34" t="s">
        <v>23</v>
      </c>
      <c r="J52" s="74" t="str">
        <f>IF(J12="","",J12)</f>
        <v>13. 3. 2025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 xml:space="preserve">Karlovarský kraj </v>
      </c>
      <c r="G54" s="42"/>
      <c r="H54" s="42"/>
      <c r="I54" s="34" t="s">
        <v>31</v>
      </c>
      <c r="J54" s="38" t="str">
        <f>E21</f>
        <v xml:space="preserve"> 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33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130</v>
      </c>
      <c r="D57" s="164"/>
      <c r="E57" s="164"/>
      <c r="F57" s="164"/>
      <c r="G57" s="164"/>
      <c r="H57" s="164"/>
      <c r="I57" s="164"/>
      <c r="J57" s="165" t="s">
        <v>131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68</v>
      </c>
      <c r="D59" s="42"/>
      <c r="E59" s="42"/>
      <c r="F59" s="42"/>
      <c r="G59" s="42"/>
      <c r="H59" s="42"/>
      <c r="I59" s="42"/>
      <c r="J59" s="104">
        <f>J91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132</v>
      </c>
    </row>
    <row r="60" s="9" customFormat="1" ht="24.96" customHeight="1">
      <c r="A60" s="9"/>
      <c r="B60" s="167"/>
      <c r="C60" s="168"/>
      <c r="D60" s="169" t="s">
        <v>133</v>
      </c>
      <c r="E60" s="170"/>
      <c r="F60" s="170"/>
      <c r="G60" s="170"/>
      <c r="H60" s="170"/>
      <c r="I60" s="170"/>
      <c r="J60" s="171">
        <f>J92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134</v>
      </c>
      <c r="E61" s="176"/>
      <c r="F61" s="176"/>
      <c r="G61" s="176"/>
      <c r="H61" s="176"/>
      <c r="I61" s="176"/>
      <c r="J61" s="177">
        <f>J93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135</v>
      </c>
      <c r="E62" s="176"/>
      <c r="F62" s="176"/>
      <c r="G62" s="176"/>
      <c r="H62" s="176"/>
      <c r="I62" s="176"/>
      <c r="J62" s="177">
        <f>J533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136</v>
      </c>
      <c r="E63" s="176"/>
      <c r="F63" s="176"/>
      <c r="G63" s="176"/>
      <c r="H63" s="176"/>
      <c r="I63" s="176"/>
      <c r="J63" s="177">
        <f>J547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137</v>
      </c>
      <c r="E64" s="176"/>
      <c r="F64" s="176"/>
      <c r="G64" s="176"/>
      <c r="H64" s="176"/>
      <c r="I64" s="176"/>
      <c r="J64" s="177">
        <f>J582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138</v>
      </c>
      <c r="E65" s="176"/>
      <c r="F65" s="176"/>
      <c r="G65" s="176"/>
      <c r="H65" s="176"/>
      <c r="I65" s="176"/>
      <c r="J65" s="177">
        <f>J601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139</v>
      </c>
      <c r="E66" s="176"/>
      <c r="F66" s="176"/>
      <c r="G66" s="176"/>
      <c r="H66" s="176"/>
      <c r="I66" s="176"/>
      <c r="J66" s="177">
        <f>J622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140</v>
      </c>
      <c r="E67" s="176"/>
      <c r="F67" s="176"/>
      <c r="G67" s="176"/>
      <c r="H67" s="176"/>
      <c r="I67" s="176"/>
      <c r="J67" s="177">
        <f>J838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4.88" customHeight="1">
      <c r="A68" s="10"/>
      <c r="B68" s="173"/>
      <c r="C68" s="174"/>
      <c r="D68" s="175" t="s">
        <v>622</v>
      </c>
      <c r="E68" s="176"/>
      <c r="F68" s="176"/>
      <c r="G68" s="176"/>
      <c r="H68" s="176"/>
      <c r="I68" s="176"/>
      <c r="J68" s="177">
        <f>J839</f>
        <v>0</v>
      </c>
      <c r="K68" s="174"/>
      <c r="L68" s="17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4.88" customHeight="1">
      <c r="A69" s="10"/>
      <c r="B69" s="173"/>
      <c r="C69" s="174"/>
      <c r="D69" s="175" t="s">
        <v>623</v>
      </c>
      <c r="E69" s="176"/>
      <c r="F69" s="176"/>
      <c r="G69" s="176"/>
      <c r="H69" s="176"/>
      <c r="I69" s="176"/>
      <c r="J69" s="177">
        <f>J855</f>
        <v>0</v>
      </c>
      <c r="K69" s="174"/>
      <c r="L69" s="17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73"/>
      <c r="C70" s="174"/>
      <c r="D70" s="175" t="s">
        <v>141</v>
      </c>
      <c r="E70" s="176"/>
      <c r="F70" s="176"/>
      <c r="G70" s="176"/>
      <c r="H70" s="176"/>
      <c r="I70" s="176"/>
      <c r="J70" s="177">
        <f>J877</f>
        <v>0</v>
      </c>
      <c r="K70" s="174"/>
      <c r="L70" s="17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73"/>
      <c r="C71" s="174"/>
      <c r="D71" s="175" t="s">
        <v>142</v>
      </c>
      <c r="E71" s="176"/>
      <c r="F71" s="176"/>
      <c r="G71" s="176"/>
      <c r="H71" s="176"/>
      <c r="I71" s="176"/>
      <c r="J71" s="177">
        <f>J913</f>
        <v>0</v>
      </c>
      <c r="K71" s="174"/>
      <c r="L71" s="17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6.96" customHeight="1">
      <c r="A73" s="40"/>
      <c r="B73" s="61"/>
      <c r="C73" s="62"/>
      <c r="D73" s="62"/>
      <c r="E73" s="62"/>
      <c r="F73" s="62"/>
      <c r="G73" s="62"/>
      <c r="H73" s="62"/>
      <c r="I73" s="62"/>
      <c r="J73" s="62"/>
      <c r="K73" s="6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7" s="2" customFormat="1" ht="6.96" customHeight="1">
      <c r="A77" s="40"/>
      <c r="B77" s="63"/>
      <c r="C77" s="64"/>
      <c r="D77" s="64"/>
      <c r="E77" s="64"/>
      <c r="F77" s="64"/>
      <c r="G77" s="64"/>
      <c r="H77" s="64"/>
      <c r="I77" s="64"/>
      <c r="J77" s="64"/>
      <c r="K77" s="64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24.96" customHeight="1">
      <c r="A78" s="40"/>
      <c r="B78" s="41"/>
      <c r="C78" s="25" t="s">
        <v>143</v>
      </c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2" customHeight="1">
      <c r="A80" s="40"/>
      <c r="B80" s="41"/>
      <c r="C80" s="34" t="s">
        <v>16</v>
      </c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4.4" customHeight="1">
      <c r="A81" s="40"/>
      <c r="B81" s="41"/>
      <c r="C81" s="42"/>
      <c r="D81" s="42"/>
      <c r="E81" s="162" t="str">
        <f>E7</f>
        <v>Projektové práce 1. etapy revitalizace volnočasového areálu Svatošské údolí II</v>
      </c>
      <c r="F81" s="34"/>
      <c r="G81" s="34"/>
      <c r="H81" s="34"/>
      <c r="I81" s="42"/>
      <c r="J81" s="42"/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2" customHeight="1">
      <c r="A82" s="40"/>
      <c r="B82" s="41"/>
      <c r="C82" s="34" t="s">
        <v>127</v>
      </c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5.6" customHeight="1">
      <c r="A83" s="40"/>
      <c r="B83" s="41"/>
      <c r="C83" s="42"/>
      <c r="D83" s="42"/>
      <c r="E83" s="71" t="str">
        <f>E9</f>
        <v>SO 02-1 - Dešťová kanalizace - stoky</v>
      </c>
      <c r="F83" s="42"/>
      <c r="G83" s="42"/>
      <c r="H83" s="42"/>
      <c r="I83" s="42"/>
      <c r="J83" s="42"/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6.96" customHeight="1">
      <c r="A84" s="40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2" customHeight="1">
      <c r="A85" s="40"/>
      <c r="B85" s="41"/>
      <c r="C85" s="34" t="s">
        <v>21</v>
      </c>
      <c r="D85" s="42"/>
      <c r="E85" s="42"/>
      <c r="F85" s="29" t="str">
        <f>F12</f>
        <v xml:space="preserve">Karlovy Vary - Loket </v>
      </c>
      <c r="G85" s="42"/>
      <c r="H85" s="42"/>
      <c r="I85" s="34" t="s">
        <v>23</v>
      </c>
      <c r="J85" s="74" t="str">
        <f>IF(J12="","",J12)</f>
        <v>13. 3. 2025</v>
      </c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2" customFormat="1" ht="6.96" customHeight="1">
      <c r="A86" s="40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136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</row>
    <row r="87" s="2" customFormat="1" ht="15.6" customHeight="1">
      <c r="A87" s="40"/>
      <c r="B87" s="41"/>
      <c r="C87" s="34" t="s">
        <v>25</v>
      </c>
      <c r="D87" s="42"/>
      <c r="E87" s="42"/>
      <c r="F87" s="29" t="str">
        <f>E15</f>
        <v xml:space="preserve">Karlovarský kraj </v>
      </c>
      <c r="G87" s="42"/>
      <c r="H87" s="42"/>
      <c r="I87" s="34" t="s">
        <v>31</v>
      </c>
      <c r="J87" s="38" t="str">
        <f>E21</f>
        <v xml:space="preserve"> </v>
      </c>
      <c r="K87" s="42"/>
      <c r="L87" s="136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</row>
    <row r="88" s="2" customFormat="1" ht="15.6" customHeight="1">
      <c r="A88" s="40"/>
      <c r="B88" s="41"/>
      <c r="C88" s="34" t="s">
        <v>29</v>
      </c>
      <c r="D88" s="42"/>
      <c r="E88" s="42"/>
      <c r="F88" s="29" t="str">
        <f>IF(E18="","",E18)</f>
        <v>Vyplň údaj</v>
      </c>
      <c r="G88" s="42"/>
      <c r="H88" s="42"/>
      <c r="I88" s="34" t="s">
        <v>33</v>
      </c>
      <c r="J88" s="38" t="str">
        <f>E24</f>
        <v xml:space="preserve"> </v>
      </c>
      <c r="K88" s="42"/>
      <c r="L88" s="136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</row>
    <row r="89" s="2" customFormat="1" ht="10.32" customHeight="1">
      <c r="A89" s="40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136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</row>
    <row r="90" s="11" customFormat="1" ht="29.28" customHeight="1">
      <c r="A90" s="179"/>
      <c r="B90" s="180"/>
      <c r="C90" s="181" t="s">
        <v>144</v>
      </c>
      <c r="D90" s="182" t="s">
        <v>55</v>
      </c>
      <c r="E90" s="182" t="s">
        <v>51</v>
      </c>
      <c r="F90" s="182" t="s">
        <v>52</v>
      </c>
      <c r="G90" s="182" t="s">
        <v>145</v>
      </c>
      <c r="H90" s="182" t="s">
        <v>146</v>
      </c>
      <c r="I90" s="182" t="s">
        <v>147</v>
      </c>
      <c r="J90" s="182" t="s">
        <v>131</v>
      </c>
      <c r="K90" s="183" t="s">
        <v>148</v>
      </c>
      <c r="L90" s="184"/>
      <c r="M90" s="94" t="s">
        <v>19</v>
      </c>
      <c r="N90" s="95" t="s">
        <v>40</v>
      </c>
      <c r="O90" s="95" t="s">
        <v>149</v>
      </c>
      <c r="P90" s="95" t="s">
        <v>150</v>
      </c>
      <c r="Q90" s="95" t="s">
        <v>151</v>
      </c>
      <c r="R90" s="95" t="s">
        <v>152</v>
      </c>
      <c r="S90" s="95" t="s">
        <v>153</v>
      </c>
      <c r="T90" s="96" t="s">
        <v>154</v>
      </c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</row>
    <row r="91" s="2" customFormat="1" ht="22.8" customHeight="1">
      <c r="A91" s="40"/>
      <c r="B91" s="41"/>
      <c r="C91" s="101" t="s">
        <v>155</v>
      </c>
      <c r="D91" s="42"/>
      <c r="E91" s="42"/>
      <c r="F91" s="42"/>
      <c r="G91" s="42"/>
      <c r="H91" s="42"/>
      <c r="I91" s="42"/>
      <c r="J91" s="185">
        <f>BK91</f>
        <v>0</v>
      </c>
      <c r="K91" s="42"/>
      <c r="L91" s="46"/>
      <c r="M91" s="97"/>
      <c r="N91" s="186"/>
      <c r="O91" s="98"/>
      <c r="P91" s="187">
        <f>P92</f>
        <v>0</v>
      </c>
      <c r="Q91" s="98"/>
      <c r="R91" s="187">
        <f>R92</f>
        <v>972.42999860000009</v>
      </c>
      <c r="S91" s="98"/>
      <c r="T91" s="188">
        <f>T92</f>
        <v>14.257599999999998</v>
      </c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T91" s="19" t="s">
        <v>69</v>
      </c>
      <c r="AU91" s="19" t="s">
        <v>132</v>
      </c>
      <c r="BK91" s="189">
        <f>BK92</f>
        <v>0</v>
      </c>
    </row>
    <row r="92" s="12" customFormat="1" ht="25.92" customHeight="1">
      <c r="A92" s="12"/>
      <c r="B92" s="190"/>
      <c r="C92" s="191"/>
      <c r="D92" s="192" t="s">
        <v>69</v>
      </c>
      <c r="E92" s="193" t="s">
        <v>156</v>
      </c>
      <c r="F92" s="193" t="s">
        <v>157</v>
      </c>
      <c r="G92" s="191"/>
      <c r="H92" s="191"/>
      <c r="I92" s="194"/>
      <c r="J92" s="195">
        <f>BK92</f>
        <v>0</v>
      </c>
      <c r="K92" s="191"/>
      <c r="L92" s="196"/>
      <c r="M92" s="197"/>
      <c r="N92" s="198"/>
      <c r="O92" s="198"/>
      <c r="P92" s="199">
        <f>P93+P533+P547+P582+P601+P622+P838+P877+P913</f>
        <v>0</v>
      </c>
      <c r="Q92" s="198"/>
      <c r="R92" s="199">
        <f>R93+R533+R547+R582+R601+R622+R838+R877+R913</f>
        <v>972.42999860000009</v>
      </c>
      <c r="S92" s="198"/>
      <c r="T92" s="200">
        <f>T93+T533+T547+T582+T601+T622+T838+T877+T913</f>
        <v>14.257599999999998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1" t="s">
        <v>78</v>
      </c>
      <c r="AT92" s="202" t="s">
        <v>69</v>
      </c>
      <c r="AU92" s="202" t="s">
        <v>70</v>
      </c>
      <c r="AY92" s="201" t="s">
        <v>158</v>
      </c>
      <c r="BK92" s="203">
        <f>BK93+BK533+BK547+BK582+BK601+BK622+BK838+BK877+BK913</f>
        <v>0</v>
      </c>
    </row>
    <row r="93" s="12" customFormat="1" ht="22.8" customHeight="1">
      <c r="A93" s="12"/>
      <c r="B93" s="190"/>
      <c r="C93" s="191"/>
      <c r="D93" s="192" t="s">
        <v>69</v>
      </c>
      <c r="E93" s="204" t="s">
        <v>78</v>
      </c>
      <c r="F93" s="204" t="s">
        <v>159</v>
      </c>
      <c r="G93" s="191"/>
      <c r="H93" s="191"/>
      <c r="I93" s="194"/>
      <c r="J93" s="205">
        <f>BK93</f>
        <v>0</v>
      </c>
      <c r="K93" s="191"/>
      <c r="L93" s="196"/>
      <c r="M93" s="197"/>
      <c r="N93" s="198"/>
      <c r="O93" s="198"/>
      <c r="P93" s="199">
        <f>SUM(P94:P532)</f>
        <v>0</v>
      </c>
      <c r="Q93" s="198"/>
      <c r="R93" s="199">
        <f>SUM(R94:R532)</f>
        <v>898.74549172000002</v>
      </c>
      <c r="S93" s="198"/>
      <c r="T93" s="200">
        <f>SUM(T94:T532)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1" t="s">
        <v>78</v>
      </c>
      <c r="AT93" s="202" t="s">
        <v>69</v>
      </c>
      <c r="AU93" s="202" t="s">
        <v>78</v>
      </c>
      <c r="AY93" s="201" t="s">
        <v>158</v>
      </c>
      <c r="BK93" s="203">
        <f>SUM(BK94:BK532)</f>
        <v>0</v>
      </c>
    </row>
    <row r="94" s="2" customFormat="1" ht="14.4" customHeight="1">
      <c r="A94" s="40"/>
      <c r="B94" s="41"/>
      <c r="C94" s="206" t="s">
        <v>78</v>
      </c>
      <c r="D94" s="206" t="s">
        <v>160</v>
      </c>
      <c r="E94" s="207" t="s">
        <v>179</v>
      </c>
      <c r="F94" s="208" t="s">
        <v>180</v>
      </c>
      <c r="G94" s="209" t="s">
        <v>181</v>
      </c>
      <c r="H94" s="210">
        <v>908.39999999999998</v>
      </c>
      <c r="I94" s="211"/>
      <c r="J94" s="212">
        <f>ROUND(I94*H94,2)</f>
        <v>0</v>
      </c>
      <c r="K94" s="208" t="s">
        <v>164</v>
      </c>
      <c r="L94" s="46"/>
      <c r="M94" s="213" t="s">
        <v>19</v>
      </c>
      <c r="N94" s="214" t="s">
        <v>41</v>
      </c>
      <c r="O94" s="86"/>
      <c r="P94" s="215">
        <f>O94*H94</f>
        <v>0</v>
      </c>
      <c r="Q94" s="215">
        <v>0.00055999999999999995</v>
      </c>
      <c r="R94" s="215">
        <f>Q94*H94</f>
        <v>0.50870399999999993</v>
      </c>
      <c r="S94" s="215">
        <v>0</v>
      </c>
      <c r="T94" s="216">
        <f>S94*H94</f>
        <v>0</v>
      </c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R94" s="217" t="s">
        <v>165</v>
      </c>
      <c r="AT94" s="217" t="s">
        <v>160</v>
      </c>
      <c r="AU94" s="217" t="s">
        <v>80</v>
      </c>
      <c r="AY94" s="19" t="s">
        <v>158</v>
      </c>
      <c r="BE94" s="218">
        <f>IF(N94="základní",J94,0)</f>
        <v>0</v>
      </c>
      <c r="BF94" s="218">
        <f>IF(N94="snížená",J94,0)</f>
        <v>0</v>
      </c>
      <c r="BG94" s="218">
        <f>IF(N94="zákl. přenesená",J94,0)</f>
        <v>0</v>
      </c>
      <c r="BH94" s="218">
        <f>IF(N94="sníž. přenesená",J94,0)</f>
        <v>0</v>
      </c>
      <c r="BI94" s="218">
        <f>IF(N94="nulová",J94,0)</f>
        <v>0</v>
      </c>
      <c r="BJ94" s="19" t="s">
        <v>78</v>
      </c>
      <c r="BK94" s="218">
        <f>ROUND(I94*H94,2)</f>
        <v>0</v>
      </c>
      <c r="BL94" s="19" t="s">
        <v>165</v>
      </c>
      <c r="BM94" s="217" t="s">
        <v>1815</v>
      </c>
    </row>
    <row r="95" s="2" customFormat="1">
      <c r="A95" s="40"/>
      <c r="B95" s="41"/>
      <c r="C95" s="42"/>
      <c r="D95" s="219" t="s">
        <v>167</v>
      </c>
      <c r="E95" s="42"/>
      <c r="F95" s="220" t="s">
        <v>183</v>
      </c>
      <c r="G95" s="42"/>
      <c r="H95" s="42"/>
      <c r="I95" s="221"/>
      <c r="J95" s="42"/>
      <c r="K95" s="42"/>
      <c r="L95" s="46"/>
      <c r="M95" s="222"/>
      <c r="N95" s="223"/>
      <c r="O95" s="86"/>
      <c r="P95" s="86"/>
      <c r="Q95" s="86"/>
      <c r="R95" s="86"/>
      <c r="S95" s="86"/>
      <c r="T95" s="87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T95" s="19" t="s">
        <v>167</v>
      </c>
      <c r="AU95" s="19" t="s">
        <v>80</v>
      </c>
    </row>
    <row r="96" s="13" customFormat="1">
      <c r="A96" s="13"/>
      <c r="B96" s="224"/>
      <c r="C96" s="225"/>
      <c r="D96" s="226" t="s">
        <v>169</v>
      </c>
      <c r="E96" s="227" t="s">
        <v>19</v>
      </c>
      <c r="F96" s="228" t="s">
        <v>184</v>
      </c>
      <c r="G96" s="225"/>
      <c r="H96" s="227" t="s">
        <v>19</v>
      </c>
      <c r="I96" s="229"/>
      <c r="J96" s="225"/>
      <c r="K96" s="225"/>
      <c r="L96" s="230"/>
      <c r="M96" s="231"/>
      <c r="N96" s="232"/>
      <c r="O96" s="232"/>
      <c r="P96" s="232"/>
      <c r="Q96" s="232"/>
      <c r="R96" s="232"/>
      <c r="S96" s="232"/>
      <c r="T96" s="23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34" t="s">
        <v>169</v>
      </c>
      <c r="AU96" s="234" t="s">
        <v>80</v>
      </c>
      <c r="AV96" s="13" t="s">
        <v>78</v>
      </c>
      <c r="AW96" s="13" t="s">
        <v>171</v>
      </c>
      <c r="AX96" s="13" t="s">
        <v>70</v>
      </c>
      <c r="AY96" s="234" t="s">
        <v>158</v>
      </c>
    </row>
    <row r="97" s="14" customFormat="1">
      <c r="A97" s="14"/>
      <c r="B97" s="235"/>
      <c r="C97" s="236"/>
      <c r="D97" s="226" t="s">
        <v>169</v>
      </c>
      <c r="E97" s="237" t="s">
        <v>19</v>
      </c>
      <c r="F97" s="238" t="s">
        <v>1816</v>
      </c>
      <c r="G97" s="236"/>
      <c r="H97" s="239">
        <v>81.400000000000006</v>
      </c>
      <c r="I97" s="240"/>
      <c r="J97" s="236"/>
      <c r="K97" s="236"/>
      <c r="L97" s="241"/>
      <c r="M97" s="242"/>
      <c r="N97" s="243"/>
      <c r="O97" s="243"/>
      <c r="P97" s="243"/>
      <c r="Q97" s="243"/>
      <c r="R97" s="243"/>
      <c r="S97" s="243"/>
      <c r="T97" s="24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45" t="s">
        <v>169</v>
      </c>
      <c r="AU97" s="245" t="s">
        <v>80</v>
      </c>
      <c r="AV97" s="14" t="s">
        <v>80</v>
      </c>
      <c r="AW97" s="14" t="s">
        <v>171</v>
      </c>
      <c r="AX97" s="14" t="s">
        <v>70</v>
      </c>
      <c r="AY97" s="245" t="s">
        <v>158</v>
      </c>
    </row>
    <row r="98" s="14" customFormat="1">
      <c r="A98" s="14"/>
      <c r="B98" s="235"/>
      <c r="C98" s="236"/>
      <c r="D98" s="226" t="s">
        <v>169</v>
      </c>
      <c r="E98" s="237" t="s">
        <v>19</v>
      </c>
      <c r="F98" s="238" t="s">
        <v>1817</v>
      </c>
      <c r="G98" s="236"/>
      <c r="H98" s="239">
        <v>58.600000000000001</v>
      </c>
      <c r="I98" s="240"/>
      <c r="J98" s="236"/>
      <c r="K98" s="236"/>
      <c r="L98" s="241"/>
      <c r="M98" s="242"/>
      <c r="N98" s="243"/>
      <c r="O98" s="243"/>
      <c r="P98" s="243"/>
      <c r="Q98" s="243"/>
      <c r="R98" s="243"/>
      <c r="S98" s="243"/>
      <c r="T98" s="244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45" t="s">
        <v>169</v>
      </c>
      <c r="AU98" s="245" t="s">
        <v>80</v>
      </c>
      <c r="AV98" s="14" t="s">
        <v>80</v>
      </c>
      <c r="AW98" s="14" t="s">
        <v>171</v>
      </c>
      <c r="AX98" s="14" t="s">
        <v>70</v>
      </c>
      <c r="AY98" s="245" t="s">
        <v>158</v>
      </c>
    </row>
    <row r="99" s="14" customFormat="1">
      <c r="A99" s="14"/>
      <c r="B99" s="235"/>
      <c r="C99" s="236"/>
      <c r="D99" s="226" t="s">
        <v>169</v>
      </c>
      <c r="E99" s="237" t="s">
        <v>19</v>
      </c>
      <c r="F99" s="238" t="s">
        <v>1818</v>
      </c>
      <c r="G99" s="236"/>
      <c r="H99" s="239">
        <v>76</v>
      </c>
      <c r="I99" s="240"/>
      <c r="J99" s="236"/>
      <c r="K99" s="236"/>
      <c r="L99" s="241"/>
      <c r="M99" s="242"/>
      <c r="N99" s="243"/>
      <c r="O99" s="243"/>
      <c r="P99" s="243"/>
      <c r="Q99" s="243"/>
      <c r="R99" s="243"/>
      <c r="S99" s="243"/>
      <c r="T99" s="24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45" t="s">
        <v>169</v>
      </c>
      <c r="AU99" s="245" t="s">
        <v>80</v>
      </c>
      <c r="AV99" s="14" t="s">
        <v>80</v>
      </c>
      <c r="AW99" s="14" t="s">
        <v>171</v>
      </c>
      <c r="AX99" s="14" t="s">
        <v>70</v>
      </c>
      <c r="AY99" s="245" t="s">
        <v>158</v>
      </c>
    </row>
    <row r="100" s="14" customFormat="1">
      <c r="A100" s="14"/>
      <c r="B100" s="235"/>
      <c r="C100" s="236"/>
      <c r="D100" s="226" t="s">
        <v>169</v>
      </c>
      <c r="E100" s="237" t="s">
        <v>19</v>
      </c>
      <c r="F100" s="238" t="s">
        <v>1819</v>
      </c>
      <c r="G100" s="236"/>
      <c r="H100" s="239">
        <v>142</v>
      </c>
      <c r="I100" s="240"/>
      <c r="J100" s="236"/>
      <c r="K100" s="236"/>
      <c r="L100" s="241"/>
      <c r="M100" s="242"/>
      <c r="N100" s="243"/>
      <c r="O100" s="243"/>
      <c r="P100" s="243"/>
      <c r="Q100" s="243"/>
      <c r="R100" s="243"/>
      <c r="S100" s="243"/>
      <c r="T100" s="24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45" t="s">
        <v>169</v>
      </c>
      <c r="AU100" s="245" t="s">
        <v>80</v>
      </c>
      <c r="AV100" s="14" t="s">
        <v>80</v>
      </c>
      <c r="AW100" s="14" t="s">
        <v>171</v>
      </c>
      <c r="AX100" s="14" t="s">
        <v>70</v>
      </c>
      <c r="AY100" s="245" t="s">
        <v>158</v>
      </c>
    </row>
    <row r="101" s="14" customFormat="1">
      <c r="A101" s="14"/>
      <c r="B101" s="235"/>
      <c r="C101" s="236"/>
      <c r="D101" s="226" t="s">
        <v>169</v>
      </c>
      <c r="E101" s="237" t="s">
        <v>19</v>
      </c>
      <c r="F101" s="238" t="s">
        <v>1820</v>
      </c>
      <c r="G101" s="236"/>
      <c r="H101" s="239">
        <v>27</v>
      </c>
      <c r="I101" s="240"/>
      <c r="J101" s="236"/>
      <c r="K101" s="236"/>
      <c r="L101" s="241"/>
      <c r="M101" s="242"/>
      <c r="N101" s="243"/>
      <c r="O101" s="243"/>
      <c r="P101" s="243"/>
      <c r="Q101" s="243"/>
      <c r="R101" s="243"/>
      <c r="S101" s="243"/>
      <c r="T101" s="24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45" t="s">
        <v>169</v>
      </c>
      <c r="AU101" s="245" t="s">
        <v>80</v>
      </c>
      <c r="AV101" s="14" t="s">
        <v>80</v>
      </c>
      <c r="AW101" s="14" t="s">
        <v>171</v>
      </c>
      <c r="AX101" s="14" t="s">
        <v>70</v>
      </c>
      <c r="AY101" s="245" t="s">
        <v>158</v>
      </c>
    </row>
    <row r="102" s="14" customFormat="1">
      <c r="A102" s="14"/>
      <c r="B102" s="235"/>
      <c r="C102" s="236"/>
      <c r="D102" s="226" t="s">
        <v>169</v>
      </c>
      <c r="E102" s="237" t="s">
        <v>19</v>
      </c>
      <c r="F102" s="238" t="s">
        <v>1821</v>
      </c>
      <c r="G102" s="236"/>
      <c r="H102" s="239">
        <v>60</v>
      </c>
      <c r="I102" s="240"/>
      <c r="J102" s="236"/>
      <c r="K102" s="236"/>
      <c r="L102" s="241"/>
      <c r="M102" s="242"/>
      <c r="N102" s="243"/>
      <c r="O102" s="243"/>
      <c r="P102" s="243"/>
      <c r="Q102" s="243"/>
      <c r="R102" s="243"/>
      <c r="S102" s="243"/>
      <c r="T102" s="24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45" t="s">
        <v>169</v>
      </c>
      <c r="AU102" s="245" t="s">
        <v>80</v>
      </c>
      <c r="AV102" s="14" t="s">
        <v>80</v>
      </c>
      <c r="AW102" s="14" t="s">
        <v>171</v>
      </c>
      <c r="AX102" s="14" t="s">
        <v>70</v>
      </c>
      <c r="AY102" s="245" t="s">
        <v>158</v>
      </c>
    </row>
    <row r="103" s="14" customFormat="1">
      <c r="A103" s="14"/>
      <c r="B103" s="235"/>
      <c r="C103" s="236"/>
      <c r="D103" s="226" t="s">
        <v>169</v>
      </c>
      <c r="E103" s="237" t="s">
        <v>19</v>
      </c>
      <c r="F103" s="238" t="s">
        <v>1822</v>
      </c>
      <c r="G103" s="236"/>
      <c r="H103" s="239">
        <v>31.800000000000001</v>
      </c>
      <c r="I103" s="240"/>
      <c r="J103" s="236"/>
      <c r="K103" s="236"/>
      <c r="L103" s="241"/>
      <c r="M103" s="242"/>
      <c r="N103" s="243"/>
      <c r="O103" s="243"/>
      <c r="P103" s="243"/>
      <c r="Q103" s="243"/>
      <c r="R103" s="243"/>
      <c r="S103" s="243"/>
      <c r="T103" s="24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45" t="s">
        <v>169</v>
      </c>
      <c r="AU103" s="245" t="s">
        <v>80</v>
      </c>
      <c r="AV103" s="14" t="s">
        <v>80</v>
      </c>
      <c r="AW103" s="14" t="s">
        <v>171</v>
      </c>
      <c r="AX103" s="14" t="s">
        <v>70</v>
      </c>
      <c r="AY103" s="245" t="s">
        <v>158</v>
      </c>
    </row>
    <row r="104" s="14" customFormat="1">
      <c r="A104" s="14"/>
      <c r="B104" s="235"/>
      <c r="C104" s="236"/>
      <c r="D104" s="226" t="s">
        <v>169</v>
      </c>
      <c r="E104" s="237" t="s">
        <v>19</v>
      </c>
      <c r="F104" s="238" t="s">
        <v>1823</v>
      </c>
      <c r="G104" s="236"/>
      <c r="H104" s="239">
        <v>51.200000000000003</v>
      </c>
      <c r="I104" s="240"/>
      <c r="J104" s="236"/>
      <c r="K104" s="236"/>
      <c r="L104" s="241"/>
      <c r="M104" s="242"/>
      <c r="N104" s="243"/>
      <c r="O104" s="243"/>
      <c r="P104" s="243"/>
      <c r="Q104" s="243"/>
      <c r="R104" s="243"/>
      <c r="S104" s="243"/>
      <c r="T104" s="24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45" t="s">
        <v>169</v>
      </c>
      <c r="AU104" s="245" t="s">
        <v>80</v>
      </c>
      <c r="AV104" s="14" t="s">
        <v>80</v>
      </c>
      <c r="AW104" s="14" t="s">
        <v>171</v>
      </c>
      <c r="AX104" s="14" t="s">
        <v>70</v>
      </c>
      <c r="AY104" s="245" t="s">
        <v>158</v>
      </c>
    </row>
    <row r="105" s="14" customFormat="1">
      <c r="A105" s="14"/>
      <c r="B105" s="235"/>
      <c r="C105" s="236"/>
      <c r="D105" s="226" t="s">
        <v>169</v>
      </c>
      <c r="E105" s="237" t="s">
        <v>19</v>
      </c>
      <c r="F105" s="238" t="s">
        <v>1824</v>
      </c>
      <c r="G105" s="236"/>
      <c r="H105" s="239">
        <v>15.199999999999999</v>
      </c>
      <c r="I105" s="240"/>
      <c r="J105" s="236"/>
      <c r="K105" s="236"/>
      <c r="L105" s="241"/>
      <c r="M105" s="242"/>
      <c r="N105" s="243"/>
      <c r="O105" s="243"/>
      <c r="P105" s="243"/>
      <c r="Q105" s="243"/>
      <c r="R105" s="243"/>
      <c r="S105" s="243"/>
      <c r="T105" s="24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45" t="s">
        <v>169</v>
      </c>
      <c r="AU105" s="245" t="s">
        <v>80</v>
      </c>
      <c r="AV105" s="14" t="s">
        <v>80</v>
      </c>
      <c r="AW105" s="14" t="s">
        <v>171</v>
      </c>
      <c r="AX105" s="14" t="s">
        <v>70</v>
      </c>
      <c r="AY105" s="245" t="s">
        <v>158</v>
      </c>
    </row>
    <row r="106" s="14" customFormat="1">
      <c r="A106" s="14"/>
      <c r="B106" s="235"/>
      <c r="C106" s="236"/>
      <c r="D106" s="226" t="s">
        <v>169</v>
      </c>
      <c r="E106" s="237" t="s">
        <v>19</v>
      </c>
      <c r="F106" s="238" t="s">
        <v>1825</v>
      </c>
      <c r="G106" s="236"/>
      <c r="H106" s="239">
        <v>114.40000000000001</v>
      </c>
      <c r="I106" s="240"/>
      <c r="J106" s="236"/>
      <c r="K106" s="236"/>
      <c r="L106" s="241"/>
      <c r="M106" s="242"/>
      <c r="N106" s="243"/>
      <c r="O106" s="243"/>
      <c r="P106" s="243"/>
      <c r="Q106" s="243"/>
      <c r="R106" s="243"/>
      <c r="S106" s="243"/>
      <c r="T106" s="24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45" t="s">
        <v>169</v>
      </c>
      <c r="AU106" s="245" t="s">
        <v>80</v>
      </c>
      <c r="AV106" s="14" t="s">
        <v>80</v>
      </c>
      <c r="AW106" s="14" t="s">
        <v>171</v>
      </c>
      <c r="AX106" s="14" t="s">
        <v>70</v>
      </c>
      <c r="AY106" s="245" t="s">
        <v>158</v>
      </c>
    </row>
    <row r="107" s="14" customFormat="1">
      <c r="A107" s="14"/>
      <c r="B107" s="235"/>
      <c r="C107" s="236"/>
      <c r="D107" s="226" t="s">
        <v>169</v>
      </c>
      <c r="E107" s="237" t="s">
        <v>19</v>
      </c>
      <c r="F107" s="238" t="s">
        <v>1826</v>
      </c>
      <c r="G107" s="236"/>
      <c r="H107" s="239">
        <v>37.399999999999999</v>
      </c>
      <c r="I107" s="240"/>
      <c r="J107" s="236"/>
      <c r="K107" s="236"/>
      <c r="L107" s="241"/>
      <c r="M107" s="242"/>
      <c r="N107" s="243"/>
      <c r="O107" s="243"/>
      <c r="P107" s="243"/>
      <c r="Q107" s="243"/>
      <c r="R107" s="243"/>
      <c r="S107" s="243"/>
      <c r="T107" s="24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45" t="s">
        <v>169</v>
      </c>
      <c r="AU107" s="245" t="s">
        <v>80</v>
      </c>
      <c r="AV107" s="14" t="s">
        <v>80</v>
      </c>
      <c r="AW107" s="14" t="s">
        <v>171</v>
      </c>
      <c r="AX107" s="14" t="s">
        <v>70</v>
      </c>
      <c r="AY107" s="245" t="s">
        <v>158</v>
      </c>
    </row>
    <row r="108" s="14" customFormat="1">
      <c r="A108" s="14"/>
      <c r="B108" s="235"/>
      <c r="C108" s="236"/>
      <c r="D108" s="226" t="s">
        <v>169</v>
      </c>
      <c r="E108" s="237" t="s">
        <v>19</v>
      </c>
      <c r="F108" s="238" t="s">
        <v>1827</v>
      </c>
      <c r="G108" s="236"/>
      <c r="H108" s="239">
        <v>83</v>
      </c>
      <c r="I108" s="240"/>
      <c r="J108" s="236"/>
      <c r="K108" s="236"/>
      <c r="L108" s="241"/>
      <c r="M108" s="242"/>
      <c r="N108" s="243"/>
      <c r="O108" s="243"/>
      <c r="P108" s="243"/>
      <c r="Q108" s="243"/>
      <c r="R108" s="243"/>
      <c r="S108" s="243"/>
      <c r="T108" s="24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45" t="s">
        <v>169</v>
      </c>
      <c r="AU108" s="245" t="s">
        <v>80</v>
      </c>
      <c r="AV108" s="14" t="s">
        <v>80</v>
      </c>
      <c r="AW108" s="14" t="s">
        <v>171</v>
      </c>
      <c r="AX108" s="14" t="s">
        <v>70</v>
      </c>
      <c r="AY108" s="245" t="s">
        <v>158</v>
      </c>
    </row>
    <row r="109" s="14" customFormat="1">
      <c r="A109" s="14"/>
      <c r="B109" s="235"/>
      <c r="C109" s="236"/>
      <c r="D109" s="226" t="s">
        <v>169</v>
      </c>
      <c r="E109" s="237" t="s">
        <v>19</v>
      </c>
      <c r="F109" s="238" t="s">
        <v>1828</v>
      </c>
      <c r="G109" s="236"/>
      <c r="H109" s="239">
        <v>38</v>
      </c>
      <c r="I109" s="240"/>
      <c r="J109" s="236"/>
      <c r="K109" s="236"/>
      <c r="L109" s="241"/>
      <c r="M109" s="242"/>
      <c r="N109" s="243"/>
      <c r="O109" s="243"/>
      <c r="P109" s="243"/>
      <c r="Q109" s="243"/>
      <c r="R109" s="243"/>
      <c r="S109" s="243"/>
      <c r="T109" s="24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45" t="s">
        <v>169</v>
      </c>
      <c r="AU109" s="245" t="s">
        <v>80</v>
      </c>
      <c r="AV109" s="14" t="s">
        <v>80</v>
      </c>
      <c r="AW109" s="14" t="s">
        <v>171</v>
      </c>
      <c r="AX109" s="14" t="s">
        <v>70</v>
      </c>
      <c r="AY109" s="245" t="s">
        <v>158</v>
      </c>
    </row>
    <row r="110" s="14" customFormat="1">
      <c r="A110" s="14"/>
      <c r="B110" s="235"/>
      <c r="C110" s="236"/>
      <c r="D110" s="226" t="s">
        <v>169</v>
      </c>
      <c r="E110" s="237" t="s">
        <v>19</v>
      </c>
      <c r="F110" s="238" t="s">
        <v>1829</v>
      </c>
      <c r="G110" s="236"/>
      <c r="H110" s="239">
        <v>59</v>
      </c>
      <c r="I110" s="240"/>
      <c r="J110" s="236"/>
      <c r="K110" s="236"/>
      <c r="L110" s="241"/>
      <c r="M110" s="242"/>
      <c r="N110" s="243"/>
      <c r="O110" s="243"/>
      <c r="P110" s="243"/>
      <c r="Q110" s="243"/>
      <c r="R110" s="243"/>
      <c r="S110" s="243"/>
      <c r="T110" s="24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45" t="s">
        <v>169</v>
      </c>
      <c r="AU110" s="245" t="s">
        <v>80</v>
      </c>
      <c r="AV110" s="14" t="s">
        <v>80</v>
      </c>
      <c r="AW110" s="14" t="s">
        <v>171</v>
      </c>
      <c r="AX110" s="14" t="s">
        <v>70</v>
      </c>
      <c r="AY110" s="245" t="s">
        <v>158</v>
      </c>
    </row>
    <row r="111" s="14" customFormat="1">
      <c r="A111" s="14"/>
      <c r="B111" s="235"/>
      <c r="C111" s="236"/>
      <c r="D111" s="226" t="s">
        <v>169</v>
      </c>
      <c r="E111" s="237" t="s">
        <v>19</v>
      </c>
      <c r="F111" s="238" t="s">
        <v>1830</v>
      </c>
      <c r="G111" s="236"/>
      <c r="H111" s="239">
        <v>33.399999999999999</v>
      </c>
      <c r="I111" s="240"/>
      <c r="J111" s="236"/>
      <c r="K111" s="236"/>
      <c r="L111" s="241"/>
      <c r="M111" s="242"/>
      <c r="N111" s="243"/>
      <c r="O111" s="243"/>
      <c r="P111" s="243"/>
      <c r="Q111" s="243"/>
      <c r="R111" s="243"/>
      <c r="S111" s="243"/>
      <c r="T111" s="24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45" t="s">
        <v>169</v>
      </c>
      <c r="AU111" s="245" t="s">
        <v>80</v>
      </c>
      <c r="AV111" s="14" t="s">
        <v>80</v>
      </c>
      <c r="AW111" s="14" t="s">
        <v>171</v>
      </c>
      <c r="AX111" s="14" t="s">
        <v>70</v>
      </c>
      <c r="AY111" s="245" t="s">
        <v>158</v>
      </c>
    </row>
    <row r="112" s="2" customFormat="1" ht="14.4" customHeight="1">
      <c r="A112" s="40"/>
      <c r="B112" s="41"/>
      <c r="C112" s="206" t="s">
        <v>80</v>
      </c>
      <c r="D112" s="206" t="s">
        <v>160</v>
      </c>
      <c r="E112" s="207" t="s">
        <v>193</v>
      </c>
      <c r="F112" s="208" t="s">
        <v>194</v>
      </c>
      <c r="G112" s="209" t="s">
        <v>181</v>
      </c>
      <c r="H112" s="210">
        <v>908.39999999999998</v>
      </c>
      <c r="I112" s="211"/>
      <c r="J112" s="212">
        <f>ROUND(I112*H112,2)</f>
        <v>0</v>
      </c>
      <c r="K112" s="208" t="s">
        <v>164</v>
      </c>
      <c r="L112" s="46"/>
      <c r="M112" s="213" t="s">
        <v>19</v>
      </c>
      <c r="N112" s="214" t="s">
        <v>41</v>
      </c>
      <c r="O112" s="86"/>
      <c r="P112" s="215">
        <f>O112*H112</f>
        <v>0</v>
      </c>
      <c r="Q112" s="215">
        <v>0</v>
      </c>
      <c r="R112" s="215">
        <f>Q112*H112</f>
        <v>0</v>
      </c>
      <c r="S112" s="215">
        <v>0</v>
      </c>
      <c r="T112" s="216">
        <f>S112*H112</f>
        <v>0</v>
      </c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R112" s="217" t="s">
        <v>165</v>
      </c>
      <c r="AT112" s="217" t="s">
        <v>160</v>
      </c>
      <c r="AU112" s="217" t="s">
        <v>80</v>
      </c>
      <c r="AY112" s="19" t="s">
        <v>158</v>
      </c>
      <c r="BE112" s="218">
        <f>IF(N112="základní",J112,0)</f>
        <v>0</v>
      </c>
      <c r="BF112" s="218">
        <f>IF(N112="snížená",J112,0)</f>
        <v>0</v>
      </c>
      <c r="BG112" s="218">
        <f>IF(N112="zákl. přenesená",J112,0)</f>
        <v>0</v>
      </c>
      <c r="BH112" s="218">
        <f>IF(N112="sníž. přenesená",J112,0)</f>
        <v>0</v>
      </c>
      <c r="BI112" s="218">
        <f>IF(N112="nulová",J112,0)</f>
        <v>0</v>
      </c>
      <c r="BJ112" s="19" t="s">
        <v>78</v>
      </c>
      <c r="BK112" s="218">
        <f>ROUND(I112*H112,2)</f>
        <v>0</v>
      </c>
      <c r="BL112" s="19" t="s">
        <v>165</v>
      </c>
      <c r="BM112" s="217" t="s">
        <v>1831</v>
      </c>
    </row>
    <row r="113" s="2" customFormat="1">
      <c r="A113" s="40"/>
      <c r="B113" s="41"/>
      <c r="C113" s="42"/>
      <c r="D113" s="219" t="s">
        <v>167</v>
      </c>
      <c r="E113" s="42"/>
      <c r="F113" s="220" t="s">
        <v>196</v>
      </c>
      <c r="G113" s="42"/>
      <c r="H113" s="42"/>
      <c r="I113" s="221"/>
      <c r="J113" s="42"/>
      <c r="K113" s="42"/>
      <c r="L113" s="46"/>
      <c r="M113" s="222"/>
      <c r="N113" s="223"/>
      <c r="O113" s="86"/>
      <c r="P113" s="86"/>
      <c r="Q113" s="86"/>
      <c r="R113" s="86"/>
      <c r="S113" s="86"/>
      <c r="T113" s="87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T113" s="19" t="s">
        <v>167</v>
      </c>
      <c r="AU113" s="19" t="s">
        <v>80</v>
      </c>
    </row>
    <row r="114" s="2" customFormat="1" ht="14.4" customHeight="1">
      <c r="A114" s="40"/>
      <c r="B114" s="41"/>
      <c r="C114" s="206" t="s">
        <v>178</v>
      </c>
      <c r="D114" s="206" t="s">
        <v>160</v>
      </c>
      <c r="E114" s="207" t="s">
        <v>198</v>
      </c>
      <c r="F114" s="208" t="s">
        <v>199</v>
      </c>
      <c r="G114" s="209" t="s">
        <v>181</v>
      </c>
      <c r="H114" s="210">
        <v>89.799999999999997</v>
      </c>
      <c r="I114" s="211"/>
      <c r="J114" s="212">
        <f>ROUND(I114*H114,2)</f>
        <v>0</v>
      </c>
      <c r="K114" s="208" t="s">
        <v>164</v>
      </c>
      <c r="L114" s="46"/>
      <c r="M114" s="213" t="s">
        <v>19</v>
      </c>
      <c r="N114" s="214" t="s">
        <v>41</v>
      </c>
      <c r="O114" s="86"/>
      <c r="P114" s="215">
        <f>O114*H114</f>
        <v>0</v>
      </c>
      <c r="Q114" s="215">
        <v>0.00025000000000000001</v>
      </c>
      <c r="R114" s="215">
        <f>Q114*H114</f>
        <v>0.022450000000000001</v>
      </c>
      <c r="S114" s="215">
        <v>0</v>
      </c>
      <c r="T114" s="216">
        <f>S114*H114</f>
        <v>0</v>
      </c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R114" s="217" t="s">
        <v>165</v>
      </c>
      <c r="AT114" s="217" t="s">
        <v>160</v>
      </c>
      <c r="AU114" s="217" t="s">
        <v>80</v>
      </c>
      <c r="AY114" s="19" t="s">
        <v>158</v>
      </c>
      <c r="BE114" s="218">
        <f>IF(N114="základní",J114,0)</f>
        <v>0</v>
      </c>
      <c r="BF114" s="218">
        <f>IF(N114="snížená",J114,0)</f>
        <v>0</v>
      </c>
      <c r="BG114" s="218">
        <f>IF(N114="zákl. přenesená",J114,0)</f>
        <v>0</v>
      </c>
      <c r="BH114" s="218">
        <f>IF(N114="sníž. přenesená",J114,0)</f>
        <v>0</v>
      </c>
      <c r="BI114" s="218">
        <f>IF(N114="nulová",J114,0)</f>
        <v>0</v>
      </c>
      <c r="BJ114" s="19" t="s">
        <v>78</v>
      </c>
      <c r="BK114" s="218">
        <f>ROUND(I114*H114,2)</f>
        <v>0</v>
      </c>
      <c r="BL114" s="19" t="s">
        <v>165</v>
      </c>
      <c r="BM114" s="217" t="s">
        <v>1832</v>
      </c>
    </row>
    <row r="115" s="2" customFormat="1">
      <c r="A115" s="40"/>
      <c r="B115" s="41"/>
      <c r="C115" s="42"/>
      <c r="D115" s="219" t="s">
        <v>167</v>
      </c>
      <c r="E115" s="42"/>
      <c r="F115" s="220" t="s">
        <v>201</v>
      </c>
      <c r="G115" s="42"/>
      <c r="H115" s="42"/>
      <c r="I115" s="221"/>
      <c r="J115" s="42"/>
      <c r="K115" s="42"/>
      <c r="L115" s="46"/>
      <c r="M115" s="222"/>
      <c r="N115" s="223"/>
      <c r="O115" s="86"/>
      <c r="P115" s="86"/>
      <c r="Q115" s="86"/>
      <c r="R115" s="86"/>
      <c r="S115" s="86"/>
      <c r="T115" s="87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T115" s="19" t="s">
        <v>167</v>
      </c>
      <c r="AU115" s="19" t="s">
        <v>80</v>
      </c>
    </row>
    <row r="116" s="13" customFormat="1">
      <c r="A116" s="13"/>
      <c r="B116" s="224"/>
      <c r="C116" s="225"/>
      <c r="D116" s="226" t="s">
        <v>169</v>
      </c>
      <c r="E116" s="227" t="s">
        <v>19</v>
      </c>
      <c r="F116" s="228" t="s">
        <v>202</v>
      </c>
      <c r="G116" s="225"/>
      <c r="H116" s="227" t="s">
        <v>19</v>
      </c>
      <c r="I116" s="229"/>
      <c r="J116" s="225"/>
      <c r="K116" s="225"/>
      <c r="L116" s="230"/>
      <c r="M116" s="231"/>
      <c r="N116" s="232"/>
      <c r="O116" s="232"/>
      <c r="P116" s="232"/>
      <c r="Q116" s="232"/>
      <c r="R116" s="232"/>
      <c r="S116" s="232"/>
      <c r="T116" s="23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34" t="s">
        <v>169</v>
      </c>
      <c r="AU116" s="234" t="s">
        <v>80</v>
      </c>
      <c r="AV116" s="13" t="s">
        <v>78</v>
      </c>
      <c r="AW116" s="13" t="s">
        <v>171</v>
      </c>
      <c r="AX116" s="13" t="s">
        <v>70</v>
      </c>
      <c r="AY116" s="234" t="s">
        <v>158</v>
      </c>
    </row>
    <row r="117" s="14" customFormat="1">
      <c r="A117" s="14"/>
      <c r="B117" s="235"/>
      <c r="C117" s="236"/>
      <c r="D117" s="226" t="s">
        <v>169</v>
      </c>
      <c r="E117" s="237" t="s">
        <v>19</v>
      </c>
      <c r="F117" s="238" t="s">
        <v>1833</v>
      </c>
      <c r="G117" s="236"/>
      <c r="H117" s="239">
        <v>52.599999999999994</v>
      </c>
      <c r="I117" s="240"/>
      <c r="J117" s="236"/>
      <c r="K117" s="236"/>
      <c r="L117" s="241"/>
      <c r="M117" s="242"/>
      <c r="N117" s="243"/>
      <c r="O117" s="243"/>
      <c r="P117" s="243"/>
      <c r="Q117" s="243"/>
      <c r="R117" s="243"/>
      <c r="S117" s="243"/>
      <c r="T117" s="24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45" t="s">
        <v>169</v>
      </c>
      <c r="AU117" s="245" t="s">
        <v>80</v>
      </c>
      <c r="AV117" s="14" t="s">
        <v>80</v>
      </c>
      <c r="AW117" s="14" t="s">
        <v>171</v>
      </c>
      <c r="AX117" s="14" t="s">
        <v>70</v>
      </c>
      <c r="AY117" s="245" t="s">
        <v>158</v>
      </c>
    </row>
    <row r="118" s="14" customFormat="1">
      <c r="A118" s="14"/>
      <c r="B118" s="235"/>
      <c r="C118" s="236"/>
      <c r="D118" s="226" t="s">
        <v>169</v>
      </c>
      <c r="E118" s="237" t="s">
        <v>19</v>
      </c>
      <c r="F118" s="238" t="s">
        <v>1834</v>
      </c>
      <c r="G118" s="236"/>
      <c r="H118" s="239">
        <v>37.200000000000003</v>
      </c>
      <c r="I118" s="240"/>
      <c r="J118" s="236"/>
      <c r="K118" s="236"/>
      <c r="L118" s="241"/>
      <c r="M118" s="242"/>
      <c r="N118" s="243"/>
      <c r="O118" s="243"/>
      <c r="P118" s="243"/>
      <c r="Q118" s="243"/>
      <c r="R118" s="243"/>
      <c r="S118" s="243"/>
      <c r="T118" s="24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45" t="s">
        <v>169</v>
      </c>
      <c r="AU118" s="245" t="s">
        <v>80</v>
      </c>
      <c r="AV118" s="14" t="s">
        <v>80</v>
      </c>
      <c r="AW118" s="14" t="s">
        <v>171</v>
      </c>
      <c r="AX118" s="14" t="s">
        <v>70</v>
      </c>
      <c r="AY118" s="245" t="s">
        <v>158</v>
      </c>
    </row>
    <row r="119" s="2" customFormat="1" ht="14.4" customHeight="1">
      <c r="A119" s="40"/>
      <c r="B119" s="41"/>
      <c r="C119" s="206" t="s">
        <v>165</v>
      </c>
      <c r="D119" s="206" t="s">
        <v>160</v>
      </c>
      <c r="E119" s="207" t="s">
        <v>205</v>
      </c>
      <c r="F119" s="208" t="s">
        <v>206</v>
      </c>
      <c r="G119" s="209" t="s">
        <v>181</v>
      </c>
      <c r="H119" s="210">
        <v>89.799999999999997</v>
      </c>
      <c r="I119" s="211"/>
      <c r="J119" s="212">
        <f>ROUND(I119*H119,2)</f>
        <v>0</v>
      </c>
      <c r="K119" s="208" t="s">
        <v>164</v>
      </c>
      <c r="L119" s="46"/>
      <c r="M119" s="213" t="s">
        <v>19</v>
      </c>
      <c r="N119" s="214" t="s">
        <v>41</v>
      </c>
      <c r="O119" s="86"/>
      <c r="P119" s="215">
        <f>O119*H119</f>
        <v>0</v>
      </c>
      <c r="Q119" s="215">
        <v>0</v>
      </c>
      <c r="R119" s="215">
        <f>Q119*H119</f>
        <v>0</v>
      </c>
      <c r="S119" s="215">
        <v>0</v>
      </c>
      <c r="T119" s="216">
        <f>S119*H119</f>
        <v>0</v>
      </c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R119" s="217" t="s">
        <v>165</v>
      </c>
      <c r="AT119" s="217" t="s">
        <v>160</v>
      </c>
      <c r="AU119" s="217" t="s">
        <v>80</v>
      </c>
      <c r="AY119" s="19" t="s">
        <v>158</v>
      </c>
      <c r="BE119" s="218">
        <f>IF(N119="základní",J119,0)</f>
        <v>0</v>
      </c>
      <c r="BF119" s="218">
        <f>IF(N119="snížená",J119,0)</f>
        <v>0</v>
      </c>
      <c r="BG119" s="218">
        <f>IF(N119="zákl. přenesená",J119,0)</f>
        <v>0</v>
      </c>
      <c r="BH119" s="218">
        <f>IF(N119="sníž. přenesená",J119,0)</f>
        <v>0</v>
      </c>
      <c r="BI119" s="218">
        <f>IF(N119="nulová",J119,0)</f>
        <v>0</v>
      </c>
      <c r="BJ119" s="19" t="s">
        <v>78</v>
      </c>
      <c r="BK119" s="218">
        <f>ROUND(I119*H119,2)</f>
        <v>0</v>
      </c>
      <c r="BL119" s="19" t="s">
        <v>165</v>
      </c>
      <c r="BM119" s="217" t="s">
        <v>1835</v>
      </c>
    </row>
    <row r="120" s="2" customFormat="1">
      <c r="A120" s="40"/>
      <c r="B120" s="41"/>
      <c r="C120" s="42"/>
      <c r="D120" s="219" t="s">
        <v>167</v>
      </c>
      <c r="E120" s="42"/>
      <c r="F120" s="220" t="s">
        <v>208</v>
      </c>
      <c r="G120" s="42"/>
      <c r="H120" s="42"/>
      <c r="I120" s="221"/>
      <c r="J120" s="42"/>
      <c r="K120" s="42"/>
      <c r="L120" s="46"/>
      <c r="M120" s="222"/>
      <c r="N120" s="223"/>
      <c r="O120" s="86"/>
      <c r="P120" s="86"/>
      <c r="Q120" s="86"/>
      <c r="R120" s="86"/>
      <c r="S120" s="86"/>
      <c r="T120" s="87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T120" s="19" t="s">
        <v>167</v>
      </c>
      <c r="AU120" s="19" t="s">
        <v>80</v>
      </c>
    </row>
    <row r="121" s="2" customFormat="1" ht="14.4" customHeight="1">
      <c r="A121" s="40"/>
      <c r="B121" s="41"/>
      <c r="C121" s="206" t="s">
        <v>197</v>
      </c>
      <c r="D121" s="206" t="s">
        <v>160</v>
      </c>
      <c r="E121" s="207" t="s">
        <v>210</v>
      </c>
      <c r="F121" s="208" t="s">
        <v>211</v>
      </c>
      <c r="G121" s="209" t="s">
        <v>181</v>
      </c>
      <c r="H121" s="210">
        <v>48</v>
      </c>
      <c r="I121" s="211"/>
      <c r="J121" s="212">
        <f>ROUND(I121*H121,2)</f>
        <v>0</v>
      </c>
      <c r="K121" s="208" t="s">
        <v>164</v>
      </c>
      <c r="L121" s="46"/>
      <c r="M121" s="213" t="s">
        <v>19</v>
      </c>
      <c r="N121" s="214" t="s">
        <v>41</v>
      </c>
      <c r="O121" s="86"/>
      <c r="P121" s="215">
        <f>O121*H121</f>
        <v>0</v>
      </c>
      <c r="Q121" s="215">
        <v>0.00046999999999999999</v>
      </c>
      <c r="R121" s="215">
        <f>Q121*H121</f>
        <v>0.02256</v>
      </c>
      <c r="S121" s="215">
        <v>0</v>
      </c>
      <c r="T121" s="216">
        <f>S121*H121</f>
        <v>0</v>
      </c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R121" s="217" t="s">
        <v>165</v>
      </c>
      <c r="AT121" s="217" t="s">
        <v>160</v>
      </c>
      <c r="AU121" s="217" t="s">
        <v>80</v>
      </c>
      <c r="AY121" s="19" t="s">
        <v>158</v>
      </c>
      <c r="BE121" s="218">
        <f>IF(N121="základní",J121,0)</f>
        <v>0</v>
      </c>
      <c r="BF121" s="218">
        <f>IF(N121="snížená",J121,0)</f>
        <v>0</v>
      </c>
      <c r="BG121" s="218">
        <f>IF(N121="zákl. přenesená",J121,0)</f>
        <v>0</v>
      </c>
      <c r="BH121" s="218">
        <f>IF(N121="sníž. přenesená",J121,0)</f>
        <v>0</v>
      </c>
      <c r="BI121" s="218">
        <f>IF(N121="nulová",J121,0)</f>
        <v>0</v>
      </c>
      <c r="BJ121" s="19" t="s">
        <v>78</v>
      </c>
      <c r="BK121" s="218">
        <f>ROUND(I121*H121,2)</f>
        <v>0</v>
      </c>
      <c r="BL121" s="19" t="s">
        <v>165</v>
      </c>
      <c r="BM121" s="217" t="s">
        <v>1836</v>
      </c>
    </row>
    <row r="122" s="2" customFormat="1">
      <c r="A122" s="40"/>
      <c r="B122" s="41"/>
      <c r="C122" s="42"/>
      <c r="D122" s="219" t="s">
        <v>167</v>
      </c>
      <c r="E122" s="42"/>
      <c r="F122" s="220" t="s">
        <v>213</v>
      </c>
      <c r="G122" s="42"/>
      <c r="H122" s="42"/>
      <c r="I122" s="221"/>
      <c r="J122" s="42"/>
      <c r="K122" s="42"/>
      <c r="L122" s="46"/>
      <c r="M122" s="222"/>
      <c r="N122" s="223"/>
      <c r="O122" s="86"/>
      <c r="P122" s="86"/>
      <c r="Q122" s="86"/>
      <c r="R122" s="86"/>
      <c r="S122" s="86"/>
      <c r="T122" s="87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T122" s="19" t="s">
        <v>167</v>
      </c>
      <c r="AU122" s="19" t="s">
        <v>80</v>
      </c>
    </row>
    <row r="123" s="14" customFormat="1">
      <c r="A123" s="14"/>
      <c r="B123" s="235"/>
      <c r="C123" s="236"/>
      <c r="D123" s="226" t="s">
        <v>169</v>
      </c>
      <c r="E123" s="237" t="s">
        <v>19</v>
      </c>
      <c r="F123" s="238" t="s">
        <v>1837</v>
      </c>
      <c r="G123" s="236"/>
      <c r="H123" s="239">
        <v>48</v>
      </c>
      <c r="I123" s="240"/>
      <c r="J123" s="236"/>
      <c r="K123" s="236"/>
      <c r="L123" s="241"/>
      <c r="M123" s="242"/>
      <c r="N123" s="243"/>
      <c r="O123" s="243"/>
      <c r="P123" s="243"/>
      <c r="Q123" s="243"/>
      <c r="R123" s="243"/>
      <c r="S123" s="243"/>
      <c r="T123" s="24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45" t="s">
        <v>169</v>
      </c>
      <c r="AU123" s="245" t="s">
        <v>80</v>
      </c>
      <c r="AV123" s="14" t="s">
        <v>80</v>
      </c>
      <c r="AW123" s="14" t="s">
        <v>171</v>
      </c>
      <c r="AX123" s="14" t="s">
        <v>70</v>
      </c>
      <c r="AY123" s="245" t="s">
        <v>158</v>
      </c>
    </row>
    <row r="124" s="2" customFormat="1" ht="14.4" customHeight="1">
      <c r="A124" s="40"/>
      <c r="B124" s="41"/>
      <c r="C124" s="206" t="s">
        <v>204</v>
      </c>
      <c r="D124" s="206" t="s">
        <v>160</v>
      </c>
      <c r="E124" s="207" t="s">
        <v>216</v>
      </c>
      <c r="F124" s="208" t="s">
        <v>217</v>
      </c>
      <c r="G124" s="209" t="s">
        <v>181</v>
      </c>
      <c r="H124" s="210">
        <v>48</v>
      </c>
      <c r="I124" s="211"/>
      <c r="J124" s="212">
        <f>ROUND(I124*H124,2)</f>
        <v>0</v>
      </c>
      <c r="K124" s="208" t="s">
        <v>164</v>
      </c>
      <c r="L124" s="46"/>
      <c r="M124" s="213" t="s">
        <v>19</v>
      </c>
      <c r="N124" s="214" t="s">
        <v>41</v>
      </c>
      <c r="O124" s="86"/>
      <c r="P124" s="215">
        <f>O124*H124</f>
        <v>0</v>
      </c>
      <c r="Q124" s="215">
        <v>0</v>
      </c>
      <c r="R124" s="215">
        <f>Q124*H124</f>
        <v>0</v>
      </c>
      <c r="S124" s="215">
        <v>0</v>
      </c>
      <c r="T124" s="216">
        <f>S124*H124</f>
        <v>0</v>
      </c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R124" s="217" t="s">
        <v>165</v>
      </c>
      <c r="AT124" s="217" t="s">
        <v>160</v>
      </c>
      <c r="AU124" s="217" t="s">
        <v>80</v>
      </c>
      <c r="AY124" s="19" t="s">
        <v>158</v>
      </c>
      <c r="BE124" s="218">
        <f>IF(N124="základní",J124,0)</f>
        <v>0</v>
      </c>
      <c r="BF124" s="218">
        <f>IF(N124="snížená",J124,0)</f>
        <v>0</v>
      </c>
      <c r="BG124" s="218">
        <f>IF(N124="zákl. přenesená",J124,0)</f>
        <v>0</v>
      </c>
      <c r="BH124" s="218">
        <f>IF(N124="sníž. přenesená",J124,0)</f>
        <v>0</v>
      </c>
      <c r="BI124" s="218">
        <f>IF(N124="nulová",J124,0)</f>
        <v>0</v>
      </c>
      <c r="BJ124" s="19" t="s">
        <v>78</v>
      </c>
      <c r="BK124" s="218">
        <f>ROUND(I124*H124,2)</f>
        <v>0</v>
      </c>
      <c r="BL124" s="19" t="s">
        <v>165</v>
      </c>
      <c r="BM124" s="217" t="s">
        <v>1838</v>
      </c>
    </row>
    <row r="125" s="2" customFormat="1">
      <c r="A125" s="40"/>
      <c r="B125" s="41"/>
      <c r="C125" s="42"/>
      <c r="D125" s="219" t="s">
        <v>167</v>
      </c>
      <c r="E125" s="42"/>
      <c r="F125" s="220" t="s">
        <v>219</v>
      </c>
      <c r="G125" s="42"/>
      <c r="H125" s="42"/>
      <c r="I125" s="221"/>
      <c r="J125" s="42"/>
      <c r="K125" s="42"/>
      <c r="L125" s="46"/>
      <c r="M125" s="222"/>
      <c r="N125" s="223"/>
      <c r="O125" s="86"/>
      <c r="P125" s="86"/>
      <c r="Q125" s="86"/>
      <c r="R125" s="86"/>
      <c r="S125" s="86"/>
      <c r="T125" s="87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T125" s="19" t="s">
        <v>167</v>
      </c>
      <c r="AU125" s="19" t="s">
        <v>80</v>
      </c>
    </row>
    <row r="126" s="2" customFormat="1" ht="14.4" customHeight="1">
      <c r="A126" s="40"/>
      <c r="B126" s="41"/>
      <c r="C126" s="206" t="s">
        <v>209</v>
      </c>
      <c r="D126" s="206" t="s">
        <v>160</v>
      </c>
      <c r="E126" s="207" t="s">
        <v>221</v>
      </c>
      <c r="F126" s="208" t="s">
        <v>222</v>
      </c>
      <c r="G126" s="209" t="s">
        <v>223</v>
      </c>
      <c r="H126" s="210">
        <v>805.73000000000002</v>
      </c>
      <c r="I126" s="211"/>
      <c r="J126" s="212">
        <f>ROUND(I126*H126,2)</f>
        <v>0</v>
      </c>
      <c r="K126" s="208" t="s">
        <v>164</v>
      </c>
      <c r="L126" s="46"/>
      <c r="M126" s="213" t="s">
        <v>19</v>
      </c>
      <c r="N126" s="214" t="s">
        <v>41</v>
      </c>
      <c r="O126" s="86"/>
      <c r="P126" s="215">
        <f>O126*H126</f>
        <v>0</v>
      </c>
      <c r="Q126" s="215">
        <v>0</v>
      </c>
      <c r="R126" s="215">
        <f>Q126*H126</f>
        <v>0</v>
      </c>
      <c r="S126" s="215">
        <v>0</v>
      </c>
      <c r="T126" s="216">
        <f>S126*H126</f>
        <v>0</v>
      </c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R126" s="217" t="s">
        <v>165</v>
      </c>
      <c r="AT126" s="217" t="s">
        <v>160</v>
      </c>
      <c r="AU126" s="217" t="s">
        <v>80</v>
      </c>
      <c r="AY126" s="19" t="s">
        <v>158</v>
      </c>
      <c r="BE126" s="218">
        <f>IF(N126="základní",J126,0)</f>
        <v>0</v>
      </c>
      <c r="BF126" s="218">
        <f>IF(N126="snížená",J126,0)</f>
        <v>0</v>
      </c>
      <c r="BG126" s="218">
        <f>IF(N126="zákl. přenesená",J126,0)</f>
        <v>0</v>
      </c>
      <c r="BH126" s="218">
        <f>IF(N126="sníž. přenesená",J126,0)</f>
        <v>0</v>
      </c>
      <c r="BI126" s="218">
        <f>IF(N126="nulová",J126,0)</f>
        <v>0</v>
      </c>
      <c r="BJ126" s="19" t="s">
        <v>78</v>
      </c>
      <c r="BK126" s="218">
        <f>ROUND(I126*H126,2)</f>
        <v>0</v>
      </c>
      <c r="BL126" s="19" t="s">
        <v>165</v>
      </c>
      <c r="BM126" s="217" t="s">
        <v>1839</v>
      </c>
    </row>
    <row r="127" s="2" customFormat="1">
      <c r="A127" s="40"/>
      <c r="B127" s="41"/>
      <c r="C127" s="42"/>
      <c r="D127" s="219" t="s">
        <v>167</v>
      </c>
      <c r="E127" s="42"/>
      <c r="F127" s="220" t="s">
        <v>225</v>
      </c>
      <c r="G127" s="42"/>
      <c r="H127" s="42"/>
      <c r="I127" s="221"/>
      <c r="J127" s="42"/>
      <c r="K127" s="42"/>
      <c r="L127" s="46"/>
      <c r="M127" s="222"/>
      <c r="N127" s="223"/>
      <c r="O127" s="86"/>
      <c r="P127" s="86"/>
      <c r="Q127" s="86"/>
      <c r="R127" s="86"/>
      <c r="S127" s="86"/>
      <c r="T127" s="87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T127" s="19" t="s">
        <v>167</v>
      </c>
      <c r="AU127" s="19" t="s">
        <v>80</v>
      </c>
    </row>
    <row r="128" s="13" customFormat="1">
      <c r="A128" s="13"/>
      <c r="B128" s="224"/>
      <c r="C128" s="225"/>
      <c r="D128" s="226" t="s">
        <v>169</v>
      </c>
      <c r="E128" s="227" t="s">
        <v>19</v>
      </c>
      <c r="F128" s="228" t="s">
        <v>226</v>
      </c>
      <c r="G128" s="225"/>
      <c r="H128" s="227" t="s">
        <v>19</v>
      </c>
      <c r="I128" s="229"/>
      <c r="J128" s="225"/>
      <c r="K128" s="225"/>
      <c r="L128" s="230"/>
      <c r="M128" s="231"/>
      <c r="N128" s="232"/>
      <c r="O128" s="232"/>
      <c r="P128" s="232"/>
      <c r="Q128" s="232"/>
      <c r="R128" s="232"/>
      <c r="S128" s="232"/>
      <c r="T128" s="23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34" t="s">
        <v>169</v>
      </c>
      <c r="AU128" s="234" t="s">
        <v>80</v>
      </c>
      <c r="AV128" s="13" t="s">
        <v>78</v>
      </c>
      <c r="AW128" s="13" t="s">
        <v>171</v>
      </c>
      <c r="AX128" s="13" t="s">
        <v>70</v>
      </c>
      <c r="AY128" s="234" t="s">
        <v>158</v>
      </c>
    </row>
    <row r="129" s="14" customFormat="1">
      <c r="A129" s="14"/>
      <c r="B129" s="235"/>
      <c r="C129" s="236"/>
      <c r="D129" s="226" t="s">
        <v>169</v>
      </c>
      <c r="E129" s="237" t="s">
        <v>19</v>
      </c>
      <c r="F129" s="238" t="s">
        <v>1840</v>
      </c>
      <c r="G129" s="236"/>
      <c r="H129" s="239">
        <v>55.579999999999998</v>
      </c>
      <c r="I129" s="240"/>
      <c r="J129" s="236"/>
      <c r="K129" s="236"/>
      <c r="L129" s="241"/>
      <c r="M129" s="242"/>
      <c r="N129" s="243"/>
      <c r="O129" s="243"/>
      <c r="P129" s="243"/>
      <c r="Q129" s="243"/>
      <c r="R129" s="243"/>
      <c r="S129" s="243"/>
      <c r="T129" s="24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45" t="s">
        <v>169</v>
      </c>
      <c r="AU129" s="245" t="s">
        <v>80</v>
      </c>
      <c r="AV129" s="14" t="s">
        <v>80</v>
      </c>
      <c r="AW129" s="14" t="s">
        <v>171</v>
      </c>
      <c r="AX129" s="14" t="s">
        <v>70</v>
      </c>
      <c r="AY129" s="245" t="s">
        <v>158</v>
      </c>
    </row>
    <row r="130" s="14" customFormat="1">
      <c r="A130" s="14"/>
      <c r="B130" s="235"/>
      <c r="C130" s="236"/>
      <c r="D130" s="226" t="s">
        <v>169</v>
      </c>
      <c r="E130" s="237" t="s">
        <v>19</v>
      </c>
      <c r="F130" s="238" t="s">
        <v>1841</v>
      </c>
      <c r="G130" s="236"/>
      <c r="H130" s="239">
        <v>39.619999999999997</v>
      </c>
      <c r="I130" s="240"/>
      <c r="J130" s="236"/>
      <c r="K130" s="236"/>
      <c r="L130" s="241"/>
      <c r="M130" s="242"/>
      <c r="N130" s="243"/>
      <c r="O130" s="243"/>
      <c r="P130" s="243"/>
      <c r="Q130" s="243"/>
      <c r="R130" s="243"/>
      <c r="S130" s="243"/>
      <c r="T130" s="24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45" t="s">
        <v>169</v>
      </c>
      <c r="AU130" s="245" t="s">
        <v>80</v>
      </c>
      <c r="AV130" s="14" t="s">
        <v>80</v>
      </c>
      <c r="AW130" s="14" t="s">
        <v>171</v>
      </c>
      <c r="AX130" s="14" t="s">
        <v>70</v>
      </c>
      <c r="AY130" s="245" t="s">
        <v>158</v>
      </c>
    </row>
    <row r="131" s="14" customFormat="1">
      <c r="A131" s="14"/>
      <c r="B131" s="235"/>
      <c r="C131" s="236"/>
      <c r="D131" s="226" t="s">
        <v>169</v>
      </c>
      <c r="E131" s="237" t="s">
        <v>19</v>
      </c>
      <c r="F131" s="238" t="s">
        <v>1842</v>
      </c>
      <c r="G131" s="236"/>
      <c r="H131" s="239">
        <v>51.799999999999997</v>
      </c>
      <c r="I131" s="240"/>
      <c r="J131" s="236"/>
      <c r="K131" s="236"/>
      <c r="L131" s="241"/>
      <c r="M131" s="242"/>
      <c r="N131" s="243"/>
      <c r="O131" s="243"/>
      <c r="P131" s="243"/>
      <c r="Q131" s="243"/>
      <c r="R131" s="243"/>
      <c r="S131" s="243"/>
      <c r="T131" s="24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45" t="s">
        <v>169</v>
      </c>
      <c r="AU131" s="245" t="s">
        <v>80</v>
      </c>
      <c r="AV131" s="14" t="s">
        <v>80</v>
      </c>
      <c r="AW131" s="14" t="s">
        <v>171</v>
      </c>
      <c r="AX131" s="14" t="s">
        <v>70</v>
      </c>
      <c r="AY131" s="245" t="s">
        <v>158</v>
      </c>
    </row>
    <row r="132" s="14" customFormat="1">
      <c r="A132" s="14"/>
      <c r="B132" s="235"/>
      <c r="C132" s="236"/>
      <c r="D132" s="226" t="s">
        <v>169</v>
      </c>
      <c r="E132" s="237" t="s">
        <v>19</v>
      </c>
      <c r="F132" s="238" t="s">
        <v>1843</v>
      </c>
      <c r="G132" s="236"/>
      <c r="H132" s="239">
        <v>98</v>
      </c>
      <c r="I132" s="240"/>
      <c r="J132" s="236"/>
      <c r="K132" s="236"/>
      <c r="L132" s="241"/>
      <c r="M132" s="242"/>
      <c r="N132" s="243"/>
      <c r="O132" s="243"/>
      <c r="P132" s="243"/>
      <c r="Q132" s="243"/>
      <c r="R132" s="243"/>
      <c r="S132" s="243"/>
      <c r="T132" s="24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45" t="s">
        <v>169</v>
      </c>
      <c r="AU132" s="245" t="s">
        <v>80</v>
      </c>
      <c r="AV132" s="14" t="s">
        <v>80</v>
      </c>
      <c r="AW132" s="14" t="s">
        <v>171</v>
      </c>
      <c r="AX132" s="14" t="s">
        <v>70</v>
      </c>
      <c r="AY132" s="245" t="s">
        <v>158</v>
      </c>
    </row>
    <row r="133" s="14" customFormat="1">
      <c r="A133" s="14"/>
      <c r="B133" s="235"/>
      <c r="C133" s="236"/>
      <c r="D133" s="226" t="s">
        <v>169</v>
      </c>
      <c r="E133" s="237" t="s">
        <v>19</v>
      </c>
      <c r="F133" s="238" t="s">
        <v>1844</v>
      </c>
      <c r="G133" s="236"/>
      <c r="H133" s="239">
        <v>17.5</v>
      </c>
      <c r="I133" s="240"/>
      <c r="J133" s="236"/>
      <c r="K133" s="236"/>
      <c r="L133" s="241"/>
      <c r="M133" s="242"/>
      <c r="N133" s="243"/>
      <c r="O133" s="243"/>
      <c r="P133" s="243"/>
      <c r="Q133" s="243"/>
      <c r="R133" s="243"/>
      <c r="S133" s="243"/>
      <c r="T133" s="24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45" t="s">
        <v>169</v>
      </c>
      <c r="AU133" s="245" t="s">
        <v>80</v>
      </c>
      <c r="AV133" s="14" t="s">
        <v>80</v>
      </c>
      <c r="AW133" s="14" t="s">
        <v>171</v>
      </c>
      <c r="AX133" s="14" t="s">
        <v>70</v>
      </c>
      <c r="AY133" s="245" t="s">
        <v>158</v>
      </c>
    </row>
    <row r="134" s="14" customFormat="1">
      <c r="A134" s="14"/>
      <c r="B134" s="235"/>
      <c r="C134" s="236"/>
      <c r="D134" s="226" t="s">
        <v>169</v>
      </c>
      <c r="E134" s="237" t="s">
        <v>19</v>
      </c>
      <c r="F134" s="238" t="s">
        <v>1845</v>
      </c>
      <c r="G134" s="236"/>
      <c r="H134" s="239">
        <v>40.599999999999994</v>
      </c>
      <c r="I134" s="240"/>
      <c r="J134" s="236"/>
      <c r="K134" s="236"/>
      <c r="L134" s="241"/>
      <c r="M134" s="242"/>
      <c r="N134" s="243"/>
      <c r="O134" s="243"/>
      <c r="P134" s="243"/>
      <c r="Q134" s="243"/>
      <c r="R134" s="243"/>
      <c r="S134" s="243"/>
      <c r="T134" s="24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45" t="s">
        <v>169</v>
      </c>
      <c r="AU134" s="245" t="s">
        <v>80</v>
      </c>
      <c r="AV134" s="14" t="s">
        <v>80</v>
      </c>
      <c r="AW134" s="14" t="s">
        <v>171</v>
      </c>
      <c r="AX134" s="14" t="s">
        <v>70</v>
      </c>
      <c r="AY134" s="245" t="s">
        <v>158</v>
      </c>
    </row>
    <row r="135" s="14" customFormat="1">
      <c r="A135" s="14"/>
      <c r="B135" s="235"/>
      <c r="C135" s="236"/>
      <c r="D135" s="226" t="s">
        <v>169</v>
      </c>
      <c r="E135" s="237" t="s">
        <v>19</v>
      </c>
      <c r="F135" s="238" t="s">
        <v>1846</v>
      </c>
      <c r="G135" s="236"/>
      <c r="H135" s="239">
        <v>20.859999999999999</v>
      </c>
      <c r="I135" s="240"/>
      <c r="J135" s="236"/>
      <c r="K135" s="236"/>
      <c r="L135" s="241"/>
      <c r="M135" s="242"/>
      <c r="N135" s="243"/>
      <c r="O135" s="243"/>
      <c r="P135" s="243"/>
      <c r="Q135" s="243"/>
      <c r="R135" s="243"/>
      <c r="S135" s="243"/>
      <c r="T135" s="24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45" t="s">
        <v>169</v>
      </c>
      <c r="AU135" s="245" t="s">
        <v>80</v>
      </c>
      <c r="AV135" s="14" t="s">
        <v>80</v>
      </c>
      <c r="AW135" s="14" t="s">
        <v>171</v>
      </c>
      <c r="AX135" s="14" t="s">
        <v>70</v>
      </c>
      <c r="AY135" s="245" t="s">
        <v>158</v>
      </c>
    </row>
    <row r="136" s="14" customFormat="1">
      <c r="A136" s="14"/>
      <c r="B136" s="235"/>
      <c r="C136" s="236"/>
      <c r="D136" s="226" t="s">
        <v>169</v>
      </c>
      <c r="E136" s="237" t="s">
        <v>19</v>
      </c>
      <c r="F136" s="238" t="s">
        <v>1847</v>
      </c>
      <c r="G136" s="236"/>
      <c r="H136" s="239">
        <v>34.439999999999998</v>
      </c>
      <c r="I136" s="240"/>
      <c r="J136" s="236"/>
      <c r="K136" s="236"/>
      <c r="L136" s="241"/>
      <c r="M136" s="242"/>
      <c r="N136" s="243"/>
      <c r="O136" s="243"/>
      <c r="P136" s="243"/>
      <c r="Q136" s="243"/>
      <c r="R136" s="243"/>
      <c r="S136" s="243"/>
      <c r="T136" s="24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45" t="s">
        <v>169</v>
      </c>
      <c r="AU136" s="245" t="s">
        <v>80</v>
      </c>
      <c r="AV136" s="14" t="s">
        <v>80</v>
      </c>
      <c r="AW136" s="14" t="s">
        <v>171</v>
      </c>
      <c r="AX136" s="14" t="s">
        <v>70</v>
      </c>
      <c r="AY136" s="245" t="s">
        <v>158</v>
      </c>
    </row>
    <row r="137" s="14" customFormat="1">
      <c r="A137" s="14"/>
      <c r="B137" s="235"/>
      <c r="C137" s="236"/>
      <c r="D137" s="226" t="s">
        <v>169</v>
      </c>
      <c r="E137" s="237" t="s">
        <v>19</v>
      </c>
      <c r="F137" s="238" t="s">
        <v>1848</v>
      </c>
      <c r="G137" s="236"/>
      <c r="H137" s="239">
        <v>9.2399999999999984</v>
      </c>
      <c r="I137" s="240"/>
      <c r="J137" s="236"/>
      <c r="K137" s="236"/>
      <c r="L137" s="241"/>
      <c r="M137" s="242"/>
      <c r="N137" s="243"/>
      <c r="O137" s="243"/>
      <c r="P137" s="243"/>
      <c r="Q137" s="243"/>
      <c r="R137" s="243"/>
      <c r="S137" s="243"/>
      <c r="T137" s="24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45" t="s">
        <v>169</v>
      </c>
      <c r="AU137" s="245" t="s">
        <v>80</v>
      </c>
      <c r="AV137" s="14" t="s">
        <v>80</v>
      </c>
      <c r="AW137" s="14" t="s">
        <v>171</v>
      </c>
      <c r="AX137" s="14" t="s">
        <v>70</v>
      </c>
      <c r="AY137" s="245" t="s">
        <v>158</v>
      </c>
    </row>
    <row r="138" s="14" customFormat="1">
      <c r="A138" s="14"/>
      <c r="B138" s="235"/>
      <c r="C138" s="236"/>
      <c r="D138" s="226" t="s">
        <v>169</v>
      </c>
      <c r="E138" s="237" t="s">
        <v>19</v>
      </c>
      <c r="F138" s="238" t="s">
        <v>1849</v>
      </c>
      <c r="G138" s="236"/>
      <c r="H138" s="239">
        <v>78.679999999999993</v>
      </c>
      <c r="I138" s="240"/>
      <c r="J138" s="236"/>
      <c r="K138" s="236"/>
      <c r="L138" s="241"/>
      <c r="M138" s="242"/>
      <c r="N138" s="243"/>
      <c r="O138" s="243"/>
      <c r="P138" s="243"/>
      <c r="Q138" s="243"/>
      <c r="R138" s="243"/>
      <c r="S138" s="243"/>
      <c r="T138" s="24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45" t="s">
        <v>169</v>
      </c>
      <c r="AU138" s="245" t="s">
        <v>80</v>
      </c>
      <c r="AV138" s="14" t="s">
        <v>80</v>
      </c>
      <c r="AW138" s="14" t="s">
        <v>171</v>
      </c>
      <c r="AX138" s="14" t="s">
        <v>70</v>
      </c>
      <c r="AY138" s="245" t="s">
        <v>158</v>
      </c>
    </row>
    <row r="139" s="14" customFormat="1">
      <c r="A139" s="14"/>
      <c r="B139" s="235"/>
      <c r="C139" s="236"/>
      <c r="D139" s="226" t="s">
        <v>169</v>
      </c>
      <c r="E139" s="237" t="s">
        <v>19</v>
      </c>
      <c r="F139" s="238" t="s">
        <v>1850</v>
      </c>
      <c r="G139" s="236"/>
      <c r="H139" s="239">
        <v>24.779999999999998</v>
      </c>
      <c r="I139" s="240"/>
      <c r="J139" s="236"/>
      <c r="K139" s="236"/>
      <c r="L139" s="241"/>
      <c r="M139" s="242"/>
      <c r="N139" s="243"/>
      <c r="O139" s="243"/>
      <c r="P139" s="243"/>
      <c r="Q139" s="243"/>
      <c r="R139" s="243"/>
      <c r="S139" s="243"/>
      <c r="T139" s="24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45" t="s">
        <v>169</v>
      </c>
      <c r="AU139" s="245" t="s">
        <v>80</v>
      </c>
      <c r="AV139" s="14" t="s">
        <v>80</v>
      </c>
      <c r="AW139" s="14" t="s">
        <v>171</v>
      </c>
      <c r="AX139" s="14" t="s">
        <v>70</v>
      </c>
      <c r="AY139" s="245" t="s">
        <v>158</v>
      </c>
    </row>
    <row r="140" s="14" customFormat="1">
      <c r="A140" s="14"/>
      <c r="B140" s="235"/>
      <c r="C140" s="236"/>
      <c r="D140" s="226" t="s">
        <v>169</v>
      </c>
      <c r="E140" s="237" t="s">
        <v>19</v>
      </c>
      <c r="F140" s="238" t="s">
        <v>1851</v>
      </c>
      <c r="G140" s="236"/>
      <c r="H140" s="239">
        <v>56.699999999999996</v>
      </c>
      <c r="I140" s="240"/>
      <c r="J140" s="236"/>
      <c r="K140" s="236"/>
      <c r="L140" s="241"/>
      <c r="M140" s="242"/>
      <c r="N140" s="243"/>
      <c r="O140" s="243"/>
      <c r="P140" s="243"/>
      <c r="Q140" s="243"/>
      <c r="R140" s="243"/>
      <c r="S140" s="243"/>
      <c r="T140" s="24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45" t="s">
        <v>169</v>
      </c>
      <c r="AU140" s="245" t="s">
        <v>80</v>
      </c>
      <c r="AV140" s="14" t="s">
        <v>80</v>
      </c>
      <c r="AW140" s="14" t="s">
        <v>171</v>
      </c>
      <c r="AX140" s="14" t="s">
        <v>70</v>
      </c>
      <c r="AY140" s="245" t="s">
        <v>158</v>
      </c>
    </row>
    <row r="141" s="14" customFormat="1">
      <c r="A141" s="14"/>
      <c r="B141" s="235"/>
      <c r="C141" s="236"/>
      <c r="D141" s="226" t="s">
        <v>169</v>
      </c>
      <c r="E141" s="237" t="s">
        <v>19</v>
      </c>
      <c r="F141" s="238" t="s">
        <v>1852</v>
      </c>
      <c r="G141" s="236"/>
      <c r="H141" s="239">
        <v>25.199999999999999</v>
      </c>
      <c r="I141" s="240"/>
      <c r="J141" s="236"/>
      <c r="K141" s="236"/>
      <c r="L141" s="241"/>
      <c r="M141" s="242"/>
      <c r="N141" s="243"/>
      <c r="O141" s="243"/>
      <c r="P141" s="243"/>
      <c r="Q141" s="243"/>
      <c r="R141" s="243"/>
      <c r="S141" s="243"/>
      <c r="T141" s="24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45" t="s">
        <v>169</v>
      </c>
      <c r="AU141" s="245" t="s">
        <v>80</v>
      </c>
      <c r="AV141" s="14" t="s">
        <v>80</v>
      </c>
      <c r="AW141" s="14" t="s">
        <v>171</v>
      </c>
      <c r="AX141" s="14" t="s">
        <v>70</v>
      </c>
      <c r="AY141" s="245" t="s">
        <v>158</v>
      </c>
    </row>
    <row r="142" s="14" customFormat="1">
      <c r="A142" s="14"/>
      <c r="B142" s="235"/>
      <c r="C142" s="236"/>
      <c r="D142" s="226" t="s">
        <v>169</v>
      </c>
      <c r="E142" s="237" t="s">
        <v>19</v>
      </c>
      <c r="F142" s="238" t="s">
        <v>1853</v>
      </c>
      <c r="G142" s="236"/>
      <c r="H142" s="239">
        <v>39.899999999999999</v>
      </c>
      <c r="I142" s="240"/>
      <c r="J142" s="236"/>
      <c r="K142" s="236"/>
      <c r="L142" s="241"/>
      <c r="M142" s="242"/>
      <c r="N142" s="243"/>
      <c r="O142" s="243"/>
      <c r="P142" s="243"/>
      <c r="Q142" s="243"/>
      <c r="R142" s="243"/>
      <c r="S142" s="243"/>
      <c r="T142" s="24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45" t="s">
        <v>169</v>
      </c>
      <c r="AU142" s="245" t="s">
        <v>80</v>
      </c>
      <c r="AV142" s="14" t="s">
        <v>80</v>
      </c>
      <c r="AW142" s="14" t="s">
        <v>171</v>
      </c>
      <c r="AX142" s="14" t="s">
        <v>70</v>
      </c>
      <c r="AY142" s="245" t="s">
        <v>158</v>
      </c>
    </row>
    <row r="143" s="14" customFormat="1">
      <c r="A143" s="14"/>
      <c r="B143" s="235"/>
      <c r="C143" s="236"/>
      <c r="D143" s="226" t="s">
        <v>169</v>
      </c>
      <c r="E143" s="237" t="s">
        <v>19</v>
      </c>
      <c r="F143" s="238" t="s">
        <v>1854</v>
      </c>
      <c r="G143" s="236"/>
      <c r="H143" s="239">
        <v>14.979999999999999</v>
      </c>
      <c r="I143" s="240"/>
      <c r="J143" s="236"/>
      <c r="K143" s="236"/>
      <c r="L143" s="241"/>
      <c r="M143" s="242"/>
      <c r="N143" s="243"/>
      <c r="O143" s="243"/>
      <c r="P143" s="243"/>
      <c r="Q143" s="243"/>
      <c r="R143" s="243"/>
      <c r="S143" s="243"/>
      <c r="T143" s="24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45" t="s">
        <v>169</v>
      </c>
      <c r="AU143" s="245" t="s">
        <v>80</v>
      </c>
      <c r="AV143" s="14" t="s">
        <v>80</v>
      </c>
      <c r="AW143" s="14" t="s">
        <v>171</v>
      </c>
      <c r="AX143" s="14" t="s">
        <v>70</v>
      </c>
      <c r="AY143" s="245" t="s">
        <v>158</v>
      </c>
    </row>
    <row r="144" s="13" customFormat="1">
      <c r="A144" s="13"/>
      <c r="B144" s="224"/>
      <c r="C144" s="225"/>
      <c r="D144" s="226" t="s">
        <v>169</v>
      </c>
      <c r="E144" s="227" t="s">
        <v>19</v>
      </c>
      <c r="F144" s="228" t="s">
        <v>1855</v>
      </c>
      <c r="G144" s="225"/>
      <c r="H144" s="227" t="s">
        <v>19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34" t="s">
        <v>169</v>
      </c>
      <c r="AU144" s="234" t="s">
        <v>80</v>
      </c>
      <c r="AV144" s="13" t="s">
        <v>78</v>
      </c>
      <c r="AW144" s="13" t="s">
        <v>171</v>
      </c>
      <c r="AX144" s="13" t="s">
        <v>70</v>
      </c>
      <c r="AY144" s="234" t="s">
        <v>158</v>
      </c>
    </row>
    <row r="145" s="14" customFormat="1">
      <c r="A145" s="14"/>
      <c r="B145" s="235"/>
      <c r="C145" s="236"/>
      <c r="D145" s="226" t="s">
        <v>169</v>
      </c>
      <c r="E145" s="237" t="s">
        <v>19</v>
      </c>
      <c r="F145" s="238" t="s">
        <v>1856</v>
      </c>
      <c r="G145" s="236"/>
      <c r="H145" s="239">
        <v>30.550000000000001</v>
      </c>
      <c r="I145" s="240"/>
      <c r="J145" s="236"/>
      <c r="K145" s="236"/>
      <c r="L145" s="241"/>
      <c r="M145" s="242"/>
      <c r="N145" s="243"/>
      <c r="O145" s="243"/>
      <c r="P145" s="243"/>
      <c r="Q145" s="243"/>
      <c r="R145" s="243"/>
      <c r="S145" s="243"/>
      <c r="T145" s="24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45" t="s">
        <v>169</v>
      </c>
      <c r="AU145" s="245" t="s">
        <v>80</v>
      </c>
      <c r="AV145" s="14" t="s">
        <v>80</v>
      </c>
      <c r="AW145" s="14" t="s">
        <v>171</v>
      </c>
      <c r="AX145" s="14" t="s">
        <v>70</v>
      </c>
      <c r="AY145" s="245" t="s">
        <v>158</v>
      </c>
    </row>
    <row r="146" s="14" customFormat="1">
      <c r="A146" s="14"/>
      <c r="B146" s="235"/>
      <c r="C146" s="236"/>
      <c r="D146" s="226" t="s">
        <v>169</v>
      </c>
      <c r="E146" s="237" t="s">
        <v>19</v>
      </c>
      <c r="F146" s="238" t="s">
        <v>1857</v>
      </c>
      <c r="G146" s="236"/>
      <c r="H146" s="239">
        <v>31.850000000000001</v>
      </c>
      <c r="I146" s="240"/>
      <c r="J146" s="236"/>
      <c r="K146" s="236"/>
      <c r="L146" s="241"/>
      <c r="M146" s="242"/>
      <c r="N146" s="243"/>
      <c r="O146" s="243"/>
      <c r="P146" s="243"/>
      <c r="Q146" s="243"/>
      <c r="R146" s="243"/>
      <c r="S146" s="243"/>
      <c r="T146" s="24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45" t="s">
        <v>169</v>
      </c>
      <c r="AU146" s="245" t="s">
        <v>80</v>
      </c>
      <c r="AV146" s="14" t="s">
        <v>80</v>
      </c>
      <c r="AW146" s="14" t="s">
        <v>171</v>
      </c>
      <c r="AX146" s="14" t="s">
        <v>70</v>
      </c>
      <c r="AY146" s="245" t="s">
        <v>158</v>
      </c>
    </row>
    <row r="147" s="14" customFormat="1">
      <c r="A147" s="14"/>
      <c r="B147" s="235"/>
      <c r="C147" s="236"/>
      <c r="D147" s="226" t="s">
        <v>169</v>
      </c>
      <c r="E147" s="237" t="s">
        <v>19</v>
      </c>
      <c r="F147" s="238" t="s">
        <v>1858</v>
      </c>
      <c r="G147" s="236"/>
      <c r="H147" s="239">
        <v>12.4</v>
      </c>
      <c r="I147" s="240"/>
      <c r="J147" s="236"/>
      <c r="K147" s="236"/>
      <c r="L147" s="241"/>
      <c r="M147" s="242"/>
      <c r="N147" s="243"/>
      <c r="O147" s="243"/>
      <c r="P147" s="243"/>
      <c r="Q147" s="243"/>
      <c r="R147" s="243"/>
      <c r="S147" s="243"/>
      <c r="T147" s="24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45" t="s">
        <v>169</v>
      </c>
      <c r="AU147" s="245" t="s">
        <v>80</v>
      </c>
      <c r="AV147" s="14" t="s">
        <v>80</v>
      </c>
      <c r="AW147" s="14" t="s">
        <v>171</v>
      </c>
      <c r="AX147" s="14" t="s">
        <v>70</v>
      </c>
      <c r="AY147" s="245" t="s">
        <v>158</v>
      </c>
    </row>
    <row r="148" s="14" customFormat="1">
      <c r="A148" s="14"/>
      <c r="B148" s="235"/>
      <c r="C148" s="236"/>
      <c r="D148" s="226" t="s">
        <v>169</v>
      </c>
      <c r="E148" s="237" t="s">
        <v>19</v>
      </c>
      <c r="F148" s="238" t="s">
        <v>1859</v>
      </c>
      <c r="G148" s="236"/>
      <c r="H148" s="239">
        <v>16</v>
      </c>
      <c r="I148" s="240"/>
      <c r="J148" s="236"/>
      <c r="K148" s="236"/>
      <c r="L148" s="241"/>
      <c r="M148" s="242"/>
      <c r="N148" s="243"/>
      <c r="O148" s="243"/>
      <c r="P148" s="243"/>
      <c r="Q148" s="243"/>
      <c r="R148" s="243"/>
      <c r="S148" s="243"/>
      <c r="T148" s="24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45" t="s">
        <v>169</v>
      </c>
      <c r="AU148" s="245" t="s">
        <v>80</v>
      </c>
      <c r="AV148" s="14" t="s">
        <v>80</v>
      </c>
      <c r="AW148" s="14" t="s">
        <v>171</v>
      </c>
      <c r="AX148" s="14" t="s">
        <v>70</v>
      </c>
      <c r="AY148" s="245" t="s">
        <v>158</v>
      </c>
    </row>
    <row r="149" s="14" customFormat="1">
      <c r="A149" s="14"/>
      <c r="B149" s="235"/>
      <c r="C149" s="236"/>
      <c r="D149" s="226" t="s">
        <v>169</v>
      </c>
      <c r="E149" s="237" t="s">
        <v>19</v>
      </c>
      <c r="F149" s="238" t="s">
        <v>1860</v>
      </c>
      <c r="G149" s="236"/>
      <c r="H149" s="239">
        <v>20.399999999999999</v>
      </c>
      <c r="I149" s="240"/>
      <c r="J149" s="236"/>
      <c r="K149" s="236"/>
      <c r="L149" s="241"/>
      <c r="M149" s="242"/>
      <c r="N149" s="243"/>
      <c r="O149" s="243"/>
      <c r="P149" s="243"/>
      <c r="Q149" s="243"/>
      <c r="R149" s="243"/>
      <c r="S149" s="243"/>
      <c r="T149" s="24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45" t="s">
        <v>169</v>
      </c>
      <c r="AU149" s="245" t="s">
        <v>80</v>
      </c>
      <c r="AV149" s="14" t="s">
        <v>80</v>
      </c>
      <c r="AW149" s="14" t="s">
        <v>171</v>
      </c>
      <c r="AX149" s="14" t="s">
        <v>70</v>
      </c>
      <c r="AY149" s="245" t="s">
        <v>158</v>
      </c>
    </row>
    <row r="150" s="14" customFormat="1">
      <c r="A150" s="14"/>
      <c r="B150" s="235"/>
      <c r="C150" s="236"/>
      <c r="D150" s="226" t="s">
        <v>169</v>
      </c>
      <c r="E150" s="237" t="s">
        <v>19</v>
      </c>
      <c r="F150" s="238" t="s">
        <v>1861</v>
      </c>
      <c r="G150" s="236"/>
      <c r="H150" s="239">
        <v>34.649999999999999</v>
      </c>
      <c r="I150" s="240"/>
      <c r="J150" s="236"/>
      <c r="K150" s="236"/>
      <c r="L150" s="241"/>
      <c r="M150" s="242"/>
      <c r="N150" s="243"/>
      <c r="O150" s="243"/>
      <c r="P150" s="243"/>
      <c r="Q150" s="243"/>
      <c r="R150" s="243"/>
      <c r="S150" s="243"/>
      <c r="T150" s="24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45" t="s">
        <v>169</v>
      </c>
      <c r="AU150" s="245" t="s">
        <v>80</v>
      </c>
      <c r="AV150" s="14" t="s">
        <v>80</v>
      </c>
      <c r="AW150" s="14" t="s">
        <v>171</v>
      </c>
      <c r="AX150" s="14" t="s">
        <v>70</v>
      </c>
      <c r="AY150" s="245" t="s">
        <v>158</v>
      </c>
    </row>
    <row r="151" s="14" customFormat="1">
      <c r="A151" s="14"/>
      <c r="B151" s="235"/>
      <c r="C151" s="236"/>
      <c r="D151" s="226" t="s">
        <v>169</v>
      </c>
      <c r="E151" s="237" t="s">
        <v>19</v>
      </c>
      <c r="F151" s="238" t="s">
        <v>1862</v>
      </c>
      <c r="G151" s="236"/>
      <c r="H151" s="239">
        <v>23.400000000000002</v>
      </c>
      <c r="I151" s="240"/>
      <c r="J151" s="236"/>
      <c r="K151" s="236"/>
      <c r="L151" s="241"/>
      <c r="M151" s="242"/>
      <c r="N151" s="243"/>
      <c r="O151" s="243"/>
      <c r="P151" s="243"/>
      <c r="Q151" s="243"/>
      <c r="R151" s="243"/>
      <c r="S151" s="243"/>
      <c r="T151" s="24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45" t="s">
        <v>169</v>
      </c>
      <c r="AU151" s="245" t="s">
        <v>80</v>
      </c>
      <c r="AV151" s="14" t="s">
        <v>80</v>
      </c>
      <c r="AW151" s="14" t="s">
        <v>171</v>
      </c>
      <c r="AX151" s="14" t="s">
        <v>70</v>
      </c>
      <c r="AY151" s="245" t="s">
        <v>158</v>
      </c>
    </row>
    <row r="152" s="14" customFormat="1">
      <c r="A152" s="14"/>
      <c r="B152" s="235"/>
      <c r="C152" s="236"/>
      <c r="D152" s="226" t="s">
        <v>169</v>
      </c>
      <c r="E152" s="237" t="s">
        <v>19</v>
      </c>
      <c r="F152" s="238" t="s">
        <v>1863</v>
      </c>
      <c r="G152" s="236"/>
      <c r="H152" s="239">
        <v>28.600000000000001</v>
      </c>
      <c r="I152" s="240"/>
      <c r="J152" s="236"/>
      <c r="K152" s="236"/>
      <c r="L152" s="241"/>
      <c r="M152" s="242"/>
      <c r="N152" s="243"/>
      <c r="O152" s="243"/>
      <c r="P152" s="243"/>
      <c r="Q152" s="243"/>
      <c r="R152" s="243"/>
      <c r="S152" s="243"/>
      <c r="T152" s="24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45" t="s">
        <v>169</v>
      </c>
      <c r="AU152" s="245" t="s">
        <v>80</v>
      </c>
      <c r="AV152" s="14" t="s">
        <v>80</v>
      </c>
      <c r="AW152" s="14" t="s">
        <v>171</v>
      </c>
      <c r="AX152" s="14" t="s">
        <v>70</v>
      </c>
      <c r="AY152" s="245" t="s">
        <v>158</v>
      </c>
    </row>
    <row r="153" s="2" customFormat="1" ht="22.2" customHeight="1">
      <c r="A153" s="40"/>
      <c r="B153" s="41"/>
      <c r="C153" s="206" t="s">
        <v>215</v>
      </c>
      <c r="D153" s="206" t="s">
        <v>160</v>
      </c>
      <c r="E153" s="207" t="s">
        <v>1864</v>
      </c>
      <c r="F153" s="208" t="s">
        <v>1865</v>
      </c>
      <c r="G153" s="209" t="s">
        <v>234</v>
      </c>
      <c r="H153" s="210">
        <v>6.2809999999999997</v>
      </c>
      <c r="I153" s="211"/>
      <c r="J153" s="212">
        <f>ROUND(I153*H153,2)</f>
        <v>0</v>
      </c>
      <c r="K153" s="208" t="s">
        <v>164</v>
      </c>
      <c r="L153" s="46"/>
      <c r="M153" s="213" t="s">
        <v>19</v>
      </c>
      <c r="N153" s="214" t="s">
        <v>41</v>
      </c>
      <c r="O153" s="86"/>
      <c r="P153" s="215">
        <f>O153*H153</f>
        <v>0</v>
      </c>
      <c r="Q153" s="215">
        <v>0</v>
      </c>
      <c r="R153" s="215">
        <f>Q153*H153</f>
        <v>0</v>
      </c>
      <c r="S153" s="215">
        <v>0</v>
      </c>
      <c r="T153" s="216">
        <f>S153*H153</f>
        <v>0</v>
      </c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R153" s="217" t="s">
        <v>165</v>
      </c>
      <c r="AT153" s="217" t="s">
        <v>160</v>
      </c>
      <c r="AU153" s="217" t="s">
        <v>80</v>
      </c>
      <c r="AY153" s="19" t="s">
        <v>158</v>
      </c>
      <c r="BE153" s="218">
        <f>IF(N153="základní",J153,0)</f>
        <v>0</v>
      </c>
      <c r="BF153" s="218">
        <f>IF(N153="snížená",J153,0)</f>
        <v>0</v>
      </c>
      <c r="BG153" s="218">
        <f>IF(N153="zákl. přenesená",J153,0)</f>
        <v>0</v>
      </c>
      <c r="BH153" s="218">
        <f>IF(N153="sníž. přenesená",J153,0)</f>
        <v>0</v>
      </c>
      <c r="BI153" s="218">
        <f>IF(N153="nulová",J153,0)</f>
        <v>0</v>
      </c>
      <c r="BJ153" s="19" t="s">
        <v>78</v>
      </c>
      <c r="BK153" s="218">
        <f>ROUND(I153*H153,2)</f>
        <v>0</v>
      </c>
      <c r="BL153" s="19" t="s">
        <v>165</v>
      </c>
      <c r="BM153" s="217" t="s">
        <v>1866</v>
      </c>
    </row>
    <row r="154" s="2" customFormat="1">
      <c r="A154" s="40"/>
      <c r="B154" s="41"/>
      <c r="C154" s="42"/>
      <c r="D154" s="219" t="s">
        <v>167</v>
      </c>
      <c r="E154" s="42"/>
      <c r="F154" s="220" t="s">
        <v>1867</v>
      </c>
      <c r="G154" s="42"/>
      <c r="H154" s="42"/>
      <c r="I154" s="221"/>
      <c r="J154" s="42"/>
      <c r="K154" s="42"/>
      <c r="L154" s="46"/>
      <c r="M154" s="222"/>
      <c r="N154" s="223"/>
      <c r="O154" s="86"/>
      <c r="P154" s="86"/>
      <c r="Q154" s="86"/>
      <c r="R154" s="86"/>
      <c r="S154" s="86"/>
      <c r="T154" s="87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T154" s="19" t="s">
        <v>167</v>
      </c>
      <c r="AU154" s="19" t="s">
        <v>80</v>
      </c>
    </row>
    <row r="155" s="13" customFormat="1">
      <c r="A155" s="13"/>
      <c r="B155" s="224"/>
      <c r="C155" s="225"/>
      <c r="D155" s="226" t="s">
        <v>169</v>
      </c>
      <c r="E155" s="227" t="s">
        <v>19</v>
      </c>
      <c r="F155" s="228" t="s">
        <v>1868</v>
      </c>
      <c r="G155" s="225"/>
      <c r="H155" s="227" t="s">
        <v>19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34" t="s">
        <v>169</v>
      </c>
      <c r="AU155" s="234" t="s">
        <v>80</v>
      </c>
      <c r="AV155" s="13" t="s">
        <v>78</v>
      </c>
      <c r="AW155" s="13" t="s">
        <v>171</v>
      </c>
      <c r="AX155" s="13" t="s">
        <v>70</v>
      </c>
      <c r="AY155" s="234" t="s">
        <v>158</v>
      </c>
    </row>
    <row r="156" s="14" customFormat="1">
      <c r="A156" s="14"/>
      <c r="B156" s="235"/>
      <c r="C156" s="236"/>
      <c r="D156" s="226" t="s">
        <v>169</v>
      </c>
      <c r="E156" s="237" t="s">
        <v>19</v>
      </c>
      <c r="F156" s="238" t="s">
        <v>1869</v>
      </c>
      <c r="G156" s="236"/>
      <c r="H156" s="239">
        <v>10.66</v>
      </c>
      <c r="I156" s="240"/>
      <c r="J156" s="236"/>
      <c r="K156" s="236"/>
      <c r="L156" s="241"/>
      <c r="M156" s="242"/>
      <c r="N156" s="243"/>
      <c r="O156" s="243"/>
      <c r="P156" s="243"/>
      <c r="Q156" s="243"/>
      <c r="R156" s="243"/>
      <c r="S156" s="243"/>
      <c r="T156" s="24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45" t="s">
        <v>169</v>
      </c>
      <c r="AU156" s="245" t="s">
        <v>80</v>
      </c>
      <c r="AV156" s="14" t="s">
        <v>80</v>
      </c>
      <c r="AW156" s="14" t="s">
        <v>171</v>
      </c>
      <c r="AX156" s="14" t="s">
        <v>70</v>
      </c>
      <c r="AY156" s="245" t="s">
        <v>158</v>
      </c>
    </row>
    <row r="157" s="14" customFormat="1">
      <c r="A157" s="14"/>
      <c r="B157" s="235"/>
      <c r="C157" s="236"/>
      <c r="D157" s="226" t="s">
        <v>169</v>
      </c>
      <c r="E157" s="237" t="s">
        <v>19</v>
      </c>
      <c r="F157" s="238" t="s">
        <v>1870</v>
      </c>
      <c r="G157" s="236"/>
      <c r="H157" s="239">
        <v>14.4625</v>
      </c>
      <c r="I157" s="240"/>
      <c r="J157" s="236"/>
      <c r="K157" s="236"/>
      <c r="L157" s="241"/>
      <c r="M157" s="242"/>
      <c r="N157" s="243"/>
      <c r="O157" s="243"/>
      <c r="P157" s="243"/>
      <c r="Q157" s="243"/>
      <c r="R157" s="243"/>
      <c r="S157" s="243"/>
      <c r="T157" s="24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45" t="s">
        <v>169</v>
      </c>
      <c r="AU157" s="245" t="s">
        <v>80</v>
      </c>
      <c r="AV157" s="14" t="s">
        <v>80</v>
      </c>
      <c r="AW157" s="14" t="s">
        <v>171</v>
      </c>
      <c r="AX157" s="14" t="s">
        <v>70</v>
      </c>
      <c r="AY157" s="245" t="s">
        <v>158</v>
      </c>
    </row>
    <row r="158" s="14" customFormat="1">
      <c r="A158" s="14"/>
      <c r="B158" s="235"/>
      <c r="C158" s="236"/>
      <c r="D158" s="226" t="s">
        <v>169</v>
      </c>
      <c r="E158" s="236"/>
      <c r="F158" s="238" t="s">
        <v>1871</v>
      </c>
      <c r="G158" s="236"/>
      <c r="H158" s="239">
        <v>6.2809999999999997</v>
      </c>
      <c r="I158" s="240"/>
      <c r="J158" s="236"/>
      <c r="K158" s="236"/>
      <c r="L158" s="241"/>
      <c r="M158" s="242"/>
      <c r="N158" s="243"/>
      <c r="O158" s="243"/>
      <c r="P158" s="243"/>
      <c r="Q158" s="243"/>
      <c r="R158" s="243"/>
      <c r="S158" s="243"/>
      <c r="T158" s="24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45" t="s">
        <v>169</v>
      </c>
      <c r="AU158" s="245" t="s">
        <v>80</v>
      </c>
      <c r="AV158" s="14" t="s">
        <v>80</v>
      </c>
      <c r="AW158" s="14" t="s">
        <v>4</v>
      </c>
      <c r="AX158" s="14" t="s">
        <v>78</v>
      </c>
      <c r="AY158" s="245" t="s">
        <v>158</v>
      </c>
    </row>
    <row r="159" s="2" customFormat="1" ht="22.2" customHeight="1">
      <c r="A159" s="40"/>
      <c r="B159" s="41"/>
      <c r="C159" s="206" t="s">
        <v>220</v>
      </c>
      <c r="D159" s="206" t="s">
        <v>160</v>
      </c>
      <c r="E159" s="207" t="s">
        <v>1872</v>
      </c>
      <c r="F159" s="208" t="s">
        <v>1873</v>
      </c>
      <c r="G159" s="209" t="s">
        <v>234</v>
      </c>
      <c r="H159" s="210">
        <v>51.573</v>
      </c>
      <c r="I159" s="211"/>
      <c r="J159" s="212">
        <f>ROUND(I159*H159,2)</f>
        <v>0</v>
      </c>
      <c r="K159" s="208" t="s">
        <v>164</v>
      </c>
      <c r="L159" s="46"/>
      <c r="M159" s="213" t="s">
        <v>19</v>
      </c>
      <c r="N159" s="214" t="s">
        <v>41</v>
      </c>
      <c r="O159" s="86"/>
      <c r="P159" s="215">
        <f>O159*H159</f>
        <v>0</v>
      </c>
      <c r="Q159" s="215">
        <v>0</v>
      </c>
      <c r="R159" s="215">
        <f>Q159*H159</f>
        <v>0</v>
      </c>
      <c r="S159" s="215">
        <v>0</v>
      </c>
      <c r="T159" s="216">
        <f>S159*H159</f>
        <v>0</v>
      </c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R159" s="217" t="s">
        <v>165</v>
      </c>
      <c r="AT159" s="217" t="s">
        <v>160</v>
      </c>
      <c r="AU159" s="217" t="s">
        <v>80</v>
      </c>
      <c r="AY159" s="19" t="s">
        <v>158</v>
      </c>
      <c r="BE159" s="218">
        <f>IF(N159="základní",J159,0)</f>
        <v>0</v>
      </c>
      <c r="BF159" s="218">
        <f>IF(N159="snížená",J159,0)</f>
        <v>0</v>
      </c>
      <c r="BG159" s="218">
        <f>IF(N159="zákl. přenesená",J159,0)</f>
        <v>0</v>
      </c>
      <c r="BH159" s="218">
        <f>IF(N159="sníž. přenesená",J159,0)</f>
        <v>0</v>
      </c>
      <c r="BI159" s="218">
        <f>IF(N159="nulová",J159,0)</f>
        <v>0</v>
      </c>
      <c r="BJ159" s="19" t="s">
        <v>78</v>
      </c>
      <c r="BK159" s="218">
        <f>ROUND(I159*H159,2)</f>
        <v>0</v>
      </c>
      <c r="BL159" s="19" t="s">
        <v>165</v>
      </c>
      <c r="BM159" s="217" t="s">
        <v>1874</v>
      </c>
    </row>
    <row r="160" s="2" customFormat="1">
      <c r="A160" s="40"/>
      <c r="B160" s="41"/>
      <c r="C160" s="42"/>
      <c r="D160" s="219" t="s">
        <v>167</v>
      </c>
      <c r="E160" s="42"/>
      <c r="F160" s="220" t="s">
        <v>1875</v>
      </c>
      <c r="G160" s="42"/>
      <c r="H160" s="42"/>
      <c r="I160" s="221"/>
      <c r="J160" s="42"/>
      <c r="K160" s="42"/>
      <c r="L160" s="46"/>
      <c r="M160" s="222"/>
      <c r="N160" s="223"/>
      <c r="O160" s="86"/>
      <c r="P160" s="86"/>
      <c r="Q160" s="86"/>
      <c r="R160" s="86"/>
      <c r="S160" s="86"/>
      <c r="T160" s="87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T160" s="19" t="s">
        <v>167</v>
      </c>
      <c r="AU160" s="19" t="s">
        <v>80</v>
      </c>
    </row>
    <row r="161" s="13" customFormat="1">
      <c r="A161" s="13"/>
      <c r="B161" s="224"/>
      <c r="C161" s="225"/>
      <c r="D161" s="226" t="s">
        <v>169</v>
      </c>
      <c r="E161" s="227" t="s">
        <v>19</v>
      </c>
      <c r="F161" s="228" t="s">
        <v>1868</v>
      </c>
      <c r="G161" s="225"/>
      <c r="H161" s="227" t="s">
        <v>19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34" t="s">
        <v>169</v>
      </c>
      <c r="AU161" s="234" t="s">
        <v>80</v>
      </c>
      <c r="AV161" s="13" t="s">
        <v>78</v>
      </c>
      <c r="AW161" s="13" t="s">
        <v>171</v>
      </c>
      <c r="AX161" s="13" t="s">
        <v>70</v>
      </c>
      <c r="AY161" s="234" t="s">
        <v>158</v>
      </c>
    </row>
    <row r="162" s="14" customFormat="1">
      <c r="A162" s="14"/>
      <c r="B162" s="235"/>
      <c r="C162" s="236"/>
      <c r="D162" s="226" t="s">
        <v>169</v>
      </c>
      <c r="E162" s="237" t="s">
        <v>19</v>
      </c>
      <c r="F162" s="238" t="s">
        <v>1876</v>
      </c>
      <c r="G162" s="236"/>
      <c r="H162" s="239">
        <v>30.2575</v>
      </c>
      <c r="I162" s="240"/>
      <c r="J162" s="236"/>
      <c r="K162" s="236"/>
      <c r="L162" s="241"/>
      <c r="M162" s="242"/>
      <c r="N162" s="243"/>
      <c r="O162" s="243"/>
      <c r="P162" s="243"/>
      <c r="Q162" s="243"/>
      <c r="R162" s="243"/>
      <c r="S162" s="243"/>
      <c r="T162" s="24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45" t="s">
        <v>169</v>
      </c>
      <c r="AU162" s="245" t="s">
        <v>80</v>
      </c>
      <c r="AV162" s="14" t="s">
        <v>80</v>
      </c>
      <c r="AW162" s="14" t="s">
        <v>171</v>
      </c>
      <c r="AX162" s="14" t="s">
        <v>70</v>
      </c>
      <c r="AY162" s="245" t="s">
        <v>158</v>
      </c>
    </row>
    <row r="163" s="14" customFormat="1">
      <c r="A163" s="14"/>
      <c r="B163" s="235"/>
      <c r="C163" s="236"/>
      <c r="D163" s="226" t="s">
        <v>169</v>
      </c>
      <c r="E163" s="237" t="s">
        <v>19</v>
      </c>
      <c r="F163" s="238" t="s">
        <v>1877</v>
      </c>
      <c r="G163" s="236"/>
      <c r="H163" s="239">
        <v>43.965000000000003</v>
      </c>
      <c r="I163" s="240"/>
      <c r="J163" s="236"/>
      <c r="K163" s="236"/>
      <c r="L163" s="241"/>
      <c r="M163" s="242"/>
      <c r="N163" s="243"/>
      <c r="O163" s="243"/>
      <c r="P163" s="243"/>
      <c r="Q163" s="243"/>
      <c r="R163" s="243"/>
      <c r="S163" s="243"/>
      <c r="T163" s="24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45" t="s">
        <v>169</v>
      </c>
      <c r="AU163" s="245" t="s">
        <v>80</v>
      </c>
      <c r="AV163" s="14" t="s">
        <v>80</v>
      </c>
      <c r="AW163" s="14" t="s">
        <v>171</v>
      </c>
      <c r="AX163" s="14" t="s">
        <v>70</v>
      </c>
      <c r="AY163" s="245" t="s">
        <v>158</v>
      </c>
    </row>
    <row r="164" s="14" customFormat="1">
      <c r="A164" s="14"/>
      <c r="B164" s="235"/>
      <c r="C164" s="236"/>
      <c r="D164" s="226" t="s">
        <v>169</v>
      </c>
      <c r="E164" s="237" t="s">
        <v>19</v>
      </c>
      <c r="F164" s="238" t="s">
        <v>1878</v>
      </c>
      <c r="G164" s="236"/>
      <c r="H164" s="239">
        <v>26.460000000000001</v>
      </c>
      <c r="I164" s="240"/>
      <c r="J164" s="236"/>
      <c r="K164" s="236"/>
      <c r="L164" s="241"/>
      <c r="M164" s="242"/>
      <c r="N164" s="243"/>
      <c r="O164" s="243"/>
      <c r="P164" s="243"/>
      <c r="Q164" s="243"/>
      <c r="R164" s="243"/>
      <c r="S164" s="243"/>
      <c r="T164" s="24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45" t="s">
        <v>169</v>
      </c>
      <c r="AU164" s="245" t="s">
        <v>80</v>
      </c>
      <c r="AV164" s="14" t="s">
        <v>80</v>
      </c>
      <c r="AW164" s="14" t="s">
        <v>171</v>
      </c>
      <c r="AX164" s="14" t="s">
        <v>70</v>
      </c>
      <c r="AY164" s="245" t="s">
        <v>158</v>
      </c>
    </row>
    <row r="165" s="14" customFormat="1">
      <c r="A165" s="14"/>
      <c r="B165" s="235"/>
      <c r="C165" s="236"/>
      <c r="D165" s="226" t="s">
        <v>169</v>
      </c>
      <c r="E165" s="237" t="s">
        <v>19</v>
      </c>
      <c r="F165" s="238" t="s">
        <v>1879</v>
      </c>
      <c r="G165" s="236"/>
      <c r="H165" s="239">
        <v>34.612500000000004</v>
      </c>
      <c r="I165" s="240"/>
      <c r="J165" s="236"/>
      <c r="K165" s="236"/>
      <c r="L165" s="241"/>
      <c r="M165" s="242"/>
      <c r="N165" s="243"/>
      <c r="O165" s="243"/>
      <c r="P165" s="243"/>
      <c r="Q165" s="243"/>
      <c r="R165" s="243"/>
      <c r="S165" s="243"/>
      <c r="T165" s="24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45" t="s">
        <v>169</v>
      </c>
      <c r="AU165" s="245" t="s">
        <v>80</v>
      </c>
      <c r="AV165" s="14" t="s">
        <v>80</v>
      </c>
      <c r="AW165" s="14" t="s">
        <v>171</v>
      </c>
      <c r="AX165" s="14" t="s">
        <v>70</v>
      </c>
      <c r="AY165" s="245" t="s">
        <v>158</v>
      </c>
    </row>
    <row r="166" s="14" customFormat="1">
      <c r="A166" s="14"/>
      <c r="B166" s="235"/>
      <c r="C166" s="236"/>
      <c r="D166" s="226" t="s">
        <v>169</v>
      </c>
      <c r="E166" s="237" t="s">
        <v>19</v>
      </c>
      <c r="F166" s="238" t="s">
        <v>1880</v>
      </c>
      <c r="G166" s="236"/>
      <c r="H166" s="239">
        <v>32.205000000000005</v>
      </c>
      <c r="I166" s="240"/>
      <c r="J166" s="236"/>
      <c r="K166" s="236"/>
      <c r="L166" s="241"/>
      <c r="M166" s="242"/>
      <c r="N166" s="243"/>
      <c r="O166" s="243"/>
      <c r="P166" s="243"/>
      <c r="Q166" s="243"/>
      <c r="R166" s="243"/>
      <c r="S166" s="243"/>
      <c r="T166" s="24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45" t="s">
        <v>169</v>
      </c>
      <c r="AU166" s="245" t="s">
        <v>80</v>
      </c>
      <c r="AV166" s="14" t="s">
        <v>80</v>
      </c>
      <c r="AW166" s="14" t="s">
        <v>171</v>
      </c>
      <c r="AX166" s="14" t="s">
        <v>70</v>
      </c>
      <c r="AY166" s="245" t="s">
        <v>158</v>
      </c>
    </row>
    <row r="167" s="14" customFormat="1">
      <c r="A167" s="14"/>
      <c r="B167" s="235"/>
      <c r="C167" s="236"/>
      <c r="D167" s="226" t="s">
        <v>169</v>
      </c>
      <c r="E167" s="237" t="s">
        <v>19</v>
      </c>
      <c r="F167" s="238" t="s">
        <v>1881</v>
      </c>
      <c r="G167" s="236"/>
      <c r="H167" s="239">
        <v>38.789999999999999</v>
      </c>
      <c r="I167" s="240"/>
      <c r="J167" s="236"/>
      <c r="K167" s="236"/>
      <c r="L167" s="241"/>
      <c r="M167" s="242"/>
      <c r="N167" s="243"/>
      <c r="O167" s="243"/>
      <c r="P167" s="243"/>
      <c r="Q167" s="243"/>
      <c r="R167" s="243"/>
      <c r="S167" s="243"/>
      <c r="T167" s="24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45" t="s">
        <v>169</v>
      </c>
      <c r="AU167" s="245" t="s">
        <v>80</v>
      </c>
      <c r="AV167" s="14" t="s">
        <v>80</v>
      </c>
      <c r="AW167" s="14" t="s">
        <v>171</v>
      </c>
      <c r="AX167" s="14" t="s">
        <v>70</v>
      </c>
      <c r="AY167" s="245" t="s">
        <v>158</v>
      </c>
    </row>
    <row r="168" s="14" customFormat="1">
      <c r="A168" s="14"/>
      <c r="B168" s="235"/>
      <c r="C168" s="236"/>
      <c r="D168" s="226" t="s">
        <v>169</v>
      </c>
      <c r="E168" s="236"/>
      <c r="F168" s="238" t="s">
        <v>1882</v>
      </c>
      <c r="G168" s="236"/>
      <c r="H168" s="239">
        <v>51.573</v>
      </c>
      <c r="I168" s="240"/>
      <c r="J168" s="236"/>
      <c r="K168" s="236"/>
      <c r="L168" s="241"/>
      <c r="M168" s="242"/>
      <c r="N168" s="243"/>
      <c r="O168" s="243"/>
      <c r="P168" s="243"/>
      <c r="Q168" s="243"/>
      <c r="R168" s="243"/>
      <c r="S168" s="243"/>
      <c r="T168" s="24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45" t="s">
        <v>169</v>
      </c>
      <c r="AU168" s="245" t="s">
        <v>80</v>
      </c>
      <c r="AV168" s="14" t="s">
        <v>80</v>
      </c>
      <c r="AW168" s="14" t="s">
        <v>4</v>
      </c>
      <c r="AX168" s="14" t="s">
        <v>78</v>
      </c>
      <c r="AY168" s="245" t="s">
        <v>158</v>
      </c>
    </row>
    <row r="169" s="2" customFormat="1" ht="22.2" customHeight="1">
      <c r="A169" s="40"/>
      <c r="B169" s="41"/>
      <c r="C169" s="206" t="s">
        <v>231</v>
      </c>
      <c r="D169" s="206" t="s">
        <v>160</v>
      </c>
      <c r="E169" s="207" t="s">
        <v>1883</v>
      </c>
      <c r="F169" s="208" t="s">
        <v>1884</v>
      </c>
      <c r="G169" s="209" t="s">
        <v>234</v>
      </c>
      <c r="H169" s="210">
        <v>10.049</v>
      </c>
      <c r="I169" s="211"/>
      <c r="J169" s="212">
        <f>ROUND(I169*H169,2)</f>
        <v>0</v>
      </c>
      <c r="K169" s="208" t="s">
        <v>164</v>
      </c>
      <c r="L169" s="46"/>
      <c r="M169" s="213" t="s">
        <v>19</v>
      </c>
      <c r="N169" s="214" t="s">
        <v>41</v>
      </c>
      <c r="O169" s="86"/>
      <c r="P169" s="215">
        <f>O169*H169</f>
        <v>0</v>
      </c>
      <c r="Q169" s="215">
        <v>0</v>
      </c>
      <c r="R169" s="215">
        <f>Q169*H169</f>
        <v>0</v>
      </c>
      <c r="S169" s="215">
        <v>0</v>
      </c>
      <c r="T169" s="216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17" t="s">
        <v>165</v>
      </c>
      <c r="AT169" s="217" t="s">
        <v>160</v>
      </c>
      <c r="AU169" s="217" t="s">
        <v>80</v>
      </c>
      <c r="AY169" s="19" t="s">
        <v>158</v>
      </c>
      <c r="BE169" s="218">
        <f>IF(N169="základní",J169,0)</f>
        <v>0</v>
      </c>
      <c r="BF169" s="218">
        <f>IF(N169="snížená",J169,0)</f>
        <v>0</v>
      </c>
      <c r="BG169" s="218">
        <f>IF(N169="zákl. přenesená",J169,0)</f>
        <v>0</v>
      </c>
      <c r="BH169" s="218">
        <f>IF(N169="sníž. přenesená",J169,0)</f>
        <v>0</v>
      </c>
      <c r="BI169" s="218">
        <f>IF(N169="nulová",J169,0)</f>
        <v>0</v>
      </c>
      <c r="BJ169" s="19" t="s">
        <v>78</v>
      </c>
      <c r="BK169" s="218">
        <f>ROUND(I169*H169,2)</f>
        <v>0</v>
      </c>
      <c r="BL169" s="19" t="s">
        <v>165</v>
      </c>
      <c r="BM169" s="217" t="s">
        <v>1885</v>
      </c>
    </row>
    <row r="170" s="2" customFormat="1">
      <c r="A170" s="40"/>
      <c r="B170" s="41"/>
      <c r="C170" s="42"/>
      <c r="D170" s="219" t="s">
        <v>167</v>
      </c>
      <c r="E170" s="42"/>
      <c r="F170" s="220" t="s">
        <v>1886</v>
      </c>
      <c r="G170" s="42"/>
      <c r="H170" s="42"/>
      <c r="I170" s="221"/>
      <c r="J170" s="42"/>
      <c r="K170" s="42"/>
      <c r="L170" s="46"/>
      <c r="M170" s="222"/>
      <c r="N170" s="223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167</v>
      </c>
      <c r="AU170" s="19" t="s">
        <v>80</v>
      </c>
    </row>
    <row r="171" s="13" customFormat="1">
      <c r="A171" s="13"/>
      <c r="B171" s="224"/>
      <c r="C171" s="225"/>
      <c r="D171" s="226" t="s">
        <v>169</v>
      </c>
      <c r="E171" s="227" t="s">
        <v>19</v>
      </c>
      <c r="F171" s="228" t="s">
        <v>1887</v>
      </c>
      <c r="G171" s="225"/>
      <c r="H171" s="227" t="s">
        <v>19</v>
      </c>
      <c r="I171" s="229"/>
      <c r="J171" s="225"/>
      <c r="K171" s="225"/>
      <c r="L171" s="230"/>
      <c r="M171" s="231"/>
      <c r="N171" s="232"/>
      <c r="O171" s="232"/>
      <c r="P171" s="232"/>
      <c r="Q171" s="232"/>
      <c r="R171" s="232"/>
      <c r="S171" s="232"/>
      <c r="T171" s="23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34" t="s">
        <v>169</v>
      </c>
      <c r="AU171" s="234" t="s">
        <v>80</v>
      </c>
      <c r="AV171" s="13" t="s">
        <v>78</v>
      </c>
      <c r="AW171" s="13" t="s">
        <v>171</v>
      </c>
      <c r="AX171" s="13" t="s">
        <v>70</v>
      </c>
      <c r="AY171" s="234" t="s">
        <v>158</v>
      </c>
    </row>
    <row r="172" s="14" customFormat="1">
      <c r="A172" s="14"/>
      <c r="B172" s="235"/>
      <c r="C172" s="236"/>
      <c r="D172" s="226" t="s">
        <v>169</v>
      </c>
      <c r="E172" s="237" t="s">
        <v>19</v>
      </c>
      <c r="F172" s="238" t="s">
        <v>1869</v>
      </c>
      <c r="G172" s="236"/>
      <c r="H172" s="239">
        <v>10.66</v>
      </c>
      <c r="I172" s="240"/>
      <c r="J172" s="236"/>
      <c r="K172" s="236"/>
      <c r="L172" s="241"/>
      <c r="M172" s="242"/>
      <c r="N172" s="243"/>
      <c r="O172" s="243"/>
      <c r="P172" s="243"/>
      <c r="Q172" s="243"/>
      <c r="R172" s="243"/>
      <c r="S172" s="243"/>
      <c r="T172" s="24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45" t="s">
        <v>169</v>
      </c>
      <c r="AU172" s="245" t="s">
        <v>80</v>
      </c>
      <c r="AV172" s="14" t="s">
        <v>80</v>
      </c>
      <c r="AW172" s="14" t="s">
        <v>171</v>
      </c>
      <c r="AX172" s="14" t="s">
        <v>70</v>
      </c>
      <c r="AY172" s="245" t="s">
        <v>158</v>
      </c>
    </row>
    <row r="173" s="14" customFormat="1">
      <c r="A173" s="14"/>
      <c r="B173" s="235"/>
      <c r="C173" s="236"/>
      <c r="D173" s="226" t="s">
        <v>169</v>
      </c>
      <c r="E173" s="237" t="s">
        <v>19</v>
      </c>
      <c r="F173" s="238" t="s">
        <v>1870</v>
      </c>
      <c r="G173" s="236"/>
      <c r="H173" s="239">
        <v>14.4625</v>
      </c>
      <c r="I173" s="240"/>
      <c r="J173" s="236"/>
      <c r="K173" s="236"/>
      <c r="L173" s="241"/>
      <c r="M173" s="242"/>
      <c r="N173" s="243"/>
      <c r="O173" s="243"/>
      <c r="P173" s="243"/>
      <c r="Q173" s="243"/>
      <c r="R173" s="243"/>
      <c r="S173" s="243"/>
      <c r="T173" s="24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45" t="s">
        <v>169</v>
      </c>
      <c r="AU173" s="245" t="s">
        <v>80</v>
      </c>
      <c r="AV173" s="14" t="s">
        <v>80</v>
      </c>
      <c r="AW173" s="14" t="s">
        <v>171</v>
      </c>
      <c r="AX173" s="14" t="s">
        <v>70</v>
      </c>
      <c r="AY173" s="245" t="s">
        <v>158</v>
      </c>
    </row>
    <row r="174" s="14" customFormat="1">
      <c r="A174" s="14"/>
      <c r="B174" s="235"/>
      <c r="C174" s="236"/>
      <c r="D174" s="226" t="s">
        <v>169</v>
      </c>
      <c r="E174" s="236"/>
      <c r="F174" s="238" t="s">
        <v>1888</v>
      </c>
      <c r="G174" s="236"/>
      <c r="H174" s="239">
        <v>10.049</v>
      </c>
      <c r="I174" s="240"/>
      <c r="J174" s="236"/>
      <c r="K174" s="236"/>
      <c r="L174" s="241"/>
      <c r="M174" s="242"/>
      <c r="N174" s="243"/>
      <c r="O174" s="243"/>
      <c r="P174" s="243"/>
      <c r="Q174" s="243"/>
      <c r="R174" s="243"/>
      <c r="S174" s="243"/>
      <c r="T174" s="24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45" t="s">
        <v>169</v>
      </c>
      <c r="AU174" s="245" t="s">
        <v>80</v>
      </c>
      <c r="AV174" s="14" t="s">
        <v>80</v>
      </c>
      <c r="AW174" s="14" t="s">
        <v>4</v>
      </c>
      <c r="AX174" s="14" t="s">
        <v>78</v>
      </c>
      <c r="AY174" s="245" t="s">
        <v>158</v>
      </c>
    </row>
    <row r="175" s="2" customFormat="1" ht="22.2" customHeight="1">
      <c r="A175" s="40"/>
      <c r="B175" s="41"/>
      <c r="C175" s="206" t="s">
        <v>244</v>
      </c>
      <c r="D175" s="206" t="s">
        <v>160</v>
      </c>
      <c r="E175" s="207" t="s">
        <v>1889</v>
      </c>
      <c r="F175" s="208" t="s">
        <v>1890</v>
      </c>
      <c r="G175" s="209" t="s">
        <v>234</v>
      </c>
      <c r="H175" s="210">
        <v>82.516000000000005</v>
      </c>
      <c r="I175" s="211"/>
      <c r="J175" s="212">
        <f>ROUND(I175*H175,2)</f>
        <v>0</v>
      </c>
      <c r="K175" s="208" t="s">
        <v>164</v>
      </c>
      <c r="L175" s="46"/>
      <c r="M175" s="213" t="s">
        <v>19</v>
      </c>
      <c r="N175" s="214" t="s">
        <v>41</v>
      </c>
      <c r="O175" s="86"/>
      <c r="P175" s="215">
        <f>O175*H175</f>
        <v>0</v>
      </c>
      <c r="Q175" s="215">
        <v>0</v>
      </c>
      <c r="R175" s="215">
        <f>Q175*H175</f>
        <v>0</v>
      </c>
      <c r="S175" s="215">
        <v>0</v>
      </c>
      <c r="T175" s="216">
        <f>S175*H175</f>
        <v>0</v>
      </c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R175" s="217" t="s">
        <v>165</v>
      </c>
      <c r="AT175" s="217" t="s">
        <v>160</v>
      </c>
      <c r="AU175" s="217" t="s">
        <v>80</v>
      </c>
      <c r="AY175" s="19" t="s">
        <v>158</v>
      </c>
      <c r="BE175" s="218">
        <f>IF(N175="základní",J175,0)</f>
        <v>0</v>
      </c>
      <c r="BF175" s="218">
        <f>IF(N175="snížená",J175,0)</f>
        <v>0</v>
      </c>
      <c r="BG175" s="218">
        <f>IF(N175="zákl. přenesená",J175,0)</f>
        <v>0</v>
      </c>
      <c r="BH175" s="218">
        <f>IF(N175="sníž. přenesená",J175,0)</f>
        <v>0</v>
      </c>
      <c r="BI175" s="218">
        <f>IF(N175="nulová",J175,0)</f>
        <v>0</v>
      </c>
      <c r="BJ175" s="19" t="s">
        <v>78</v>
      </c>
      <c r="BK175" s="218">
        <f>ROUND(I175*H175,2)</f>
        <v>0</v>
      </c>
      <c r="BL175" s="19" t="s">
        <v>165</v>
      </c>
      <c r="BM175" s="217" t="s">
        <v>1891</v>
      </c>
    </row>
    <row r="176" s="2" customFormat="1">
      <c r="A176" s="40"/>
      <c r="B176" s="41"/>
      <c r="C176" s="42"/>
      <c r="D176" s="219" t="s">
        <v>167</v>
      </c>
      <c r="E176" s="42"/>
      <c r="F176" s="220" t="s">
        <v>1892</v>
      </c>
      <c r="G176" s="42"/>
      <c r="H176" s="42"/>
      <c r="I176" s="221"/>
      <c r="J176" s="42"/>
      <c r="K176" s="42"/>
      <c r="L176" s="46"/>
      <c r="M176" s="222"/>
      <c r="N176" s="223"/>
      <c r="O176" s="86"/>
      <c r="P176" s="86"/>
      <c r="Q176" s="86"/>
      <c r="R176" s="86"/>
      <c r="S176" s="86"/>
      <c r="T176" s="87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T176" s="19" t="s">
        <v>167</v>
      </c>
      <c r="AU176" s="19" t="s">
        <v>80</v>
      </c>
    </row>
    <row r="177" s="13" customFormat="1">
      <c r="A177" s="13"/>
      <c r="B177" s="224"/>
      <c r="C177" s="225"/>
      <c r="D177" s="226" t="s">
        <v>169</v>
      </c>
      <c r="E177" s="227" t="s">
        <v>19</v>
      </c>
      <c r="F177" s="228" t="s">
        <v>1887</v>
      </c>
      <c r="G177" s="225"/>
      <c r="H177" s="227" t="s">
        <v>19</v>
      </c>
      <c r="I177" s="229"/>
      <c r="J177" s="225"/>
      <c r="K177" s="225"/>
      <c r="L177" s="230"/>
      <c r="M177" s="231"/>
      <c r="N177" s="232"/>
      <c r="O177" s="232"/>
      <c r="P177" s="232"/>
      <c r="Q177" s="232"/>
      <c r="R177" s="232"/>
      <c r="S177" s="232"/>
      <c r="T177" s="23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34" t="s">
        <v>169</v>
      </c>
      <c r="AU177" s="234" t="s">
        <v>80</v>
      </c>
      <c r="AV177" s="13" t="s">
        <v>78</v>
      </c>
      <c r="AW177" s="13" t="s">
        <v>171</v>
      </c>
      <c r="AX177" s="13" t="s">
        <v>70</v>
      </c>
      <c r="AY177" s="234" t="s">
        <v>158</v>
      </c>
    </row>
    <row r="178" s="14" customFormat="1">
      <c r="A178" s="14"/>
      <c r="B178" s="235"/>
      <c r="C178" s="236"/>
      <c r="D178" s="226" t="s">
        <v>169</v>
      </c>
      <c r="E178" s="237" t="s">
        <v>19</v>
      </c>
      <c r="F178" s="238" t="s">
        <v>1876</v>
      </c>
      <c r="G178" s="236"/>
      <c r="H178" s="239">
        <v>30.2575</v>
      </c>
      <c r="I178" s="240"/>
      <c r="J178" s="236"/>
      <c r="K178" s="236"/>
      <c r="L178" s="241"/>
      <c r="M178" s="242"/>
      <c r="N178" s="243"/>
      <c r="O178" s="243"/>
      <c r="P178" s="243"/>
      <c r="Q178" s="243"/>
      <c r="R178" s="243"/>
      <c r="S178" s="243"/>
      <c r="T178" s="24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45" t="s">
        <v>169</v>
      </c>
      <c r="AU178" s="245" t="s">
        <v>80</v>
      </c>
      <c r="AV178" s="14" t="s">
        <v>80</v>
      </c>
      <c r="AW178" s="14" t="s">
        <v>171</v>
      </c>
      <c r="AX178" s="14" t="s">
        <v>70</v>
      </c>
      <c r="AY178" s="245" t="s">
        <v>158</v>
      </c>
    </row>
    <row r="179" s="14" customFormat="1">
      <c r="A179" s="14"/>
      <c r="B179" s="235"/>
      <c r="C179" s="236"/>
      <c r="D179" s="226" t="s">
        <v>169</v>
      </c>
      <c r="E179" s="237" t="s">
        <v>19</v>
      </c>
      <c r="F179" s="238" t="s">
        <v>1877</v>
      </c>
      <c r="G179" s="236"/>
      <c r="H179" s="239">
        <v>43.965000000000003</v>
      </c>
      <c r="I179" s="240"/>
      <c r="J179" s="236"/>
      <c r="K179" s="236"/>
      <c r="L179" s="241"/>
      <c r="M179" s="242"/>
      <c r="N179" s="243"/>
      <c r="O179" s="243"/>
      <c r="P179" s="243"/>
      <c r="Q179" s="243"/>
      <c r="R179" s="243"/>
      <c r="S179" s="243"/>
      <c r="T179" s="24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45" t="s">
        <v>169</v>
      </c>
      <c r="AU179" s="245" t="s">
        <v>80</v>
      </c>
      <c r="AV179" s="14" t="s">
        <v>80</v>
      </c>
      <c r="AW179" s="14" t="s">
        <v>171</v>
      </c>
      <c r="AX179" s="14" t="s">
        <v>70</v>
      </c>
      <c r="AY179" s="245" t="s">
        <v>158</v>
      </c>
    </row>
    <row r="180" s="14" customFormat="1">
      <c r="A180" s="14"/>
      <c r="B180" s="235"/>
      <c r="C180" s="236"/>
      <c r="D180" s="226" t="s">
        <v>169</v>
      </c>
      <c r="E180" s="237" t="s">
        <v>19</v>
      </c>
      <c r="F180" s="238" t="s">
        <v>1878</v>
      </c>
      <c r="G180" s="236"/>
      <c r="H180" s="239">
        <v>26.460000000000001</v>
      </c>
      <c r="I180" s="240"/>
      <c r="J180" s="236"/>
      <c r="K180" s="236"/>
      <c r="L180" s="241"/>
      <c r="M180" s="242"/>
      <c r="N180" s="243"/>
      <c r="O180" s="243"/>
      <c r="P180" s="243"/>
      <c r="Q180" s="243"/>
      <c r="R180" s="243"/>
      <c r="S180" s="243"/>
      <c r="T180" s="24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45" t="s">
        <v>169</v>
      </c>
      <c r="AU180" s="245" t="s">
        <v>80</v>
      </c>
      <c r="AV180" s="14" t="s">
        <v>80</v>
      </c>
      <c r="AW180" s="14" t="s">
        <v>171</v>
      </c>
      <c r="AX180" s="14" t="s">
        <v>70</v>
      </c>
      <c r="AY180" s="245" t="s">
        <v>158</v>
      </c>
    </row>
    <row r="181" s="14" customFormat="1">
      <c r="A181" s="14"/>
      <c r="B181" s="235"/>
      <c r="C181" s="236"/>
      <c r="D181" s="226" t="s">
        <v>169</v>
      </c>
      <c r="E181" s="237" t="s">
        <v>19</v>
      </c>
      <c r="F181" s="238" t="s">
        <v>1879</v>
      </c>
      <c r="G181" s="236"/>
      <c r="H181" s="239">
        <v>34.612500000000004</v>
      </c>
      <c r="I181" s="240"/>
      <c r="J181" s="236"/>
      <c r="K181" s="236"/>
      <c r="L181" s="241"/>
      <c r="M181" s="242"/>
      <c r="N181" s="243"/>
      <c r="O181" s="243"/>
      <c r="P181" s="243"/>
      <c r="Q181" s="243"/>
      <c r="R181" s="243"/>
      <c r="S181" s="243"/>
      <c r="T181" s="24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45" t="s">
        <v>169</v>
      </c>
      <c r="AU181" s="245" t="s">
        <v>80</v>
      </c>
      <c r="AV181" s="14" t="s">
        <v>80</v>
      </c>
      <c r="AW181" s="14" t="s">
        <v>171</v>
      </c>
      <c r="AX181" s="14" t="s">
        <v>70</v>
      </c>
      <c r="AY181" s="245" t="s">
        <v>158</v>
      </c>
    </row>
    <row r="182" s="14" customFormat="1">
      <c r="A182" s="14"/>
      <c r="B182" s="235"/>
      <c r="C182" s="236"/>
      <c r="D182" s="226" t="s">
        <v>169</v>
      </c>
      <c r="E182" s="237" t="s">
        <v>19</v>
      </c>
      <c r="F182" s="238" t="s">
        <v>1880</v>
      </c>
      <c r="G182" s="236"/>
      <c r="H182" s="239">
        <v>32.205000000000005</v>
      </c>
      <c r="I182" s="240"/>
      <c r="J182" s="236"/>
      <c r="K182" s="236"/>
      <c r="L182" s="241"/>
      <c r="M182" s="242"/>
      <c r="N182" s="243"/>
      <c r="O182" s="243"/>
      <c r="P182" s="243"/>
      <c r="Q182" s="243"/>
      <c r="R182" s="243"/>
      <c r="S182" s="243"/>
      <c r="T182" s="24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45" t="s">
        <v>169</v>
      </c>
      <c r="AU182" s="245" t="s">
        <v>80</v>
      </c>
      <c r="AV182" s="14" t="s">
        <v>80</v>
      </c>
      <c r="AW182" s="14" t="s">
        <v>171</v>
      </c>
      <c r="AX182" s="14" t="s">
        <v>70</v>
      </c>
      <c r="AY182" s="245" t="s">
        <v>158</v>
      </c>
    </row>
    <row r="183" s="14" customFormat="1">
      <c r="A183" s="14"/>
      <c r="B183" s="235"/>
      <c r="C183" s="236"/>
      <c r="D183" s="226" t="s">
        <v>169</v>
      </c>
      <c r="E183" s="237" t="s">
        <v>19</v>
      </c>
      <c r="F183" s="238" t="s">
        <v>1881</v>
      </c>
      <c r="G183" s="236"/>
      <c r="H183" s="239">
        <v>38.789999999999999</v>
      </c>
      <c r="I183" s="240"/>
      <c r="J183" s="236"/>
      <c r="K183" s="236"/>
      <c r="L183" s="241"/>
      <c r="M183" s="242"/>
      <c r="N183" s="243"/>
      <c r="O183" s="243"/>
      <c r="P183" s="243"/>
      <c r="Q183" s="243"/>
      <c r="R183" s="243"/>
      <c r="S183" s="243"/>
      <c r="T183" s="24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45" t="s">
        <v>169</v>
      </c>
      <c r="AU183" s="245" t="s">
        <v>80</v>
      </c>
      <c r="AV183" s="14" t="s">
        <v>80</v>
      </c>
      <c r="AW183" s="14" t="s">
        <v>171</v>
      </c>
      <c r="AX183" s="14" t="s">
        <v>70</v>
      </c>
      <c r="AY183" s="245" t="s">
        <v>158</v>
      </c>
    </row>
    <row r="184" s="14" customFormat="1">
      <c r="A184" s="14"/>
      <c r="B184" s="235"/>
      <c r="C184" s="236"/>
      <c r="D184" s="226" t="s">
        <v>169</v>
      </c>
      <c r="E184" s="236"/>
      <c r="F184" s="238" t="s">
        <v>1893</v>
      </c>
      <c r="G184" s="236"/>
      <c r="H184" s="239">
        <v>82.516000000000005</v>
      </c>
      <c r="I184" s="240"/>
      <c r="J184" s="236"/>
      <c r="K184" s="236"/>
      <c r="L184" s="241"/>
      <c r="M184" s="242"/>
      <c r="N184" s="243"/>
      <c r="O184" s="243"/>
      <c r="P184" s="243"/>
      <c r="Q184" s="243"/>
      <c r="R184" s="243"/>
      <c r="S184" s="243"/>
      <c r="T184" s="24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45" t="s">
        <v>169</v>
      </c>
      <c r="AU184" s="245" t="s">
        <v>80</v>
      </c>
      <c r="AV184" s="14" t="s">
        <v>80</v>
      </c>
      <c r="AW184" s="14" t="s">
        <v>4</v>
      </c>
      <c r="AX184" s="14" t="s">
        <v>78</v>
      </c>
      <c r="AY184" s="245" t="s">
        <v>158</v>
      </c>
    </row>
    <row r="185" s="2" customFormat="1" ht="22.2" customHeight="1">
      <c r="A185" s="40"/>
      <c r="B185" s="41"/>
      <c r="C185" s="206" t="s">
        <v>8</v>
      </c>
      <c r="D185" s="206" t="s">
        <v>160</v>
      </c>
      <c r="E185" s="207" t="s">
        <v>1894</v>
      </c>
      <c r="F185" s="208" t="s">
        <v>1895</v>
      </c>
      <c r="G185" s="209" t="s">
        <v>234</v>
      </c>
      <c r="H185" s="210">
        <v>7.5369999999999999</v>
      </c>
      <c r="I185" s="211"/>
      <c r="J185" s="212">
        <f>ROUND(I185*H185,2)</f>
        <v>0</v>
      </c>
      <c r="K185" s="208" t="s">
        <v>164</v>
      </c>
      <c r="L185" s="46"/>
      <c r="M185" s="213" t="s">
        <v>19</v>
      </c>
      <c r="N185" s="214" t="s">
        <v>41</v>
      </c>
      <c r="O185" s="86"/>
      <c r="P185" s="215">
        <f>O185*H185</f>
        <v>0</v>
      </c>
      <c r="Q185" s="215">
        <v>0</v>
      </c>
      <c r="R185" s="215">
        <f>Q185*H185</f>
        <v>0</v>
      </c>
      <c r="S185" s="215">
        <v>0</v>
      </c>
      <c r="T185" s="216">
        <f>S185*H185</f>
        <v>0</v>
      </c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R185" s="217" t="s">
        <v>165</v>
      </c>
      <c r="AT185" s="217" t="s">
        <v>160</v>
      </c>
      <c r="AU185" s="217" t="s">
        <v>80</v>
      </c>
      <c r="AY185" s="19" t="s">
        <v>158</v>
      </c>
      <c r="BE185" s="218">
        <f>IF(N185="základní",J185,0)</f>
        <v>0</v>
      </c>
      <c r="BF185" s="218">
        <f>IF(N185="snížená",J185,0)</f>
        <v>0</v>
      </c>
      <c r="BG185" s="218">
        <f>IF(N185="zákl. přenesená",J185,0)</f>
        <v>0</v>
      </c>
      <c r="BH185" s="218">
        <f>IF(N185="sníž. přenesená",J185,0)</f>
        <v>0</v>
      </c>
      <c r="BI185" s="218">
        <f>IF(N185="nulová",J185,0)</f>
        <v>0</v>
      </c>
      <c r="BJ185" s="19" t="s">
        <v>78</v>
      </c>
      <c r="BK185" s="218">
        <f>ROUND(I185*H185,2)</f>
        <v>0</v>
      </c>
      <c r="BL185" s="19" t="s">
        <v>165</v>
      </c>
      <c r="BM185" s="217" t="s">
        <v>1896</v>
      </c>
    </row>
    <row r="186" s="2" customFormat="1">
      <c r="A186" s="40"/>
      <c r="B186" s="41"/>
      <c r="C186" s="42"/>
      <c r="D186" s="219" t="s">
        <v>167</v>
      </c>
      <c r="E186" s="42"/>
      <c r="F186" s="220" t="s">
        <v>1897</v>
      </c>
      <c r="G186" s="42"/>
      <c r="H186" s="42"/>
      <c r="I186" s="221"/>
      <c r="J186" s="42"/>
      <c r="K186" s="42"/>
      <c r="L186" s="46"/>
      <c r="M186" s="222"/>
      <c r="N186" s="223"/>
      <c r="O186" s="86"/>
      <c r="P186" s="86"/>
      <c r="Q186" s="86"/>
      <c r="R186" s="86"/>
      <c r="S186" s="86"/>
      <c r="T186" s="87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T186" s="19" t="s">
        <v>167</v>
      </c>
      <c r="AU186" s="19" t="s">
        <v>80</v>
      </c>
    </row>
    <row r="187" s="13" customFormat="1">
      <c r="A187" s="13"/>
      <c r="B187" s="224"/>
      <c r="C187" s="225"/>
      <c r="D187" s="226" t="s">
        <v>169</v>
      </c>
      <c r="E187" s="227" t="s">
        <v>19</v>
      </c>
      <c r="F187" s="228" t="s">
        <v>1898</v>
      </c>
      <c r="G187" s="225"/>
      <c r="H187" s="227" t="s">
        <v>19</v>
      </c>
      <c r="I187" s="229"/>
      <c r="J187" s="225"/>
      <c r="K187" s="225"/>
      <c r="L187" s="230"/>
      <c r="M187" s="231"/>
      <c r="N187" s="232"/>
      <c r="O187" s="232"/>
      <c r="P187" s="232"/>
      <c r="Q187" s="232"/>
      <c r="R187" s="232"/>
      <c r="S187" s="232"/>
      <c r="T187" s="23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34" t="s">
        <v>169</v>
      </c>
      <c r="AU187" s="234" t="s">
        <v>80</v>
      </c>
      <c r="AV187" s="13" t="s">
        <v>78</v>
      </c>
      <c r="AW187" s="13" t="s">
        <v>171</v>
      </c>
      <c r="AX187" s="13" t="s">
        <v>70</v>
      </c>
      <c r="AY187" s="234" t="s">
        <v>158</v>
      </c>
    </row>
    <row r="188" s="14" customFormat="1">
      <c r="A188" s="14"/>
      <c r="B188" s="235"/>
      <c r="C188" s="236"/>
      <c r="D188" s="226" t="s">
        <v>169</v>
      </c>
      <c r="E188" s="237" t="s">
        <v>19</v>
      </c>
      <c r="F188" s="238" t="s">
        <v>1869</v>
      </c>
      <c r="G188" s="236"/>
      <c r="H188" s="239">
        <v>10.66</v>
      </c>
      <c r="I188" s="240"/>
      <c r="J188" s="236"/>
      <c r="K188" s="236"/>
      <c r="L188" s="241"/>
      <c r="M188" s="242"/>
      <c r="N188" s="243"/>
      <c r="O188" s="243"/>
      <c r="P188" s="243"/>
      <c r="Q188" s="243"/>
      <c r="R188" s="243"/>
      <c r="S188" s="243"/>
      <c r="T188" s="24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45" t="s">
        <v>169</v>
      </c>
      <c r="AU188" s="245" t="s">
        <v>80</v>
      </c>
      <c r="AV188" s="14" t="s">
        <v>80</v>
      </c>
      <c r="AW188" s="14" t="s">
        <v>171</v>
      </c>
      <c r="AX188" s="14" t="s">
        <v>70</v>
      </c>
      <c r="AY188" s="245" t="s">
        <v>158</v>
      </c>
    </row>
    <row r="189" s="14" customFormat="1">
      <c r="A189" s="14"/>
      <c r="B189" s="235"/>
      <c r="C189" s="236"/>
      <c r="D189" s="226" t="s">
        <v>169</v>
      </c>
      <c r="E189" s="237" t="s">
        <v>19</v>
      </c>
      <c r="F189" s="238" t="s">
        <v>1870</v>
      </c>
      <c r="G189" s="236"/>
      <c r="H189" s="239">
        <v>14.4625</v>
      </c>
      <c r="I189" s="240"/>
      <c r="J189" s="236"/>
      <c r="K189" s="236"/>
      <c r="L189" s="241"/>
      <c r="M189" s="242"/>
      <c r="N189" s="243"/>
      <c r="O189" s="243"/>
      <c r="P189" s="243"/>
      <c r="Q189" s="243"/>
      <c r="R189" s="243"/>
      <c r="S189" s="243"/>
      <c r="T189" s="24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45" t="s">
        <v>169</v>
      </c>
      <c r="AU189" s="245" t="s">
        <v>80</v>
      </c>
      <c r="AV189" s="14" t="s">
        <v>80</v>
      </c>
      <c r="AW189" s="14" t="s">
        <v>171</v>
      </c>
      <c r="AX189" s="14" t="s">
        <v>70</v>
      </c>
      <c r="AY189" s="245" t="s">
        <v>158</v>
      </c>
    </row>
    <row r="190" s="14" customFormat="1">
      <c r="A190" s="14"/>
      <c r="B190" s="235"/>
      <c r="C190" s="236"/>
      <c r="D190" s="226" t="s">
        <v>169</v>
      </c>
      <c r="E190" s="236"/>
      <c r="F190" s="238" t="s">
        <v>1899</v>
      </c>
      <c r="G190" s="236"/>
      <c r="H190" s="239">
        <v>7.5369999999999999</v>
      </c>
      <c r="I190" s="240"/>
      <c r="J190" s="236"/>
      <c r="K190" s="236"/>
      <c r="L190" s="241"/>
      <c r="M190" s="242"/>
      <c r="N190" s="243"/>
      <c r="O190" s="243"/>
      <c r="P190" s="243"/>
      <c r="Q190" s="243"/>
      <c r="R190" s="243"/>
      <c r="S190" s="243"/>
      <c r="T190" s="24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45" t="s">
        <v>169</v>
      </c>
      <c r="AU190" s="245" t="s">
        <v>80</v>
      </c>
      <c r="AV190" s="14" t="s">
        <v>80</v>
      </c>
      <c r="AW190" s="14" t="s">
        <v>4</v>
      </c>
      <c r="AX190" s="14" t="s">
        <v>78</v>
      </c>
      <c r="AY190" s="245" t="s">
        <v>158</v>
      </c>
    </row>
    <row r="191" s="2" customFormat="1" ht="22.2" customHeight="1">
      <c r="A191" s="40"/>
      <c r="B191" s="41"/>
      <c r="C191" s="206" t="s">
        <v>257</v>
      </c>
      <c r="D191" s="206" t="s">
        <v>160</v>
      </c>
      <c r="E191" s="207" t="s">
        <v>1900</v>
      </c>
      <c r="F191" s="208" t="s">
        <v>1901</v>
      </c>
      <c r="G191" s="209" t="s">
        <v>234</v>
      </c>
      <c r="H191" s="210">
        <v>61.887</v>
      </c>
      <c r="I191" s="211"/>
      <c r="J191" s="212">
        <f>ROUND(I191*H191,2)</f>
        <v>0</v>
      </c>
      <c r="K191" s="208" t="s">
        <v>164</v>
      </c>
      <c r="L191" s="46"/>
      <c r="M191" s="213" t="s">
        <v>19</v>
      </c>
      <c r="N191" s="214" t="s">
        <v>41</v>
      </c>
      <c r="O191" s="86"/>
      <c r="P191" s="215">
        <f>O191*H191</f>
        <v>0</v>
      </c>
      <c r="Q191" s="215">
        <v>0</v>
      </c>
      <c r="R191" s="215">
        <f>Q191*H191</f>
        <v>0</v>
      </c>
      <c r="S191" s="215">
        <v>0</v>
      </c>
      <c r="T191" s="216">
        <f>S191*H191</f>
        <v>0</v>
      </c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R191" s="217" t="s">
        <v>165</v>
      </c>
      <c r="AT191" s="217" t="s">
        <v>160</v>
      </c>
      <c r="AU191" s="217" t="s">
        <v>80</v>
      </c>
      <c r="AY191" s="19" t="s">
        <v>158</v>
      </c>
      <c r="BE191" s="218">
        <f>IF(N191="základní",J191,0)</f>
        <v>0</v>
      </c>
      <c r="BF191" s="218">
        <f>IF(N191="snížená",J191,0)</f>
        <v>0</v>
      </c>
      <c r="BG191" s="218">
        <f>IF(N191="zákl. přenesená",J191,0)</f>
        <v>0</v>
      </c>
      <c r="BH191" s="218">
        <f>IF(N191="sníž. přenesená",J191,0)</f>
        <v>0</v>
      </c>
      <c r="BI191" s="218">
        <f>IF(N191="nulová",J191,0)</f>
        <v>0</v>
      </c>
      <c r="BJ191" s="19" t="s">
        <v>78</v>
      </c>
      <c r="BK191" s="218">
        <f>ROUND(I191*H191,2)</f>
        <v>0</v>
      </c>
      <c r="BL191" s="19" t="s">
        <v>165</v>
      </c>
      <c r="BM191" s="217" t="s">
        <v>1902</v>
      </c>
    </row>
    <row r="192" s="2" customFormat="1">
      <c r="A192" s="40"/>
      <c r="B192" s="41"/>
      <c r="C192" s="42"/>
      <c r="D192" s="219" t="s">
        <v>167</v>
      </c>
      <c r="E192" s="42"/>
      <c r="F192" s="220" t="s">
        <v>1903</v>
      </c>
      <c r="G192" s="42"/>
      <c r="H192" s="42"/>
      <c r="I192" s="221"/>
      <c r="J192" s="42"/>
      <c r="K192" s="42"/>
      <c r="L192" s="46"/>
      <c r="M192" s="222"/>
      <c r="N192" s="223"/>
      <c r="O192" s="86"/>
      <c r="P192" s="86"/>
      <c r="Q192" s="86"/>
      <c r="R192" s="86"/>
      <c r="S192" s="86"/>
      <c r="T192" s="87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T192" s="19" t="s">
        <v>167</v>
      </c>
      <c r="AU192" s="19" t="s">
        <v>80</v>
      </c>
    </row>
    <row r="193" s="13" customFormat="1">
      <c r="A193" s="13"/>
      <c r="B193" s="224"/>
      <c r="C193" s="225"/>
      <c r="D193" s="226" t="s">
        <v>169</v>
      </c>
      <c r="E193" s="227" t="s">
        <v>19</v>
      </c>
      <c r="F193" s="228" t="s">
        <v>1898</v>
      </c>
      <c r="G193" s="225"/>
      <c r="H193" s="227" t="s">
        <v>19</v>
      </c>
      <c r="I193" s="229"/>
      <c r="J193" s="225"/>
      <c r="K193" s="225"/>
      <c r="L193" s="230"/>
      <c r="M193" s="231"/>
      <c r="N193" s="232"/>
      <c r="O193" s="232"/>
      <c r="P193" s="232"/>
      <c r="Q193" s="232"/>
      <c r="R193" s="232"/>
      <c r="S193" s="232"/>
      <c r="T193" s="23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34" t="s">
        <v>169</v>
      </c>
      <c r="AU193" s="234" t="s">
        <v>80</v>
      </c>
      <c r="AV193" s="13" t="s">
        <v>78</v>
      </c>
      <c r="AW193" s="13" t="s">
        <v>171</v>
      </c>
      <c r="AX193" s="13" t="s">
        <v>70</v>
      </c>
      <c r="AY193" s="234" t="s">
        <v>158</v>
      </c>
    </row>
    <row r="194" s="14" customFormat="1">
      <c r="A194" s="14"/>
      <c r="B194" s="235"/>
      <c r="C194" s="236"/>
      <c r="D194" s="226" t="s">
        <v>169</v>
      </c>
      <c r="E194" s="237" t="s">
        <v>19</v>
      </c>
      <c r="F194" s="238" t="s">
        <v>1876</v>
      </c>
      <c r="G194" s="236"/>
      <c r="H194" s="239">
        <v>30.2575</v>
      </c>
      <c r="I194" s="240"/>
      <c r="J194" s="236"/>
      <c r="K194" s="236"/>
      <c r="L194" s="241"/>
      <c r="M194" s="242"/>
      <c r="N194" s="243"/>
      <c r="O194" s="243"/>
      <c r="P194" s="243"/>
      <c r="Q194" s="243"/>
      <c r="R194" s="243"/>
      <c r="S194" s="243"/>
      <c r="T194" s="24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45" t="s">
        <v>169</v>
      </c>
      <c r="AU194" s="245" t="s">
        <v>80</v>
      </c>
      <c r="AV194" s="14" t="s">
        <v>80</v>
      </c>
      <c r="AW194" s="14" t="s">
        <v>171</v>
      </c>
      <c r="AX194" s="14" t="s">
        <v>70</v>
      </c>
      <c r="AY194" s="245" t="s">
        <v>158</v>
      </c>
    </row>
    <row r="195" s="14" customFormat="1">
      <c r="A195" s="14"/>
      <c r="B195" s="235"/>
      <c r="C195" s="236"/>
      <c r="D195" s="226" t="s">
        <v>169</v>
      </c>
      <c r="E195" s="237" t="s">
        <v>19</v>
      </c>
      <c r="F195" s="238" t="s">
        <v>1877</v>
      </c>
      <c r="G195" s="236"/>
      <c r="H195" s="239">
        <v>43.965000000000003</v>
      </c>
      <c r="I195" s="240"/>
      <c r="J195" s="236"/>
      <c r="K195" s="236"/>
      <c r="L195" s="241"/>
      <c r="M195" s="242"/>
      <c r="N195" s="243"/>
      <c r="O195" s="243"/>
      <c r="P195" s="243"/>
      <c r="Q195" s="243"/>
      <c r="R195" s="243"/>
      <c r="S195" s="243"/>
      <c r="T195" s="24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45" t="s">
        <v>169</v>
      </c>
      <c r="AU195" s="245" t="s">
        <v>80</v>
      </c>
      <c r="AV195" s="14" t="s">
        <v>80</v>
      </c>
      <c r="AW195" s="14" t="s">
        <v>171</v>
      </c>
      <c r="AX195" s="14" t="s">
        <v>70</v>
      </c>
      <c r="AY195" s="245" t="s">
        <v>158</v>
      </c>
    </row>
    <row r="196" s="14" customFormat="1">
      <c r="A196" s="14"/>
      <c r="B196" s="235"/>
      <c r="C196" s="236"/>
      <c r="D196" s="226" t="s">
        <v>169</v>
      </c>
      <c r="E196" s="237" t="s">
        <v>19</v>
      </c>
      <c r="F196" s="238" t="s">
        <v>1878</v>
      </c>
      <c r="G196" s="236"/>
      <c r="H196" s="239">
        <v>26.460000000000001</v>
      </c>
      <c r="I196" s="240"/>
      <c r="J196" s="236"/>
      <c r="K196" s="236"/>
      <c r="L196" s="241"/>
      <c r="M196" s="242"/>
      <c r="N196" s="243"/>
      <c r="O196" s="243"/>
      <c r="P196" s="243"/>
      <c r="Q196" s="243"/>
      <c r="R196" s="243"/>
      <c r="S196" s="243"/>
      <c r="T196" s="24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45" t="s">
        <v>169</v>
      </c>
      <c r="AU196" s="245" t="s">
        <v>80</v>
      </c>
      <c r="AV196" s="14" t="s">
        <v>80</v>
      </c>
      <c r="AW196" s="14" t="s">
        <v>171</v>
      </c>
      <c r="AX196" s="14" t="s">
        <v>70</v>
      </c>
      <c r="AY196" s="245" t="s">
        <v>158</v>
      </c>
    </row>
    <row r="197" s="14" customFormat="1">
      <c r="A197" s="14"/>
      <c r="B197" s="235"/>
      <c r="C197" s="236"/>
      <c r="D197" s="226" t="s">
        <v>169</v>
      </c>
      <c r="E197" s="237" t="s">
        <v>19</v>
      </c>
      <c r="F197" s="238" t="s">
        <v>1879</v>
      </c>
      <c r="G197" s="236"/>
      <c r="H197" s="239">
        <v>34.612500000000004</v>
      </c>
      <c r="I197" s="240"/>
      <c r="J197" s="236"/>
      <c r="K197" s="236"/>
      <c r="L197" s="241"/>
      <c r="M197" s="242"/>
      <c r="N197" s="243"/>
      <c r="O197" s="243"/>
      <c r="P197" s="243"/>
      <c r="Q197" s="243"/>
      <c r="R197" s="243"/>
      <c r="S197" s="243"/>
      <c r="T197" s="24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45" t="s">
        <v>169</v>
      </c>
      <c r="AU197" s="245" t="s">
        <v>80</v>
      </c>
      <c r="AV197" s="14" t="s">
        <v>80</v>
      </c>
      <c r="AW197" s="14" t="s">
        <v>171</v>
      </c>
      <c r="AX197" s="14" t="s">
        <v>70</v>
      </c>
      <c r="AY197" s="245" t="s">
        <v>158</v>
      </c>
    </row>
    <row r="198" s="14" customFormat="1">
      <c r="A198" s="14"/>
      <c r="B198" s="235"/>
      <c r="C198" s="236"/>
      <c r="D198" s="226" t="s">
        <v>169</v>
      </c>
      <c r="E198" s="237" t="s">
        <v>19</v>
      </c>
      <c r="F198" s="238" t="s">
        <v>1880</v>
      </c>
      <c r="G198" s="236"/>
      <c r="H198" s="239">
        <v>32.205000000000005</v>
      </c>
      <c r="I198" s="240"/>
      <c r="J198" s="236"/>
      <c r="K198" s="236"/>
      <c r="L198" s="241"/>
      <c r="M198" s="242"/>
      <c r="N198" s="243"/>
      <c r="O198" s="243"/>
      <c r="P198" s="243"/>
      <c r="Q198" s="243"/>
      <c r="R198" s="243"/>
      <c r="S198" s="243"/>
      <c r="T198" s="24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45" t="s">
        <v>169</v>
      </c>
      <c r="AU198" s="245" t="s">
        <v>80</v>
      </c>
      <c r="AV198" s="14" t="s">
        <v>80</v>
      </c>
      <c r="AW198" s="14" t="s">
        <v>171</v>
      </c>
      <c r="AX198" s="14" t="s">
        <v>70</v>
      </c>
      <c r="AY198" s="245" t="s">
        <v>158</v>
      </c>
    </row>
    <row r="199" s="14" customFormat="1">
      <c r="A199" s="14"/>
      <c r="B199" s="235"/>
      <c r="C199" s="236"/>
      <c r="D199" s="226" t="s">
        <v>169</v>
      </c>
      <c r="E199" s="237" t="s">
        <v>19</v>
      </c>
      <c r="F199" s="238" t="s">
        <v>1881</v>
      </c>
      <c r="G199" s="236"/>
      <c r="H199" s="239">
        <v>38.789999999999999</v>
      </c>
      <c r="I199" s="240"/>
      <c r="J199" s="236"/>
      <c r="K199" s="236"/>
      <c r="L199" s="241"/>
      <c r="M199" s="242"/>
      <c r="N199" s="243"/>
      <c r="O199" s="243"/>
      <c r="P199" s="243"/>
      <c r="Q199" s="243"/>
      <c r="R199" s="243"/>
      <c r="S199" s="243"/>
      <c r="T199" s="24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45" t="s">
        <v>169</v>
      </c>
      <c r="AU199" s="245" t="s">
        <v>80</v>
      </c>
      <c r="AV199" s="14" t="s">
        <v>80</v>
      </c>
      <c r="AW199" s="14" t="s">
        <v>171</v>
      </c>
      <c r="AX199" s="14" t="s">
        <v>70</v>
      </c>
      <c r="AY199" s="245" t="s">
        <v>158</v>
      </c>
    </row>
    <row r="200" s="14" customFormat="1">
      <c r="A200" s="14"/>
      <c r="B200" s="235"/>
      <c r="C200" s="236"/>
      <c r="D200" s="226" t="s">
        <v>169</v>
      </c>
      <c r="E200" s="236"/>
      <c r="F200" s="238" t="s">
        <v>1904</v>
      </c>
      <c r="G200" s="236"/>
      <c r="H200" s="239">
        <v>61.887</v>
      </c>
      <c r="I200" s="240"/>
      <c r="J200" s="236"/>
      <c r="K200" s="236"/>
      <c r="L200" s="241"/>
      <c r="M200" s="242"/>
      <c r="N200" s="243"/>
      <c r="O200" s="243"/>
      <c r="P200" s="243"/>
      <c r="Q200" s="243"/>
      <c r="R200" s="243"/>
      <c r="S200" s="243"/>
      <c r="T200" s="24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45" t="s">
        <v>169</v>
      </c>
      <c r="AU200" s="245" t="s">
        <v>80</v>
      </c>
      <c r="AV200" s="14" t="s">
        <v>80</v>
      </c>
      <c r="AW200" s="14" t="s">
        <v>4</v>
      </c>
      <c r="AX200" s="14" t="s">
        <v>78</v>
      </c>
      <c r="AY200" s="245" t="s">
        <v>158</v>
      </c>
    </row>
    <row r="201" s="2" customFormat="1" ht="22.2" customHeight="1">
      <c r="A201" s="40"/>
      <c r="B201" s="41"/>
      <c r="C201" s="206" t="s">
        <v>269</v>
      </c>
      <c r="D201" s="206" t="s">
        <v>160</v>
      </c>
      <c r="E201" s="207" t="s">
        <v>1905</v>
      </c>
      <c r="F201" s="208" t="s">
        <v>1906</v>
      </c>
      <c r="G201" s="209" t="s">
        <v>234</v>
      </c>
      <c r="H201" s="210">
        <v>1.256</v>
      </c>
      <c r="I201" s="211"/>
      <c r="J201" s="212">
        <f>ROUND(I201*H201,2)</f>
        <v>0</v>
      </c>
      <c r="K201" s="208" t="s">
        <v>164</v>
      </c>
      <c r="L201" s="46"/>
      <c r="M201" s="213" t="s">
        <v>19</v>
      </c>
      <c r="N201" s="214" t="s">
        <v>41</v>
      </c>
      <c r="O201" s="86"/>
      <c r="P201" s="215">
        <f>O201*H201</f>
        <v>0</v>
      </c>
      <c r="Q201" s="215">
        <v>0</v>
      </c>
      <c r="R201" s="215">
        <f>Q201*H201</f>
        <v>0</v>
      </c>
      <c r="S201" s="215">
        <v>0</v>
      </c>
      <c r="T201" s="216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17" t="s">
        <v>165</v>
      </c>
      <c r="AT201" s="217" t="s">
        <v>160</v>
      </c>
      <c r="AU201" s="217" t="s">
        <v>80</v>
      </c>
      <c r="AY201" s="19" t="s">
        <v>158</v>
      </c>
      <c r="BE201" s="218">
        <f>IF(N201="základní",J201,0)</f>
        <v>0</v>
      </c>
      <c r="BF201" s="218">
        <f>IF(N201="snížená",J201,0)</f>
        <v>0</v>
      </c>
      <c r="BG201" s="218">
        <f>IF(N201="zákl. přenesená",J201,0)</f>
        <v>0</v>
      </c>
      <c r="BH201" s="218">
        <f>IF(N201="sníž. přenesená",J201,0)</f>
        <v>0</v>
      </c>
      <c r="BI201" s="218">
        <f>IF(N201="nulová",J201,0)</f>
        <v>0</v>
      </c>
      <c r="BJ201" s="19" t="s">
        <v>78</v>
      </c>
      <c r="BK201" s="218">
        <f>ROUND(I201*H201,2)</f>
        <v>0</v>
      </c>
      <c r="BL201" s="19" t="s">
        <v>165</v>
      </c>
      <c r="BM201" s="217" t="s">
        <v>1907</v>
      </c>
    </row>
    <row r="202" s="2" customFormat="1">
      <c r="A202" s="40"/>
      <c r="B202" s="41"/>
      <c r="C202" s="42"/>
      <c r="D202" s="219" t="s">
        <v>167</v>
      </c>
      <c r="E202" s="42"/>
      <c r="F202" s="220" t="s">
        <v>1908</v>
      </c>
      <c r="G202" s="42"/>
      <c r="H202" s="42"/>
      <c r="I202" s="221"/>
      <c r="J202" s="42"/>
      <c r="K202" s="42"/>
      <c r="L202" s="46"/>
      <c r="M202" s="222"/>
      <c r="N202" s="22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167</v>
      </c>
      <c r="AU202" s="19" t="s">
        <v>80</v>
      </c>
    </row>
    <row r="203" s="13" customFormat="1">
      <c r="A203" s="13"/>
      <c r="B203" s="224"/>
      <c r="C203" s="225"/>
      <c r="D203" s="226" t="s">
        <v>169</v>
      </c>
      <c r="E203" s="227" t="s">
        <v>19</v>
      </c>
      <c r="F203" s="228" t="s">
        <v>1909</v>
      </c>
      <c r="G203" s="225"/>
      <c r="H203" s="227" t="s">
        <v>19</v>
      </c>
      <c r="I203" s="229"/>
      <c r="J203" s="225"/>
      <c r="K203" s="225"/>
      <c r="L203" s="230"/>
      <c r="M203" s="231"/>
      <c r="N203" s="232"/>
      <c r="O203" s="232"/>
      <c r="P203" s="232"/>
      <c r="Q203" s="232"/>
      <c r="R203" s="232"/>
      <c r="S203" s="232"/>
      <c r="T203" s="23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34" t="s">
        <v>169</v>
      </c>
      <c r="AU203" s="234" t="s">
        <v>80</v>
      </c>
      <c r="AV203" s="13" t="s">
        <v>78</v>
      </c>
      <c r="AW203" s="13" t="s">
        <v>171</v>
      </c>
      <c r="AX203" s="13" t="s">
        <v>70</v>
      </c>
      <c r="AY203" s="234" t="s">
        <v>158</v>
      </c>
    </row>
    <row r="204" s="14" customFormat="1">
      <c r="A204" s="14"/>
      <c r="B204" s="235"/>
      <c r="C204" s="236"/>
      <c r="D204" s="226" t="s">
        <v>169</v>
      </c>
      <c r="E204" s="237" t="s">
        <v>19</v>
      </c>
      <c r="F204" s="238" t="s">
        <v>1869</v>
      </c>
      <c r="G204" s="236"/>
      <c r="H204" s="239">
        <v>10.66</v>
      </c>
      <c r="I204" s="240"/>
      <c r="J204" s="236"/>
      <c r="K204" s="236"/>
      <c r="L204" s="241"/>
      <c r="M204" s="242"/>
      <c r="N204" s="243"/>
      <c r="O204" s="243"/>
      <c r="P204" s="243"/>
      <c r="Q204" s="243"/>
      <c r="R204" s="243"/>
      <c r="S204" s="243"/>
      <c r="T204" s="24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45" t="s">
        <v>169</v>
      </c>
      <c r="AU204" s="245" t="s">
        <v>80</v>
      </c>
      <c r="AV204" s="14" t="s">
        <v>80</v>
      </c>
      <c r="AW204" s="14" t="s">
        <v>171</v>
      </c>
      <c r="AX204" s="14" t="s">
        <v>70</v>
      </c>
      <c r="AY204" s="245" t="s">
        <v>158</v>
      </c>
    </row>
    <row r="205" s="14" customFormat="1">
      <c r="A205" s="14"/>
      <c r="B205" s="235"/>
      <c r="C205" s="236"/>
      <c r="D205" s="226" t="s">
        <v>169</v>
      </c>
      <c r="E205" s="237" t="s">
        <v>19</v>
      </c>
      <c r="F205" s="238" t="s">
        <v>1870</v>
      </c>
      <c r="G205" s="236"/>
      <c r="H205" s="239">
        <v>14.4625</v>
      </c>
      <c r="I205" s="240"/>
      <c r="J205" s="236"/>
      <c r="K205" s="236"/>
      <c r="L205" s="241"/>
      <c r="M205" s="242"/>
      <c r="N205" s="243"/>
      <c r="O205" s="243"/>
      <c r="P205" s="243"/>
      <c r="Q205" s="243"/>
      <c r="R205" s="243"/>
      <c r="S205" s="243"/>
      <c r="T205" s="24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45" t="s">
        <v>169</v>
      </c>
      <c r="AU205" s="245" t="s">
        <v>80</v>
      </c>
      <c r="AV205" s="14" t="s">
        <v>80</v>
      </c>
      <c r="AW205" s="14" t="s">
        <v>171</v>
      </c>
      <c r="AX205" s="14" t="s">
        <v>70</v>
      </c>
      <c r="AY205" s="245" t="s">
        <v>158</v>
      </c>
    </row>
    <row r="206" s="14" customFormat="1">
      <c r="A206" s="14"/>
      <c r="B206" s="235"/>
      <c r="C206" s="236"/>
      <c r="D206" s="226" t="s">
        <v>169</v>
      </c>
      <c r="E206" s="236"/>
      <c r="F206" s="238" t="s">
        <v>1910</v>
      </c>
      <c r="G206" s="236"/>
      <c r="H206" s="239">
        <v>1.256</v>
      </c>
      <c r="I206" s="240"/>
      <c r="J206" s="236"/>
      <c r="K206" s="236"/>
      <c r="L206" s="241"/>
      <c r="M206" s="242"/>
      <c r="N206" s="243"/>
      <c r="O206" s="243"/>
      <c r="P206" s="243"/>
      <c r="Q206" s="243"/>
      <c r="R206" s="243"/>
      <c r="S206" s="243"/>
      <c r="T206" s="24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45" t="s">
        <v>169</v>
      </c>
      <c r="AU206" s="245" t="s">
        <v>80</v>
      </c>
      <c r="AV206" s="14" t="s">
        <v>80</v>
      </c>
      <c r="AW206" s="14" t="s">
        <v>4</v>
      </c>
      <c r="AX206" s="14" t="s">
        <v>78</v>
      </c>
      <c r="AY206" s="245" t="s">
        <v>158</v>
      </c>
    </row>
    <row r="207" s="2" customFormat="1" ht="22.2" customHeight="1">
      <c r="A207" s="40"/>
      <c r="B207" s="41"/>
      <c r="C207" s="206" t="s">
        <v>279</v>
      </c>
      <c r="D207" s="206" t="s">
        <v>160</v>
      </c>
      <c r="E207" s="207" t="s">
        <v>1911</v>
      </c>
      <c r="F207" s="208" t="s">
        <v>1912</v>
      </c>
      <c r="G207" s="209" t="s">
        <v>234</v>
      </c>
      <c r="H207" s="210">
        <v>10.315</v>
      </c>
      <c r="I207" s="211"/>
      <c r="J207" s="212">
        <f>ROUND(I207*H207,2)</f>
        <v>0</v>
      </c>
      <c r="K207" s="208" t="s">
        <v>164</v>
      </c>
      <c r="L207" s="46"/>
      <c r="M207" s="213" t="s">
        <v>19</v>
      </c>
      <c r="N207" s="214" t="s">
        <v>41</v>
      </c>
      <c r="O207" s="86"/>
      <c r="P207" s="215">
        <f>O207*H207</f>
        <v>0</v>
      </c>
      <c r="Q207" s="215">
        <v>0</v>
      </c>
      <c r="R207" s="215">
        <f>Q207*H207</f>
        <v>0</v>
      </c>
      <c r="S207" s="215">
        <v>0</v>
      </c>
      <c r="T207" s="216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17" t="s">
        <v>165</v>
      </c>
      <c r="AT207" s="217" t="s">
        <v>160</v>
      </c>
      <c r="AU207" s="217" t="s">
        <v>80</v>
      </c>
      <c r="AY207" s="19" t="s">
        <v>158</v>
      </c>
      <c r="BE207" s="218">
        <f>IF(N207="základní",J207,0)</f>
        <v>0</v>
      </c>
      <c r="BF207" s="218">
        <f>IF(N207="snížená",J207,0)</f>
        <v>0</v>
      </c>
      <c r="BG207" s="218">
        <f>IF(N207="zákl. přenesená",J207,0)</f>
        <v>0</v>
      </c>
      <c r="BH207" s="218">
        <f>IF(N207="sníž. přenesená",J207,0)</f>
        <v>0</v>
      </c>
      <c r="BI207" s="218">
        <f>IF(N207="nulová",J207,0)</f>
        <v>0</v>
      </c>
      <c r="BJ207" s="19" t="s">
        <v>78</v>
      </c>
      <c r="BK207" s="218">
        <f>ROUND(I207*H207,2)</f>
        <v>0</v>
      </c>
      <c r="BL207" s="19" t="s">
        <v>165</v>
      </c>
      <c r="BM207" s="217" t="s">
        <v>1913</v>
      </c>
    </row>
    <row r="208" s="2" customFormat="1">
      <c r="A208" s="40"/>
      <c r="B208" s="41"/>
      <c r="C208" s="42"/>
      <c r="D208" s="219" t="s">
        <v>167</v>
      </c>
      <c r="E208" s="42"/>
      <c r="F208" s="220" t="s">
        <v>1914</v>
      </c>
      <c r="G208" s="42"/>
      <c r="H208" s="42"/>
      <c r="I208" s="221"/>
      <c r="J208" s="42"/>
      <c r="K208" s="42"/>
      <c r="L208" s="46"/>
      <c r="M208" s="222"/>
      <c r="N208" s="223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167</v>
      </c>
      <c r="AU208" s="19" t="s">
        <v>80</v>
      </c>
    </row>
    <row r="209" s="13" customFormat="1">
      <c r="A209" s="13"/>
      <c r="B209" s="224"/>
      <c r="C209" s="225"/>
      <c r="D209" s="226" t="s">
        <v>169</v>
      </c>
      <c r="E209" s="227" t="s">
        <v>19</v>
      </c>
      <c r="F209" s="228" t="s">
        <v>1909</v>
      </c>
      <c r="G209" s="225"/>
      <c r="H209" s="227" t="s">
        <v>19</v>
      </c>
      <c r="I209" s="229"/>
      <c r="J209" s="225"/>
      <c r="K209" s="225"/>
      <c r="L209" s="230"/>
      <c r="M209" s="231"/>
      <c r="N209" s="232"/>
      <c r="O209" s="232"/>
      <c r="P209" s="232"/>
      <c r="Q209" s="232"/>
      <c r="R209" s="232"/>
      <c r="S209" s="232"/>
      <c r="T209" s="23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34" t="s">
        <v>169</v>
      </c>
      <c r="AU209" s="234" t="s">
        <v>80</v>
      </c>
      <c r="AV209" s="13" t="s">
        <v>78</v>
      </c>
      <c r="AW209" s="13" t="s">
        <v>171</v>
      </c>
      <c r="AX209" s="13" t="s">
        <v>70</v>
      </c>
      <c r="AY209" s="234" t="s">
        <v>158</v>
      </c>
    </row>
    <row r="210" s="14" customFormat="1">
      <c r="A210" s="14"/>
      <c r="B210" s="235"/>
      <c r="C210" s="236"/>
      <c r="D210" s="226" t="s">
        <v>169</v>
      </c>
      <c r="E210" s="237" t="s">
        <v>19</v>
      </c>
      <c r="F210" s="238" t="s">
        <v>1876</v>
      </c>
      <c r="G210" s="236"/>
      <c r="H210" s="239">
        <v>30.2575</v>
      </c>
      <c r="I210" s="240"/>
      <c r="J210" s="236"/>
      <c r="K210" s="236"/>
      <c r="L210" s="241"/>
      <c r="M210" s="242"/>
      <c r="N210" s="243"/>
      <c r="O210" s="243"/>
      <c r="P210" s="243"/>
      <c r="Q210" s="243"/>
      <c r="R210" s="243"/>
      <c r="S210" s="243"/>
      <c r="T210" s="24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45" t="s">
        <v>169</v>
      </c>
      <c r="AU210" s="245" t="s">
        <v>80</v>
      </c>
      <c r="AV210" s="14" t="s">
        <v>80</v>
      </c>
      <c r="AW210" s="14" t="s">
        <v>171</v>
      </c>
      <c r="AX210" s="14" t="s">
        <v>70</v>
      </c>
      <c r="AY210" s="245" t="s">
        <v>158</v>
      </c>
    </row>
    <row r="211" s="14" customFormat="1">
      <c r="A211" s="14"/>
      <c r="B211" s="235"/>
      <c r="C211" s="236"/>
      <c r="D211" s="226" t="s">
        <v>169</v>
      </c>
      <c r="E211" s="237" t="s">
        <v>19</v>
      </c>
      <c r="F211" s="238" t="s">
        <v>1877</v>
      </c>
      <c r="G211" s="236"/>
      <c r="H211" s="239">
        <v>43.965000000000003</v>
      </c>
      <c r="I211" s="240"/>
      <c r="J211" s="236"/>
      <c r="K211" s="236"/>
      <c r="L211" s="241"/>
      <c r="M211" s="242"/>
      <c r="N211" s="243"/>
      <c r="O211" s="243"/>
      <c r="P211" s="243"/>
      <c r="Q211" s="243"/>
      <c r="R211" s="243"/>
      <c r="S211" s="243"/>
      <c r="T211" s="24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45" t="s">
        <v>169</v>
      </c>
      <c r="AU211" s="245" t="s">
        <v>80</v>
      </c>
      <c r="AV211" s="14" t="s">
        <v>80</v>
      </c>
      <c r="AW211" s="14" t="s">
        <v>171</v>
      </c>
      <c r="AX211" s="14" t="s">
        <v>70</v>
      </c>
      <c r="AY211" s="245" t="s">
        <v>158</v>
      </c>
    </row>
    <row r="212" s="14" customFormat="1">
      <c r="A212" s="14"/>
      <c r="B212" s="235"/>
      <c r="C212" s="236"/>
      <c r="D212" s="226" t="s">
        <v>169</v>
      </c>
      <c r="E212" s="237" t="s">
        <v>19</v>
      </c>
      <c r="F212" s="238" t="s">
        <v>1878</v>
      </c>
      <c r="G212" s="236"/>
      <c r="H212" s="239">
        <v>26.460000000000001</v>
      </c>
      <c r="I212" s="240"/>
      <c r="J212" s="236"/>
      <c r="K212" s="236"/>
      <c r="L212" s="241"/>
      <c r="M212" s="242"/>
      <c r="N212" s="243"/>
      <c r="O212" s="243"/>
      <c r="P212" s="243"/>
      <c r="Q212" s="243"/>
      <c r="R212" s="243"/>
      <c r="S212" s="243"/>
      <c r="T212" s="24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45" t="s">
        <v>169</v>
      </c>
      <c r="AU212" s="245" t="s">
        <v>80</v>
      </c>
      <c r="AV212" s="14" t="s">
        <v>80</v>
      </c>
      <c r="AW212" s="14" t="s">
        <v>171</v>
      </c>
      <c r="AX212" s="14" t="s">
        <v>70</v>
      </c>
      <c r="AY212" s="245" t="s">
        <v>158</v>
      </c>
    </row>
    <row r="213" s="14" customFormat="1">
      <c r="A213" s="14"/>
      <c r="B213" s="235"/>
      <c r="C213" s="236"/>
      <c r="D213" s="226" t="s">
        <v>169</v>
      </c>
      <c r="E213" s="237" t="s">
        <v>19</v>
      </c>
      <c r="F213" s="238" t="s">
        <v>1879</v>
      </c>
      <c r="G213" s="236"/>
      <c r="H213" s="239">
        <v>34.612500000000004</v>
      </c>
      <c r="I213" s="240"/>
      <c r="J213" s="236"/>
      <c r="K213" s="236"/>
      <c r="L213" s="241"/>
      <c r="M213" s="242"/>
      <c r="N213" s="243"/>
      <c r="O213" s="243"/>
      <c r="P213" s="243"/>
      <c r="Q213" s="243"/>
      <c r="R213" s="243"/>
      <c r="S213" s="243"/>
      <c r="T213" s="24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45" t="s">
        <v>169</v>
      </c>
      <c r="AU213" s="245" t="s">
        <v>80</v>
      </c>
      <c r="AV213" s="14" t="s">
        <v>80</v>
      </c>
      <c r="AW213" s="14" t="s">
        <v>171</v>
      </c>
      <c r="AX213" s="14" t="s">
        <v>70</v>
      </c>
      <c r="AY213" s="245" t="s">
        <v>158</v>
      </c>
    </row>
    <row r="214" s="14" customFormat="1">
      <c r="A214" s="14"/>
      <c r="B214" s="235"/>
      <c r="C214" s="236"/>
      <c r="D214" s="226" t="s">
        <v>169</v>
      </c>
      <c r="E214" s="237" t="s">
        <v>19</v>
      </c>
      <c r="F214" s="238" t="s">
        <v>1880</v>
      </c>
      <c r="G214" s="236"/>
      <c r="H214" s="239">
        <v>32.205000000000005</v>
      </c>
      <c r="I214" s="240"/>
      <c r="J214" s="236"/>
      <c r="K214" s="236"/>
      <c r="L214" s="241"/>
      <c r="M214" s="242"/>
      <c r="N214" s="243"/>
      <c r="O214" s="243"/>
      <c r="P214" s="243"/>
      <c r="Q214" s="243"/>
      <c r="R214" s="243"/>
      <c r="S214" s="243"/>
      <c r="T214" s="24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45" t="s">
        <v>169</v>
      </c>
      <c r="AU214" s="245" t="s">
        <v>80</v>
      </c>
      <c r="AV214" s="14" t="s">
        <v>80</v>
      </c>
      <c r="AW214" s="14" t="s">
        <v>171</v>
      </c>
      <c r="AX214" s="14" t="s">
        <v>70</v>
      </c>
      <c r="AY214" s="245" t="s">
        <v>158</v>
      </c>
    </row>
    <row r="215" s="14" customFormat="1">
      <c r="A215" s="14"/>
      <c r="B215" s="235"/>
      <c r="C215" s="236"/>
      <c r="D215" s="226" t="s">
        <v>169</v>
      </c>
      <c r="E215" s="237" t="s">
        <v>19</v>
      </c>
      <c r="F215" s="238" t="s">
        <v>1881</v>
      </c>
      <c r="G215" s="236"/>
      <c r="H215" s="239">
        <v>38.789999999999999</v>
      </c>
      <c r="I215" s="240"/>
      <c r="J215" s="236"/>
      <c r="K215" s="236"/>
      <c r="L215" s="241"/>
      <c r="M215" s="242"/>
      <c r="N215" s="243"/>
      <c r="O215" s="243"/>
      <c r="P215" s="243"/>
      <c r="Q215" s="243"/>
      <c r="R215" s="243"/>
      <c r="S215" s="243"/>
      <c r="T215" s="24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45" t="s">
        <v>169</v>
      </c>
      <c r="AU215" s="245" t="s">
        <v>80</v>
      </c>
      <c r="AV215" s="14" t="s">
        <v>80</v>
      </c>
      <c r="AW215" s="14" t="s">
        <v>171</v>
      </c>
      <c r="AX215" s="14" t="s">
        <v>70</v>
      </c>
      <c r="AY215" s="245" t="s">
        <v>158</v>
      </c>
    </row>
    <row r="216" s="14" customFormat="1">
      <c r="A216" s="14"/>
      <c r="B216" s="235"/>
      <c r="C216" s="236"/>
      <c r="D216" s="226" t="s">
        <v>169</v>
      </c>
      <c r="E216" s="236"/>
      <c r="F216" s="238" t="s">
        <v>1915</v>
      </c>
      <c r="G216" s="236"/>
      <c r="H216" s="239">
        <v>10.315</v>
      </c>
      <c r="I216" s="240"/>
      <c r="J216" s="236"/>
      <c r="K216" s="236"/>
      <c r="L216" s="241"/>
      <c r="M216" s="242"/>
      <c r="N216" s="243"/>
      <c r="O216" s="243"/>
      <c r="P216" s="243"/>
      <c r="Q216" s="243"/>
      <c r="R216" s="243"/>
      <c r="S216" s="243"/>
      <c r="T216" s="24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45" t="s">
        <v>169</v>
      </c>
      <c r="AU216" s="245" t="s">
        <v>80</v>
      </c>
      <c r="AV216" s="14" t="s">
        <v>80</v>
      </c>
      <c r="AW216" s="14" t="s">
        <v>4</v>
      </c>
      <c r="AX216" s="14" t="s">
        <v>78</v>
      </c>
      <c r="AY216" s="245" t="s">
        <v>158</v>
      </c>
    </row>
    <row r="217" s="2" customFormat="1" ht="22.2" customHeight="1">
      <c r="A217" s="40"/>
      <c r="B217" s="41"/>
      <c r="C217" s="206" t="s">
        <v>285</v>
      </c>
      <c r="D217" s="206" t="s">
        <v>160</v>
      </c>
      <c r="E217" s="207" t="s">
        <v>232</v>
      </c>
      <c r="F217" s="208" t="s">
        <v>233</v>
      </c>
      <c r="G217" s="209" t="s">
        <v>234</v>
      </c>
      <c r="H217" s="210">
        <v>251.011</v>
      </c>
      <c r="I217" s="211"/>
      <c r="J217" s="212">
        <f>ROUND(I217*H217,2)</f>
        <v>0</v>
      </c>
      <c r="K217" s="208" t="s">
        <v>164</v>
      </c>
      <c r="L217" s="46"/>
      <c r="M217" s="213" t="s">
        <v>19</v>
      </c>
      <c r="N217" s="214" t="s">
        <v>41</v>
      </c>
      <c r="O217" s="86"/>
      <c r="P217" s="215">
        <f>O217*H217</f>
        <v>0</v>
      </c>
      <c r="Q217" s="215">
        <v>0</v>
      </c>
      <c r="R217" s="215">
        <f>Q217*H217</f>
        <v>0</v>
      </c>
      <c r="S217" s="215">
        <v>0</v>
      </c>
      <c r="T217" s="216">
        <f>S217*H217</f>
        <v>0</v>
      </c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R217" s="217" t="s">
        <v>165</v>
      </c>
      <c r="AT217" s="217" t="s">
        <v>160</v>
      </c>
      <c r="AU217" s="217" t="s">
        <v>80</v>
      </c>
      <c r="AY217" s="19" t="s">
        <v>158</v>
      </c>
      <c r="BE217" s="218">
        <f>IF(N217="základní",J217,0)</f>
        <v>0</v>
      </c>
      <c r="BF217" s="218">
        <f>IF(N217="snížená",J217,0)</f>
        <v>0</v>
      </c>
      <c r="BG217" s="218">
        <f>IF(N217="zákl. přenesená",J217,0)</f>
        <v>0</v>
      </c>
      <c r="BH217" s="218">
        <f>IF(N217="sníž. přenesená",J217,0)</f>
        <v>0</v>
      </c>
      <c r="BI217" s="218">
        <f>IF(N217="nulová",J217,0)</f>
        <v>0</v>
      </c>
      <c r="BJ217" s="19" t="s">
        <v>78</v>
      </c>
      <c r="BK217" s="218">
        <f>ROUND(I217*H217,2)</f>
        <v>0</v>
      </c>
      <c r="BL217" s="19" t="s">
        <v>165</v>
      </c>
      <c r="BM217" s="217" t="s">
        <v>1916</v>
      </c>
    </row>
    <row r="218" s="2" customFormat="1">
      <c r="A218" s="40"/>
      <c r="B218" s="41"/>
      <c r="C218" s="42"/>
      <c r="D218" s="219" t="s">
        <v>167</v>
      </c>
      <c r="E218" s="42"/>
      <c r="F218" s="220" t="s">
        <v>236</v>
      </c>
      <c r="G218" s="42"/>
      <c r="H218" s="42"/>
      <c r="I218" s="221"/>
      <c r="J218" s="42"/>
      <c r="K218" s="42"/>
      <c r="L218" s="46"/>
      <c r="M218" s="222"/>
      <c r="N218" s="223"/>
      <c r="O218" s="86"/>
      <c r="P218" s="86"/>
      <c r="Q218" s="86"/>
      <c r="R218" s="86"/>
      <c r="S218" s="86"/>
      <c r="T218" s="87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T218" s="19" t="s">
        <v>167</v>
      </c>
      <c r="AU218" s="19" t="s">
        <v>80</v>
      </c>
    </row>
    <row r="219" s="13" customFormat="1">
      <c r="A219" s="13"/>
      <c r="B219" s="224"/>
      <c r="C219" s="225"/>
      <c r="D219" s="226" t="s">
        <v>169</v>
      </c>
      <c r="E219" s="227" t="s">
        <v>19</v>
      </c>
      <c r="F219" s="228" t="s">
        <v>237</v>
      </c>
      <c r="G219" s="225"/>
      <c r="H219" s="227" t="s">
        <v>19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34" t="s">
        <v>169</v>
      </c>
      <c r="AU219" s="234" t="s">
        <v>80</v>
      </c>
      <c r="AV219" s="13" t="s">
        <v>78</v>
      </c>
      <c r="AW219" s="13" t="s">
        <v>171</v>
      </c>
      <c r="AX219" s="13" t="s">
        <v>70</v>
      </c>
      <c r="AY219" s="234" t="s">
        <v>158</v>
      </c>
    </row>
    <row r="220" s="14" customFormat="1">
      <c r="A220" s="14"/>
      <c r="B220" s="235"/>
      <c r="C220" s="236"/>
      <c r="D220" s="226" t="s">
        <v>169</v>
      </c>
      <c r="E220" s="237" t="s">
        <v>19</v>
      </c>
      <c r="F220" s="238" t="s">
        <v>1917</v>
      </c>
      <c r="G220" s="236"/>
      <c r="H220" s="239">
        <v>91.507199999999997</v>
      </c>
      <c r="I220" s="240"/>
      <c r="J220" s="236"/>
      <c r="K220" s="236"/>
      <c r="L220" s="241"/>
      <c r="M220" s="242"/>
      <c r="N220" s="243"/>
      <c r="O220" s="243"/>
      <c r="P220" s="243"/>
      <c r="Q220" s="243"/>
      <c r="R220" s="243"/>
      <c r="S220" s="243"/>
      <c r="T220" s="24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45" t="s">
        <v>169</v>
      </c>
      <c r="AU220" s="245" t="s">
        <v>80</v>
      </c>
      <c r="AV220" s="14" t="s">
        <v>80</v>
      </c>
      <c r="AW220" s="14" t="s">
        <v>171</v>
      </c>
      <c r="AX220" s="14" t="s">
        <v>70</v>
      </c>
      <c r="AY220" s="245" t="s">
        <v>158</v>
      </c>
    </row>
    <row r="221" s="14" customFormat="1">
      <c r="A221" s="14"/>
      <c r="B221" s="235"/>
      <c r="C221" s="236"/>
      <c r="D221" s="226" t="s">
        <v>169</v>
      </c>
      <c r="E221" s="237" t="s">
        <v>19</v>
      </c>
      <c r="F221" s="238" t="s">
        <v>1918</v>
      </c>
      <c r="G221" s="236"/>
      <c r="H221" s="239">
        <v>62.486399999999996</v>
      </c>
      <c r="I221" s="240"/>
      <c r="J221" s="236"/>
      <c r="K221" s="236"/>
      <c r="L221" s="241"/>
      <c r="M221" s="242"/>
      <c r="N221" s="243"/>
      <c r="O221" s="243"/>
      <c r="P221" s="243"/>
      <c r="Q221" s="243"/>
      <c r="R221" s="243"/>
      <c r="S221" s="243"/>
      <c r="T221" s="24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45" t="s">
        <v>169</v>
      </c>
      <c r="AU221" s="245" t="s">
        <v>80</v>
      </c>
      <c r="AV221" s="14" t="s">
        <v>80</v>
      </c>
      <c r="AW221" s="14" t="s">
        <v>171</v>
      </c>
      <c r="AX221" s="14" t="s">
        <v>70</v>
      </c>
      <c r="AY221" s="245" t="s">
        <v>158</v>
      </c>
    </row>
    <row r="222" s="14" customFormat="1">
      <c r="A222" s="14"/>
      <c r="B222" s="235"/>
      <c r="C222" s="236"/>
      <c r="D222" s="226" t="s">
        <v>169</v>
      </c>
      <c r="E222" s="237" t="s">
        <v>19</v>
      </c>
      <c r="F222" s="238" t="s">
        <v>1919</v>
      </c>
      <c r="G222" s="236"/>
      <c r="H222" s="239">
        <v>72.743400000000008</v>
      </c>
      <c r="I222" s="240"/>
      <c r="J222" s="236"/>
      <c r="K222" s="236"/>
      <c r="L222" s="241"/>
      <c r="M222" s="242"/>
      <c r="N222" s="243"/>
      <c r="O222" s="243"/>
      <c r="P222" s="243"/>
      <c r="Q222" s="243"/>
      <c r="R222" s="243"/>
      <c r="S222" s="243"/>
      <c r="T222" s="24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45" t="s">
        <v>169</v>
      </c>
      <c r="AU222" s="245" t="s">
        <v>80</v>
      </c>
      <c r="AV222" s="14" t="s">
        <v>80</v>
      </c>
      <c r="AW222" s="14" t="s">
        <v>171</v>
      </c>
      <c r="AX222" s="14" t="s">
        <v>70</v>
      </c>
      <c r="AY222" s="245" t="s">
        <v>158</v>
      </c>
    </row>
    <row r="223" s="14" customFormat="1">
      <c r="A223" s="14"/>
      <c r="B223" s="235"/>
      <c r="C223" s="236"/>
      <c r="D223" s="226" t="s">
        <v>169</v>
      </c>
      <c r="E223" s="237" t="s">
        <v>19</v>
      </c>
      <c r="F223" s="238" t="s">
        <v>1920</v>
      </c>
      <c r="G223" s="236"/>
      <c r="H223" s="239">
        <v>152.03999999999999</v>
      </c>
      <c r="I223" s="240"/>
      <c r="J223" s="236"/>
      <c r="K223" s="236"/>
      <c r="L223" s="241"/>
      <c r="M223" s="242"/>
      <c r="N223" s="243"/>
      <c r="O223" s="243"/>
      <c r="P223" s="243"/>
      <c r="Q223" s="243"/>
      <c r="R223" s="243"/>
      <c r="S223" s="243"/>
      <c r="T223" s="24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45" t="s">
        <v>169</v>
      </c>
      <c r="AU223" s="245" t="s">
        <v>80</v>
      </c>
      <c r="AV223" s="14" t="s">
        <v>80</v>
      </c>
      <c r="AW223" s="14" t="s">
        <v>171</v>
      </c>
      <c r="AX223" s="14" t="s">
        <v>70</v>
      </c>
      <c r="AY223" s="245" t="s">
        <v>158</v>
      </c>
    </row>
    <row r="224" s="14" customFormat="1">
      <c r="A224" s="14"/>
      <c r="B224" s="235"/>
      <c r="C224" s="236"/>
      <c r="D224" s="226" t="s">
        <v>169</v>
      </c>
      <c r="E224" s="237" t="s">
        <v>19</v>
      </c>
      <c r="F224" s="238" t="s">
        <v>1921</v>
      </c>
      <c r="G224" s="236"/>
      <c r="H224" s="239">
        <v>27.224999999999998</v>
      </c>
      <c r="I224" s="240"/>
      <c r="J224" s="236"/>
      <c r="K224" s="236"/>
      <c r="L224" s="241"/>
      <c r="M224" s="242"/>
      <c r="N224" s="243"/>
      <c r="O224" s="243"/>
      <c r="P224" s="243"/>
      <c r="Q224" s="243"/>
      <c r="R224" s="243"/>
      <c r="S224" s="243"/>
      <c r="T224" s="24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45" t="s">
        <v>169</v>
      </c>
      <c r="AU224" s="245" t="s">
        <v>80</v>
      </c>
      <c r="AV224" s="14" t="s">
        <v>80</v>
      </c>
      <c r="AW224" s="14" t="s">
        <v>171</v>
      </c>
      <c r="AX224" s="14" t="s">
        <v>70</v>
      </c>
      <c r="AY224" s="245" t="s">
        <v>158</v>
      </c>
    </row>
    <row r="225" s="14" customFormat="1">
      <c r="A225" s="14"/>
      <c r="B225" s="235"/>
      <c r="C225" s="236"/>
      <c r="D225" s="226" t="s">
        <v>169</v>
      </c>
      <c r="E225" s="237" t="s">
        <v>19</v>
      </c>
      <c r="F225" s="238" t="s">
        <v>1922</v>
      </c>
      <c r="G225" s="236"/>
      <c r="H225" s="239">
        <v>51.967999999999996</v>
      </c>
      <c r="I225" s="240"/>
      <c r="J225" s="236"/>
      <c r="K225" s="236"/>
      <c r="L225" s="241"/>
      <c r="M225" s="242"/>
      <c r="N225" s="243"/>
      <c r="O225" s="243"/>
      <c r="P225" s="243"/>
      <c r="Q225" s="243"/>
      <c r="R225" s="243"/>
      <c r="S225" s="243"/>
      <c r="T225" s="24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45" t="s">
        <v>169</v>
      </c>
      <c r="AU225" s="245" t="s">
        <v>80</v>
      </c>
      <c r="AV225" s="14" t="s">
        <v>80</v>
      </c>
      <c r="AW225" s="14" t="s">
        <v>171</v>
      </c>
      <c r="AX225" s="14" t="s">
        <v>70</v>
      </c>
      <c r="AY225" s="245" t="s">
        <v>158</v>
      </c>
    </row>
    <row r="226" s="14" customFormat="1">
      <c r="A226" s="14"/>
      <c r="B226" s="235"/>
      <c r="C226" s="236"/>
      <c r="D226" s="226" t="s">
        <v>169</v>
      </c>
      <c r="E226" s="237" t="s">
        <v>19</v>
      </c>
      <c r="F226" s="238" t="s">
        <v>1923</v>
      </c>
      <c r="G226" s="236"/>
      <c r="H226" s="239">
        <v>19.399799999999999</v>
      </c>
      <c r="I226" s="240"/>
      <c r="J226" s="236"/>
      <c r="K226" s="236"/>
      <c r="L226" s="241"/>
      <c r="M226" s="242"/>
      <c r="N226" s="243"/>
      <c r="O226" s="243"/>
      <c r="P226" s="243"/>
      <c r="Q226" s="243"/>
      <c r="R226" s="243"/>
      <c r="S226" s="243"/>
      <c r="T226" s="24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45" t="s">
        <v>169</v>
      </c>
      <c r="AU226" s="245" t="s">
        <v>80</v>
      </c>
      <c r="AV226" s="14" t="s">
        <v>80</v>
      </c>
      <c r="AW226" s="14" t="s">
        <v>171</v>
      </c>
      <c r="AX226" s="14" t="s">
        <v>70</v>
      </c>
      <c r="AY226" s="245" t="s">
        <v>158</v>
      </c>
    </row>
    <row r="227" s="14" customFormat="1">
      <c r="A227" s="14"/>
      <c r="B227" s="235"/>
      <c r="C227" s="236"/>
      <c r="D227" s="226" t="s">
        <v>169</v>
      </c>
      <c r="E227" s="237" t="s">
        <v>19</v>
      </c>
      <c r="F227" s="238" t="s">
        <v>1924</v>
      </c>
      <c r="G227" s="236"/>
      <c r="H227" s="239">
        <v>105.7614</v>
      </c>
      <c r="I227" s="240"/>
      <c r="J227" s="236"/>
      <c r="K227" s="236"/>
      <c r="L227" s="241"/>
      <c r="M227" s="242"/>
      <c r="N227" s="243"/>
      <c r="O227" s="243"/>
      <c r="P227" s="243"/>
      <c r="Q227" s="243"/>
      <c r="R227" s="243"/>
      <c r="S227" s="243"/>
      <c r="T227" s="24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45" t="s">
        <v>169</v>
      </c>
      <c r="AU227" s="245" t="s">
        <v>80</v>
      </c>
      <c r="AV227" s="14" t="s">
        <v>80</v>
      </c>
      <c r="AW227" s="14" t="s">
        <v>171</v>
      </c>
      <c r="AX227" s="14" t="s">
        <v>70</v>
      </c>
      <c r="AY227" s="245" t="s">
        <v>158</v>
      </c>
    </row>
    <row r="228" s="14" customFormat="1">
      <c r="A228" s="14"/>
      <c r="B228" s="235"/>
      <c r="C228" s="236"/>
      <c r="D228" s="226" t="s">
        <v>169</v>
      </c>
      <c r="E228" s="237" t="s">
        <v>19</v>
      </c>
      <c r="F228" s="238" t="s">
        <v>1925</v>
      </c>
      <c r="G228" s="236"/>
      <c r="H228" s="239">
        <v>13.384799999999999</v>
      </c>
      <c r="I228" s="240"/>
      <c r="J228" s="236"/>
      <c r="K228" s="236"/>
      <c r="L228" s="241"/>
      <c r="M228" s="242"/>
      <c r="N228" s="243"/>
      <c r="O228" s="243"/>
      <c r="P228" s="243"/>
      <c r="Q228" s="243"/>
      <c r="R228" s="243"/>
      <c r="S228" s="243"/>
      <c r="T228" s="24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45" t="s">
        <v>169</v>
      </c>
      <c r="AU228" s="245" t="s">
        <v>80</v>
      </c>
      <c r="AV228" s="14" t="s">
        <v>80</v>
      </c>
      <c r="AW228" s="14" t="s">
        <v>171</v>
      </c>
      <c r="AX228" s="14" t="s">
        <v>70</v>
      </c>
      <c r="AY228" s="245" t="s">
        <v>158</v>
      </c>
    </row>
    <row r="229" s="14" customFormat="1">
      <c r="A229" s="14"/>
      <c r="B229" s="235"/>
      <c r="C229" s="236"/>
      <c r="D229" s="226" t="s">
        <v>169</v>
      </c>
      <c r="E229" s="237" t="s">
        <v>19</v>
      </c>
      <c r="F229" s="238" t="s">
        <v>1926</v>
      </c>
      <c r="G229" s="236"/>
      <c r="H229" s="239">
        <v>131.7328</v>
      </c>
      <c r="I229" s="240"/>
      <c r="J229" s="236"/>
      <c r="K229" s="236"/>
      <c r="L229" s="241"/>
      <c r="M229" s="242"/>
      <c r="N229" s="243"/>
      <c r="O229" s="243"/>
      <c r="P229" s="243"/>
      <c r="Q229" s="243"/>
      <c r="R229" s="243"/>
      <c r="S229" s="243"/>
      <c r="T229" s="24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45" t="s">
        <v>169</v>
      </c>
      <c r="AU229" s="245" t="s">
        <v>80</v>
      </c>
      <c r="AV229" s="14" t="s">
        <v>80</v>
      </c>
      <c r="AW229" s="14" t="s">
        <v>171</v>
      </c>
      <c r="AX229" s="14" t="s">
        <v>70</v>
      </c>
      <c r="AY229" s="245" t="s">
        <v>158</v>
      </c>
    </row>
    <row r="230" s="14" customFormat="1">
      <c r="A230" s="14"/>
      <c r="B230" s="235"/>
      <c r="C230" s="236"/>
      <c r="D230" s="226" t="s">
        <v>169</v>
      </c>
      <c r="E230" s="237" t="s">
        <v>19</v>
      </c>
      <c r="F230" s="238" t="s">
        <v>1927</v>
      </c>
      <c r="G230" s="236"/>
      <c r="H230" s="239">
        <v>39.824999999999996</v>
      </c>
      <c r="I230" s="240"/>
      <c r="J230" s="236"/>
      <c r="K230" s="236"/>
      <c r="L230" s="241"/>
      <c r="M230" s="242"/>
      <c r="N230" s="243"/>
      <c r="O230" s="243"/>
      <c r="P230" s="243"/>
      <c r="Q230" s="243"/>
      <c r="R230" s="243"/>
      <c r="S230" s="243"/>
      <c r="T230" s="24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45" t="s">
        <v>169</v>
      </c>
      <c r="AU230" s="245" t="s">
        <v>80</v>
      </c>
      <c r="AV230" s="14" t="s">
        <v>80</v>
      </c>
      <c r="AW230" s="14" t="s">
        <v>171</v>
      </c>
      <c r="AX230" s="14" t="s">
        <v>70</v>
      </c>
      <c r="AY230" s="245" t="s">
        <v>158</v>
      </c>
    </row>
    <row r="231" s="14" customFormat="1">
      <c r="A231" s="14"/>
      <c r="B231" s="235"/>
      <c r="C231" s="236"/>
      <c r="D231" s="226" t="s">
        <v>169</v>
      </c>
      <c r="E231" s="237" t="s">
        <v>19</v>
      </c>
      <c r="F231" s="238" t="s">
        <v>1928</v>
      </c>
      <c r="G231" s="236"/>
      <c r="H231" s="239">
        <v>73.385999999999996</v>
      </c>
      <c r="I231" s="240"/>
      <c r="J231" s="236"/>
      <c r="K231" s="236"/>
      <c r="L231" s="241"/>
      <c r="M231" s="242"/>
      <c r="N231" s="243"/>
      <c r="O231" s="243"/>
      <c r="P231" s="243"/>
      <c r="Q231" s="243"/>
      <c r="R231" s="243"/>
      <c r="S231" s="243"/>
      <c r="T231" s="24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45" t="s">
        <v>169</v>
      </c>
      <c r="AU231" s="245" t="s">
        <v>80</v>
      </c>
      <c r="AV231" s="14" t="s">
        <v>80</v>
      </c>
      <c r="AW231" s="14" t="s">
        <v>171</v>
      </c>
      <c r="AX231" s="14" t="s">
        <v>70</v>
      </c>
      <c r="AY231" s="245" t="s">
        <v>158</v>
      </c>
    </row>
    <row r="232" s="14" customFormat="1">
      <c r="A232" s="14"/>
      <c r="B232" s="235"/>
      <c r="C232" s="236"/>
      <c r="D232" s="226" t="s">
        <v>169</v>
      </c>
      <c r="E232" s="237" t="s">
        <v>19</v>
      </c>
      <c r="F232" s="238" t="s">
        <v>1929</v>
      </c>
      <c r="G232" s="236"/>
      <c r="H232" s="239">
        <v>37.367999999999995</v>
      </c>
      <c r="I232" s="240"/>
      <c r="J232" s="236"/>
      <c r="K232" s="236"/>
      <c r="L232" s="241"/>
      <c r="M232" s="242"/>
      <c r="N232" s="243"/>
      <c r="O232" s="243"/>
      <c r="P232" s="243"/>
      <c r="Q232" s="243"/>
      <c r="R232" s="243"/>
      <c r="S232" s="243"/>
      <c r="T232" s="24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45" t="s">
        <v>169</v>
      </c>
      <c r="AU232" s="245" t="s">
        <v>80</v>
      </c>
      <c r="AV232" s="14" t="s">
        <v>80</v>
      </c>
      <c r="AW232" s="14" t="s">
        <v>171</v>
      </c>
      <c r="AX232" s="14" t="s">
        <v>70</v>
      </c>
      <c r="AY232" s="245" t="s">
        <v>158</v>
      </c>
    </row>
    <row r="233" s="14" customFormat="1">
      <c r="A233" s="14"/>
      <c r="B233" s="235"/>
      <c r="C233" s="236"/>
      <c r="D233" s="226" t="s">
        <v>169</v>
      </c>
      <c r="E233" s="237" t="s">
        <v>19</v>
      </c>
      <c r="F233" s="238" t="s">
        <v>1930</v>
      </c>
      <c r="G233" s="236"/>
      <c r="H233" s="239">
        <v>64.637999999999991</v>
      </c>
      <c r="I233" s="240"/>
      <c r="J233" s="236"/>
      <c r="K233" s="236"/>
      <c r="L233" s="241"/>
      <c r="M233" s="242"/>
      <c r="N233" s="243"/>
      <c r="O233" s="243"/>
      <c r="P233" s="243"/>
      <c r="Q233" s="243"/>
      <c r="R233" s="243"/>
      <c r="S233" s="243"/>
      <c r="T233" s="24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45" t="s">
        <v>169</v>
      </c>
      <c r="AU233" s="245" t="s">
        <v>80</v>
      </c>
      <c r="AV233" s="14" t="s">
        <v>80</v>
      </c>
      <c r="AW233" s="14" t="s">
        <v>171</v>
      </c>
      <c r="AX233" s="14" t="s">
        <v>70</v>
      </c>
      <c r="AY233" s="245" t="s">
        <v>158</v>
      </c>
    </row>
    <row r="234" s="14" customFormat="1">
      <c r="A234" s="14"/>
      <c r="B234" s="235"/>
      <c r="C234" s="236"/>
      <c r="D234" s="226" t="s">
        <v>169</v>
      </c>
      <c r="E234" s="237" t="s">
        <v>19</v>
      </c>
      <c r="F234" s="238" t="s">
        <v>1931</v>
      </c>
      <c r="G234" s="236"/>
      <c r="H234" s="239">
        <v>60.578999999999994</v>
      </c>
      <c r="I234" s="240"/>
      <c r="J234" s="236"/>
      <c r="K234" s="236"/>
      <c r="L234" s="241"/>
      <c r="M234" s="242"/>
      <c r="N234" s="243"/>
      <c r="O234" s="243"/>
      <c r="P234" s="243"/>
      <c r="Q234" s="243"/>
      <c r="R234" s="243"/>
      <c r="S234" s="243"/>
      <c r="T234" s="24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45" t="s">
        <v>169</v>
      </c>
      <c r="AU234" s="245" t="s">
        <v>80</v>
      </c>
      <c r="AV234" s="14" t="s">
        <v>80</v>
      </c>
      <c r="AW234" s="14" t="s">
        <v>171</v>
      </c>
      <c r="AX234" s="14" t="s">
        <v>70</v>
      </c>
      <c r="AY234" s="245" t="s">
        <v>158</v>
      </c>
    </row>
    <row r="235" s="14" customFormat="1">
      <c r="A235" s="14"/>
      <c r="B235" s="235"/>
      <c r="C235" s="236"/>
      <c r="D235" s="226" t="s">
        <v>169</v>
      </c>
      <c r="E235" s="236"/>
      <c r="F235" s="238" t="s">
        <v>1932</v>
      </c>
      <c r="G235" s="236"/>
      <c r="H235" s="239">
        <v>251.011</v>
      </c>
      <c r="I235" s="240"/>
      <c r="J235" s="236"/>
      <c r="K235" s="236"/>
      <c r="L235" s="241"/>
      <c r="M235" s="242"/>
      <c r="N235" s="243"/>
      <c r="O235" s="243"/>
      <c r="P235" s="243"/>
      <c r="Q235" s="243"/>
      <c r="R235" s="243"/>
      <c r="S235" s="243"/>
      <c r="T235" s="24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45" t="s">
        <v>169</v>
      </c>
      <c r="AU235" s="245" t="s">
        <v>80</v>
      </c>
      <c r="AV235" s="14" t="s">
        <v>80</v>
      </c>
      <c r="AW235" s="14" t="s">
        <v>4</v>
      </c>
      <c r="AX235" s="14" t="s">
        <v>78</v>
      </c>
      <c r="AY235" s="245" t="s">
        <v>158</v>
      </c>
    </row>
    <row r="236" s="2" customFormat="1" ht="22.2" customHeight="1">
      <c r="A236" s="40"/>
      <c r="B236" s="41"/>
      <c r="C236" s="206" t="s">
        <v>290</v>
      </c>
      <c r="D236" s="206" t="s">
        <v>160</v>
      </c>
      <c r="E236" s="207" t="s">
        <v>245</v>
      </c>
      <c r="F236" s="208" t="s">
        <v>246</v>
      </c>
      <c r="G236" s="209" t="s">
        <v>234</v>
      </c>
      <c r="H236" s="210">
        <v>401.618</v>
      </c>
      <c r="I236" s="211"/>
      <c r="J236" s="212">
        <f>ROUND(I236*H236,2)</f>
        <v>0</v>
      </c>
      <c r="K236" s="208" t="s">
        <v>164</v>
      </c>
      <c r="L236" s="46"/>
      <c r="M236" s="213" t="s">
        <v>19</v>
      </c>
      <c r="N236" s="214" t="s">
        <v>41</v>
      </c>
      <c r="O236" s="86"/>
      <c r="P236" s="215">
        <f>O236*H236</f>
        <v>0</v>
      </c>
      <c r="Q236" s="215">
        <v>0</v>
      </c>
      <c r="R236" s="215">
        <f>Q236*H236</f>
        <v>0</v>
      </c>
      <c r="S236" s="215">
        <v>0</v>
      </c>
      <c r="T236" s="216">
        <f>S236*H236</f>
        <v>0</v>
      </c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R236" s="217" t="s">
        <v>165</v>
      </c>
      <c r="AT236" s="217" t="s">
        <v>160</v>
      </c>
      <c r="AU236" s="217" t="s">
        <v>80</v>
      </c>
      <c r="AY236" s="19" t="s">
        <v>158</v>
      </c>
      <c r="BE236" s="218">
        <f>IF(N236="základní",J236,0)</f>
        <v>0</v>
      </c>
      <c r="BF236" s="218">
        <f>IF(N236="snížená",J236,0)</f>
        <v>0</v>
      </c>
      <c r="BG236" s="218">
        <f>IF(N236="zákl. přenesená",J236,0)</f>
        <v>0</v>
      </c>
      <c r="BH236" s="218">
        <f>IF(N236="sníž. přenesená",J236,0)</f>
        <v>0</v>
      </c>
      <c r="BI236" s="218">
        <f>IF(N236="nulová",J236,0)</f>
        <v>0</v>
      </c>
      <c r="BJ236" s="19" t="s">
        <v>78</v>
      </c>
      <c r="BK236" s="218">
        <f>ROUND(I236*H236,2)</f>
        <v>0</v>
      </c>
      <c r="BL236" s="19" t="s">
        <v>165</v>
      </c>
      <c r="BM236" s="217" t="s">
        <v>1933</v>
      </c>
    </row>
    <row r="237" s="2" customFormat="1">
      <c r="A237" s="40"/>
      <c r="B237" s="41"/>
      <c r="C237" s="42"/>
      <c r="D237" s="219" t="s">
        <v>167</v>
      </c>
      <c r="E237" s="42"/>
      <c r="F237" s="220" t="s">
        <v>248</v>
      </c>
      <c r="G237" s="42"/>
      <c r="H237" s="42"/>
      <c r="I237" s="221"/>
      <c r="J237" s="42"/>
      <c r="K237" s="42"/>
      <c r="L237" s="46"/>
      <c r="M237" s="222"/>
      <c r="N237" s="223"/>
      <c r="O237" s="86"/>
      <c r="P237" s="86"/>
      <c r="Q237" s="86"/>
      <c r="R237" s="86"/>
      <c r="S237" s="86"/>
      <c r="T237" s="87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T237" s="19" t="s">
        <v>167</v>
      </c>
      <c r="AU237" s="19" t="s">
        <v>80</v>
      </c>
    </row>
    <row r="238" s="13" customFormat="1">
      <c r="A238" s="13"/>
      <c r="B238" s="224"/>
      <c r="C238" s="225"/>
      <c r="D238" s="226" t="s">
        <v>169</v>
      </c>
      <c r="E238" s="227" t="s">
        <v>19</v>
      </c>
      <c r="F238" s="228" t="s">
        <v>249</v>
      </c>
      <c r="G238" s="225"/>
      <c r="H238" s="227" t="s">
        <v>19</v>
      </c>
      <c r="I238" s="229"/>
      <c r="J238" s="225"/>
      <c r="K238" s="225"/>
      <c r="L238" s="230"/>
      <c r="M238" s="231"/>
      <c r="N238" s="232"/>
      <c r="O238" s="232"/>
      <c r="P238" s="232"/>
      <c r="Q238" s="232"/>
      <c r="R238" s="232"/>
      <c r="S238" s="232"/>
      <c r="T238" s="23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34" t="s">
        <v>169</v>
      </c>
      <c r="AU238" s="234" t="s">
        <v>80</v>
      </c>
      <c r="AV238" s="13" t="s">
        <v>78</v>
      </c>
      <c r="AW238" s="13" t="s">
        <v>171</v>
      </c>
      <c r="AX238" s="13" t="s">
        <v>70</v>
      </c>
      <c r="AY238" s="234" t="s">
        <v>158</v>
      </c>
    </row>
    <row r="239" s="14" customFormat="1">
      <c r="A239" s="14"/>
      <c r="B239" s="235"/>
      <c r="C239" s="236"/>
      <c r="D239" s="226" t="s">
        <v>169</v>
      </c>
      <c r="E239" s="237" t="s">
        <v>19</v>
      </c>
      <c r="F239" s="238" t="s">
        <v>1917</v>
      </c>
      <c r="G239" s="236"/>
      <c r="H239" s="239">
        <v>91.507199999999997</v>
      </c>
      <c r="I239" s="240"/>
      <c r="J239" s="236"/>
      <c r="K239" s="236"/>
      <c r="L239" s="241"/>
      <c r="M239" s="242"/>
      <c r="N239" s="243"/>
      <c r="O239" s="243"/>
      <c r="P239" s="243"/>
      <c r="Q239" s="243"/>
      <c r="R239" s="243"/>
      <c r="S239" s="243"/>
      <c r="T239" s="24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45" t="s">
        <v>169</v>
      </c>
      <c r="AU239" s="245" t="s">
        <v>80</v>
      </c>
      <c r="AV239" s="14" t="s">
        <v>80</v>
      </c>
      <c r="AW239" s="14" t="s">
        <v>171</v>
      </c>
      <c r="AX239" s="14" t="s">
        <v>70</v>
      </c>
      <c r="AY239" s="245" t="s">
        <v>158</v>
      </c>
    </row>
    <row r="240" s="14" customFormat="1">
      <c r="A240" s="14"/>
      <c r="B240" s="235"/>
      <c r="C240" s="236"/>
      <c r="D240" s="226" t="s">
        <v>169</v>
      </c>
      <c r="E240" s="237" t="s">
        <v>19</v>
      </c>
      <c r="F240" s="238" t="s">
        <v>1918</v>
      </c>
      <c r="G240" s="236"/>
      <c r="H240" s="239">
        <v>62.486399999999996</v>
      </c>
      <c r="I240" s="240"/>
      <c r="J240" s="236"/>
      <c r="K240" s="236"/>
      <c r="L240" s="241"/>
      <c r="M240" s="242"/>
      <c r="N240" s="243"/>
      <c r="O240" s="243"/>
      <c r="P240" s="243"/>
      <c r="Q240" s="243"/>
      <c r="R240" s="243"/>
      <c r="S240" s="243"/>
      <c r="T240" s="24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45" t="s">
        <v>169</v>
      </c>
      <c r="AU240" s="245" t="s">
        <v>80</v>
      </c>
      <c r="AV240" s="14" t="s">
        <v>80</v>
      </c>
      <c r="AW240" s="14" t="s">
        <v>171</v>
      </c>
      <c r="AX240" s="14" t="s">
        <v>70</v>
      </c>
      <c r="AY240" s="245" t="s">
        <v>158</v>
      </c>
    </row>
    <row r="241" s="14" customFormat="1">
      <c r="A241" s="14"/>
      <c r="B241" s="235"/>
      <c r="C241" s="236"/>
      <c r="D241" s="226" t="s">
        <v>169</v>
      </c>
      <c r="E241" s="237" t="s">
        <v>19</v>
      </c>
      <c r="F241" s="238" t="s">
        <v>1919</v>
      </c>
      <c r="G241" s="236"/>
      <c r="H241" s="239">
        <v>72.743400000000008</v>
      </c>
      <c r="I241" s="240"/>
      <c r="J241" s="236"/>
      <c r="K241" s="236"/>
      <c r="L241" s="241"/>
      <c r="M241" s="242"/>
      <c r="N241" s="243"/>
      <c r="O241" s="243"/>
      <c r="P241" s="243"/>
      <c r="Q241" s="243"/>
      <c r="R241" s="243"/>
      <c r="S241" s="243"/>
      <c r="T241" s="24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45" t="s">
        <v>169</v>
      </c>
      <c r="AU241" s="245" t="s">
        <v>80</v>
      </c>
      <c r="AV241" s="14" t="s">
        <v>80</v>
      </c>
      <c r="AW241" s="14" t="s">
        <v>171</v>
      </c>
      <c r="AX241" s="14" t="s">
        <v>70</v>
      </c>
      <c r="AY241" s="245" t="s">
        <v>158</v>
      </c>
    </row>
    <row r="242" s="14" customFormat="1">
      <c r="A242" s="14"/>
      <c r="B242" s="235"/>
      <c r="C242" s="236"/>
      <c r="D242" s="226" t="s">
        <v>169</v>
      </c>
      <c r="E242" s="237" t="s">
        <v>19</v>
      </c>
      <c r="F242" s="238" t="s">
        <v>1920</v>
      </c>
      <c r="G242" s="236"/>
      <c r="H242" s="239">
        <v>152.03999999999999</v>
      </c>
      <c r="I242" s="240"/>
      <c r="J242" s="236"/>
      <c r="K242" s="236"/>
      <c r="L242" s="241"/>
      <c r="M242" s="242"/>
      <c r="N242" s="243"/>
      <c r="O242" s="243"/>
      <c r="P242" s="243"/>
      <c r="Q242" s="243"/>
      <c r="R242" s="243"/>
      <c r="S242" s="243"/>
      <c r="T242" s="24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45" t="s">
        <v>169</v>
      </c>
      <c r="AU242" s="245" t="s">
        <v>80</v>
      </c>
      <c r="AV242" s="14" t="s">
        <v>80</v>
      </c>
      <c r="AW242" s="14" t="s">
        <v>171</v>
      </c>
      <c r="AX242" s="14" t="s">
        <v>70</v>
      </c>
      <c r="AY242" s="245" t="s">
        <v>158</v>
      </c>
    </row>
    <row r="243" s="14" customFormat="1">
      <c r="A243" s="14"/>
      <c r="B243" s="235"/>
      <c r="C243" s="236"/>
      <c r="D243" s="226" t="s">
        <v>169</v>
      </c>
      <c r="E243" s="237" t="s">
        <v>19</v>
      </c>
      <c r="F243" s="238" t="s">
        <v>1921</v>
      </c>
      <c r="G243" s="236"/>
      <c r="H243" s="239">
        <v>27.224999999999998</v>
      </c>
      <c r="I243" s="240"/>
      <c r="J243" s="236"/>
      <c r="K243" s="236"/>
      <c r="L243" s="241"/>
      <c r="M243" s="242"/>
      <c r="N243" s="243"/>
      <c r="O243" s="243"/>
      <c r="P243" s="243"/>
      <c r="Q243" s="243"/>
      <c r="R243" s="243"/>
      <c r="S243" s="243"/>
      <c r="T243" s="24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45" t="s">
        <v>169</v>
      </c>
      <c r="AU243" s="245" t="s">
        <v>80</v>
      </c>
      <c r="AV243" s="14" t="s">
        <v>80</v>
      </c>
      <c r="AW243" s="14" t="s">
        <v>171</v>
      </c>
      <c r="AX243" s="14" t="s">
        <v>70</v>
      </c>
      <c r="AY243" s="245" t="s">
        <v>158</v>
      </c>
    </row>
    <row r="244" s="14" customFormat="1">
      <c r="A244" s="14"/>
      <c r="B244" s="235"/>
      <c r="C244" s="236"/>
      <c r="D244" s="226" t="s">
        <v>169</v>
      </c>
      <c r="E244" s="237" t="s">
        <v>19</v>
      </c>
      <c r="F244" s="238" t="s">
        <v>1922</v>
      </c>
      <c r="G244" s="236"/>
      <c r="H244" s="239">
        <v>51.967999999999996</v>
      </c>
      <c r="I244" s="240"/>
      <c r="J244" s="236"/>
      <c r="K244" s="236"/>
      <c r="L244" s="241"/>
      <c r="M244" s="242"/>
      <c r="N244" s="243"/>
      <c r="O244" s="243"/>
      <c r="P244" s="243"/>
      <c r="Q244" s="243"/>
      <c r="R244" s="243"/>
      <c r="S244" s="243"/>
      <c r="T244" s="24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45" t="s">
        <v>169</v>
      </c>
      <c r="AU244" s="245" t="s">
        <v>80</v>
      </c>
      <c r="AV244" s="14" t="s">
        <v>80</v>
      </c>
      <c r="AW244" s="14" t="s">
        <v>171</v>
      </c>
      <c r="AX244" s="14" t="s">
        <v>70</v>
      </c>
      <c r="AY244" s="245" t="s">
        <v>158</v>
      </c>
    </row>
    <row r="245" s="14" customFormat="1">
      <c r="A245" s="14"/>
      <c r="B245" s="235"/>
      <c r="C245" s="236"/>
      <c r="D245" s="226" t="s">
        <v>169</v>
      </c>
      <c r="E245" s="237" t="s">
        <v>19</v>
      </c>
      <c r="F245" s="238" t="s">
        <v>1923</v>
      </c>
      <c r="G245" s="236"/>
      <c r="H245" s="239">
        <v>19.399799999999999</v>
      </c>
      <c r="I245" s="240"/>
      <c r="J245" s="236"/>
      <c r="K245" s="236"/>
      <c r="L245" s="241"/>
      <c r="M245" s="242"/>
      <c r="N245" s="243"/>
      <c r="O245" s="243"/>
      <c r="P245" s="243"/>
      <c r="Q245" s="243"/>
      <c r="R245" s="243"/>
      <c r="S245" s="243"/>
      <c r="T245" s="24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45" t="s">
        <v>169</v>
      </c>
      <c r="AU245" s="245" t="s">
        <v>80</v>
      </c>
      <c r="AV245" s="14" t="s">
        <v>80</v>
      </c>
      <c r="AW245" s="14" t="s">
        <v>171</v>
      </c>
      <c r="AX245" s="14" t="s">
        <v>70</v>
      </c>
      <c r="AY245" s="245" t="s">
        <v>158</v>
      </c>
    </row>
    <row r="246" s="14" customFormat="1">
      <c r="A246" s="14"/>
      <c r="B246" s="235"/>
      <c r="C246" s="236"/>
      <c r="D246" s="226" t="s">
        <v>169</v>
      </c>
      <c r="E246" s="237" t="s">
        <v>19</v>
      </c>
      <c r="F246" s="238" t="s">
        <v>1924</v>
      </c>
      <c r="G246" s="236"/>
      <c r="H246" s="239">
        <v>105.7614</v>
      </c>
      <c r="I246" s="240"/>
      <c r="J246" s="236"/>
      <c r="K246" s="236"/>
      <c r="L246" s="241"/>
      <c r="M246" s="242"/>
      <c r="N246" s="243"/>
      <c r="O246" s="243"/>
      <c r="P246" s="243"/>
      <c r="Q246" s="243"/>
      <c r="R246" s="243"/>
      <c r="S246" s="243"/>
      <c r="T246" s="24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45" t="s">
        <v>169</v>
      </c>
      <c r="AU246" s="245" t="s">
        <v>80</v>
      </c>
      <c r="AV246" s="14" t="s">
        <v>80</v>
      </c>
      <c r="AW246" s="14" t="s">
        <v>171</v>
      </c>
      <c r="AX246" s="14" t="s">
        <v>70</v>
      </c>
      <c r="AY246" s="245" t="s">
        <v>158</v>
      </c>
    </row>
    <row r="247" s="14" customFormat="1">
      <c r="A247" s="14"/>
      <c r="B247" s="235"/>
      <c r="C247" s="236"/>
      <c r="D247" s="226" t="s">
        <v>169</v>
      </c>
      <c r="E247" s="237" t="s">
        <v>19</v>
      </c>
      <c r="F247" s="238" t="s">
        <v>1925</v>
      </c>
      <c r="G247" s="236"/>
      <c r="H247" s="239">
        <v>13.384799999999999</v>
      </c>
      <c r="I247" s="240"/>
      <c r="J247" s="236"/>
      <c r="K247" s="236"/>
      <c r="L247" s="241"/>
      <c r="M247" s="242"/>
      <c r="N247" s="243"/>
      <c r="O247" s="243"/>
      <c r="P247" s="243"/>
      <c r="Q247" s="243"/>
      <c r="R247" s="243"/>
      <c r="S247" s="243"/>
      <c r="T247" s="24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45" t="s">
        <v>169</v>
      </c>
      <c r="AU247" s="245" t="s">
        <v>80</v>
      </c>
      <c r="AV247" s="14" t="s">
        <v>80</v>
      </c>
      <c r="AW247" s="14" t="s">
        <v>171</v>
      </c>
      <c r="AX247" s="14" t="s">
        <v>70</v>
      </c>
      <c r="AY247" s="245" t="s">
        <v>158</v>
      </c>
    </row>
    <row r="248" s="14" customFormat="1">
      <c r="A248" s="14"/>
      <c r="B248" s="235"/>
      <c r="C248" s="236"/>
      <c r="D248" s="226" t="s">
        <v>169</v>
      </c>
      <c r="E248" s="237" t="s">
        <v>19</v>
      </c>
      <c r="F248" s="238" t="s">
        <v>1926</v>
      </c>
      <c r="G248" s="236"/>
      <c r="H248" s="239">
        <v>131.7328</v>
      </c>
      <c r="I248" s="240"/>
      <c r="J248" s="236"/>
      <c r="K248" s="236"/>
      <c r="L248" s="241"/>
      <c r="M248" s="242"/>
      <c r="N248" s="243"/>
      <c r="O248" s="243"/>
      <c r="P248" s="243"/>
      <c r="Q248" s="243"/>
      <c r="R248" s="243"/>
      <c r="S248" s="243"/>
      <c r="T248" s="24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45" t="s">
        <v>169</v>
      </c>
      <c r="AU248" s="245" t="s">
        <v>80</v>
      </c>
      <c r="AV248" s="14" t="s">
        <v>80</v>
      </c>
      <c r="AW248" s="14" t="s">
        <v>171</v>
      </c>
      <c r="AX248" s="14" t="s">
        <v>70</v>
      </c>
      <c r="AY248" s="245" t="s">
        <v>158</v>
      </c>
    </row>
    <row r="249" s="14" customFormat="1">
      <c r="A249" s="14"/>
      <c r="B249" s="235"/>
      <c r="C249" s="236"/>
      <c r="D249" s="226" t="s">
        <v>169</v>
      </c>
      <c r="E249" s="237" t="s">
        <v>19</v>
      </c>
      <c r="F249" s="238" t="s">
        <v>1927</v>
      </c>
      <c r="G249" s="236"/>
      <c r="H249" s="239">
        <v>39.824999999999996</v>
      </c>
      <c r="I249" s="240"/>
      <c r="J249" s="236"/>
      <c r="K249" s="236"/>
      <c r="L249" s="241"/>
      <c r="M249" s="242"/>
      <c r="N249" s="243"/>
      <c r="O249" s="243"/>
      <c r="P249" s="243"/>
      <c r="Q249" s="243"/>
      <c r="R249" s="243"/>
      <c r="S249" s="243"/>
      <c r="T249" s="24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45" t="s">
        <v>169</v>
      </c>
      <c r="AU249" s="245" t="s">
        <v>80</v>
      </c>
      <c r="AV249" s="14" t="s">
        <v>80</v>
      </c>
      <c r="AW249" s="14" t="s">
        <v>171</v>
      </c>
      <c r="AX249" s="14" t="s">
        <v>70</v>
      </c>
      <c r="AY249" s="245" t="s">
        <v>158</v>
      </c>
    </row>
    <row r="250" s="14" customFormat="1">
      <c r="A250" s="14"/>
      <c r="B250" s="235"/>
      <c r="C250" s="236"/>
      <c r="D250" s="226" t="s">
        <v>169</v>
      </c>
      <c r="E250" s="237" t="s">
        <v>19</v>
      </c>
      <c r="F250" s="238" t="s">
        <v>1928</v>
      </c>
      <c r="G250" s="236"/>
      <c r="H250" s="239">
        <v>73.385999999999996</v>
      </c>
      <c r="I250" s="240"/>
      <c r="J250" s="236"/>
      <c r="K250" s="236"/>
      <c r="L250" s="241"/>
      <c r="M250" s="242"/>
      <c r="N250" s="243"/>
      <c r="O250" s="243"/>
      <c r="P250" s="243"/>
      <c r="Q250" s="243"/>
      <c r="R250" s="243"/>
      <c r="S250" s="243"/>
      <c r="T250" s="24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45" t="s">
        <v>169</v>
      </c>
      <c r="AU250" s="245" t="s">
        <v>80</v>
      </c>
      <c r="AV250" s="14" t="s">
        <v>80</v>
      </c>
      <c r="AW250" s="14" t="s">
        <v>171</v>
      </c>
      <c r="AX250" s="14" t="s">
        <v>70</v>
      </c>
      <c r="AY250" s="245" t="s">
        <v>158</v>
      </c>
    </row>
    <row r="251" s="14" customFormat="1">
      <c r="A251" s="14"/>
      <c r="B251" s="235"/>
      <c r="C251" s="236"/>
      <c r="D251" s="226" t="s">
        <v>169</v>
      </c>
      <c r="E251" s="237" t="s">
        <v>19</v>
      </c>
      <c r="F251" s="238" t="s">
        <v>1929</v>
      </c>
      <c r="G251" s="236"/>
      <c r="H251" s="239">
        <v>37.367999999999995</v>
      </c>
      <c r="I251" s="240"/>
      <c r="J251" s="236"/>
      <c r="K251" s="236"/>
      <c r="L251" s="241"/>
      <c r="M251" s="242"/>
      <c r="N251" s="243"/>
      <c r="O251" s="243"/>
      <c r="P251" s="243"/>
      <c r="Q251" s="243"/>
      <c r="R251" s="243"/>
      <c r="S251" s="243"/>
      <c r="T251" s="24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45" t="s">
        <v>169</v>
      </c>
      <c r="AU251" s="245" t="s">
        <v>80</v>
      </c>
      <c r="AV251" s="14" t="s">
        <v>80</v>
      </c>
      <c r="AW251" s="14" t="s">
        <v>171</v>
      </c>
      <c r="AX251" s="14" t="s">
        <v>70</v>
      </c>
      <c r="AY251" s="245" t="s">
        <v>158</v>
      </c>
    </row>
    <row r="252" s="14" customFormat="1">
      <c r="A252" s="14"/>
      <c r="B252" s="235"/>
      <c r="C252" s="236"/>
      <c r="D252" s="226" t="s">
        <v>169</v>
      </c>
      <c r="E252" s="237" t="s">
        <v>19</v>
      </c>
      <c r="F252" s="238" t="s">
        <v>1930</v>
      </c>
      <c r="G252" s="236"/>
      <c r="H252" s="239">
        <v>64.637999999999991</v>
      </c>
      <c r="I252" s="240"/>
      <c r="J252" s="236"/>
      <c r="K252" s="236"/>
      <c r="L252" s="241"/>
      <c r="M252" s="242"/>
      <c r="N252" s="243"/>
      <c r="O252" s="243"/>
      <c r="P252" s="243"/>
      <c r="Q252" s="243"/>
      <c r="R252" s="243"/>
      <c r="S252" s="243"/>
      <c r="T252" s="24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45" t="s">
        <v>169</v>
      </c>
      <c r="AU252" s="245" t="s">
        <v>80</v>
      </c>
      <c r="AV252" s="14" t="s">
        <v>80</v>
      </c>
      <c r="AW252" s="14" t="s">
        <v>171</v>
      </c>
      <c r="AX252" s="14" t="s">
        <v>70</v>
      </c>
      <c r="AY252" s="245" t="s">
        <v>158</v>
      </c>
    </row>
    <row r="253" s="14" customFormat="1">
      <c r="A253" s="14"/>
      <c r="B253" s="235"/>
      <c r="C253" s="236"/>
      <c r="D253" s="226" t="s">
        <v>169</v>
      </c>
      <c r="E253" s="237" t="s">
        <v>19</v>
      </c>
      <c r="F253" s="238" t="s">
        <v>1931</v>
      </c>
      <c r="G253" s="236"/>
      <c r="H253" s="239">
        <v>60.578999999999994</v>
      </c>
      <c r="I253" s="240"/>
      <c r="J253" s="236"/>
      <c r="K253" s="236"/>
      <c r="L253" s="241"/>
      <c r="M253" s="242"/>
      <c r="N253" s="243"/>
      <c r="O253" s="243"/>
      <c r="P253" s="243"/>
      <c r="Q253" s="243"/>
      <c r="R253" s="243"/>
      <c r="S253" s="243"/>
      <c r="T253" s="24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45" t="s">
        <v>169</v>
      </c>
      <c r="AU253" s="245" t="s">
        <v>80</v>
      </c>
      <c r="AV253" s="14" t="s">
        <v>80</v>
      </c>
      <c r="AW253" s="14" t="s">
        <v>171</v>
      </c>
      <c r="AX253" s="14" t="s">
        <v>70</v>
      </c>
      <c r="AY253" s="245" t="s">
        <v>158</v>
      </c>
    </row>
    <row r="254" s="14" customFormat="1">
      <c r="A254" s="14"/>
      <c r="B254" s="235"/>
      <c r="C254" s="236"/>
      <c r="D254" s="226" t="s">
        <v>169</v>
      </c>
      <c r="E254" s="236"/>
      <c r="F254" s="238" t="s">
        <v>1934</v>
      </c>
      <c r="G254" s="236"/>
      <c r="H254" s="239">
        <v>401.618</v>
      </c>
      <c r="I254" s="240"/>
      <c r="J254" s="236"/>
      <c r="K254" s="236"/>
      <c r="L254" s="241"/>
      <c r="M254" s="242"/>
      <c r="N254" s="243"/>
      <c r="O254" s="243"/>
      <c r="P254" s="243"/>
      <c r="Q254" s="243"/>
      <c r="R254" s="243"/>
      <c r="S254" s="243"/>
      <c r="T254" s="24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45" t="s">
        <v>169</v>
      </c>
      <c r="AU254" s="245" t="s">
        <v>80</v>
      </c>
      <c r="AV254" s="14" t="s">
        <v>80</v>
      </c>
      <c r="AW254" s="14" t="s">
        <v>4</v>
      </c>
      <c r="AX254" s="14" t="s">
        <v>78</v>
      </c>
      <c r="AY254" s="245" t="s">
        <v>158</v>
      </c>
    </row>
    <row r="255" s="2" customFormat="1" ht="22.2" customHeight="1">
      <c r="A255" s="40"/>
      <c r="B255" s="41"/>
      <c r="C255" s="206" t="s">
        <v>299</v>
      </c>
      <c r="D255" s="206" t="s">
        <v>160</v>
      </c>
      <c r="E255" s="207" t="s">
        <v>251</v>
      </c>
      <c r="F255" s="208" t="s">
        <v>252</v>
      </c>
      <c r="G255" s="209" t="s">
        <v>234</v>
      </c>
      <c r="H255" s="210">
        <v>301.214</v>
      </c>
      <c r="I255" s="211"/>
      <c r="J255" s="212">
        <f>ROUND(I255*H255,2)</f>
        <v>0</v>
      </c>
      <c r="K255" s="208" t="s">
        <v>164</v>
      </c>
      <c r="L255" s="46"/>
      <c r="M255" s="213" t="s">
        <v>19</v>
      </c>
      <c r="N255" s="214" t="s">
        <v>41</v>
      </c>
      <c r="O255" s="86"/>
      <c r="P255" s="215">
        <f>O255*H255</f>
        <v>0</v>
      </c>
      <c r="Q255" s="215">
        <v>0</v>
      </c>
      <c r="R255" s="215">
        <f>Q255*H255</f>
        <v>0</v>
      </c>
      <c r="S255" s="215">
        <v>0</v>
      </c>
      <c r="T255" s="216">
        <f>S255*H255</f>
        <v>0</v>
      </c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R255" s="217" t="s">
        <v>165</v>
      </c>
      <c r="AT255" s="217" t="s">
        <v>160</v>
      </c>
      <c r="AU255" s="217" t="s">
        <v>80</v>
      </c>
      <c r="AY255" s="19" t="s">
        <v>158</v>
      </c>
      <c r="BE255" s="218">
        <f>IF(N255="základní",J255,0)</f>
        <v>0</v>
      </c>
      <c r="BF255" s="218">
        <f>IF(N255="snížená",J255,0)</f>
        <v>0</v>
      </c>
      <c r="BG255" s="218">
        <f>IF(N255="zákl. přenesená",J255,0)</f>
        <v>0</v>
      </c>
      <c r="BH255" s="218">
        <f>IF(N255="sníž. přenesená",J255,0)</f>
        <v>0</v>
      </c>
      <c r="BI255" s="218">
        <f>IF(N255="nulová",J255,0)</f>
        <v>0</v>
      </c>
      <c r="BJ255" s="19" t="s">
        <v>78</v>
      </c>
      <c r="BK255" s="218">
        <f>ROUND(I255*H255,2)</f>
        <v>0</v>
      </c>
      <c r="BL255" s="19" t="s">
        <v>165</v>
      </c>
      <c r="BM255" s="217" t="s">
        <v>1935</v>
      </c>
    </row>
    <row r="256" s="2" customFormat="1">
      <c r="A256" s="40"/>
      <c r="B256" s="41"/>
      <c r="C256" s="42"/>
      <c r="D256" s="219" t="s">
        <v>167</v>
      </c>
      <c r="E256" s="42"/>
      <c r="F256" s="220" t="s">
        <v>254</v>
      </c>
      <c r="G256" s="42"/>
      <c r="H256" s="42"/>
      <c r="I256" s="221"/>
      <c r="J256" s="42"/>
      <c r="K256" s="42"/>
      <c r="L256" s="46"/>
      <c r="M256" s="222"/>
      <c r="N256" s="223"/>
      <c r="O256" s="86"/>
      <c r="P256" s="86"/>
      <c r="Q256" s="86"/>
      <c r="R256" s="86"/>
      <c r="S256" s="86"/>
      <c r="T256" s="87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T256" s="19" t="s">
        <v>167</v>
      </c>
      <c r="AU256" s="19" t="s">
        <v>80</v>
      </c>
    </row>
    <row r="257" s="13" customFormat="1">
      <c r="A257" s="13"/>
      <c r="B257" s="224"/>
      <c r="C257" s="225"/>
      <c r="D257" s="226" t="s">
        <v>169</v>
      </c>
      <c r="E257" s="227" t="s">
        <v>19</v>
      </c>
      <c r="F257" s="228" t="s">
        <v>255</v>
      </c>
      <c r="G257" s="225"/>
      <c r="H257" s="227" t="s">
        <v>19</v>
      </c>
      <c r="I257" s="229"/>
      <c r="J257" s="225"/>
      <c r="K257" s="225"/>
      <c r="L257" s="230"/>
      <c r="M257" s="231"/>
      <c r="N257" s="232"/>
      <c r="O257" s="232"/>
      <c r="P257" s="232"/>
      <c r="Q257" s="232"/>
      <c r="R257" s="232"/>
      <c r="S257" s="232"/>
      <c r="T257" s="23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34" t="s">
        <v>169</v>
      </c>
      <c r="AU257" s="234" t="s">
        <v>80</v>
      </c>
      <c r="AV257" s="13" t="s">
        <v>78</v>
      </c>
      <c r="AW257" s="13" t="s">
        <v>171</v>
      </c>
      <c r="AX257" s="13" t="s">
        <v>70</v>
      </c>
      <c r="AY257" s="234" t="s">
        <v>158</v>
      </c>
    </row>
    <row r="258" s="14" customFormat="1">
      <c r="A258" s="14"/>
      <c r="B258" s="235"/>
      <c r="C258" s="236"/>
      <c r="D258" s="226" t="s">
        <v>169</v>
      </c>
      <c r="E258" s="237" t="s">
        <v>19</v>
      </c>
      <c r="F258" s="238" t="s">
        <v>1917</v>
      </c>
      <c r="G258" s="236"/>
      <c r="H258" s="239">
        <v>91.507199999999997</v>
      </c>
      <c r="I258" s="240"/>
      <c r="J258" s="236"/>
      <c r="K258" s="236"/>
      <c r="L258" s="241"/>
      <c r="M258" s="242"/>
      <c r="N258" s="243"/>
      <c r="O258" s="243"/>
      <c r="P258" s="243"/>
      <c r="Q258" s="243"/>
      <c r="R258" s="243"/>
      <c r="S258" s="243"/>
      <c r="T258" s="24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45" t="s">
        <v>169</v>
      </c>
      <c r="AU258" s="245" t="s">
        <v>80</v>
      </c>
      <c r="AV258" s="14" t="s">
        <v>80</v>
      </c>
      <c r="AW258" s="14" t="s">
        <v>171</v>
      </c>
      <c r="AX258" s="14" t="s">
        <v>70</v>
      </c>
      <c r="AY258" s="245" t="s">
        <v>158</v>
      </c>
    </row>
    <row r="259" s="14" customFormat="1">
      <c r="A259" s="14"/>
      <c r="B259" s="235"/>
      <c r="C259" s="236"/>
      <c r="D259" s="226" t="s">
        <v>169</v>
      </c>
      <c r="E259" s="237" t="s">
        <v>19</v>
      </c>
      <c r="F259" s="238" t="s">
        <v>1918</v>
      </c>
      <c r="G259" s="236"/>
      <c r="H259" s="239">
        <v>62.486399999999996</v>
      </c>
      <c r="I259" s="240"/>
      <c r="J259" s="236"/>
      <c r="K259" s="236"/>
      <c r="L259" s="241"/>
      <c r="M259" s="242"/>
      <c r="N259" s="243"/>
      <c r="O259" s="243"/>
      <c r="P259" s="243"/>
      <c r="Q259" s="243"/>
      <c r="R259" s="243"/>
      <c r="S259" s="243"/>
      <c r="T259" s="24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45" t="s">
        <v>169</v>
      </c>
      <c r="AU259" s="245" t="s">
        <v>80</v>
      </c>
      <c r="AV259" s="14" t="s">
        <v>80</v>
      </c>
      <c r="AW259" s="14" t="s">
        <v>171</v>
      </c>
      <c r="AX259" s="14" t="s">
        <v>70</v>
      </c>
      <c r="AY259" s="245" t="s">
        <v>158</v>
      </c>
    </row>
    <row r="260" s="14" customFormat="1">
      <c r="A260" s="14"/>
      <c r="B260" s="235"/>
      <c r="C260" s="236"/>
      <c r="D260" s="226" t="s">
        <v>169</v>
      </c>
      <c r="E260" s="237" t="s">
        <v>19</v>
      </c>
      <c r="F260" s="238" t="s">
        <v>1919</v>
      </c>
      <c r="G260" s="236"/>
      <c r="H260" s="239">
        <v>72.743400000000008</v>
      </c>
      <c r="I260" s="240"/>
      <c r="J260" s="236"/>
      <c r="K260" s="236"/>
      <c r="L260" s="241"/>
      <c r="M260" s="242"/>
      <c r="N260" s="243"/>
      <c r="O260" s="243"/>
      <c r="P260" s="243"/>
      <c r="Q260" s="243"/>
      <c r="R260" s="243"/>
      <c r="S260" s="243"/>
      <c r="T260" s="24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45" t="s">
        <v>169</v>
      </c>
      <c r="AU260" s="245" t="s">
        <v>80</v>
      </c>
      <c r="AV260" s="14" t="s">
        <v>80</v>
      </c>
      <c r="AW260" s="14" t="s">
        <v>171</v>
      </c>
      <c r="AX260" s="14" t="s">
        <v>70</v>
      </c>
      <c r="AY260" s="245" t="s">
        <v>158</v>
      </c>
    </row>
    <row r="261" s="14" customFormat="1">
      <c r="A261" s="14"/>
      <c r="B261" s="235"/>
      <c r="C261" s="236"/>
      <c r="D261" s="226" t="s">
        <v>169</v>
      </c>
      <c r="E261" s="237" t="s">
        <v>19</v>
      </c>
      <c r="F261" s="238" t="s">
        <v>1920</v>
      </c>
      <c r="G261" s="236"/>
      <c r="H261" s="239">
        <v>152.03999999999999</v>
      </c>
      <c r="I261" s="240"/>
      <c r="J261" s="236"/>
      <c r="K261" s="236"/>
      <c r="L261" s="241"/>
      <c r="M261" s="242"/>
      <c r="N261" s="243"/>
      <c r="O261" s="243"/>
      <c r="P261" s="243"/>
      <c r="Q261" s="243"/>
      <c r="R261" s="243"/>
      <c r="S261" s="243"/>
      <c r="T261" s="24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45" t="s">
        <v>169</v>
      </c>
      <c r="AU261" s="245" t="s">
        <v>80</v>
      </c>
      <c r="AV261" s="14" t="s">
        <v>80</v>
      </c>
      <c r="AW261" s="14" t="s">
        <v>171</v>
      </c>
      <c r="AX261" s="14" t="s">
        <v>70</v>
      </c>
      <c r="AY261" s="245" t="s">
        <v>158</v>
      </c>
    </row>
    <row r="262" s="14" customFormat="1">
      <c r="A262" s="14"/>
      <c r="B262" s="235"/>
      <c r="C262" s="236"/>
      <c r="D262" s="226" t="s">
        <v>169</v>
      </c>
      <c r="E262" s="237" t="s">
        <v>19</v>
      </c>
      <c r="F262" s="238" t="s">
        <v>1921</v>
      </c>
      <c r="G262" s="236"/>
      <c r="H262" s="239">
        <v>27.224999999999998</v>
      </c>
      <c r="I262" s="240"/>
      <c r="J262" s="236"/>
      <c r="K262" s="236"/>
      <c r="L262" s="241"/>
      <c r="M262" s="242"/>
      <c r="N262" s="243"/>
      <c r="O262" s="243"/>
      <c r="P262" s="243"/>
      <c r="Q262" s="243"/>
      <c r="R262" s="243"/>
      <c r="S262" s="243"/>
      <c r="T262" s="24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45" t="s">
        <v>169</v>
      </c>
      <c r="AU262" s="245" t="s">
        <v>80</v>
      </c>
      <c r="AV262" s="14" t="s">
        <v>80</v>
      </c>
      <c r="AW262" s="14" t="s">
        <v>171</v>
      </c>
      <c r="AX262" s="14" t="s">
        <v>70</v>
      </c>
      <c r="AY262" s="245" t="s">
        <v>158</v>
      </c>
    </row>
    <row r="263" s="14" customFormat="1">
      <c r="A263" s="14"/>
      <c r="B263" s="235"/>
      <c r="C263" s="236"/>
      <c r="D263" s="226" t="s">
        <v>169</v>
      </c>
      <c r="E263" s="237" t="s">
        <v>19</v>
      </c>
      <c r="F263" s="238" t="s">
        <v>1922</v>
      </c>
      <c r="G263" s="236"/>
      <c r="H263" s="239">
        <v>51.967999999999996</v>
      </c>
      <c r="I263" s="240"/>
      <c r="J263" s="236"/>
      <c r="K263" s="236"/>
      <c r="L263" s="241"/>
      <c r="M263" s="242"/>
      <c r="N263" s="243"/>
      <c r="O263" s="243"/>
      <c r="P263" s="243"/>
      <c r="Q263" s="243"/>
      <c r="R263" s="243"/>
      <c r="S263" s="243"/>
      <c r="T263" s="24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45" t="s">
        <v>169</v>
      </c>
      <c r="AU263" s="245" t="s">
        <v>80</v>
      </c>
      <c r="AV263" s="14" t="s">
        <v>80</v>
      </c>
      <c r="AW263" s="14" t="s">
        <v>171</v>
      </c>
      <c r="AX263" s="14" t="s">
        <v>70</v>
      </c>
      <c r="AY263" s="245" t="s">
        <v>158</v>
      </c>
    </row>
    <row r="264" s="14" customFormat="1">
      <c r="A264" s="14"/>
      <c r="B264" s="235"/>
      <c r="C264" s="236"/>
      <c r="D264" s="226" t="s">
        <v>169</v>
      </c>
      <c r="E264" s="237" t="s">
        <v>19</v>
      </c>
      <c r="F264" s="238" t="s">
        <v>1923</v>
      </c>
      <c r="G264" s="236"/>
      <c r="H264" s="239">
        <v>19.399799999999999</v>
      </c>
      <c r="I264" s="240"/>
      <c r="J264" s="236"/>
      <c r="K264" s="236"/>
      <c r="L264" s="241"/>
      <c r="M264" s="242"/>
      <c r="N264" s="243"/>
      <c r="O264" s="243"/>
      <c r="P264" s="243"/>
      <c r="Q264" s="243"/>
      <c r="R264" s="243"/>
      <c r="S264" s="243"/>
      <c r="T264" s="24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45" t="s">
        <v>169</v>
      </c>
      <c r="AU264" s="245" t="s">
        <v>80</v>
      </c>
      <c r="AV264" s="14" t="s">
        <v>80</v>
      </c>
      <c r="AW264" s="14" t="s">
        <v>171</v>
      </c>
      <c r="AX264" s="14" t="s">
        <v>70</v>
      </c>
      <c r="AY264" s="245" t="s">
        <v>158</v>
      </c>
    </row>
    <row r="265" s="14" customFormat="1">
      <c r="A265" s="14"/>
      <c r="B265" s="235"/>
      <c r="C265" s="236"/>
      <c r="D265" s="226" t="s">
        <v>169</v>
      </c>
      <c r="E265" s="237" t="s">
        <v>19</v>
      </c>
      <c r="F265" s="238" t="s">
        <v>1924</v>
      </c>
      <c r="G265" s="236"/>
      <c r="H265" s="239">
        <v>105.7614</v>
      </c>
      <c r="I265" s="240"/>
      <c r="J265" s="236"/>
      <c r="K265" s="236"/>
      <c r="L265" s="241"/>
      <c r="M265" s="242"/>
      <c r="N265" s="243"/>
      <c r="O265" s="243"/>
      <c r="P265" s="243"/>
      <c r="Q265" s="243"/>
      <c r="R265" s="243"/>
      <c r="S265" s="243"/>
      <c r="T265" s="24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45" t="s">
        <v>169</v>
      </c>
      <c r="AU265" s="245" t="s">
        <v>80</v>
      </c>
      <c r="AV265" s="14" t="s">
        <v>80</v>
      </c>
      <c r="AW265" s="14" t="s">
        <v>171</v>
      </c>
      <c r="AX265" s="14" t="s">
        <v>70</v>
      </c>
      <c r="AY265" s="245" t="s">
        <v>158</v>
      </c>
    </row>
    <row r="266" s="14" customFormat="1">
      <c r="A266" s="14"/>
      <c r="B266" s="235"/>
      <c r="C266" s="236"/>
      <c r="D266" s="226" t="s">
        <v>169</v>
      </c>
      <c r="E266" s="237" t="s">
        <v>19</v>
      </c>
      <c r="F266" s="238" t="s">
        <v>1925</v>
      </c>
      <c r="G266" s="236"/>
      <c r="H266" s="239">
        <v>13.384799999999999</v>
      </c>
      <c r="I266" s="240"/>
      <c r="J266" s="236"/>
      <c r="K266" s="236"/>
      <c r="L266" s="241"/>
      <c r="M266" s="242"/>
      <c r="N266" s="243"/>
      <c r="O266" s="243"/>
      <c r="P266" s="243"/>
      <c r="Q266" s="243"/>
      <c r="R266" s="243"/>
      <c r="S266" s="243"/>
      <c r="T266" s="24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45" t="s">
        <v>169</v>
      </c>
      <c r="AU266" s="245" t="s">
        <v>80</v>
      </c>
      <c r="AV266" s="14" t="s">
        <v>80</v>
      </c>
      <c r="AW266" s="14" t="s">
        <v>171</v>
      </c>
      <c r="AX266" s="14" t="s">
        <v>70</v>
      </c>
      <c r="AY266" s="245" t="s">
        <v>158</v>
      </c>
    </row>
    <row r="267" s="14" customFormat="1">
      <c r="A267" s="14"/>
      <c r="B267" s="235"/>
      <c r="C267" s="236"/>
      <c r="D267" s="226" t="s">
        <v>169</v>
      </c>
      <c r="E267" s="237" t="s">
        <v>19</v>
      </c>
      <c r="F267" s="238" t="s">
        <v>1926</v>
      </c>
      <c r="G267" s="236"/>
      <c r="H267" s="239">
        <v>131.7328</v>
      </c>
      <c r="I267" s="240"/>
      <c r="J267" s="236"/>
      <c r="K267" s="236"/>
      <c r="L267" s="241"/>
      <c r="M267" s="242"/>
      <c r="N267" s="243"/>
      <c r="O267" s="243"/>
      <c r="P267" s="243"/>
      <c r="Q267" s="243"/>
      <c r="R267" s="243"/>
      <c r="S267" s="243"/>
      <c r="T267" s="24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45" t="s">
        <v>169</v>
      </c>
      <c r="AU267" s="245" t="s">
        <v>80</v>
      </c>
      <c r="AV267" s="14" t="s">
        <v>80</v>
      </c>
      <c r="AW267" s="14" t="s">
        <v>171</v>
      </c>
      <c r="AX267" s="14" t="s">
        <v>70</v>
      </c>
      <c r="AY267" s="245" t="s">
        <v>158</v>
      </c>
    </row>
    <row r="268" s="14" customFormat="1">
      <c r="A268" s="14"/>
      <c r="B268" s="235"/>
      <c r="C268" s="236"/>
      <c r="D268" s="226" t="s">
        <v>169</v>
      </c>
      <c r="E268" s="237" t="s">
        <v>19</v>
      </c>
      <c r="F268" s="238" t="s">
        <v>1927</v>
      </c>
      <c r="G268" s="236"/>
      <c r="H268" s="239">
        <v>39.824999999999996</v>
      </c>
      <c r="I268" s="240"/>
      <c r="J268" s="236"/>
      <c r="K268" s="236"/>
      <c r="L268" s="241"/>
      <c r="M268" s="242"/>
      <c r="N268" s="243"/>
      <c r="O268" s="243"/>
      <c r="P268" s="243"/>
      <c r="Q268" s="243"/>
      <c r="R268" s="243"/>
      <c r="S268" s="243"/>
      <c r="T268" s="24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45" t="s">
        <v>169</v>
      </c>
      <c r="AU268" s="245" t="s">
        <v>80</v>
      </c>
      <c r="AV268" s="14" t="s">
        <v>80</v>
      </c>
      <c r="AW268" s="14" t="s">
        <v>171</v>
      </c>
      <c r="AX268" s="14" t="s">
        <v>70</v>
      </c>
      <c r="AY268" s="245" t="s">
        <v>158</v>
      </c>
    </row>
    <row r="269" s="14" customFormat="1">
      <c r="A269" s="14"/>
      <c r="B269" s="235"/>
      <c r="C269" s="236"/>
      <c r="D269" s="226" t="s">
        <v>169</v>
      </c>
      <c r="E269" s="237" t="s">
        <v>19</v>
      </c>
      <c r="F269" s="238" t="s">
        <v>1928</v>
      </c>
      <c r="G269" s="236"/>
      <c r="H269" s="239">
        <v>73.385999999999996</v>
      </c>
      <c r="I269" s="240"/>
      <c r="J269" s="236"/>
      <c r="K269" s="236"/>
      <c r="L269" s="241"/>
      <c r="M269" s="242"/>
      <c r="N269" s="243"/>
      <c r="O269" s="243"/>
      <c r="P269" s="243"/>
      <c r="Q269" s="243"/>
      <c r="R269" s="243"/>
      <c r="S269" s="243"/>
      <c r="T269" s="24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45" t="s">
        <v>169</v>
      </c>
      <c r="AU269" s="245" t="s">
        <v>80</v>
      </c>
      <c r="AV269" s="14" t="s">
        <v>80</v>
      </c>
      <c r="AW269" s="14" t="s">
        <v>171</v>
      </c>
      <c r="AX269" s="14" t="s">
        <v>70</v>
      </c>
      <c r="AY269" s="245" t="s">
        <v>158</v>
      </c>
    </row>
    <row r="270" s="14" customFormat="1">
      <c r="A270" s="14"/>
      <c r="B270" s="235"/>
      <c r="C270" s="236"/>
      <c r="D270" s="226" t="s">
        <v>169</v>
      </c>
      <c r="E270" s="237" t="s">
        <v>19</v>
      </c>
      <c r="F270" s="238" t="s">
        <v>1929</v>
      </c>
      <c r="G270" s="236"/>
      <c r="H270" s="239">
        <v>37.367999999999995</v>
      </c>
      <c r="I270" s="240"/>
      <c r="J270" s="236"/>
      <c r="K270" s="236"/>
      <c r="L270" s="241"/>
      <c r="M270" s="242"/>
      <c r="N270" s="243"/>
      <c r="O270" s="243"/>
      <c r="P270" s="243"/>
      <c r="Q270" s="243"/>
      <c r="R270" s="243"/>
      <c r="S270" s="243"/>
      <c r="T270" s="24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45" t="s">
        <v>169</v>
      </c>
      <c r="AU270" s="245" t="s">
        <v>80</v>
      </c>
      <c r="AV270" s="14" t="s">
        <v>80</v>
      </c>
      <c r="AW270" s="14" t="s">
        <v>171</v>
      </c>
      <c r="AX270" s="14" t="s">
        <v>70</v>
      </c>
      <c r="AY270" s="245" t="s">
        <v>158</v>
      </c>
    </row>
    <row r="271" s="14" customFormat="1">
      <c r="A271" s="14"/>
      <c r="B271" s="235"/>
      <c r="C271" s="236"/>
      <c r="D271" s="226" t="s">
        <v>169</v>
      </c>
      <c r="E271" s="237" t="s">
        <v>19</v>
      </c>
      <c r="F271" s="238" t="s">
        <v>1930</v>
      </c>
      <c r="G271" s="236"/>
      <c r="H271" s="239">
        <v>64.637999999999991</v>
      </c>
      <c r="I271" s="240"/>
      <c r="J271" s="236"/>
      <c r="K271" s="236"/>
      <c r="L271" s="241"/>
      <c r="M271" s="242"/>
      <c r="N271" s="243"/>
      <c r="O271" s="243"/>
      <c r="P271" s="243"/>
      <c r="Q271" s="243"/>
      <c r="R271" s="243"/>
      <c r="S271" s="243"/>
      <c r="T271" s="24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45" t="s">
        <v>169</v>
      </c>
      <c r="AU271" s="245" t="s">
        <v>80</v>
      </c>
      <c r="AV271" s="14" t="s">
        <v>80</v>
      </c>
      <c r="AW271" s="14" t="s">
        <v>171</v>
      </c>
      <c r="AX271" s="14" t="s">
        <v>70</v>
      </c>
      <c r="AY271" s="245" t="s">
        <v>158</v>
      </c>
    </row>
    <row r="272" s="14" customFormat="1">
      <c r="A272" s="14"/>
      <c r="B272" s="235"/>
      <c r="C272" s="236"/>
      <c r="D272" s="226" t="s">
        <v>169</v>
      </c>
      <c r="E272" s="237" t="s">
        <v>19</v>
      </c>
      <c r="F272" s="238" t="s">
        <v>1931</v>
      </c>
      <c r="G272" s="236"/>
      <c r="H272" s="239">
        <v>60.578999999999994</v>
      </c>
      <c r="I272" s="240"/>
      <c r="J272" s="236"/>
      <c r="K272" s="236"/>
      <c r="L272" s="241"/>
      <c r="M272" s="242"/>
      <c r="N272" s="243"/>
      <c r="O272" s="243"/>
      <c r="P272" s="243"/>
      <c r="Q272" s="243"/>
      <c r="R272" s="243"/>
      <c r="S272" s="243"/>
      <c r="T272" s="24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45" t="s">
        <v>169</v>
      </c>
      <c r="AU272" s="245" t="s">
        <v>80</v>
      </c>
      <c r="AV272" s="14" t="s">
        <v>80</v>
      </c>
      <c r="AW272" s="14" t="s">
        <v>171</v>
      </c>
      <c r="AX272" s="14" t="s">
        <v>70</v>
      </c>
      <c r="AY272" s="245" t="s">
        <v>158</v>
      </c>
    </row>
    <row r="273" s="14" customFormat="1">
      <c r="A273" s="14"/>
      <c r="B273" s="235"/>
      <c r="C273" s="236"/>
      <c r="D273" s="226" t="s">
        <v>169</v>
      </c>
      <c r="E273" s="236"/>
      <c r="F273" s="238" t="s">
        <v>1936</v>
      </c>
      <c r="G273" s="236"/>
      <c r="H273" s="239">
        <v>301.214</v>
      </c>
      <c r="I273" s="240"/>
      <c r="J273" s="236"/>
      <c r="K273" s="236"/>
      <c r="L273" s="241"/>
      <c r="M273" s="242"/>
      <c r="N273" s="243"/>
      <c r="O273" s="243"/>
      <c r="P273" s="243"/>
      <c r="Q273" s="243"/>
      <c r="R273" s="243"/>
      <c r="S273" s="243"/>
      <c r="T273" s="24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45" t="s">
        <v>169</v>
      </c>
      <c r="AU273" s="245" t="s">
        <v>80</v>
      </c>
      <c r="AV273" s="14" t="s">
        <v>80</v>
      </c>
      <c r="AW273" s="14" t="s">
        <v>4</v>
      </c>
      <c r="AX273" s="14" t="s">
        <v>78</v>
      </c>
      <c r="AY273" s="245" t="s">
        <v>158</v>
      </c>
    </row>
    <row r="274" s="2" customFormat="1" ht="22.2" customHeight="1">
      <c r="A274" s="40"/>
      <c r="B274" s="41"/>
      <c r="C274" s="206" t="s">
        <v>304</v>
      </c>
      <c r="D274" s="206" t="s">
        <v>160</v>
      </c>
      <c r="E274" s="207" t="s">
        <v>258</v>
      </c>
      <c r="F274" s="208" t="s">
        <v>259</v>
      </c>
      <c r="G274" s="209" t="s">
        <v>234</v>
      </c>
      <c r="H274" s="210">
        <v>50.201999999999998</v>
      </c>
      <c r="I274" s="211"/>
      <c r="J274" s="212">
        <f>ROUND(I274*H274,2)</f>
        <v>0</v>
      </c>
      <c r="K274" s="208" t="s">
        <v>164</v>
      </c>
      <c r="L274" s="46"/>
      <c r="M274" s="213" t="s">
        <v>19</v>
      </c>
      <c r="N274" s="214" t="s">
        <v>41</v>
      </c>
      <c r="O274" s="86"/>
      <c r="P274" s="215">
        <f>O274*H274</f>
        <v>0</v>
      </c>
      <c r="Q274" s="215">
        <v>0</v>
      </c>
      <c r="R274" s="215">
        <f>Q274*H274</f>
        <v>0</v>
      </c>
      <c r="S274" s="215">
        <v>0</v>
      </c>
      <c r="T274" s="216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17" t="s">
        <v>165</v>
      </c>
      <c r="AT274" s="217" t="s">
        <v>160</v>
      </c>
      <c r="AU274" s="217" t="s">
        <v>80</v>
      </c>
      <c r="AY274" s="19" t="s">
        <v>158</v>
      </c>
      <c r="BE274" s="218">
        <f>IF(N274="základní",J274,0)</f>
        <v>0</v>
      </c>
      <c r="BF274" s="218">
        <f>IF(N274="snížená",J274,0)</f>
        <v>0</v>
      </c>
      <c r="BG274" s="218">
        <f>IF(N274="zákl. přenesená",J274,0)</f>
        <v>0</v>
      </c>
      <c r="BH274" s="218">
        <f>IF(N274="sníž. přenesená",J274,0)</f>
        <v>0</v>
      </c>
      <c r="BI274" s="218">
        <f>IF(N274="nulová",J274,0)</f>
        <v>0</v>
      </c>
      <c r="BJ274" s="19" t="s">
        <v>78</v>
      </c>
      <c r="BK274" s="218">
        <f>ROUND(I274*H274,2)</f>
        <v>0</v>
      </c>
      <c r="BL274" s="19" t="s">
        <v>165</v>
      </c>
      <c r="BM274" s="217" t="s">
        <v>1937</v>
      </c>
    </row>
    <row r="275" s="2" customFormat="1">
      <c r="A275" s="40"/>
      <c r="B275" s="41"/>
      <c r="C275" s="42"/>
      <c r="D275" s="219" t="s">
        <v>167</v>
      </c>
      <c r="E275" s="42"/>
      <c r="F275" s="220" t="s">
        <v>261</v>
      </c>
      <c r="G275" s="42"/>
      <c r="H275" s="42"/>
      <c r="I275" s="221"/>
      <c r="J275" s="42"/>
      <c r="K275" s="42"/>
      <c r="L275" s="46"/>
      <c r="M275" s="222"/>
      <c r="N275" s="223"/>
      <c r="O275" s="86"/>
      <c r="P275" s="86"/>
      <c r="Q275" s="86"/>
      <c r="R275" s="86"/>
      <c r="S275" s="86"/>
      <c r="T275" s="87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167</v>
      </c>
      <c r="AU275" s="19" t="s">
        <v>80</v>
      </c>
    </row>
    <row r="276" s="13" customFormat="1">
      <c r="A276" s="13"/>
      <c r="B276" s="224"/>
      <c r="C276" s="225"/>
      <c r="D276" s="226" t="s">
        <v>169</v>
      </c>
      <c r="E276" s="227" t="s">
        <v>19</v>
      </c>
      <c r="F276" s="228" t="s">
        <v>262</v>
      </c>
      <c r="G276" s="225"/>
      <c r="H276" s="227" t="s">
        <v>19</v>
      </c>
      <c r="I276" s="229"/>
      <c r="J276" s="225"/>
      <c r="K276" s="225"/>
      <c r="L276" s="230"/>
      <c r="M276" s="231"/>
      <c r="N276" s="232"/>
      <c r="O276" s="232"/>
      <c r="P276" s="232"/>
      <c r="Q276" s="232"/>
      <c r="R276" s="232"/>
      <c r="S276" s="232"/>
      <c r="T276" s="23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34" t="s">
        <v>169</v>
      </c>
      <c r="AU276" s="234" t="s">
        <v>80</v>
      </c>
      <c r="AV276" s="13" t="s">
        <v>78</v>
      </c>
      <c r="AW276" s="13" t="s">
        <v>171</v>
      </c>
      <c r="AX276" s="13" t="s">
        <v>70</v>
      </c>
      <c r="AY276" s="234" t="s">
        <v>158</v>
      </c>
    </row>
    <row r="277" s="14" customFormat="1">
      <c r="A277" s="14"/>
      <c r="B277" s="235"/>
      <c r="C277" s="236"/>
      <c r="D277" s="226" t="s">
        <v>169</v>
      </c>
      <c r="E277" s="237" t="s">
        <v>19</v>
      </c>
      <c r="F277" s="238" t="s">
        <v>1917</v>
      </c>
      <c r="G277" s="236"/>
      <c r="H277" s="239">
        <v>91.507199999999997</v>
      </c>
      <c r="I277" s="240"/>
      <c r="J277" s="236"/>
      <c r="K277" s="236"/>
      <c r="L277" s="241"/>
      <c r="M277" s="242"/>
      <c r="N277" s="243"/>
      <c r="O277" s="243"/>
      <c r="P277" s="243"/>
      <c r="Q277" s="243"/>
      <c r="R277" s="243"/>
      <c r="S277" s="243"/>
      <c r="T277" s="24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45" t="s">
        <v>169</v>
      </c>
      <c r="AU277" s="245" t="s">
        <v>80</v>
      </c>
      <c r="AV277" s="14" t="s">
        <v>80</v>
      </c>
      <c r="AW277" s="14" t="s">
        <v>171</v>
      </c>
      <c r="AX277" s="14" t="s">
        <v>70</v>
      </c>
      <c r="AY277" s="245" t="s">
        <v>158</v>
      </c>
    </row>
    <row r="278" s="14" customFormat="1">
      <c r="A278" s="14"/>
      <c r="B278" s="235"/>
      <c r="C278" s="236"/>
      <c r="D278" s="226" t="s">
        <v>169</v>
      </c>
      <c r="E278" s="237" t="s">
        <v>19</v>
      </c>
      <c r="F278" s="238" t="s">
        <v>1918</v>
      </c>
      <c r="G278" s="236"/>
      <c r="H278" s="239">
        <v>62.486399999999996</v>
      </c>
      <c r="I278" s="240"/>
      <c r="J278" s="236"/>
      <c r="K278" s="236"/>
      <c r="L278" s="241"/>
      <c r="M278" s="242"/>
      <c r="N278" s="243"/>
      <c r="O278" s="243"/>
      <c r="P278" s="243"/>
      <c r="Q278" s="243"/>
      <c r="R278" s="243"/>
      <c r="S278" s="243"/>
      <c r="T278" s="24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45" t="s">
        <v>169</v>
      </c>
      <c r="AU278" s="245" t="s">
        <v>80</v>
      </c>
      <c r="AV278" s="14" t="s">
        <v>80</v>
      </c>
      <c r="AW278" s="14" t="s">
        <v>171</v>
      </c>
      <c r="AX278" s="14" t="s">
        <v>70</v>
      </c>
      <c r="AY278" s="245" t="s">
        <v>158</v>
      </c>
    </row>
    <row r="279" s="14" customFormat="1">
      <c r="A279" s="14"/>
      <c r="B279" s="235"/>
      <c r="C279" s="236"/>
      <c r="D279" s="226" t="s">
        <v>169</v>
      </c>
      <c r="E279" s="237" t="s">
        <v>19</v>
      </c>
      <c r="F279" s="238" t="s">
        <v>1919</v>
      </c>
      <c r="G279" s="236"/>
      <c r="H279" s="239">
        <v>72.743400000000008</v>
      </c>
      <c r="I279" s="240"/>
      <c r="J279" s="236"/>
      <c r="K279" s="236"/>
      <c r="L279" s="241"/>
      <c r="M279" s="242"/>
      <c r="N279" s="243"/>
      <c r="O279" s="243"/>
      <c r="P279" s="243"/>
      <c r="Q279" s="243"/>
      <c r="R279" s="243"/>
      <c r="S279" s="243"/>
      <c r="T279" s="24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45" t="s">
        <v>169</v>
      </c>
      <c r="AU279" s="245" t="s">
        <v>80</v>
      </c>
      <c r="AV279" s="14" t="s">
        <v>80</v>
      </c>
      <c r="AW279" s="14" t="s">
        <v>171</v>
      </c>
      <c r="AX279" s="14" t="s">
        <v>70</v>
      </c>
      <c r="AY279" s="245" t="s">
        <v>158</v>
      </c>
    </row>
    <row r="280" s="14" customFormat="1">
      <c r="A280" s="14"/>
      <c r="B280" s="235"/>
      <c r="C280" s="236"/>
      <c r="D280" s="226" t="s">
        <v>169</v>
      </c>
      <c r="E280" s="237" t="s">
        <v>19</v>
      </c>
      <c r="F280" s="238" t="s">
        <v>1920</v>
      </c>
      <c r="G280" s="236"/>
      <c r="H280" s="239">
        <v>152.03999999999999</v>
      </c>
      <c r="I280" s="240"/>
      <c r="J280" s="236"/>
      <c r="K280" s="236"/>
      <c r="L280" s="241"/>
      <c r="M280" s="242"/>
      <c r="N280" s="243"/>
      <c r="O280" s="243"/>
      <c r="P280" s="243"/>
      <c r="Q280" s="243"/>
      <c r="R280" s="243"/>
      <c r="S280" s="243"/>
      <c r="T280" s="24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45" t="s">
        <v>169</v>
      </c>
      <c r="AU280" s="245" t="s">
        <v>80</v>
      </c>
      <c r="AV280" s="14" t="s">
        <v>80</v>
      </c>
      <c r="AW280" s="14" t="s">
        <v>171</v>
      </c>
      <c r="AX280" s="14" t="s">
        <v>70</v>
      </c>
      <c r="AY280" s="245" t="s">
        <v>158</v>
      </c>
    </row>
    <row r="281" s="14" customFormat="1">
      <c r="A281" s="14"/>
      <c r="B281" s="235"/>
      <c r="C281" s="236"/>
      <c r="D281" s="226" t="s">
        <v>169</v>
      </c>
      <c r="E281" s="237" t="s">
        <v>19</v>
      </c>
      <c r="F281" s="238" t="s">
        <v>1921</v>
      </c>
      <c r="G281" s="236"/>
      <c r="H281" s="239">
        <v>27.224999999999998</v>
      </c>
      <c r="I281" s="240"/>
      <c r="J281" s="236"/>
      <c r="K281" s="236"/>
      <c r="L281" s="241"/>
      <c r="M281" s="242"/>
      <c r="N281" s="243"/>
      <c r="O281" s="243"/>
      <c r="P281" s="243"/>
      <c r="Q281" s="243"/>
      <c r="R281" s="243"/>
      <c r="S281" s="243"/>
      <c r="T281" s="24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45" t="s">
        <v>169</v>
      </c>
      <c r="AU281" s="245" t="s">
        <v>80</v>
      </c>
      <c r="AV281" s="14" t="s">
        <v>80</v>
      </c>
      <c r="AW281" s="14" t="s">
        <v>171</v>
      </c>
      <c r="AX281" s="14" t="s">
        <v>70</v>
      </c>
      <c r="AY281" s="245" t="s">
        <v>158</v>
      </c>
    </row>
    <row r="282" s="14" customFormat="1">
      <c r="A282" s="14"/>
      <c r="B282" s="235"/>
      <c r="C282" s="236"/>
      <c r="D282" s="226" t="s">
        <v>169</v>
      </c>
      <c r="E282" s="237" t="s">
        <v>19</v>
      </c>
      <c r="F282" s="238" t="s">
        <v>1922</v>
      </c>
      <c r="G282" s="236"/>
      <c r="H282" s="239">
        <v>51.967999999999996</v>
      </c>
      <c r="I282" s="240"/>
      <c r="J282" s="236"/>
      <c r="K282" s="236"/>
      <c r="L282" s="241"/>
      <c r="M282" s="242"/>
      <c r="N282" s="243"/>
      <c r="O282" s="243"/>
      <c r="P282" s="243"/>
      <c r="Q282" s="243"/>
      <c r="R282" s="243"/>
      <c r="S282" s="243"/>
      <c r="T282" s="24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45" t="s">
        <v>169</v>
      </c>
      <c r="AU282" s="245" t="s">
        <v>80</v>
      </c>
      <c r="AV282" s="14" t="s">
        <v>80</v>
      </c>
      <c r="AW282" s="14" t="s">
        <v>171</v>
      </c>
      <c r="AX282" s="14" t="s">
        <v>70</v>
      </c>
      <c r="AY282" s="245" t="s">
        <v>158</v>
      </c>
    </row>
    <row r="283" s="14" customFormat="1">
      <c r="A283" s="14"/>
      <c r="B283" s="235"/>
      <c r="C283" s="236"/>
      <c r="D283" s="226" t="s">
        <v>169</v>
      </c>
      <c r="E283" s="237" t="s">
        <v>19</v>
      </c>
      <c r="F283" s="238" t="s">
        <v>1923</v>
      </c>
      <c r="G283" s="236"/>
      <c r="H283" s="239">
        <v>19.399799999999999</v>
      </c>
      <c r="I283" s="240"/>
      <c r="J283" s="236"/>
      <c r="K283" s="236"/>
      <c r="L283" s="241"/>
      <c r="M283" s="242"/>
      <c r="N283" s="243"/>
      <c r="O283" s="243"/>
      <c r="P283" s="243"/>
      <c r="Q283" s="243"/>
      <c r="R283" s="243"/>
      <c r="S283" s="243"/>
      <c r="T283" s="24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45" t="s">
        <v>169</v>
      </c>
      <c r="AU283" s="245" t="s">
        <v>80</v>
      </c>
      <c r="AV283" s="14" t="s">
        <v>80</v>
      </c>
      <c r="AW283" s="14" t="s">
        <v>171</v>
      </c>
      <c r="AX283" s="14" t="s">
        <v>70</v>
      </c>
      <c r="AY283" s="245" t="s">
        <v>158</v>
      </c>
    </row>
    <row r="284" s="14" customFormat="1">
      <c r="A284" s="14"/>
      <c r="B284" s="235"/>
      <c r="C284" s="236"/>
      <c r="D284" s="226" t="s">
        <v>169</v>
      </c>
      <c r="E284" s="237" t="s">
        <v>19</v>
      </c>
      <c r="F284" s="238" t="s">
        <v>1924</v>
      </c>
      <c r="G284" s="236"/>
      <c r="H284" s="239">
        <v>105.7614</v>
      </c>
      <c r="I284" s="240"/>
      <c r="J284" s="236"/>
      <c r="K284" s="236"/>
      <c r="L284" s="241"/>
      <c r="M284" s="242"/>
      <c r="N284" s="243"/>
      <c r="O284" s="243"/>
      <c r="P284" s="243"/>
      <c r="Q284" s="243"/>
      <c r="R284" s="243"/>
      <c r="S284" s="243"/>
      <c r="T284" s="24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45" t="s">
        <v>169</v>
      </c>
      <c r="AU284" s="245" t="s">
        <v>80</v>
      </c>
      <c r="AV284" s="14" t="s">
        <v>80</v>
      </c>
      <c r="AW284" s="14" t="s">
        <v>171</v>
      </c>
      <c r="AX284" s="14" t="s">
        <v>70</v>
      </c>
      <c r="AY284" s="245" t="s">
        <v>158</v>
      </c>
    </row>
    <row r="285" s="14" customFormat="1">
      <c r="A285" s="14"/>
      <c r="B285" s="235"/>
      <c r="C285" s="236"/>
      <c r="D285" s="226" t="s">
        <v>169</v>
      </c>
      <c r="E285" s="237" t="s">
        <v>19</v>
      </c>
      <c r="F285" s="238" t="s">
        <v>1925</v>
      </c>
      <c r="G285" s="236"/>
      <c r="H285" s="239">
        <v>13.384799999999999</v>
      </c>
      <c r="I285" s="240"/>
      <c r="J285" s="236"/>
      <c r="K285" s="236"/>
      <c r="L285" s="241"/>
      <c r="M285" s="242"/>
      <c r="N285" s="243"/>
      <c r="O285" s="243"/>
      <c r="P285" s="243"/>
      <c r="Q285" s="243"/>
      <c r="R285" s="243"/>
      <c r="S285" s="243"/>
      <c r="T285" s="24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45" t="s">
        <v>169</v>
      </c>
      <c r="AU285" s="245" t="s">
        <v>80</v>
      </c>
      <c r="AV285" s="14" t="s">
        <v>80</v>
      </c>
      <c r="AW285" s="14" t="s">
        <v>171</v>
      </c>
      <c r="AX285" s="14" t="s">
        <v>70</v>
      </c>
      <c r="AY285" s="245" t="s">
        <v>158</v>
      </c>
    </row>
    <row r="286" s="14" customFormat="1">
      <c r="A286" s="14"/>
      <c r="B286" s="235"/>
      <c r="C286" s="236"/>
      <c r="D286" s="226" t="s">
        <v>169</v>
      </c>
      <c r="E286" s="237" t="s">
        <v>19</v>
      </c>
      <c r="F286" s="238" t="s">
        <v>1926</v>
      </c>
      <c r="G286" s="236"/>
      <c r="H286" s="239">
        <v>131.7328</v>
      </c>
      <c r="I286" s="240"/>
      <c r="J286" s="236"/>
      <c r="K286" s="236"/>
      <c r="L286" s="241"/>
      <c r="M286" s="242"/>
      <c r="N286" s="243"/>
      <c r="O286" s="243"/>
      <c r="P286" s="243"/>
      <c r="Q286" s="243"/>
      <c r="R286" s="243"/>
      <c r="S286" s="243"/>
      <c r="T286" s="24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45" t="s">
        <v>169</v>
      </c>
      <c r="AU286" s="245" t="s">
        <v>80</v>
      </c>
      <c r="AV286" s="14" t="s">
        <v>80</v>
      </c>
      <c r="AW286" s="14" t="s">
        <v>171</v>
      </c>
      <c r="AX286" s="14" t="s">
        <v>70</v>
      </c>
      <c r="AY286" s="245" t="s">
        <v>158</v>
      </c>
    </row>
    <row r="287" s="14" customFormat="1">
      <c r="A287" s="14"/>
      <c r="B287" s="235"/>
      <c r="C287" s="236"/>
      <c r="D287" s="226" t="s">
        <v>169</v>
      </c>
      <c r="E287" s="237" t="s">
        <v>19</v>
      </c>
      <c r="F287" s="238" t="s">
        <v>1927</v>
      </c>
      <c r="G287" s="236"/>
      <c r="H287" s="239">
        <v>39.824999999999996</v>
      </c>
      <c r="I287" s="240"/>
      <c r="J287" s="236"/>
      <c r="K287" s="236"/>
      <c r="L287" s="241"/>
      <c r="M287" s="242"/>
      <c r="N287" s="243"/>
      <c r="O287" s="243"/>
      <c r="P287" s="243"/>
      <c r="Q287" s="243"/>
      <c r="R287" s="243"/>
      <c r="S287" s="243"/>
      <c r="T287" s="24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45" t="s">
        <v>169</v>
      </c>
      <c r="AU287" s="245" t="s">
        <v>80</v>
      </c>
      <c r="AV287" s="14" t="s">
        <v>80</v>
      </c>
      <c r="AW287" s="14" t="s">
        <v>171</v>
      </c>
      <c r="AX287" s="14" t="s">
        <v>70</v>
      </c>
      <c r="AY287" s="245" t="s">
        <v>158</v>
      </c>
    </row>
    <row r="288" s="14" customFormat="1">
      <c r="A288" s="14"/>
      <c r="B288" s="235"/>
      <c r="C288" s="236"/>
      <c r="D288" s="226" t="s">
        <v>169</v>
      </c>
      <c r="E288" s="237" t="s">
        <v>19</v>
      </c>
      <c r="F288" s="238" t="s">
        <v>1928</v>
      </c>
      <c r="G288" s="236"/>
      <c r="H288" s="239">
        <v>73.385999999999996</v>
      </c>
      <c r="I288" s="240"/>
      <c r="J288" s="236"/>
      <c r="K288" s="236"/>
      <c r="L288" s="241"/>
      <c r="M288" s="242"/>
      <c r="N288" s="243"/>
      <c r="O288" s="243"/>
      <c r="P288" s="243"/>
      <c r="Q288" s="243"/>
      <c r="R288" s="243"/>
      <c r="S288" s="243"/>
      <c r="T288" s="24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45" t="s">
        <v>169</v>
      </c>
      <c r="AU288" s="245" t="s">
        <v>80</v>
      </c>
      <c r="AV288" s="14" t="s">
        <v>80</v>
      </c>
      <c r="AW288" s="14" t="s">
        <v>171</v>
      </c>
      <c r="AX288" s="14" t="s">
        <v>70</v>
      </c>
      <c r="AY288" s="245" t="s">
        <v>158</v>
      </c>
    </row>
    <row r="289" s="14" customFormat="1">
      <c r="A289" s="14"/>
      <c r="B289" s="235"/>
      <c r="C289" s="236"/>
      <c r="D289" s="226" t="s">
        <v>169</v>
      </c>
      <c r="E289" s="237" t="s">
        <v>19</v>
      </c>
      <c r="F289" s="238" t="s">
        <v>1929</v>
      </c>
      <c r="G289" s="236"/>
      <c r="H289" s="239">
        <v>37.367999999999995</v>
      </c>
      <c r="I289" s="240"/>
      <c r="J289" s="236"/>
      <c r="K289" s="236"/>
      <c r="L289" s="241"/>
      <c r="M289" s="242"/>
      <c r="N289" s="243"/>
      <c r="O289" s="243"/>
      <c r="P289" s="243"/>
      <c r="Q289" s="243"/>
      <c r="R289" s="243"/>
      <c r="S289" s="243"/>
      <c r="T289" s="24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45" t="s">
        <v>169</v>
      </c>
      <c r="AU289" s="245" t="s">
        <v>80</v>
      </c>
      <c r="AV289" s="14" t="s">
        <v>80</v>
      </c>
      <c r="AW289" s="14" t="s">
        <v>171</v>
      </c>
      <c r="AX289" s="14" t="s">
        <v>70</v>
      </c>
      <c r="AY289" s="245" t="s">
        <v>158</v>
      </c>
    </row>
    <row r="290" s="14" customFormat="1">
      <c r="A290" s="14"/>
      <c r="B290" s="235"/>
      <c r="C290" s="236"/>
      <c r="D290" s="226" t="s">
        <v>169</v>
      </c>
      <c r="E290" s="237" t="s">
        <v>19</v>
      </c>
      <c r="F290" s="238" t="s">
        <v>1930</v>
      </c>
      <c r="G290" s="236"/>
      <c r="H290" s="239">
        <v>64.637999999999991</v>
      </c>
      <c r="I290" s="240"/>
      <c r="J290" s="236"/>
      <c r="K290" s="236"/>
      <c r="L290" s="241"/>
      <c r="M290" s="242"/>
      <c r="N290" s="243"/>
      <c r="O290" s="243"/>
      <c r="P290" s="243"/>
      <c r="Q290" s="243"/>
      <c r="R290" s="243"/>
      <c r="S290" s="243"/>
      <c r="T290" s="24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45" t="s">
        <v>169</v>
      </c>
      <c r="AU290" s="245" t="s">
        <v>80</v>
      </c>
      <c r="AV290" s="14" t="s">
        <v>80</v>
      </c>
      <c r="AW290" s="14" t="s">
        <v>171</v>
      </c>
      <c r="AX290" s="14" t="s">
        <v>70</v>
      </c>
      <c r="AY290" s="245" t="s">
        <v>158</v>
      </c>
    </row>
    <row r="291" s="14" customFormat="1">
      <c r="A291" s="14"/>
      <c r="B291" s="235"/>
      <c r="C291" s="236"/>
      <c r="D291" s="226" t="s">
        <v>169</v>
      </c>
      <c r="E291" s="237" t="s">
        <v>19</v>
      </c>
      <c r="F291" s="238" t="s">
        <v>1931</v>
      </c>
      <c r="G291" s="236"/>
      <c r="H291" s="239">
        <v>60.578999999999994</v>
      </c>
      <c r="I291" s="240"/>
      <c r="J291" s="236"/>
      <c r="K291" s="236"/>
      <c r="L291" s="241"/>
      <c r="M291" s="242"/>
      <c r="N291" s="243"/>
      <c r="O291" s="243"/>
      <c r="P291" s="243"/>
      <c r="Q291" s="243"/>
      <c r="R291" s="243"/>
      <c r="S291" s="243"/>
      <c r="T291" s="24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45" t="s">
        <v>169</v>
      </c>
      <c r="AU291" s="245" t="s">
        <v>80</v>
      </c>
      <c r="AV291" s="14" t="s">
        <v>80</v>
      </c>
      <c r="AW291" s="14" t="s">
        <v>171</v>
      </c>
      <c r="AX291" s="14" t="s">
        <v>70</v>
      </c>
      <c r="AY291" s="245" t="s">
        <v>158</v>
      </c>
    </row>
    <row r="292" s="14" customFormat="1">
      <c r="A292" s="14"/>
      <c r="B292" s="235"/>
      <c r="C292" s="236"/>
      <c r="D292" s="226" t="s">
        <v>169</v>
      </c>
      <c r="E292" s="236"/>
      <c r="F292" s="238" t="s">
        <v>1938</v>
      </c>
      <c r="G292" s="236"/>
      <c r="H292" s="239">
        <v>50.201999999999998</v>
      </c>
      <c r="I292" s="240"/>
      <c r="J292" s="236"/>
      <c r="K292" s="236"/>
      <c r="L292" s="241"/>
      <c r="M292" s="242"/>
      <c r="N292" s="243"/>
      <c r="O292" s="243"/>
      <c r="P292" s="243"/>
      <c r="Q292" s="243"/>
      <c r="R292" s="243"/>
      <c r="S292" s="243"/>
      <c r="T292" s="24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45" t="s">
        <v>169</v>
      </c>
      <c r="AU292" s="245" t="s">
        <v>80</v>
      </c>
      <c r="AV292" s="14" t="s">
        <v>80</v>
      </c>
      <c r="AW292" s="14" t="s">
        <v>4</v>
      </c>
      <c r="AX292" s="14" t="s">
        <v>78</v>
      </c>
      <c r="AY292" s="245" t="s">
        <v>158</v>
      </c>
    </row>
    <row r="293" s="2" customFormat="1" ht="22.2" customHeight="1">
      <c r="A293" s="40"/>
      <c r="B293" s="41"/>
      <c r="C293" s="206" t="s">
        <v>311</v>
      </c>
      <c r="D293" s="206" t="s">
        <v>160</v>
      </c>
      <c r="E293" s="207" t="s">
        <v>270</v>
      </c>
      <c r="F293" s="208" t="s">
        <v>271</v>
      </c>
      <c r="G293" s="209" t="s">
        <v>234</v>
      </c>
      <c r="H293" s="210">
        <v>348.43700000000001</v>
      </c>
      <c r="I293" s="211"/>
      <c r="J293" s="212">
        <f>ROUND(I293*H293,2)</f>
        <v>0</v>
      </c>
      <c r="K293" s="208" t="s">
        <v>164</v>
      </c>
      <c r="L293" s="46"/>
      <c r="M293" s="213" t="s">
        <v>19</v>
      </c>
      <c r="N293" s="214" t="s">
        <v>41</v>
      </c>
      <c r="O293" s="86"/>
      <c r="P293" s="215">
        <f>O293*H293</f>
        <v>0</v>
      </c>
      <c r="Q293" s="215">
        <v>0</v>
      </c>
      <c r="R293" s="215">
        <f>Q293*H293</f>
        <v>0</v>
      </c>
      <c r="S293" s="215">
        <v>0</v>
      </c>
      <c r="T293" s="216">
        <f>S293*H293</f>
        <v>0</v>
      </c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R293" s="217" t="s">
        <v>165</v>
      </c>
      <c r="AT293" s="217" t="s">
        <v>160</v>
      </c>
      <c r="AU293" s="217" t="s">
        <v>80</v>
      </c>
      <c r="AY293" s="19" t="s">
        <v>158</v>
      </c>
      <c r="BE293" s="218">
        <f>IF(N293="základní",J293,0)</f>
        <v>0</v>
      </c>
      <c r="BF293" s="218">
        <f>IF(N293="snížená",J293,0)</f>
        <v>0</v>
      </c>
      <c r="BG293" s="218">
        <f>IF(N293="zákl. přenesená",J293,0)</f>
        <v>0</v>
      </c>
      <c r="BH293" s="218">
        <f>IF(N293="sníž. přenesená",J293,0)</f>
        <v>0</v>
      </c>
      <c r="BI293" s="218">
        <f>IF(N293="nulová",J293,0)</f>
        <v>0</v>
      </c>
      <c r="BJ293" s="19" t="s">
        <v>78</v>
      </c>
      <c r="BK293" s="218">
        <f>ROUND(I293*H293,2)</f>
        <v>0</v>
      </c>
      <c r="BL293" s="19" t="s">
        <v>165</v>
      </c>
      <c r="BM293" s="217" t="s">
        <v>1939</v>
      </c>
    </row>
    <row r="294" s="2" customFormat="1">
      <c r="A294" s="40"/>
      <c r="B294" s="41"/>
      <c r="C294" s="42"/>
      <c r="D294" s="219" t="s">
        <v>167</v>
      </c>
      <c r="E294" s="42"/>
      <c r="F294" s="220" t="s">
        <v>273</v>
      </c>
      <c r="G294" s="42"/>
      <c r="H294" s="42"/>
      <c r="I294" s="221"/>
      <c r="J294" s="42"/>
      <c r="K294" s="42"/>
      <c r="L294" s="46"/>
      <c r="M294" s="222"/>
      <c r="N294" s="223"/>
      <c r="O294" s="86"/>
      <c r="P294" s="86"/>
      <c r="Q294" s="86"/>
      <c r="R294" s="86"/>
      <c r="S294" s="86"/>
      <c r="T294" s="87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T294" s="19" t="s">
        <v>167</v>
      </c>
      <c r="AU294" s="19" t="s">
        <v>80</v>
      </c>
    </row>
    <row r="295" s="13" customFormat="1">
      <c r="A295" s="13"/>
      <c r="B295" s="224"/>
      <c r="C295" s="225"/>
      <c r="D295" s="226" t="s">
        <v>169</v>
      </c>
      <c r="E295" s="227" t="s">
        <v>19</v>
      </c>
      <c r="F295" s="228" t="s">
        <v>274</v>
      </c>
      <c r="G295" s="225"/>
      <c r="H295" s="227" t="s">
        <v>19</v>
      </c>
      <c r="I295" s="229"/>
      <c r="J295" s="225"/>
      <c r="K295" s="225"/>
      <c r="L295" s="230"/>
      <c r="M295" s="231"/>
      <c r="N295" s="232"/>
      <c r="O295" s="232"/>
      <c r="P295" s="232"/>
      <c r="Q295" s="232"/>
      <c r="R295" s="232"/>
      <c r="S295" s="232"/>
      <c r="T295" s="23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34" t="s">
        <v>169</v>
      </c>
      <c r="AU295" s="234" t="s">
        <v>80</v>
      </c>
      <c r="AV295" s="13" t="s">
        <v>78</v>
      </c>
      <c r="AW295" s="13" t="s">
        <v>171</v>
      </c>
      <c r="AX295" s="13" t="s">
        <v>70</v>
      </c>
      <c r="AY295" s="234" t="s">
        <v>158</v>
      </c>
    </row>
    <row r="296" s="14" customFormat="1">
      <c r="A296" s="14"/>
      <c r="B296" s="235"/>
      <c r="C296" s="236"/>
      <c r="D296" s="226" t="s">
        <v>169</v>
      </c>
      <c r="E296" s="237" t="s">
        <v>19</v>
      </c>
      <c r="F296" s="238" t="s">
        <v>1940</v>
      </c>
      <c r="G296" s="236"/>
      <c r="H296" s="239">
        <v>8.6400000000000006</v>
      </c>
      <c r="I296" s="240"/>
      <c r="J296" s="236"/>
      <c r="K296" s="236"/>
      <c r="L296" s="241"/>
      <c r="M296" s="242"/>
      <c r="N296" s="243"/>
      <c r="O296" s="243"/>
      <c r="P296" s="243"/>
      <c r="Q296" s="243"/>
      <c r="R296" s="243"/>
      <c r="S296" s="243"/>
      <c r="T296" s="24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45" t="s">
        <v>169</v>
      </c>
      <c r="AU296" s="245" t="s">
        <v>80</v>
      </c>
      <c r="AV296" s="14" t="s">
        <v>80</v>
      </c>
      <c r="AW296" s="14" t="s">
        <v>171</v>
      </c>
      <c r="AX296" s="14" t="s">
        <v>70</v>
      </c>
      <c r="AY296" s="245" t="s">
        <v>158</v>
      </c>
    </row>
    <row r="297" s="14" customFormat="1">
      <c r="A297" s="14"/>
      <c r="B297" s="235"/>
      <c r="C297" s="236"/>
      <c r="D297" s="226" t="s">
        <v>169</v>
      </c>
      <c r="E297" s="237" t="s">
        <v>19</v>
      </c>
      <c r="F297" s="238" t="s">
        <v>1941</v>
      </c>
      <c r="G297" s="236"/>
      <c r="H297" s="239">
        <v>49.98912</v>
      </c>
      <c r="I297" s="240"/>
      <c r="J297" s="236"/>
      <c r="K297" s="236"/>
      <c r="L297" s="241"/>
      <c r="M297" s="242"/>
      <c r="N297" s="243"/>
      <c r="O297" s="243"/>
      <c r="P297" s="243"/>
      <c r="Q297" s="243"/>
      <c r="R297" s="243"/>
      <c r="S297" s="243"/>
      <c r="T297" s="24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45" t="s">
        <v>169</v>
      </c>
      <c r="AU297" s="245" t="s">
        <v>80</v>
      </c>
      <c r="AV297" s="14" t="s">
        <v>80</v>
      </c>
      <c r="AW297" s="14" t="s">
        <v>171</v>
      </c>
      <c r="AX297" s="14" t="s">
        <v>70</v>
      </c>
      <c r="AY297" s="245" t="s">
        <v>158</v>
      </c>
    </row>
    <row r="298" s="14" customFormat="1">
      <c r="A298" s="14"/>
      <c r="B298" s="235"/>
      <c r="C298" s="236"/>
      <c r="D298" s="226" t="s">
        <v>169</v>
      </c>
      <c r="E298" s="237" t="s">
        <v>19</v>
      </c>
      <c r="F298" s="238" t="s">
        <v>1942</v>
      </c>
      <c r="G298" s="236"/>
      <c r="H298" s="239">
        <v>16.32</v>
      </c>
      <c r="I298" s="240"/>
      <c r="J298" s="236"/>
      <c r="K298" s="236"/>
      <c r="L298" s="241"/>
      <c r="M298" s="242"/>
      <c r="N298" s="243"/>
      <c r="O298" s="243"/>
      <c r="P298" s="243"/>
      <c r="Q298" s="243"/>
      <c r="R298" s="243"/>
      <c r="S298" s="243"/>
      <c r="T298" s="24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45" t="s">
        <v>169</v>
      </c>
      <c r="AU298" s="245" t="s">
        <v>80</v>
      </c>
      <c r="AV298" s="14" t="s">
        <v>80</v>
      </c>
      <c r="AW298" s="14" t="s">
        <v>171</v>
      </c>
      <c r="AX298" s="14" t="s">
        <v>70</v>
      </c>
      <c r="AY298" s="245" t="s">
        <v>158</v>
      </c>
    </row>
    <row r="299" s="14" customFormat="1">
      <c r="A299" s="14"/>
      <c r="B299" s="235"/>
      <c r="C299" s="236"/>
      <c r="D299" s="226" t="s">
        <v>169</v>
      </c>
      <c r="E299" s="237" t="s">
        <v>19</v>
      </c>
      <c r="F299" s="238" t="s">
        <v>1943</v>
      </c>
      <c r="G299" s="236"/>
      <c r="H299" s="239">
        <v>22.199999999999999</v>
      </c>
      <c r="I299" s="240"/>
      <c r="J299" s="236"/>
      <c r="K299" s="236"/>
      <c r="L299" s="241"/>
      <c r="M299" s="242"/>
      <c r="N299" s="243"/>
      <c r="O299" s="243"/>
      <c r="P299" s="243"/>
      <c r="Q299" s="243"/>
      <c r="R299" s="243"/>
      <c r="S299" s="243"/>
      <c r="T299" s="24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45" t="s">
        <v>169</v>
      </c>
      <c r="AU299" s="245" t="s">
        <v>80</v>
      </c>
      <c r="AV299" s="14" t="s">
        <v>80</v>
      </c>
      <c r="AW299" s="14" t="s">
        <v>171</v>
      </c>
      <c r="AX299" s="14" t="s">
        <v>70</v>
      </c>
      <c r="AY299" s="245" t="s">
        <v>158</v>
      </c>
    </row>
    <row r="300" s="14" customFormat="1">
      <c r="A300" s="14"/>
      <c r="B300" s="235"/>
      <c r="C300" s="236"/>
      <c r="D300" s="226" t="s">
        <v>169</v>
      </c>
      <c r="E300" s="237" t="s">
        <v>19</v>
      </c>
      <c r="F300" s="238" t="s">
        <v>1944</v>
      </c>
      <c r="G300" s="236"/>
      <c r="H300" s="239">
        <v>6.4799999999999995</v>
      </c>
      <c r="I300" s="240"/>
      <c r="J300" s="236"/>
      <c r="K300" s="236"/>
      <c r="L300" s="241"/>
      <c r="M300" s="242"/>
      <c r="N300" s="243"/>
      <c r="O300" s="243"/>
      <c r="P300" s="243"/>
      <c r="Q300" s="243"/>
      <c r="R300" s="243"/>
      <c r="S300" s="243"/>
      <c r="T300" s="24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45" t="s">
        <v>169</v>
      </c>
      <c r="AU300" s="245" t="s">
        <v>80</v>
      </c>
      <c r="AV300" s="14" t="s">
        <v>80</v>
      </c>
      <c r="AW300" s="14" t="s">
        <v>171</v>
      </c>
      <c r="AX300" s="14" t="s">
        <v>70</v>
      </c>
      <c r="AY300" s="245" t="s">
        <v>158</v>
      </c>
    </row>
    <row r="301" s="14" customFormat="1">
      <c r="A301" s="14"/>
      <c r="B301" s="235"/>
      <c r="C301" s="236"/>
      <c r="D301" s="226" t="s">
        <v>169</v>
      </c>
      <c r="E301" s="237" t="s">
        <v>19</v>
      </c>
      <c r="F301" s="238" t="s">
        <v>1945</v>
      </c>
      <c r="G301" s="236"/>
      <c r="H301" s="239">
        <v>84.609120000000004</v>
      </c>
      <c r="I301" s="240"/>
      <c r="J301" s="236"/>
      <c r="K301" s="236"/>
      <c r="L301" s="241"/>
      <c r="M301" s="242"/>
      <c r="N301" s="243"/>
      <c r="O301" s="243"/>
      <c r="P301" s="243"/>
      <c r="Q301" s="243"/>
      <c r="R301" s="243"/>
      <c r="S301" s="243"/>
      <c r="T301" s="24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45" t="s">
        <v>169</v>
      </c>
      <c r="AU301" s="245" t="s">
        <v>80</v>
      </c>
      <c r="AV301" s="14" t="s">
        <v>80</v>
      </c>
      <c r="AW301" s="14" t="s">
        <v>171</v>
      </c>
      <c r="AX301" s="14" t="s">
        <v>70</v>
      </c>
      <c r="AY301" s="245" t="s">
        <v>158</v>
      </c>
    </row>
    <row r="302" s="14" customFormat="1">
      <c r="A302" s="14"/>
      <c r="B302" s="235"/>
      <c r="C302" s="236"/>
      <c r="D302" s="226" t="s">
        <v>169</v>
      </c>
      <c r="E302" s="237" t="s">
        <v>19</v>
      </c>
      <c r="F302" s="238" t="s">
        <v>1946</v>
      </c>
      <c r="G302" s="236"/>
      <c r="H302" s="239">
        <v>6.6923999999999992</v>
      </c>
      <c r="I302" s="240"/>
      <c r="J302" s="236"/>
      <c r="K302" s="236"/>
      <c r="L302" s="241"/>
      <c r="M302" s="242"/>
      <c r="N302" s="243"/>
      <c r="O302" s="243"/>
      <c r="P302" s="243"/>
      <c r="Q302" s="243"/>
      <c r="R302" s="243"/>
      <c r="S302" s="243"/>
      <c r="T302" s="24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45" t="s">
        <v>169</v>
      </c>
      <c r="AU302" s="245" t="s">
        <v>80</v>
      </c>
      <c r="AV302" s="14" t="s">
        <v>80</v>
      </c>
      <c r="AW302" s="14" t="s">
        <v>171</v>
      </c>
      <c r="AX302" s="14" t="s">
        <v>70</v>
      </c>
      <c r="AY302" s="245" t="s">
        <v>158</v>
      </c>
    </row>
    <row r="303" s="14" customFormat="1">
      <c r="A303" s="14"/>
      <c r="B303" s="235"/>
      <c r="C303" s="236"/>
      <c r="D303" s="226" t="s">
        <v>169</v>
      </c>
      <c r="E303" s="237" t="s">
        <v>19</v>
      </c>
      <c r="F303" s="238" t="s">
        <v>1947</v>
      </c>
      <c r="G303" s="236"/>
      <c r="H303" s="239">
        <v>105.38624</v>
      </c>
      <c r="I303" s="240"/>
      <c r="J303" s="236"/>
      <c r="K303" s="236"/>
      <c r="L303" s="241"/>
      <c r="M303" s="242"/>
      <c r="N303" s="243"/>
      <c r="O303" s="243"/>
      <c r="P303" s="243"/>
      <c r="Q303" s="243"/>
      <c r="R303" s="243"/>
      <c r="S303" s="243"/>
      <c r="T303" s="24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45" t="s">
        <v>169</v>
      </c>
      <c r="AU303" s="245" t="s">
        <v>80</v>
      </c>
      <c r="AV303" s="14" t="s">
        <v>80</v>
      </c>
      <c r="AW303" s="14" t="s">
        <v>171</v>
      </c>
      <c r="AX303" s="14" t="s">
        <v>70</v>
      </c>
      <c r="AY303" s="245" t="s">
        <v>158</v>
      </c>
    </row>
    <row r="304" s="14" customFormat="1">
      <c r="A304" s="14"/>
      <c r="B304" s="235"/>
      <c r="C304" s="236"/>
      <c r="D304" s="226" t="s">
        <v>169</v>
      </c>
      <c r="E304" s="237" t="s">
        <v>19</v>
      </c>
      <c r="F304" s="238" t="s">
        <v>1948</v>
      </c>
      <c r="G304" s="236"/>
      <c r="H304" s="239">
        <v>9.3599999999999994</v>
      </c>
      <c r="I304" s="240"/>
      <c r="J304" s="236"/>
      <c r="K304" s="236"/>
      <c r="L304" s="241"/>
      <c r="M304" s="242"/>
      <c r="N304" s="243"/>
      <c r="O304" s="243"/>
      <c r="P304" s="243"/>
      <c r="Q304" s="243"/>
      <c r="R304" s="243"/>
      <c r="S304" s="243"/>
      <c r="T304" s="24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45" t="s">
        <v>169</v>
      </c>
      <c r="AU304" s="245" t="s">
        <v>80</v>
      </c>
      <c r="AV304" s="14" t="s">
        <v>80</v>
      </c>
      <c r="AW304" s="14" t="s">
        <v>171</v>
      </c>
      <c r="AX304" s="14" t="s">
        <v>70</v>
      </c>
      <c r="AY304" s="245" t="s">
        <v>158</v>
      </c>
    </row>
    <row r="305" s="14" customFormat="1">
      <c r="A305" s="14"/>
      <c r="B305" s="235"/>
      <c r="C305" s="236"/>
      <c r="D305" s="226" t="s">
        <v>169</v>
      </c>
      <c r="E305" s="237" t="s">
        <v>19</v>
      </c>
      <c r="F305" s="238" t="s">
        <v>1949</v>
      </c>
      <c r="G305" s="236"/>
      <c r="H305" s="239">
        <v>11.16</v>
      </c>
      <c r="I305" s="240"/>
      <c r="J305" s="236"/>
      <c r="K305" s="236"/>
      <c r="L305" s="241"/>
      <c r="M305" s="242"/>
      <c r="N305" s="243"/>
      <c r="O305" s="243"/>
      <c r="P305" s="243"/>
      <c r="Q305" s="243"/>
      <c r="R305" s="243"/>
      <c r="S305" s="243"/>
      <c r="T305" s="24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45" t="s">
        <v>169</v>
      </c>
      <c r="AU305" s="245" t="s">
        <v>80</v>
      </c>
      <c r="AV305" s="14" t="s">
        <v>80</v>
      </c>
      <c r="AW305" s="14" t="s">
        <v>171</v>
      </c>
      <c r="AX305" s="14" t="s">
        <v>70</v>
      </c>
      <c r="AY305" s="245" t="s">
        <v>158</v>
      </c>
    </row>
    <row r="306" s="14" customFormat="1">
      <c r="A306" s="14"/>
      <c r="B306" s="235"/>
      <c r="C306" s="236"/>
      <c r="D306" s="226" t="s">
        <v>169</v>
      </c>
      <c r="E306" s="237" t="s">
        <v>19</v>
      </c>
      <c r="F306" s="238" t="s">
        <v>1950</v>
      </c>
      <c r="G306" s="236"/>
      <c r="H306" s="239">
        <v>10.5</v>
      </c>
      <c r="I306" s="240"/>
      <c r="J306" s="236"/>
      <c r="K306" s="236"/>
      <c r="L306" s="241"/>
      <c r="M306" s="242"/>
      <c r="N306" s="243"/>
      <c r="O306" s="243"/>
      <c r="P306" s="243"/>
      <c r="Q306" s="243"/>
      <c r="R306" s="243"/>
      <c r="S306" s="243"/>
      <c r="T306" s="24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45" t="s">
        <v>169</v>
      </c>
      <c r="AU306" s="245" t="s">
        <v>80</v>
      </c>
      <c r="AV306" s="14" t="s">
        <v>80</v>
      </c>
      <c r="AW306" s="14" t="s">
        <v>171</v>
      </c>
      <c r="AX306" s="14" t="s">
        <v>70</v>
      </c>
      <c r="AY306" s="245" t="s">
        <v>158</v>
      </c>
    </row>
    <row r="307" s="14" customFormat="1">
      <c r="A307" s="14"/>
      <c r="B307" s="235"/>
      <c r="C307" s="236"/>
      <c r="D307" s="226" t="s">
        <v>169</v>
      </c>
      <c r="E307" s="237" t="s">
        <v>19</v>
      </c>
      <c r="F307" s="238" t="s">
        <v>1951</v>
      </c>
      <c r="G307" s="236"/>
      <c r="H307" s="239">
        <v>17.099999999999998</v>
      </c>
      <c r="I307" s="240"/>
      <c r="J307" s="236"/>
      <c r="K307" s="236"/>
      <c r="L307" s="241"/>
      <c r="M307" s="242"/>
      <c r="N307" s="243"/>
      <c r="O307" s="243"/>
      <c r="P307" s="243"/>
      <c r="Q307" s="243"/>
      <c r="R307" s="243"/>
      <c r="S307" s="243"/>
      <c r="T307" s="24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45" t="s">
        <v>169</v>
      </c>
      <c r="AU307" s="245" t="s">
        <v>80</v>
      </c>
      <c r="AV307" s="14" t="s">
        <v>80</v>
      </c>
      <c r="AW307" s="14" t="s">
        <v>171</v>
      </c>
      <c r="AX307" s="14" t="s">
        <v>70</v>
      </c>
      <c r="AY307" s="245" t="s">
        <v>158</v>
      </c>
    </row>
    <row r="308" s="2" customFormat="1" ht="19.8" customHeight="1">
      <c r="A308" s="40"/>
      <c r="B308" s="41"/>
      <c r="C308" s="206" t="s">
        <v>7</v>
      </c>
      <c r="D308" s="206" t="s">
        <v>160</v>
      </c>
      <c r="E308" s="207" t="s">
        <v>280</v>
      </c>
      <c r="F308" s="208" t="s">
        <v>281</v>
      </c>
      <c r="G308" s="209" t="s">
        <v>223</v>
      </c>
      <c r="H308" s="210">
        <v>1673.4079999999999</v>
      </c>
      <c r="I308" s="211"/>
      <c r="J308" s="212">
        <f>ROUND(I308*H308,2)</f>
        <v>0</v>
      </c>
      <c r="K308" s="208" t="s">
        <v>164</v>
      </c>
      <c r="L308" s="46"/>
      <c r="M308" s="213" t="s">
        <v>19</v>
      </c>
      <c r="N308" s="214" t="s">
        <v>41</v>
      </c>
      <c r="O308" s="86"/>
      <c r="P308" s="215">
        <f>O308*H308</f>
        <v>0</v>
      </c>
      <c r="Q308" s="215">
        <v>0.00084000000000000003</v>
      </c>
      <c r="R308" s="215">
        <f>Q308*H308</f>
        <v>1.40566272</v>
      </c>
      <c r="S308" s="215">
        <v>0</v>
      </c>
      <c r="T308" s="216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17" t="s">
        <v>165</v>
      </c>
      <c r="AT308" s="217" t="s">
        <v>160</v>
      </c>
      <c r="AU308" s="217" t="s">
        <v>80</v>
      </c>
      <c r="AY308" s="19" t="s">
        <v>158</v>
      </c>
      <c r="BE308" s="218">
        <f>IF(N308="základní",J308,0)</f>
        <v>0</v>
      </c>
      <c r="BF308" s="218">
        <f>IF(N308="snížená",J308,0)</f>
        <v>0</v>
      </c>
      <c r="BG308" s="218">
        <f>IF(N308="zákl. přenesená",J308,0)</f>
        <v>0</v>
      </c>
      <c r="BH308" s="218">
        <f>IF(N308="sníž. přenesená",J308,0)</f>
        <v>0</v>
      </c>
      <c r="BI308" s="218">
        <f>IF(N308="nulová",J308,0)</f>
        <v>0</v>
      </c>
      <c r="BJ308" s="19" t="s">
        <v>78</v>
      </c>
      <c r="BK308" s="218">
        <f>ROUND(I308*H308,2)</f>
        <v>0</v>
      </c>
      <c r="BL308" s="19" t="s">
        <v>165</v>
      </c>
      <c r="BM308" s="217" t="s">
        <v>1952</v>
      </c>
    </row>
    <row r="309" s="2" customFormat="1">
      <c r="A309" s="40"/>
      <c r="B309" s="41"/>
      <c r="C309" s="42"/>
      <c r="D309" s="219" t="s">
        <v>167</v>
      </c>
      <c r="E309" s="42"/>
      <c r="F309" s="220" t="s">
        <v>283</v>
      </c>
      <c r="G309" s="42"/>
      <c r="H309" s="42"/>
      <c r="I309" s="221"/>
      <c r="J309" s="42"/>
      <c r="K309" s="42"/>
      <c r="L309" s="46"/>
      <c r="M309" s="222"/>
      <c r="N309" s="223"/>
      <c r="O309" s="86"/>
      <c r="P309" s="86"/>
      <c r="Q309" s="86"/>
      <c r="R309" s="86"/>
      <c r="S309" s="86"/>
      <c r="T309" s="87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T309" s="19" t="s">
        <v>167</v>
      </c>
      <c r="AU309" s="19" t="s">
        <v>80</v>
      </c>
    </row>
    <row r="310" s="14" customFormat="1">
      <c r="A310" s="14"/>
      <c r="B310" s="235"/>
      <c r="C310" s="236"/>
      <c r="D310" s="226" t="s">
        <v>169</v>
      </c>
      <c r="E310" s="237" t="s">
        <v>19</v>
      </c>
      <c r="F310" s="238" t="s">
        <v>1953</v>
      </c>
      <c r="G310" s="236"/>
      <c r="H310" s="239">
        <v>152.512</v>
      </c>
      <c r="I310" s="240"/>
      <c r="J310" s="236"/>
      <c r="K310" s="236"/>
      <c r="L310" s="241"/>
      <c r="M310" s="242"/>
      <c r="N310" s="243"/>
      <c r="O310" s="243"/>
      <c r="P310" s="243"/>
      <c r="Q310" s="243"/>
      <c r="R310" s="243"/>
      <c r="S310" s="243"/>
      <c r="T310" s="24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45" t="s">
        <v>169</v>
      </c>
      <c r="AU310" s="245" t="s">
        <v>80</v>
      </c>
      <c r="AV310" s="14" t="s">
        <v>80</v>
      </c>
      <c r="AW310" s="14" t="s">
        <v>171</v>
      </c>
      <c r="AX310" s="14" t="s">
        <v>70</v>
      </c>
      <c r="AY310" s="245" t="s">
        <v>158</v>
      </c>
    </row>
    <row r="311" s="14" customFormat="1">
      <c r="A311" s="14"/>
      <c r="B311" s="235"/>
      <c r="C311" s="236"/>
      <c r="D311" s="226" t="s">
        <v>169</v>
      </c>
      <c r="E311" s="237" t="s">
        <v>19</v>
      </c>
      <c r="F311" s="238" t="s">
        <v>1954</v>
      </c>
      <c r="G311" s="236"/>
      <c r="H311" s="239">
        <v>104.14399999999999</v>
      </c>
      <c r="I311" s="240"/>
      <c r="J311" s="236"/>
      <c r="K311" s="236"/>
      <c r="L311" s="241"/>
      <c r="M311" s="242"/>
      <c r="N311" s="243"/>
      <c r="O311" s="243"/>
      <c r="P311" s="243"/>
      <c r="Q311" s="243"/>
      <c r="R311" s="243"/>
      <c r="S311" s="243"/>
      <c r="T311" s="24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45" t="s">
        <v>169</v>
      </c>
      <c r="AU311" s="245" t="s">
        <v>80</v>
      </c>
      <c r="AV311" s="14" t="s">
        <v>80</v>
      </c>
      <c r="AW311" s="14" t="s">
        <v>171</v>
      </c>
      <c r="AX311" s="14" t="s">
        <v>70</v>
      </c>
      <c r="AY311" s="245" t="s">
        <v>158</v>
      </c>
    </row>
    <row r="312" s="14" customFormat="1">
      <c r="A312" s="14"/>
      <c r="B312" s="235"/>
      <c r="C312" s="236"/>
      <c r="D312" s="226" t="s">
        <v>169</v>
      </c>
      <c r="E312" s="237" t="s">
        <v>19</v>
      </c>
      <c r="F312" s="238" t="s">
        <v>1955</v>
      </c>
      <c r="G312" s="236"/>
      <c r="H312" s="239">
        <v>121.23899999999999</v>
      </c>
      <c r="I312" s="240"/>
      <c r="J312" s="236"/>
      <c r="K312" s="236"/>
      <c r="L312" s="241"/>
      <c r="M312" s="242"/>
      <c r="N312" s="243"/>
      <c r="O312" s="243"/>
      <c r="P312" s="243"/>
      <c r="Q312" s="243"/>
      <c r="R312" s="243"/>
      <c r="S312" s="243"/>
      <c r="T312" s="24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45" t="s">
        <v>169</v>
      </c>
      <c r="AU312" s="245" t="s">
        <v>80</v>
      </c>
      <c r="AV312" s="14" t="s">
        <v>80</v>
      </c>
      <c r="AW312" s="14" t="s">
        <v>171</v>
      </c>
      <c r="AX312" s="14" t="s">
        <v>70</v>
      </c>
      <c r="AY312" s="245" t="s">
        <v>158</v>
      </c>
    </row>
    <row r="313" s="14" customFormat="1">
      <c r="A313" s="14"/>
      <c r="B313" s="235"/>
      <c r="C313" s="236"/>
      <c r="D313" s="226" t="s">
        <v>169</v>
      </c>
      <c r="E313" s="237" t="s">
        <v>19</v>
      </c>
      <c r="F313" s="238" t="s">
        <v>1956</v>
      </c>
      <c r="G313" s="236"/>
      <c r="H313" s="239">
        <v>253.39999999999998</v>
      </c>
      <c r="I313" s="240"/>
      <c r="J313" s="236"/>
      <c r="K313" s="236"/>
      <c r="L313" s="241"/>
      <c r="M313" s="242"/>
      <c r="N313" s="243"/>
      <c r="O313" s="243"/>
      <c r="P313" s="243"/>
      <c r="Q313" s="243"/>
      <c r="R313" s="243"/>
      <c r="S313" s="243"/>
      <c r="T313" s="24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45" t="s">
        <v>169</v>
      </c>
      <c r="AU313" s="245" t="s">
        <v>80</v>
      </c>
      <c r="AV313" s="14" t="s">
        <v>80</v>
      </c>
      <c r="AW313" s="14" t="s">
        <v>171</v>
      </c>
      <c r="AX313" s="14" t="s">
        <v>70</v>
      </c>
      <c r="AY313" s="245" t="s">
        <v>158</v>
      </c>
    </row>
    <row r="314" s="14" customFormat="1">
      <c r="A314" s="14"/>
      <c r="B314" s="235"/>
      <c r="C314" s="236"/>
      <c r="D314" s="226" t="s">
        <v>169</v>
      </c>
      <c r="E314" s="237" t="s">
        <v>19</v>
      </c>
      <c r="F314" s="238" t="s">
        <v>1957</v>
      </c>
      <c r="G314" s="236"/>
      <c r="H314" s="239">
        <v>45.375</v>
      </c>
      <c r="I314" s="240"/>
      <c r="J314" s="236"/>
      <c r="K314" s="236"/>
      <c r="L314" s="241"/>
      <c r="M314" s="242"/>
      <c r="N314" s="243"/>
      <c r="O314" s="243"/>
      <c r="P314" s="243"/>
      <c r="Q314" s="243"/>
      <c r="R314" s="243"/>
      <c r="S314" s="243"/>
      <c r="T314" s="24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45" t="s">
        <v>169</v>
      </c>
      <c r="AU314" s="245" t="s">
        <v>80</v>
      </c>
      <c r="AV314" s="14" t="s">
        <v>80</v>
      </c>
      <c r="AW314" s="14" t="s">
        <v>171</v>
      </c>
      <c r="AX314" s="14" t="s">
        <v>70</v>
      </c>
      <c r="AY314" s="245" t="s">
        <v>158</v>
      </c>
    </row>
    <row r="315" s="14" customFormat="1">
      <c r="A315" s="14"/>
      <c r="B315" s="235"/>
      <c r="C315" s="236"/>
      <c r="D315" s="226" t="s">
        <v>169</v>
      </c>
      <c r="E315" s="237" t="s">
        <v>19</v>
      </c>
      <c r="F315" s="238" t="s">
        <v>1958</v>
      </c>
      <c r="G315" s="236"/>
      <c r="H315" s="239">
        <v>86.613333333333344</v>
      </c>
      <c r="I315" s="240"/>
      <c r="J315" s="236"/>
      <c r="K315" s="236"/>
      <c r="L315" s="241"/>
      <c r="M315" s="242"/>
      <c r="N315" s="243"/>
      <c r="O315" s="243"/>
      <c r="P315" s="243"/>
      <c r="Q315" s="243"/>
      <c r="R315" s="243"/>
      <c r="S315" s="243"/>
      <c r="T315" s="24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45" t="s">
        <v>169</v>
      </c>
      <c r="AU315" s="245" t="s">
        <v>80</v>
      </c>
      <c r="AV315" s="14" t="s">
        <v>80</v>
      </c>
      <c r="AW315" s="14" t="s">
        <v>171</v>
      </c>
      <c r="AX315" s="14" t="s">
        <v>70</v>
      </c>
      <c r="AY315" s="245" t="s">
        <v>158</v>
      </c>
    </row>
    <row r="316" s="14" customFormat="1">
      <c r="A316" s="14"/>
      <c r="B316" s="235"/>
      <c r="C316" s="236"/>
      <c r="D316" s="226" t="s">
        <v>169</v>
      </c>
      <c r="E316" s="237" t="s">
        <v>19</v>
      </c>
      <c r="F316" s="238" t="s">
        <v>1959</v>
      </c>
      <c r="G316" s="236"/>
      <c r="H316" s="239">
        <v>32.332999999999998</v>
      </c>
      <c r="I316" s="240"/>
      <c r="J316" s="236"/>
      <c r="K316" s="236"/>
      <c r="L316" s="241"/>
      <c r="M316" s="242"/>
      <c r="N316" s="243"/>
      <c r="O316" s="243"/>
      <c r="P316" s="243"/>
      <c r="Q316" s="243"/>
      <c r="R316" s="243"/>
      <c r="S316" s="243"/>
      <c r="T316" s="24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45" t="s">
        <v>169</v>
      </c>
      <c r="AU316" s="245" t="s">
        <v>80</v>
      </c>
      <c r="AV316" s="14" t="s">
        <v>80</v>
      </c>
      <c r="AW316" s="14" t="s">
        <v>171</v>
      </c>
      <c r="AX316" s="14" t="s">
        <v>70</v>
      </c>
      <c r="AY316" s="245" t="s">
        <v>158</v>
      </c>
    </row>
    <row r="317" s="14" customFormat="1">
      <c r="A317" s="14"/>
      <c r="B317" s="235"/>
      <c r="C317" s="236"/>
      <c r="D317" s="226" t="s">
        <v>169</v>
      </c>
      <c r="E317" s="237" t="s">
        <v>19</v>
      </c>
      <c r="F317" s="238" t="s">
        <v>1960</v>
      </c>
      <c r="G317" s="236"/>
      <c r="H317" s="239">
        <v>176.26900000000001</v>
      </c>
      <c r="I317" s="240"/>
      <c r="J317" s="236"/>
      <c r="K317" s="236"/>
      <c r="L317" s="241"/>
      <c r="M317" s="242"/>
      <c r="N317" s="243"/>
      <c r="O317" s="243"/>
      <c r="P317" s="243"/>
      <c r="Q317" s="243"/>
      <c r="R317" s="243"/>
      <c r="S317" s="243"/>
      <c r="T317" s="24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45" t="s">
        <v>169</v>
      </c>
      <c r="AU317" s="245" t="s">
        <v>80</v>
      </c>
      <c r="AV317" s="14" t="s">
        <v>80</v>
      </c>
      <c r="AW317" s="14" t="s">
        <v>171</v>
      </c>
      <c r="AX317" s="14" t="s">
        <v>70</v>
      </c>
      <c r="AY317" s="245" t="s">
        <v>158</v>
      </c>
    </row>
    <row r="318" s="14" customFormat="1">
      <c r="A318" s="14"/>
      <c r="B318" s="235"/>
      <c r="C318" s="236"/>
      <c r="D318" s="226" t="s">
        <v>169</v>
      </c>
      <c r="E318" s="237" t="s">
        <v>19</v>
      </c>
      <c r="F318" s="238" t="s">
        <v>1961</v>
      </c>
      <c r="G318" s="236"/>
      <c r="H318" s="239">
        <v>22.308</v>
      </c>
      <c r="I318" s="240"/>
      <c r="J318" s="236"/>
      <c r="K318" s="236"/>
      <c r="L318" s="241"/>
      <c r="M318" s="242"/>
      <c r="N318" s="243"/>
      <c r="O318" s="243"/>
      <c r="P318" s="243"/>
      <c r="Q318" s="243"/>
      <c r="R318" s="243"/>
      <c r="S318" s="243"/>
      <c r="T318" s="24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45" t="s">
        <v>169</v>
      </c>
      <c r="AU318" s="245" t="s">
        <v>80</v>
      </c>
      <c r="AV318" s="14" t="s">
        <v>80</v>
      </c>
      <c r="AW318" s="14" t="s">
        <v>171</v>
      </c>
      <c r="AX318" s="14" t="s">
        <v>70</v>
      </c>
      <c r="AY318" s="245" t="s">
        <v>158</v>
      </c>
    </row>
    <row r="319" s="14" customFormat="1">
      <c r="A319" s="14"/>
      <c r="B319" s="235"/>
      <c r="C319" s="236"/>
      <c r="D319" s="226" t="s">
        <v>169</v>
      </c>
      <c r="E319" s="237" t="s">
        <v>19</v>
      </c>
      <c r="F319" s="238" t="s">
        <v>1962</v>
      </c>
      <c r="G319" s="236"/>
      <c r="H319" s="239">
        <v>219.55466666666669</v>
      </c>
      <c r="I319" s="240"/>
      <c r="J319" s="236"/>
      <c r="K319" s="236"/>
      <c r="L319" s="241"/>
      <c r="M319" s="242"/>
      <c r="N319" s="243"/>
      <c r="O319" s="243"/>
      <c r="P319" s="243"/>
      <c r="Q319" s="243"/>
      <c r="R319" s="243"/>
      <c r="S319" s="243"/>
      <c r="T319" s="24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45" t="s">
        <v>169</v>
      </c>
      <c r="AU319" s="245" t="s">
        <v>80</v>
      </c>
      <c r="AV319" s="14" t="s">
        <v>80</v>
      </c>
      <c r="AW319" s="14" t="s">
        <v>171</v>
      </c>
      <c r="AX319" s="14" t="s">
        <v>70</v>
      </c>
      <c r="AY319" s="245" t="s">
        <v>158</v>
      </c>
    </row>
    <row r="320" s="14" customFormat="1">
      <c r="A320" s="14"/>
      <c r="B320" s="235"/>
      <c r="C320" s="236"/>
      <c r="D320" s="226" t="s">
        <v>169</v>
      </c>
      <c r="E320" s="237" t="s">
        <v>19</v>
      </c>
      <c r="F320" s="238" t="s">
        <v>1963</v>
      </c>
      <c r="G320" s="236"/>
      <c r="H320" s="239">
        <v>66.375</v>
      </c>
      <c r="I320" s="240"/>
      <c r="J320" s="236"/>
      <c r="K320" s="236"/>
      <c r="L320" s="241"/>
      <c r="M320" s="242"/>
      <c r="N320" s="243"/>
      <c r="O320" s="243"/>
      <c r="P320" s="243"/>
      <c r="Q320" s="243"/>
      <c r="R320" s="243"/>
      <c r="S320" s="243"/>
      <c r="T320" s="24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45" t="s">
        <v>169</v>
      </c>
      <c r="AU320" s="245" t="s">
        <v>80</v>
      </c>
      <c r="AV320" s="14" t="s">
        <v>80</v>
      </c>
      <c r="AW320" s="14" t="s">
        <v>171</v>
      </c>
      <c r="AX320" s="14" t="s">
        <v>70</v>
      </c>
      <c r="AY320" s="245" t="s">
        <v>158</v>
      </c>
    </row>
    <row r="321" s="14" customFormat="1">
      <c r="A321" s="14"/>
      <c r="B321" s="235"/>
      <c r="C321" s="236"/>
      <c r="D321" s="226" t="s">
        <v>169</v>
      </c>
      <c r="E321" s="237" t="s">
        <v>19</v>
      </c>
      <c r="F321" s="238" t="s">
        <v>1964</v>
      </c>
      <c r="G321" s="236"/>
      <c r="H321" s="239">
        <v>122.31</v>
      </c>
      <c r="I321" s="240"/>
      <c r="J321" s="236"/>
      <c r="K321" s="236"/>
      <c r="L321" s="241"/>
      <c r="M321" s="242"/>
      <c r="N321" s="243"/>
      <c r="O321" s="243"/>
      <c r="P321" s="243"/>
      <c r="Q321" s="243"/>
      <c r="R321" s="243"/>
      <c r="S321" s="243"/>
      <c r="T321" s="24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45" t="s">
        <v>169</v>
      </c>
      <c r="AU321" s="245" t="s">
        <v>80</v>
      </c>
      <c r="AV321" s="14" t="s">
        <v>80</v>
      </c>
      <c r="AW321" s="14" t="s">
        <v>171</v>
      </c>
      <c r="AX321" s="14" t="s">
        <v>70</v>
      </c>
      <c r="AY321" s="245" t="s">
        <v>158</v>
      </c>
    </row>
    <row r="322" s="14" customFormat="1">
      <c r="A322" s="14"/>
      <c r="B322" s="235"/>
      <c r="C322" s="236"/>
      <c r="D322" s="226" t="s">
        <v>169</v>
      </c>
      <c r="E322" s="237" t="s">
        <v>19</v>
      </c>
      <c r="F322" s="238" t="s">
        <v>1965</v>
      </c>
      <c r="G322" s="236"/>
      <c r="H322" s="239">
        <v>62.280000000000001</v>
      </c>
      <c r="I322" s="240"/>
      <c r="J322" s="236"/>
      <c r="K322" s="236"/>
      <c r="L322" s="241"/>
      <c r="M322" s="242"/>
      <c r="N322" s="243"/>
      <c r="O322" s="243"/>
      <c r="P322" s="243"/>
      <c r="Q322" s="243"/>
      <c r="R322" s="243"/>
      <c r="S322" s="243"/>
      <c r="T322" s="24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45" t="s">
        <v>169</v>
      </c>
      <c r="AU322" s="245" t="s">
        <v>80</v>
      </c>
      <c r="AV322" s="14" t="s">
        <v>80</v>
      </c>
      <c r="AW322" s="14" t="s">
        <v>171</v>
      </c>
      <c r="AX322" s="14" t="s">
        <v>70</v>
      </c>
      <c r="AY322" s="245" t="s">
        <v>158</v>
      </c>
    </row>
    <row r="323" s="14" customFormat="1">
      <c r="A323" s="14"/>
      <c r="B323" s="235"/>
      <c r="C323" s="236"/>
      <c r="D323" s="226" t="s">
        <v>169</v>
      </c>
      <c r="E323" s="237" t="s">
        <v>19</v>
      </c>
      <c r="F323" s="238" t="s">
        <v>1966</v>
      </c>
      <c r="G323" s="236"/>
      <c r="H323" s="239">
        <v>107.72999999999999</v>
      </c>
      <c r="I323" s="240"/>
      <c r="J323" s="236"/>
      <c r="K323" s="236"/>
      <c r="L323" s="241"/>
      <c r="M323" s="242"/>
      <c r="N323" s="243"/>
      <c r="O323" s="243"/>
      <c r="P323" s="243"/>
      <c r="Q323" s="243"/>
      <c r="R323" s="243"/>
      <c r="S323" s="243"/>
      <c r="T323" s="24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45" t="s">
        <v>169</v>
      </c>
      <c r="AU323" s="245" t="s">
        <v>80</v>
      </c>
      <c r="AV323" s="14" t="s">
        <v>80</v>
      </c>
      <c r="AW323" s="14" t="s">
        <v>171</v>
      </c>
      <c r="AX323" s="14" t="s">
        <v>70</v>
      </c>
      <c r="AY323" s="245" t="s">
        <v>158</v>
      </c>
    </row>
    <row r="324" s="14" customFormat="1">
      <c r="A324" s="14"/>
      <c r="B324" s="235"/>
      <c r="C324" s="236"/>
      <c r="D324" s="226" t="s">
        <v>169</v>
      </c>
      <c r="E324" s="237" t="s">
        <v>19</v>
      </c>
      <c r="F324" s="238" t="s">
        <v>1967</v>
      </c>
      <c r="G324" s="236"/>
      <c r="H324" s="239">
        <v>100.965</v>
      </c>
      <c r="I324" s="240"/>
      <c r="J324" s="236"/>
      <c r="K324" s="236"/>
      <c r="L324" s="241"/>
      <c r="M324" s="242"/>
      <c r="N324" s="243"/>
      <c r="O324" s="243"/>
      <c r="P324" s="243"/>
      <c r="Q324" s="243"/>
      <c r="R324" s="243"/>
      <c r="S324" s="243"/>
      <c r="T324" s="24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45" t="s">
        <v>169</v>
      </c>
      <c r="AU324" s="245" t="s">
        <v>80</v>
      </c>
      <c r="AV324" s="14" t="s">
        <v>80</v>
      </c>
      <c r="AW324" s="14" t="s">
        <v>171</v>
      </c>
      <c r="AX324" s="14" t="s">
        <v>70</v>
      </c>
      <c r="AY324" s="245" t="s">
        <v>158</v>
      </c>
    </row>
    <row r="325" s="2" customFormat="1" ht="22.2" customHeight="1">
      <c r="A325" s="40"/>
      <c r="B325" s="41"/>
      <c r="C325" s="206" t="s">
        <v>322</v>
      </c>
      <c r="D325" s="206" t="s">
        <v>160</v>
      </c>
      <c r="E325" s="207" t="s">
        <v>286</v>
      </c>
      <c r="F325" s="208" t="s">
        <v>287</v>
      </c>
      <c r="G325" s="209" t="s">
        <v>223</v>
      </c>
      <c r="H325" s="210">
        <v>1673.4079999999999</v>
      </c>
      <c r="I325" s="211"/>
      <c r="J325" s="212">
        <f>ROUND(I325*H325,2)</f>
        <v>0</v>
      </c>
      <c r="K325" s="208" t="s">
        <v>164</v>
      </c>
      <c r="L325" s="46"/>
      <c r="M325" s="213" t="s">
        <v>19</v>
      </c>
      <c r="N325" s="214" t="s">
        <v>41</v>
      </c>
      <c r="O325" s="86"/>
      <c r="P325" s="215">
        <f>O325*H325</f>
        <v>0</v>
      </c>
      <c r="Q325" s="215">
        <v>0</v>
      </c>
      <c r="R325" s="215">
        <f>Q325*H325</f>
        <v>0</v>
      </c>
      <c r="S325" s="215">
        <v>0</v>
      </c>
      <c r="T325" s="216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17" t="s">
        <v>165</v>
      </c>
      <c r="AT325" s="217" t="s">
        <v>160</v>
      </c>
      <c r="AU325" s="217" t="s">
        <v>80</v>
      </c>
      <c r="AY325" s="19" t="s">
        <v>158</v>
      </c>
      <c r="BE325" s="218">
        <f>IF(N325="základní",J325,0)</f>
        <v>0</v>
      </c>
      <c r="BF325" s="218">
        <f>IF(N325="snížená",J325,0)</f>
        <v>0</v>
      </c>
      <c r="BG325" s="218">
        <f>IF(N325="zákl. přenesená",J325,0)</f>
        <v>0</v>
      </c>
      <c r="BH325" s="218">
        <f>IF(N325="sníž. přenesená",J325,0)</f>
        <v>0</v>
      </c>
      <c r="BI325" s="218">
        <f>IF(N325="nulová",J325,0)</f>
        <v>0</v>
      </c>
      <c r="BJ325" s="19" t="s">
        <v>78</v>
      </c>
      <c r="BK325" s="218">
        <f>ROUND(I325*H325,2)</f>
        <v>0</v>
      </c>
      <c r="BL325" s="19" t="s">
        <v>165</v>
      </c>
      <c r="BM325" s="217" t="s">
        <v>1968</v>
      </c>
    </row>
    <row r="326" s="2" customFormat="1">
      <c r="A326" s="40"/>
      <c r="B326" s="41"/>
      <c r="C326" s="42"/>
      <c r="D326" s="219" t="s">
        <v>167</v>
      </c>
      <c r="E326" s="42"/>
      <c r="F326" s="220" t="s">
        <v>289</v>
      </c>
      <c r="G326" s="42"/>
      <c r="H326" s="42"/>
      <c r="I326" s="221"/>
      <c r="J326" s="42"/>
      <c r="K326" s="42"/>
      <c r="L326" s="46"/>
      <c r="M326" s="222"/>
      <c r="N326" s="223"/>
      <c r="O326" s="86"/>
      <c r="P326" s="86"/>
      <c r="Q326" s="86"/>
      <c r="R326" s="86"/>
      <c r="S326" s="86"/>
      <c r="T326" s="87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T326" s="19" t="s">
        <v>167</v>
      </c>
      <c r="AU326" s="19" t="s">
        <v>80</v>
      </c>
    </row>
    <row r="327" s="2" customFormat="1" ht="30" customHeight="1">
      <c r="A327" s="40"/>
      <c r="B327" s="41"/>
      <c r="C327" s="206" t="s">
        <v>328</v>
      </c>
      <c r="D327" s="206" t="s">
        <v>160</v>
      </c>
      <c r="E327" s="207" t="s">
        <v>316</v>
      </c>
      <c r="F327" s="208" t="s">
        <v>317</v>
      </c>
      <c r="G327" s="209" t="s">
        <v>234</v>
      </c>
      <c r="H327" s="210">
        <v>803.04700000000003</v>
      </c>
      <c r="I327" s="211"/>
      <c r="J327" s="212">
        <f>ROUND(I327*H327,2)</f>
        <v>0</v>
      </c>
      <c r="K327" s="208" t="s">
        <v>164</v>
      </c>
      <c r="L327" s="46"/>
      <c r="M327" s="213" t="s">
        <v>19</v>
      </c>
      <c r="N327" s="214" t="s">
        <v>41</v>
      </c>
      <c r="O327" s="86"/>
      <c r="P327" s="215">
        <f>O327*H327</f>
        <v>0</v>
      </c>
      <c r="Q327" s="215">
        <v>0</v>
      </c>
      <c r="R327" s="215">
        <f>Q327*H327</f>
        <v>0</v>
      </c>
      <c r="S327" s="215">
        <v>0</v>
      </c>
      <c r="T327" s="216">
        <f>S327*H327</f>
        <v>0</v>
      </c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R327" s="217" t="s">
        <v>165</v>
      </c>
      <c r="AT327" s="217" t="s">
        <v>160</v>
      </c>
      <c r="AU327" s="217" t="s">
        <v>80</v>
      </c>
      <c r="AY327" s="19" t="s">
        <v>158</v>
      </c>
      <c r="BE327" s="218">
        <f>IF(N327="základní",J327,0)</f>
        <v>0</v>
      </c>
      <c r="BF327" s="218">
        <f>IF(N327="snížená",J327,0)</f>
        <v>0</v>
      </c>
      <c r="BG327" s="218">
        <f>IF(N327="zákl. přenesená",J327,0)</f>
        <v>0</v>
      </c>
      <c r="BH327" s="218">
        <f>IF(N327="sníž. přenesená",J327,0)</f>
        <v>0</v>
      </c>
      <c r="BI327" s="218">
        <f>IF(N327="nulová",J327,0)</f>
        <v>0</v>
      </c>
      <c r="BJ327" s="19" t="s">
        <v>78</v>
      </c>
      <c r="BK327" s="218">
        <f>ROUND(I327*H327,2)</f>
        <v>0</v>
      </c>
      <c r="BL327" s="19" t="s">
        <v>165</v>
      </c>
      <c r="BM327" s="217" t="s">
        <v>1969</v>
      </c>
    </row>
    <row r="328" s="2" customFormat="1">
      <c r="A328" s="40"/>
      <c r="B328" s="41"/>
      <c r="C328" s="42"/>
      <c r="D328" s="219" t="s">
        <v>167</v>
      </c>
      <c r="E328" s="42"/>
      <c r="F328" s="220" t="s">
        <v>319</v>
      </c>
      <c r="G328" s="42"/>
      <c r="H328" s="42"/>
      <c r="I328" s="221"/>
      <c r="J328" s="42"/>
      <c r="K328" s="42"/>
      <c r="L328" s="46"/>
      <c r="M328" s="222"/>
      <c r="N328" s="223"/>
      <c r="O328" s="86"/>
      <c r="P328" s="86"/>
      <c r="Q328" s="86"/>
      <c r="R328" s="86"/>
      <c r="S328" s="86"/>
      <c r="T328" s="87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T328" s="19" t="s">
        <v>167</v>
      </c>
      <c r="AU328" s="19" t="s">
        <v>80</v>
      </c>
    </row>
    <row r="329" s="13" customFormat="1">
      <c r="A329" s="13"/>
      <c r="B329" s="224"/>
      <c r="C329" s="225"/>
      <c r="D329" s="226" t="s">
        <v>169</v>
      </c>
      <c r="E329" s="227" t="s">
        <v>19</v>
      </c>
      <c r="F329" s="228" t="s">
        <v>320</v>
      </c>
      <c r="G329" s="225"/>
      <c r="H329" s="227" t="s">
        <v>19</v>
      </c>
      <c r="I329" s="229"/>
      <c r="J329" s="225"/>
      <c r="K329" s="225"/>
      <c r="L329" s="230"/>
      <c r="M329" s="231"/>
      <c r="N329" s="232"/>
      <c r="O329" s="232"/>
      <c r="P329" s="232"/>
      <c r="Q329" s="232"/>
      <c r="R329" s="232"/>
      <c r="S329" s="232"/>
      <c r="T329" s="23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34" t="s">
        <v>169</v>
      </c>
      <c r="AU329" s="234" t="s">
        <v>80</v>
      </c>
      <c r="AV329" s="13" t="s">
        <v>78</v>
      </c>
      <c r="AW329" s="13" t="s">
        <v>171</v>
      </c>
      <c r="AX329" s="13" t="s">
        <v>70</v>
      </c>
      <c r="AY329" s="234" t="s">
        <v>158</v>
      </c>
    </row>
    <row r="330" s="14" customFormat="1">
      <c r="A330" s="14"/>
      <c r="B330" s="235"/>
      <c r="C330" s="236"/>
      <c r="D330" s="226" t="s">
        <v>169</v>
      </c>
      <c r="E330" s="237" t="s">
        <v>19</v>
      </c>
      <c r="F330" s="238" t="s">
        <v>1917</v>
      </c>
      <c r="G330" s="236"/>
      <c r="H330" s="239">
        <v>91.507199999999997</v>
      </c>
      <c r="I330" s="240"/>
      <c r="J330" s="236"/>
      <c r="K330" s="236"/>
      <c r="L330" s="241"/>
      <c r="M330" s="242"/>
      <c r="N330" s="243"/>
      <c r="O330" s="243"/>
      <c r="P330" s="243"/>
      <c r="Q330" s="243"/>
      <c r="R330" s="243"/>
      <c r="S330" s="243"/>
      <c r="T330" s="24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45" t="s">
        <v>169</v>
      </c>
      <c r="AU330" s="245" t="s">
        <v>80</v>
      </c>
      <c r="AV330" s="14" t="s">
        <v>80</v>
      </c>
      <c r="AW330" s="14" t="s">
        <v>171</v>
      </c>
      <c r="AX330" s="14" t="s">
        <v>70</v>
      </c>
      <c r="AY330" s="245" t="s">
        <v>158</v>
      </c>
    </row>
    <row r="331" s="14" customFormat="1">
      <c r="A331" s="14"/>
      <c r="B331" s="235"/>
      <c r="C331" s="236"/>
      <c r="D331" s="226" t="s">
        <v>169</v>
      </c>
      <c r="E331" s="237" t="s">
        <v>19</v>
      </c>
      <c r="F331" s="238" t="s">
        <v>1918</v>
      </c>
      <c r="G331" s="236"/>
      <c r="H331" s="239">
        <v>62.486399999999996</v>
      </c>
      <c r="I331" s="240"/>
      <c r="J331" s="236"/>
      <c r="K331" s="236"/>
      <c r="L331" s="241"/>
      <c r="M331" s="242"/>
      <c r="N331" s="243"/>
      <c r="O331" s="243"/>
      <c r="P331" s="243"/>
      <c r="Q331" s="243"/>
      <c r="R331" s="243"/>
      <c r="S331" s="243"/>
      <c r="T331" s="24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45" t="s">
        <v>169</v>
      </c>
      <c r="AU331" s="245" t="s">
        <v>80</v>
      </c>
      <c r="AV331" s="14" t="s">
        <v>80</v>
      </c>
      <c r="AW331" s="14" t="s">
        <v>171</v>
      </c>
      <c r="AX331" s="14" t="s">
        <v>70</v>
      </c>
      <c r="AY331" s="245" t="s">
        <v>158</v>
      </c>
    </row>
    <row r="332" s="14" customFormat="1">
      <c r="A332" s="14"/>
      <c r="B332" s="235"/>
      <c r="C332" s="236"/>
      <c r="D332" s="226" t="s">
        <v>169</v>
      </c>
      <c r="E332" s="237" t="s">
        <v>19</v>
      </c>
      <c r="F332" s="238" t="s">
        <v>1919</v>
      </c>
      <c r="G332" s="236"/>
      <c r="H332" s="239">
        <v>72.743400000000008</v>
      </c>
      <c r="I332" s="240"/>
      <c r="J332" s="236"/>
      <c r="K332" s="236"/>
      <c r="L332" s="241"/>
      <c r="M332" s="242"/>
      <c r="N332" s="243"/>
      <c r="O332" s="243"/>
      <c r="P332" s="243"/>
      <c r="Q332" s="243"/>
      <c r="R332" s="243"/>
      <c r="S332" s="243"/>
      <c r="T332" s="24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45" t="s">
        <v>169</v>
      </c>
      <c r="AU332" s="245" t="s">
        <v>80</v>
      </c>
      <c r="AV332" s="14" t="s">
        <v>80</v>
      </c>
      <c r="AW332" s="14" t="s">
        <v>171</v>
      </c>
      <c r="AX332" s="14" t="s">
        <v>70</v>
      </c>
      <c r="AY332" s="245" t="s">
        <v>158</v>
      </c>
    </row>
    <row r="333" s="14" customFormat="1">
      <c r="A333" s="14"/>
      <c r="B333" s="235"/>
      <c r="C333" s="236"/>
      <c r="D333" s="226" t="s">
        <v>169</v>
      </c>
      <c r="E333" s="237" t="s">
        <v>19</v>
      </c>
      <c r="F333" s="238" t="s">
        <v>1920</v>
      </c>
      <c r="G333" s="236"/>
      <c r="H333" s="239">
        <v>152.03999999999999</v>
      </c>
      <c r="I333" s="240"/>
      <c r="J333" s="236"/>
      <c r="K333" s="236"/>
      <c r="L333" s="241"/>
      <c r="M333" s="242"/>
      <c r="N333" s="243"/>
      <c r="O333" s="243"/>
      <c r="P333" s="243"/>
      <c r="Q333" s="243"/>
      <c r="R333" s="243"/>
      <c r="S333" s="243"/>
      <c r="T333" s="24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45" t="s">
        <v>169</v>
      </c>
      <c r="AU333" s="245" t="s">
        <v>80</v>
      </c>
      <c r="AV333" s="14" t="s">
        <v>80</v>
      </c>
      <c r="AW333" s="14" t="s">
        <v>171</v>
      </c>
      <c r="AX333" s="14" t="s">
        <v>70</v>
      </c>
      <c r="AY333" s="245" t="s">
        <v>158</v>
      </c>
    </row>
    <row r="334" s="14" customFormat="1">
      <c r="A334" s="14"/>
      <c r="B334" s="235"/>
      <c r="C334" s="236"/>
      <c r="D334" s="226" t="s">
        <v>169</v>
      </c>
      <c r="E334" s="237" t="s">
        <v>19</v>
      </c>
      <c r="F334" s="238" t="s">
        <v>1921</v>
      </c>
      <c r="G334" s="236"/>
      <c r="H334" s="239">
        <v>27.224999999999998</v>
      </c>
      <c r="I334" s="240"/>
      <c r="J334" s="236"/>
      <c r="K334" s="236"/>
      <c r="L334" s="241"/>
      <c r="M334" s="242"/>
      <c r="N334" s="243"/>
      <c r="O334" s="243"/>
      <c r="P334" s="243"/>
      <c r="Q334" s="243"/>
      <c r="R334" s="243"/>
      <c r="S334" s="243"/>
      <c r="T334" s="24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45" t="s">
        <v>169</v>
      </c>
      <c r="AU334" s="245" t="s">
        <v>80</v>
      </c>
      <c r="AV334" s="14" t="s">
        <v>80</v>
      </c>
      <c r="AW334" s="14" t="s">
        <v>171</v>
      </c>
      <c r="AX334" s="14" t="s">
        <v>70</v>
      </c>
      <c r="AY334" s="245" t="s">
        <v>158</v>
      </c>
    </row>
    <row r="335" s="14" customFormat="1">
      <c r="A335" s="14"/>
      <c r="B335" s="235"/>
      <c r="C335" s="236"/>
      <c r="D335" s="226" t="s">
        <v>169</v>
      </c>
      <c r="E335" s="237" t="s">
        <v>19</v>
      </c>
      <c r="F335" s="238" t="s">
        <v>1922</v>
      </c>
      <c r="G335" s="236"/>
      <c r="H335" s="239">
        <v>51.967999999999996</v>
      </c>
      <c r="I335" s="240"/>
      <c r="J335" s="236"/>
      <c r="K335" s="236"/>
      <c r="L335" s="241"/>
      <c r="M335" s="242"/>
      <c r="N335" s="243"/>
      <c r="O335" s="243"/>
      <c r="P335" s="243"/>
      <c r="Q335" s="243"/>
      <c r="R335" s="243"/>
      <c r="S335" s="243"/>
      <c r="T335" s="24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45" t="s">
        <v>169</v>
      </c>
      <c r="AU335" s="245" t="s">
        <v>80</v>
      </c>
      <c r="AV335" s="14" t="s">
        <v>80</v>
      </c>
      <c r="AW335" s="14" t="s">
        <v>171</v>
      </c>
      <c r="AX335" s="14" t="s">
        <v>70</v>
      </c>
      <c r="AY335" s="245" t="s">
        <v>158</v>
      </c>
    </row>
    <row r="336" s="14" customFormat="1">
      <c r="A336" s="14"/>
      <c r="B336" s="235"/>
      <c r="C336" s="236"/>
      <c r="D336" s="226" t="s">
        <v>169</v>
      </c>
      <c r="E336" s="237" t="s">
        <v>19</v>
      </c>
      <c r="F336" s="238" t="s">
        <v>1923</v>
      </c>
      <c r="G336" s="236"/>
      <c r="H336" s="239">
        <v>19.399799999999999</v>
      </c>
      <c r="I336" s="240"/>
      <c r="J336" s="236"/>
      <c r="K336" s="236"/>
      <c r="L336" s="241"/>
      <c r="M336" s="242"/>
      <c r="N336" s="243"/>
      <c r="O336" s="243"/>
      <c r="P336" s="243"/>
      <c r="Q336" s="243"/>
      <c r="R336" s="243"/>
      <c r="S336" s="243"/>
      <c r="T336" s="24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45" t="s">
        <v>169</v>
      </c>
      <c r="AU336" s="245" t="s">
        <v>80</v>
      </c>
      <c r="AV336" s="14" t="s">
        <v>80</v>
      </c>
      <c r="AW336" s="14" t="s">
        <v>171</v>
      </c>
      <c r="AX336" s="14" t="s">
        <v>70</v>
      </c>
      <c r="AY336" s="245" t="s">
        <v>158</v>
      </c>
    </row>
    <row r="337" s="14" customFormat="1">
      <c r="A337" s="14"/>
      <c r="B337" s="235"/>
      <c r="C337" s="236"/>
      <c r="D337" s="226" t="s">
        <v>169</v>
      </c>
      <c r="E337" s="237" t="s">
        <v>19</v>
      </c>
      <c r="F337" s="238" t="s">
        <v>1924</v>
      </c>
      <c r="G337" s="236"/>
      <c r="H337" s="239">
        <v>105.7614</v>
      </c>
      <c r="I337" s="240"/>
      <c r="J337" s="236"/>
      <c r="K337" s="236"/>
      <c r="L337" s="241"/>
      <c r="M337" s="242"/>
      <c r="N337" s="243"/>
      <c r="O337" s="243"/>
      <c r="P337" s="243"/>
      <c r="Q337" s="243"/>
      <c r="R337" s="243"/>
      <c r="S337" s="243"/>
      <c r="T337" s="24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45" t="s">
        <v>169</v>
      </c>
      <c r="AU337" s="245" t="s">
        <v>80</v>
      </c>
      <c r="AV337" s="14" t="s">
        <v>80</v>
      </c>
      <c r="AW337" s="14" t="s">
        <v>171</v>
      </c>
      <c r="AX337" s="14" t="s">
        <v>70</v>
      </c>
      <c r="AY337" s="245" t="s">
        <v>158</v>
      </c>
    </row>
    <row r="338" s="14" customFormat="1">
      <c r="A338" s="14"/>
      <c r="B338" s="235"/>
      <c r="C338" s="236"/>
      <c r="D338" s="226" t="s">
        <v>169</v>
      </c>
      <c r="E338" s="237" t="s">
        <v>19</v>
      </c>
      <c r="F338" s="238" t="s">
        <v>1925</v>
      </c>
      <c r="G338" s="236"/>
      <c r="H338" s="239">
        <v>13.384799999999999</v>
      </c>
      <c r="I338" s="240"/>
      <c r="J338" s="236"/>
      <c r="K338" s="236"/>
      <c r="L338" s="241"/>
      <c r="M338" s="242"/>
      <c r="N338" s="243"/>
      <c r="O338" s="243"/>
      <c r="P338" s="243"/>
      <c r="Q338" s="243"/>
      <c r="R338" s="243"/>
      <c r="S338" s="243"/>
      <c r="T338" s="24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45" t="s">
        <v>169</v>
      </c>
      <c r="AU338" s="245" t="s">
        <v>80</v>
      </c>
      <c r="AV338" s="14" t="s">
        <v>80</v>
      </c>
      <c r="AW338" s="14" t="s">
        <v>171</v>
      </c>
      <c r="AX338" s="14" t="s">
        <v>70</v>
      </c>
      <c r="AY338" s="245" t="s">
        <v>158</v>
      </c>
    </row>
    <row r="339" s="14" customFormat="1">
      <c r="A339" s="14"/>
      <c r="B339" s="235"/>
      <c r="C339" s="236"/>
      <c r="D339" s="226" t="s">
        <v>169</v>
      </c>
      <c r="E339" s="237" t="s">
        <v>19</v>
      </c>
      <c r="F339" s="238" t="s">
        <v>1926</v>
      </c>
      <c r="G339" s="236"/>
      <c r="H339" s="239">
        <v>131.7328</v>
      </c>
      <c r="I339" s="240"/>
      <c r="J339" s="236"/>
      <c r="K339" s="236"/>
      <c r="L339" s="241"/>
      <c r="M339" s="242"/>
      <c r="N339" s="243"/>
      <c r="O339" s="243"/>
      <c r="P339" s="243"/>
      <c r="Q339" s="243"/>
      <c r="R339" s="243"/>
      <c r="S339" s="243"/>
      <c r="T339" s="24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45" t="s">
        <v>169</v>
      </c>
      <c r="AU339" s="245" t="s">
        <v>80</v>
      </c>
      <c r="AV339" s="14" t="s">
        <v>80</v>
      </c>
      <c r="AW339" s="14" t="s">
        <v>171</v>
      </c>
      <c r="AX339" s="14" t="s">
        <v>70</v>
      </c>
      <c r="AY339" s="245" t="s">
        <v>158</v>
      </c>
    </row>
    <row r="340" s="14" customFormat="1">
      <c r="A340" s="14"/>
      <c r="B340" s="235"/>
      <c r="C340" s="236"/>
      <c r="D340" s="226" t="s">
        <v>169</v>
      </c>
      <c r="E340" s="237" t="s">
        <v>19</v>
      </c>
      <c r="F340" s="238" t="s">
        <v>1927</v>
      </c>
      <c r="G340" s="236"/>
      <c r="H340" s="239">
        <v>39.824999999999996</v>
      </c>
      <c r="I340" s="240"/>
      <c r="J340" s="236"/>
      <c r="K340" s="236"/>
      <c r="L340" s="241"/>
      <c r="M340" s="242"/>
      <c r="N340" s="243"/>
      <c r="O340" s="243"/>
      <c r="P340" s="243"/>
      <c r="Q340" s="243"/>
      <c r="R340" s="243"/>
      <c r="S340" s="243"/>
      <c r="T340" s="24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45" t="s">
        <v>169</v>
      </c>
      <c r="AU340" s="245" t="s">
        <v>80</v>
      </c>
      <c r="AV340" s="14" t="s">
        <v>80</v>
      </c>
      <c r="AW340" s="14" t="s">
        <v>171</v>
      </c>
      <c r="AX340" s="14" t="s">
        <v>70</v>
      </c>
      <c r="AY340" s="245" t="s">
        <v>158</v>
      </c>
    </row>
    <row r="341" s="14" customFormat="1">
      <c r="A341" s="14"/>
      <c r="B341" s="235"/>
      <c r="C341" s="236"/>
      <c r="D341" s="226" t="s">
        <v>169</v>
      </c>
      <c r="E341" s="237" t="s">
        <v>19</v>
      </c>
      <c r="F341" s="238" t="s">
        <v>1928</v>
      </c>
      <c r="G341" s="236"/>
      <c r="H341" s="239">
        <v>73.385999999999996</v>
      </c>
      <c r="I341" s="240"/>
      <c r="J341" s="236"/>
      <c r="K341" s="236"/>
      <c r="L341" s="241"/>
      <c r="M341" s="242"/>
      <c r="N341" s="243"/>
      <c r="O341" s="243"/>
      <c r="P341" s="243"/>
      <c r="Q341" s="243"/>
      <c r="R341" s="243"/>
      <c r="S341" s="243"/>
      <c r="T341" s="24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45" t="s">
        <v>169</v>
      </c>
      <c r="AU341" s="245" t="s">
        <v>80</v>
      </c>
      <c r="AV341" s="14" t="s">
        <v>80</v>
      </c>
      <c r="AW341" s="14" t="s">
        <v>171</v>
      </c>
      <c r="AX341" s="14" t="s">
        <v>70</v>
      </c>
      <c r="AY341" s="245" t="s">
        <v>158</v>
      </c>
    </row>
    <row r="342" s="14" customFormat="1">
      <c r="A342" s="14"/>
      <c r="B342" s="235"/>
      <c r="C342" s="236"/>
      <c r="D342" s="226" t="s">
        <v>169</v>
      </c>
      <c r="E342" s="237" t="s">
        <v>19</v>
      </c>
      <c r="F342" s="238" t="s">
        <v>1929</v>
      </c>
      <c r="G342" s="236"/>
      <c r="H342" s="239">
        <v>37.367999999999995</v>
      </c>
      <c r="I342" s="240"/>
      <c r="J342" s="236"/>
      <c r="K342" s="236"/>
      <c r="L342" s="241"/>
      <c r="M342" s="242"/>
      <c r="N342" s="243"/>
      <c r="O342" s="243"/>
      <c r="P342" s="243"/>
      <c r="Q342" s="243"/>
      <c r="R342" s="243"/>
      <c r="S342" s="243"/>
      <c r="T342" s="24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45" t="s">
        <v>169</v>
      </c>
      <c r="AU342" s="245" t="s">
        <v>80</v>
      </c>
      <c r="AV342" s="14" t="s">
        <v>80</v>
      </c>
      <c r="AW342" s="14" t="s">
        <v>171</v>
      </c>
      <c r="AX342" s="14" t="s">
        <v>70</v>
      </c>
      <c r="AY342" s="245" t="s">
        <v>158</v>
      </c>
    </row>
    <row r="343" s="14" customFormat="1">
      <c r="A343" s="14"/>
      <c r="B343" s="235"/>
      <c r="C343" s="236"/>
      <c r="D343" s="226" t="s">
        <v>169</v>
      </c>
      <c r="E343" s="237" t="s">
        <v>19</v>
      </c>
      <c r="F343" s="238" t="s">
        <v>1930</v>
      </c>
      <c r="G343" s="236"/>
      <c r="H343" s="239">
        <v>64.637999999999991</v>
      </c>
      <c r="I343" s="240"/>
      <c r="J343" s="236"/>
      <c r="K343" s="236"/>
      <c r="L343" s="241"/>
      <c r="M343" s="242"/>
      <c r="N343" s="243"/>
      <c r="O343" s="243"/>
      <c r="P343" s="243"/>
      <c r="Q343" s="243"/>
      <c r="R343" s="243"/>
      <c r="S343" s="243"/>
      <c r="T343" s="24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45" t="s">
        <v>169</v>
      </c>
      <c r="AU343" s="245" t="s">
        <v>80</v>
      </c>
      <c r="AV343" s="14" t="s">
        <v>80</v>
      </c>
      <c r="AW343" s="14" t="s">
        <v>171</v>
      </c>
      <c r="AX343" s="14" t="s">
        <v>70</v>
      </c>
      <c r="AY343" s="245" t="s">
        <v>158</v>
      </c>
    </row>
    <row r="344" s="14" customFormat="1">
      <c r="A344" s="14"/>
      <c r="B344" s="235"/>
      <c r="C344" s="236"/>
      <c r="D344" s="226" t="s">
        <v>169</v>
      </c>
      <c r="E344" s="237" t="s">
        <v>19</v>
      </c>
      <c r="F344" s="238" t="s">
        <v>1931</v>
      </c>
      <c r="G344" s="236"/>
      <c r="H344" s="239">
        <v>60.578999999999994</v>
      </c>
      <c r="I344" s="240"/>
      <c r="J344" s="236"/>
      <c r="K344" s="236"/>
      <c r="L344" s="241"/>
      <c r="M344" s="242"/>
      <c r="N344" s="243"/>
      <c r="O344" s="243"/>
      <c r="P344" s="243"/>
      <c r="Q344" s="243"/>
      <c r="R344" s="243"/>
      <c r="S344" s="243"/>
      <c r="T344" s="24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45" t="s">
        <v>169</v>
      </c>
      <c r="AU344" s="245" t="s">
        <v>80</v>
      </c>
      <c r="AV344" s="14" t="s">
        <v>80</v>
      </c>
      <c r="AW344" s="14" t="s">
        <v>171</v>
      </c>
      <c r="AX344" s="14" t="s">
        <v>70</v>
      </c>
      <c r="AY344" s="245" t="s">
        <v>158</v>
      </c>
    </row>
    <row r="345" s="13" customFormat="1">
      <c r="A345" s="13"/>
      <c r="B345" s="224"/>
      <c r="C345" s="225"/>
      <c r="D345" s="226" t="s">
        <v>169</v>
      </c>
      <c r="E345" s="227" t="s">
        <v>19</v>
      </c>
      <c r="F345" s="228" t="s">
        <v>1970</v>
      </c>
      <c r="G345" s="225"/>
      <c r="H345" s="227" t="s">
        <v>19</v>
      </c>
      <c r="I345" s="229"/>
      <c r="J345" s="225"/>
      <c r="K345" s="225"/>
      <c r="L345" s="230"/>
      <c r="M345" s="231"/>
      <c r="N345" s="232"/>
      <c r="O345" s="232"/>
      <c r="P345" s="232"/>
      <c r="Q345" s="232"/>
      <c r="R345" s="232"/>
      <c r="S345" s="232"/>
      <c r="T345" s="23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34" t="s">
        <v>169</v>
      </c>
      <c r="AU345" s="234" t="s">
        <v>80</v>
      </c>
      <c r="AV345" s="13" t="s">
        <v>78</v>
      </c>
      <c r="AW345" s="13" t="s">
        <v>171</v>
      </c>
      <c r="AX345" s="13" t="s">
        <v>70</v>
      </c>
      <c r="AY345" s="234" t="s">
        <v>158</v>
      </c>
    </row>
    <row r="346" s="14" customFormat="1">
      <c r="A346" s="14"/>
      <c r="B346" s="235"/>
      <c r="C346" s="236"/>
      <c r="D346" s="226" t="s">
        <v>169</v>
      </c>
      <c r="E346" s="237" t="s">
        <v>19</v>
      </c>
      <c r="F346" s="238" t="s">
        <v>1876</v>
      </c>
      <c r="G346" s="236"/>
      <c r="H346" s="239">
        <v>30.2575</v>
      </c>
      <c r="I346" s="240"/>
      <c r="J346" s="236"/>
      <c r="K346" s="236"/>
      <c r="L346" s="241"/>
      <c r="M346" s="242"/>
      <c r="N346" s="243"/>
      <c r="O346" s="243"/>
      <c r="P346" s="243"/>
      <c r="Q346" s="243"/>
      <c r="R346" s="243"/>
      <c r="S346" s="243"/>
      <c r="T346" s="24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45" t="s">
        <v>169</v>
      </c>
      <c r="AU346" s="245" t="s">
        <v>80</v>
      </c>
      <c r="AV346" s="14" t="s">
        <v>80</v>
      </c>
      <c r="AW346" s="14" t="s">
        <v>171</v>
      </c>
      <c r="AX346" s="14" t="s">
        <v>70</v>
      </c>
      <c r="AY346" s="245" t="s">
        <v>158</v>
      </c>
    </row>
    <row r="347" s="14" customFormat="1">
      <c r="A347" s="14"/>
      <c r="B347" s="235"/>
      <c r="C347" s="236"/>
      <c r="D347" s="226" t="s">
        <v>169</v>
      </c>
      <c r="E347" s="237" t="s">
        <v>19</v>
      </c>
      <c r="F347" s="238" t="s">
        <v>1877</v>
      </c>
      <c r="G347" s="236"/>
      <c r="H347" s="239">
        <v>43.965000000000003</v>
      </c>
      <c r="I347" s="240"/>
      <c r="J347" s="236"/>
      <c r="K347" s="236"/>
      <c r="L347" s="241"/>
      <c r="M347" s="242"/>
      <c r="N347" s="243"/>
      <c r="O347" s="243"/>
      <c r="P347" s="243"/>
      <c r="Q347" s="243"/>
      <c r="R347" s="243"/>
      <c r="S347" s="243"/>
      <c r="T347" s="24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45" t="s">
        <v>169</v>
      </c>
      <c r="AU347" s="245" t="s">
        <v>80</v>
      </c>
      <c r="AV347" s="14" t="s">
        <v>80</v>
      </c>
      <c r="AW347" s="14" t="s">
        <v>171</v>
      </c>
      <c r="AX347" s="14" t="s">
        <v>70</v>
      </c>
      <c r="AY347" s="245" t="s">
        <v>158</v>
      </c>
    </row>
    <row r="348" s="14" customFormat="1">
      <c r="A348" s="14"/>
      <c r="B348" s="235"/>
      <c r="C348" s="236"/>
      <c r="D348" s="226" t="s">
        <v>169</v>
      </c>
      <c r="E348" s="237" t="s">
        <v>19</v>
      </c>
      <c r="F348" s="238" t="s">
        <v>1869</v>
      </c>
      <c r="G348" s="236"/>
      <c r="H348" s="239">
        <v>10.66</v>
      </c>
      <c r="I348" s="240"/>
      <c r="J348" s="236"/>
      <c r="K348" s="236"/>
      <c r="L348" s="241"/>
      <c r="M348" s="242"/>
      <c r="N348" s="243"/>
      <c r="O348" s="243"/>
      <c r="P348" s="243"/>
      <c r="Q348" s="243"/>
      <c r="R348" s="243"/>
      <c r="S348" s="243"/>
      <c r="T348" s="24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45" t="s">
        <v>169</v>
      </c>
      <c r="AU348" s="245" t="s">
        <v>80</v>
      </c>
      <c r="AV348" s="14" t="s">
        <v>80</v>
      </c>
      <c r="AW348" s="14" t="s">
        <v>171</v>
      </c>
      <c r="AX348" s="14" t="s">
        <v>70</v>
      </c>
      <c r="AY348" s="245" t="s">
        <v>158</v>
      </c>
    </row>
    <row r="349" s="14" customFormat="1">
      <c r="A349" s="14"/>
      <c r="B349" s="235"/>
      <c r="C349" s="236"/>
      <c r="D349" s="226" t="s">
        <v>169</v>
      </c>
      <c r="E349" s="237" t="s">
        <v>19</v>
      </c>
      <c r="F349" s="238" t="s">
        <v>1870</v>
      </c>
      <c r="G349" s="236"/>
      <c r="H349" s="239">
        <v>14.4625</v>
      </c>
      <c r="I349" s="240"/>
      <c r="J349" s="236"/>
      <c r="K349" s="236"/>
      <c r="L349" s="241"/>
      <c r="M349" s="242"/>
      <c r="N349" s="243"/>
      <c r="O349" s="243"/>
      <c r="P349" s="243"/>
      <c r="Q349" s="243"/>
      <c r="R349" s="243"/>
      <c r="S349" s="243"/>
      <c r="T349" s="24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45" t="s">
        <v>169</v>
      </c>
      <c r="AU349" s="245" t="s">
        <v>80</v>
      </c>
      <c r="AV349" s="14" t="s">
        <v>80</v>
      </c>
      <c r="AW349" s="14" t="s">
        <v>171</v>
      </c>
      <c r="AX349" s="14" t="s">
        <v>70</v>
      </c>
      <c r="AY349" s="245" t="s">
        <v>158</v>
      </c>
    </row>
    <row r="350" s="14" customFormat="1">
      <c r="A350" s="14"/>
      <c r="B350" s="235"/>
      <c r="C350" s="236"/>
      <c r="D350" s="226" t="s">
        <v>169</v>
      </c>
      <c r="E350" s="237" t="s">
        <v>19</v>
      </c>
      <c r="F350" s="238" t="s">
        <v>1878</v>
      </c>
      <c r="G350" s="236"/>
      <c r="H350" s="239">
        <v>26.460000000000001</v>
      </c>
      <c r="I350" s="240"/>
      <c r="J350" s="236"/>
      <c r="K350" s="236"/>
      <c r="L350" s="241"/>
      <c r="M350" s="242"/>
      <c r="N350" s="243"/>
      <c r="O350" s="243"/>
      <c r="P350" s="243"/>
      <c r="Q350" s="243"/>
      <c r="R350" s="243"/>
      <c r="S350" s="243"/>
      <c r="T350" s="24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45" t="s">
        <v>169</v>
      </c>
      <c r="AU350" s="245" t="s">
        <v>80</v>
      </c>
      <c r="AV350" s="14" t="s">
        <v>80</v>
      </c>
      <c r="AW350" s="14" t="s">
        <v>171</v>
      </c>
      <c r="AX350" s="14" t="s">
        <v>70</v>
      </c>
      <c r="AY350" s="245" t="s">
        <v>158</v>
      </c>
    </row>
    <row r="351" s="14" customFormat="1">
      <c r="A351" s="14"/>
      <c r="B351" s="235"/>
      <c r="C351" s="236"/>
      <c r="D351" s="226" t="s">
        <v>169</v>
      </c>
      <c r="E351" s="237" t="s">
        <v>19</v>
      </c>
      <c r="F351" s="238" t="s">
        <v>1879</v>
      </c>
      <c r="G351" s="236"/>
      <c r="H351" s="239">
        <v>34.612500000000004</v>
      </c>
      <c r="I351" s="240"/>
      <c r="J351" s="236"/>
      <c r="K351" s="236"/>
      <c r="L351" s="241"/>
      <c r="M351" s="242"/>
      <c r="N351" s="243"/>
      <c r="O351" s="243"/>
      <c r="P351" s="243"/>
      <c r="Q351" s="243"/>
      <c r="R351" s="243"/>
      <c r="S351" s="243"/>
      <c r="T351" s="24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45" t="s">
        <v>169</v>
      </c>
      <c r="AU351" s="245" t="s">
        <v>80</v>
      </c>
      <c r="AV351" s="14" t="s">
        <v>80</v>
      </c>
      <c r="AW351" s="14" t="s">
        <v>171</v>
      </c>
      <c r="AX351" s="14" t="s">
        <v>70</v>
      </c>
      <c r="AY351" s="245" t="s">
        <v>158</v>
      </c>
    </row>
    <row r="352" s="14" customFormat="1">
      <c r="A352" s="14"/>
      <c r="B352" s="235"/>
      <c r="C352" s="236"/>
      <c r="D352" s="226" t="s">
        <v>169</v>
      </c>
      <c r="E352" s="237" t="s">
        <v>19</v>
      </c>
      <c r="F352" s="238" t="s">
        <v>1880</v>
      </c>
      <c r="G352" s="236"/>
      <c r="H352" s="239">
        <v>32.205000000000005</v>
      </c>
      <c r="I352" s="240"/>
      <c r="J352" s="236"/>
      <c r="K352" s="236"/>
      <c r="L352" s="241"/>
      <c r="M352" s="242"/>
      <c r="N352" s="243"/>
      <c r="O352" s="243"/>
      <c r="P352" s="243"/>
      <c r="Q352" s="243"/>
      <c r="R352" s="243"/>
      <c r="S352" s="243"/>
      <c r="T352" s="24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45" t="s">
        <v>169</v>
      </c>
      <c r="AU352" s="245" t="s">
        <v>80</v>
      </c>
      <c r="AV352" s="14" t="s">
        <v>80</v>
      </c>
      <c r="AW352" s="14" t="s">
        <v>171</v>
      </c>
      <c r="AX352" s="14" t="s">
        <v>70</v>
      </c>
      <c r="AY352" s="245" t="s">
        <v>158</v>
      </c>
    </row>
    <row r="353" s="14" customFormat="1">
      <c r="A353" s="14"/>
      <c r="B353" s="235"/>
      <c r="C353" s="236"/>
      <c r="D353" s="226" t="s">
        <v>169</v>
      </c>
      <c r="E353" s="237" t="s">
        <v>19</v>
      </c>
      <c r="F353" s="238" t="s">
        <v>1881</v>
      </c>
      <c r="G353" s="236"/>
      <c r="H353" s="239">
        <v>38.789999999999999</v>
      </c>
      <c r="I353" s="240"/>
      <c r="J353" s="236"/>
      <c r="K353" s="236"/>
      <c r="L353" s="241"/>
      <c r="M353" s="242"/>
      <c r="N353" s="243"/>
      <c r="O353" s="243"/>
      <c r="P353" s="243"/>
      <c r="Q353" s="243"/>
      <c r="R353" s="243"/>
      <c r="S353" s="243"/>
      <c r="T353" s="24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45" t="s">
        <v>169</v>
      </c>
      <c r="AU353" s="245" t="s">
        <v>80</v>
      </c>
      <c r="AV353" s="14" t="s">
        <v>80</v>
      </c>
      <c r="AW353" s="14" t="s">
        <v>171</v>
      </c>
      <c r="AX353" s="14" t="s">
        <v>70</v>
      </c>
      <c r="AY353" s="245" t="s">
        <v>158</v>
      </c>
    </row>
    <row r="354" s="14" customFormat="1">
      <c r="A354" s="14"/>
      <c r="B354" s="235"/>
      <c r="C354" s="236"/>
      <c r="D354" s="226" t="s">
        <v>169</v>
      </c>
      <c r="E354" s="236"/>
      <c r="F354" s="238" t="s">
        <v>1971</v>
      </c>
      <c r="G354" s="236"/>
      <c r="H354" s="239">
        <v>803.04700000000003</v>
      </c>
      <c r="I354" s="240"/>
      <c r="J354" s="236"/>
      <c r="K354" s="236"/>
      <c r="L354" s="241"/>
      <c r="M354" s="242"/>
      <c r="N354" s="243"/>
      <c r="O354" s="243"/>
      <c r="P354" s="243"/>
      <c r="Q354" s="243"/>
      <c r="R354" s="243"/>
      <c r="S354" s="243"/>
      <c r="T354" s="24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45" t="s">
        <v>169</v>
      </c>
      <c r="AU354" s="245" t="s">
        <v>80</v>
      </c>
      <c r="AV354" s="14" t="s">
        <v>80</v>
      </c>
      <c r="AW354" s="14" t="s">
        <v>4</v>
      </c>
      <c r="AX354" s="14" t="s">
        <v>78</v>
      </c>
      <c r="AY354" s="245" t="s">
        <v>158</v>
      </c>
    </row>
    <row r="355" s="2" customFormat="1" ht="30" customHeight="1">
      <c r="A355" s="40"/>
      <c r="B355" s="41"/>
      <c r="C355" s="206" t="s">
        <v>339</v>
      </c>
      <c r="D355" s="206" t="s">
        <v>160</v>
      </c>
      <c r="E355" s="207" t="s">
        <v>316</v>
      </c>
      <c r="F355" s="208" t="s">
        <v>317</v>
      </c>
      <c r="G355" s="209" t="s">
        <v>234</v>
      </c>
      <c r="H355" s="210">
        <v>1032.9000000000001</v>
      </c>
      <c r="I355" s="211"/>
      <c r="J355" s="212">
        <f>ROUND(I355*H355,2)</f>
        <v>0</v>
      </c>
      <c r="K355" s="208" t="s">
        <v>164</v>
      </c>
      <c r="L355" s="46"/>
      <c r="M355" s="213" t="s">
        <v>19</v>
      </c>
      <c r="N355" s="214" t="s">
        <v>41</v>
      </c>
      <c r="O355" s="86"/>
      <c r="P355" s="215">
        <f>O355*H355</f>
        <v>0</v>
      </c>
      <c r="Q355" s="215">
        <v>0</v>
      </c>
      <c r="R355" s="215">
        <f>Q355*H355</f>
        <v>0</v>
      </c>
      <c r="S355" s="215">
        <v>0</v>
      </c>
      <c r="T355" s="216">
        <f>S355*H355</f>
        <v>0</v>
      </c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R355" s="217" t="s">
        <v>165</v>
      </c>
      <c r="AT355" s="217" t="s">
        <v>160</v>
      </c>
      <c r="AU355" s="217" t="s">
        <v>80</v>
      </c>
      <c r="AY355" s="19" t="s">
        <v>158</v>
      </c>
      <c r="BE355" s="218">
        <f>IF(N355="základní",J355,0)</f>
        <v>0</v>
      </c>
      <c r="BF355" s="218">
        <f>IF(N355="snížená",J355,0)</f>
        <v>0</v>
      </c>
      <c r="BG355" s="218">
        <f>IF(N355="zákl. přenesená",J355,0)</f>
        <v>0</v>
      </c>
      <c r="BH355" s="218">
        <f>IF(N355="sníž. přenesená",J355,0)</f>
        <v>0</v>
      </c>
      <c r="BI355" s="218">
        <f>IF(N355="nulová",J355,0)</f>
        <v>0</v>
      </c>
      <c r="BJ355" s="19" t="s">
        <v>78</v>
      </c>
      <c r="BK355" s="218">
        <f>ROUND(I355*H355,2)</f>
        <v>0</v>
      </c>
      <c r="BL355" s="19" t="s">
        <v>165</v>
      </c>
      <c r="BM355" s="217" t="s">
        <v>1972</v>
      </c>
    </row>
    <row r="356" s="2" customFormat="1">
      <c r="A356" s="40"/>
      <c r="B356" s="41"/>
      <c r="C356" s="42"/>
      <c r="D356" s="219" t="s">
        <v>167</v>
      </c>
      <c r="E356" s="42"/>
      <c r="F356" s="220" t="s">
        <v>319</v>
      </c>
      <c r="G356" s="42"/>
      <c r="H356" s="42"/>
      <c r="I356" s="221"/>
      <c r="J356" s="42"/>
      <c r="K356" s="42"/>
      <c r="L356" s="46"/>
      <c r="M356" s="222"/>
      <c r="N356" s="223"/>
      <c r="O356" s="86"/>
      <c r="P356" s="86"/>
      <c r="Q356" s="86"/>
      <c r="R356" s="86"/>
      <c r="S356" s="86"/>
      <c r="T356" s="87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T356" s="19" t="s">
        <v>167</v>
      </c>
      <c r="AU356" s="19" t="s">
        <v>80</v>
      </c>
    </row>
    <row r="357" s="13" customFormat="1">
      <c r="A357" s="13"/>
      <c r="B357" s="224"/>
      <c r="C357" s="225"/>
      <c r="D357" s="226" t="s">
        <v>169</v>
      </c>
      <c r="E357" s="227" t="s">
        <v>19</v>
      </c>
      <c r="F357" s="228" t="s">
        <v>324</v>
      </c>
      <c r="G357" s="225"/>
      <c r="H357" s="227" t="s">
        <v>19</v>
      </c>
      <c r="I357" s="229"/>
      <c r="J357" s="225"/>
      <c r="K357" s="225"/>
      <c r="L357" s="230"/>
      <c r="M357" s="231"/>
      <c r="N357" s="232"/>
      <c r="O357" s="232"/>
      <c r="P357" s="232"/>
      <c r="Q357" s="232"/>
      <c r="R357" s="232"/>
      <c r="S357" s="232"/>
      <c r="T357" s="23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34" t="s">
        <v>169</v>
      </c>
      <c r="AU357" s="234" t="s">
        <v>80</v>
      </c>
      <c r="AV357" s="13" t="s">
        <v>78</v>
      </c>
      <c r="AW357" s="13" t="s">
        <v>171</v>
      </c>
      <c r="AX357" s="13" t="s">
        <v>70</v>
      </c>
      <c r="AY357" s="234" t="s">
        <v>158</v>
      </c>
    </row>
    <row r="358" s="14" customFormat="1">
      <c r="A358" s="14"/>
      <c r="B358" s="235"/>
      <c r="C358" s="236"/>
      <c r="D358" s="226" t="s">
        <v>169</v>
      </c>
      <c r="E358" s="237" t="s">
        <v>19</v>
      </c>
      <c r="F358" s="238" t="s">
        <v>1973</v>
      </c>
      <c r="G358" s="236"/>
      <c r="H358" s="239">
        <v>630.03499999999997</v>
      </c>
      <c r="I358" s="240"/>
      <c r="J358" s="236"/>
      <c r="K358" s="236"/>
      <c r="L358" s="241"/>
      <c r="M358" s="242"/>
      <c r="N358" s="243"/>
      <c r="O358" s="243"/>
      <c r="P358" s="243"/>
      <c r="Q358" s="243"/>
      <c r="R358" s="243"/>
      <c r="S358" s="243"/>
      <c r="T358" s="24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45" t="s">
        <v>169</v>
      </c>
      <c r="AU358" s="245" t="s">
        <v>80</v>
      </c>
      <c r="AV358" s="14" t="s">
        <v>80</v>
      </c>
      <c r="AW358" s="14" t="s">
        <v>171</v>
      </c>
      <c r="AX358" s="14" t="s">
        <v>70</v>
      </c>
      <c r="AY358" s="245" t="s">
        <v>158</v>
      </c>
    </row>
    <row r="359" s="14" customFormat="1">
      <c r="A359" s="14"/>
      <c r="B359" s="235"/>
      <c r="C359" s="236"/>
      <c r="D359" s="226" t="s">
        <v>169</v>
      </c>
      <c r="E359" s="237" t="s">
        <v>19</v>
      </c>
      <c r="F359" s="238" t="s">
        <v>1974</v>
      </c>
      <c r="G359" s="236"/>
      <c r="H359" s="239">
        <v>241.71899999999999</v>
      </c>
      <c r="I359" s="240"/>
      <c r="J359" s="236"/>
      <c r="K359" s="236"/>
      <c r="L359" s="241"/>
      <c r="M359" s="242"/>
      <c r="N359" s="243"/>
      <c r="O359" s="243"/>
      <c r="P359" s="243"/>
      <c r="Q359" s="243"/>
      <c r="R359" s="243"/>
      <c r="S359" s="243"/>
      <c r="T359" s="24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45" t="s">
        <v>169</v>
      </c>
      <c r="AU359" s="245" t="s">
        <v>80</v>
      </c>
      <c r="AV359" s="14" t="s">
        <v>80</v>
      </c>
      <c r="AW359" s="14" t="s">
        <v>171</v>
      </c>
      <c r="AX359" s="14" t="s">
        <v>70</v>
      </c>
      <c r="AY359" s="245" t="s">
        <v>158</v>
      </c>
    </row>
    <row r="360" s="13" customFormat="1">
      <c r="A360" s="13"/>
      <c r="B360" s="224"/>
      <c r="C360" s="225"/>
      <c r="D360" s="226" t="s">
        <v>169</v>
      </c>
      <c r="E360" s="227" t="s">
        <v>19</v>
      </c>
      <c r="F360" s="228" t="s">
        <v>326</v>
      </c>
      <c r="G360" s="225"/>
      <c r="H360" s="227" t="s">
        <v>19</v>
      </c>
      <c r="I360" s="229"/>
      <c r="J360" s="225"/>
      <c r="K360" s="225"/>
      <c r="L360" s="230"/>
      <c r="M360" s="231"/>
      <c r="N360" s="232"/>
      <c r="O360" s="232"/>
      <c r="P360" s="232"/>
      <c r="Q360" s="232"/>
      <c r="R360" s="232"/>
      <c r="S360" s="232"/>
      <c r="T360" s="23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34" t="s">
        <v>169</v>
      </c>
      <c r="AU360" s="234" t="s">
        <v>80</v>
      </c>
      <c r="AV360" s="13" t="s">
        <v>78</v>
      </c>
      <c r="AW360" s="13" t="s">
        <v>171</v>
      </c>
      <c r="AX360" s="13" t="s">
        <v>70</v>
      </c>
      <c r="AY360" s="234" t="s">
        <v>158</v>
      </c>
    </row>
    <row r="361" s="14" customFormat="1">
      <c r="A361" s="14"/>
      <c r="B361" s="235"/>
      <c r="C361" s="236"/>
      <c r="D361" s="226" t="s">
        <v>169</v>
      </c>
      <c r="E361" s="237" t="s">
        <v>19</v>
      </c>
      <c r="F361" s="238" t="s">
        <v>1975</v>
      </c>
      <c r="G361" s="236"/>
      <c r="H361" s="239">
        <v>161.14600000000002</v>
      </c>
      <c r="I361" s="240"/>
      <c r="J361" s="236"/>
      <c r="K361" s="236"/>
      <c r="L361" s="241"/>
      <c r="M361" s="242"/>
      <c r="N361" s="243"/>
      <c r="O361" s="243"/>
      <c r="P361" s="243"/>
      <c r="Q361" s="243"/>
      <c r="R361" s="243"/>
      <c r="S361" s="243"/>
      <c r="T361" s="24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45" t="s">
        <v>169</v>
      </c>
      <c r="AU361" s="245" t="s">
        <v>80</v>
      </c>
      <c r="AV361" s="14" t="s">
        <v>80</v>
      </c>
      <c r="AW361" s="14" t="s">
        <v>171</v>
      </c>
      <c r="AX361" s="14" t="s">
        <v>70</v>
      </c>
      <c r="AY361" s="245" t="s">
        <v>158</v>
      </c>
    </row>
    <row r="362" s="2" customFormat="1" ht="30" customHeight="1">
      <c r="A362" s="40"/>
      <c r="B362" s="41"/>
      <c r="C362" s="206" t="s">
        <v>347</v>
      </c>
      <c r="D362" s="206" t="s">
        <v>160</v>
      </c>
      <c r="E362" s="207" t="s">
        <v>329</v>
      </c>
      <c r="F362" s="208" t="s">
        <v>330</v>
      </c>
      <c r="G362" s="209" t="s">
        <v>234</v>
      </c>
      <c r="H362" s="210">
        <v>432.41000000000002</v>
      </c>
      <c r="I362" s="211"/>
      <c r="J362" s="212">
        <f>ROUND(I362*H362,2)</f>
        <v>0</v>
      </c>
      <c r="K362" s="208" t="s">
        <v>164</v>
      </c>
      <c r="L362" s="46"/>
      <c r="M362" s="213" t="s">
        <v>19</v>
      </c>
      <c r="N362" s="214" t="s">
        <v>41</v>
      </c>
      <c r="O362" s="86"/>
      <c r="P362" s="215">
        <f>O362*H362</f>
        <v>0</v>
      </c>
      <c r="Q362" s="215">
        <v>0</v>
      </c>
      <c r="R362" s="215">
        <f>Q362*H362</f>
        <v>0</v>
      </c>
      <c r="S362" s="215">
        <v>0</v>
      </c>
      <c r="T362" s="216">
        <f>S362*H362</f>
        <v>0</v>
      </c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R362" s="217" t="s">
        <v>165</v>
      </c>
      <c r="AT362" s="217" t="s">
        <v>160</v>
      </c>
      <c r="AU362" s="217" t="s">
        <v>80</v>
      </c>
      <c r="AY362" s="19" t="s">
        <v>158</v>
      </c>
      <c r="BE362" s="218">
        <f>IF(N362="základní",J362,0)</f>
        <v>0</v>
      </c>
      <c r="BF362" s="218">
        <f>IF(N362="snížená",J362,0)</f>
        <v>0</v>
      </c>
      <c r="BG362" s="218">
        <f>IF(N362="zákl. přenesená",J362,0)</f>
        <v>0</v>
      </c>
      <c r="BH362" s="218">
        <f>IF(N362="sníž. přenesená",J362,0)</f>
        <v>0</v>
      </c>
      <c r="BI362" s="218">
        <f>IF(N362="nulová",J362,0)</f>
        <v>0</v>
      </c>
      <c r="BJ362" s="19" t="s">
        <v>78</v>
      </c>
      <c r="BK362" s="218">
        <f>ROUND(I362*H362,2)</f>
        <v>0</v>
      </c>
      <c r="BL362" s="19" t="s">
        <v>165</v>
      </c>
      <c r="BM362" s="217" t="s">
        <v>1976</v>
      </c>
    </row>
    <row r="363" s="2" customFormat="1">
      <c r="A363" s="40"/>
      <c r="B363" s="41"/>
      <c r="C363" s="42"/>
      <c r="D363" s="219" t="s">
        <v>167</v>
      </c>
      <c r="E363" s="42"/>
      <c r="F363" s="220" t="s">
        <v>332</v>
      </c>
      <c r="G363" s="42"/>
      <c r="H363" s="42"/>
      <c r="I363" s="221"/>
      <c r="J363" s="42"/>
      <c r="K363" s="42"/>
      <c r="L363" s="46"/>
      <c r="M363" s="222"/>
      <c r="N363" s="223"/>
      <c r="O363" s="86"/>
      <c r="P363" s="86"/>
      <c r="Q363" s="86"/>
      <c r="R363" s="86"/>
      <c r="S363" s="86"/>
      <c r="T363" s="87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T363" s="19" t="s">
        <v>167</v>
      </c>
      <c r="AU363" s="19" t="s">
        <v>80</v>
      </c>
    </row>
    <row r="364" s="13" customFormat="1">
      <c r="A364" s="13"/>
      <c r="B364" s="224"/>
      <c r="C364" s="225"/>
      <c r="D364" s="226" t="s">
        <v>169</v>
      </c>
      <c r="E364" s="227" t="s">
        <v>19</v>
      </c>
      <c r="F364" s="228" t="s">
        <v>333</v>
      </c>
      <c r="G364" s="225"/>
      <c r="H364" s="227" t="s">
        <v>19</v>
      </c>
      <c r="I364" s="229"/>
      <c r="J364" s="225"/>
      <c r="K364" s="225"/>
      <c r="L364" s="230"/>
      <c r="M364" s="231"/>
      <c r="N364" s="232"/>
      <c r="O364" s="232"/>
      <c r="P364" s="232"/>
      <c r="Q364" s="232"/>
      <c r="R364" s="232"/>
      <c r="S364" s="232"/>
      <c r="T364" s="23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34" t="s">
        <v>169</v>
      </c>
      <c r="AU364" s="234" t="s">
        <v>80</v>
      </c>
      <c r="AV364" s="13" t="s">
        <v>78</v>
      </c>
      <c r="AW364" s="13" t="s">
        <v>171</v>
      </c>
      <c r="AX364" s="13" t="s">
        <v>70</v>
      </c>
      <c r="AY364" s="234" t="s">
        <v>158</v>
      </c>
    </row>
    <row r="365" s="14" customFormat="1">
      <c r="A365" s="14"/>
      <c r="B365" s="235"/>
      <c r="C365" s="236"/>
      <c r="D365" s="226" t="s">
        <v>169</v>
      </c>
      <c r="E365" s="237" t="s">
        <v>19</v>
      </c>
      <c r="F365" s="238" t="s">
        <v>1917</v>
      </c>
      <c r="G365" s="236"/>
      <c r="H365" s="239">
        <v>91.507199999999997</v>
      </c>
      <c r="I365" s="240"/>
      <c r="J365" s="236"/>
      <c r="K365" s="236"/>
      <c r="L365" s="241"/>
      <c r="M365" s="242"/>
      <c r="N365" s="243"/>
      <c r="O365" s="243"/>
      <c r="P365" s="243"/>
      <c r="Q365" s="243"/>
      <c r="R365" s="243"/>
      <c r="S365" s="243"/>
      <c r="T365" s="24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45" t="s">
        <v>169</v>
      </c>
      <c r="AU365" s="245" t="s">
        <v>80</v>
      </c>
      <c r="AV365" s="14" t="s">
        <v>80</v>
      </c>
      <c r="AW365" s="14" t="s">
        <v>171</v>
      </c>
      <c r="AX365" s="14" t="s">
        <v>70</v>
      </c>
      <c r="AY365" s="245" t="s">
        <v>158</v>
      </c>
    </row>
    <row r="366" s="14" customFormat="1">
      <c r="A366" s="14"/>
      <c r="B366" s="235"/>
      <c r="C366" s="236"/>
      <c r="D366" s="226" t="s">
        <v>169</v>
      </c>
      <c r="E366" s="237" t="s">
        <v>19</v>
      </c>
      <c r="F366" s="238" t="s">
        <v>1918</v>
      </c>
      <c r="G366" s="236"/>
      <c r="H366" s="239">
        <v>62.486399999999996</v>
      </c>
      <c r="I366" s="240"/>
      <c r="J366" s="236"/>
      <c r="K366" s="236"/>
      <c r="L366" s="241"/>
      <c r="M366" s="242"/>
      <c r="N366" s="243"/>
      <c r="O366" s="243"/>
      <c r="P366" s="243"/>
      <c r="Q366" s="243"/>
      <c r="R366" s="243"/>
      <c r="S366" s="243"/>
      <c r="T366" s="24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45" t="s">
        <v>169</v>
      </c>
      <c r="AU366" s="245" t="s">
        <v>80</v>
      </c>
      <c r="AV366" s="14" t="s">
        <v>80</v>
      </c>
      <c r="AW366" s="14" t="s">
        <v>171</v>
      </c>
      <c r="AX366" s="14" t="s">
        <v>70</v>
      </c>
      <c r="AY366" s="245" t="s">
        <v>158</v>
      </c>
    </row>
    <row r="367" s="14" customFormat="1">
      <c r="A367" s="14"/>
      <c r="B367" s="235"/>
      <c r="C367" s="236"/>
      <c r="D367" s="226" t="s">
        <v>169</v>
      </c>
      <c r="E367" s="237" t="s">
        <v>19</v>
      </c>
      <c r="F367" s="238" t="s">
        <v>1919</v>
      </c>
      <c r="G367" s="236"/>
      <c r="H367" s="239">
        <v>72.743400000000008</v>
      </c>
      <c r="I367" s="240"/>
      <c r="J367" s="236"/>
      <c r="K367" s="236"/>
      <c r="L367" s="241"/>
      <c r="M367" s="242"/>
      <c r="N367" s="243"/>
      <c r="O367" s="243"/>
      <c r="P367" s="243"/>
      <c r="Q367" s="243"/>
      <c r="R367" s="243"/>
      <c r="S367" s="243"/>
      <c r="T367" s="24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45" t="s">
        <v>169</v>
      </c>
      <c r="AU367" s="245" t="s">
        <v>80</v>
      </c>
      <c r="AV367" s="14" t="s">
        <v>80</v>
      </c>
      <c r="AW367" s="14" t="s">
        <v>171</v>
      </c>
      <c r="AX367" s="14" t="s">
        <v>70</v>
      </c>
      <c r="AY367" s="245" t="s">
        <v>158</v>
      </c>
    </row>
    <row r="368" s="14" customFormat="1">
      <c r="A368" s="14"/>
      <c r="B368" s="235"/>
      <c r="C368" s="236"/>
      <c r="D368" s="226" t="s">
        <v>169</v>
      </c>
      <c r="E368" s="237" t="s">
        <v>19</v>
      </c>
      <c r="F368" s="238" t="s">
        <v>1920</v>
      </c>
      <c r="G368" s="236"/>
      <c r="H368" s="239">
        <v>152.03999999999999</v>
      </c>
      <c r="I368" s="240"/>
      <c r="J368" s="236"/>
      <c r="K368" s="236"/>
      <c r="L368" s="241"/>
      <c r="M368" s="242"/>
      <c r="N368" s="243"/>
      <c r="O368" s="243"/>
      <c r="P368" s="243"/>
      <c r="Q368" s="243"/>
      <c r="R368" s="243"/>
      <c r="S368" s="243"/>
      <c r="T368" s="24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45" t="s">
        <v>169</v>
      </c>
      <c r="AU368" s="245" t="s">
        <v>80</v>
      </c>
      <c r="AV368" s="14" t="s">
        <v>80</v>
      </c>
      <c r="AW368" s="14" t="s">
        <v>171</v>
      </c>
      <c r="AX368" s="14" t="s">
        <v>70</v>
      </c>
      <c r="AY368" s="245" t="s">
        <v>158</v>
      </c>
    </row>
    <row r="369" s="14" customFormat="1">
      <c r="A369" s="14"/>
      <c r="B369" s="235"/>
      <c r="C369" s="236"/>
      <c r="D369" s="226" t="s">
        <v>169</v>
      </c>
      <c r="E369" s="237" t="s">
        <v>19</v>
      </c>
      <c r="F369" s="238" t="s">
        <v>1921</v>
      </c>
      <c r="G369" s="236"/>
      <c r="H369" s="239">
        <v>27.224999999999998</v>
      </c>
      <c r="I369" s="240"/>
      <c r="J369" s="236"/>
      <c r="K369" s="236"/>
      <c r="L369" s="241"/>
      <c r="M369" s="242"/>
      <c r="N369" s="243"/>
      <c r="O369" s="243"/>
      <c r="P369" s="243"/>
      <c r="Q369" s="243"/>
      <c r="R369" s="243"/>
      <c r="S369" s="243"/>
      <c r="T369" s="24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45" t="s">
        <v>169</v>
      </c>
      <c r="AU369" s="245" t="s">
        <v>80</v>
      </c>
      <c r="AV369" s="14" t="s">
        <v>80</v>
      </c>
      <c r="AW369" s="14" t="s">
        <v>171</v>
      </c>
      <c r="AX369" s="14" t="s">
        <v>70</v>
      </c>
      <c r="AY369" s="245" t="s">
        <v>158</v>
      </c>
    </row>
    <row r="370" s="14" customFormat="1">
      <c r="A370" s="14"/>
      <c r="B370" s="235"/>
      <c r="C370" s="236"/>
      <c r="D370" s="226" t="s">
        <v>169</v>
      </c>
      <c r="E370" s="237" t="s">
        <v>19</v>
      </c>
      <c r="F370" s="238" t="s">
        <v>1922</v>
      </c>
      <c r="G370" s="236"/>
      <c r="H370" s="239">
        <v>51.967999999999996</v>
      </c>
      <c r="I370" s="240"/>
      <c r="J370" s="236"/>
      <c r="K370" s="236"/>
      <c r="L370" s="241"/>
      <c r="M370" s="242"/>
      <c r="N370" s="243"/>
      <c r="O370" s="243"/>
      <c r="P370" s="243"/>
      <c r="Q370" s="243"/>
      <c r="R370" s="243"/>
      <c r="S370" s="243"/>
      <c r="T370" s="24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45" t="s">
        <v>169</v>
      </c>
      <c r="AU370" s="245" t="s">
        <v>80</v>
      </c>
      <c r="AV370" s="14" t="s">
        <v>80</v>
      </c>
      <c r="AW370" s="14" t="s">
        <v>171</v>
      </c>
      <c r="AX370" s="14" t="s">
        <v>70</v>
      </c>
      <c r="AY370" s="245" t="s">
        <v>158</v>
      </c>
    </row>
    <row r="371" s="14" customFormat="1">
      <c r="A371" s="14"/>
      <c r="B371" s="235"/>
      <c r="C371" s="236"/>
      <c r="D371" s="226" t="s">
        <v>169</v>
      </c>
      <c r="E371" s="237" t="s">
        <v>19</v>
      </c>
      <c r="F371" s="238" t="s">
        <v>1923</v>
      </c>
      <c r="G371" s="236"/>
      <c r="H371" s="239">
        <v>19.399799999999999</v>
      </c>
      <c r="I371" s="240"/>
      <c r="J371" s="236"/>
      <c r="K371" s="236"/>
      <c r="L371" s="241"/>
      <c r="M371" s="242"/>
      <c r="N371" s="243"/>
      <c r="O371" s="243"/>
      <c r="P371" s="243"/>
      <c r="Q371" s="243"/>
      <c r="R371" s="243"/>
      <c r="S371" s="243"/>
      <c r="T371" s="24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45" t="s">
        <v>169</v>
      </c>
      <c r="AU371" s="245" t="s">
        <v>80</v>
      </c>
      <c r="AV371" s="14" t="s">
        <v>80</v>
      </c>
      <c r="AW371" s="14" t="s">
        <v>171</v>
      </c>
      <c r="AX371" s="14" t="s">
        <v>70</v>
      </c>
      <c r="AY371" s="245" t="s">
        <v>158</v>
      </c>
    </row>
    <row r="372" s="14" customFormat="1">
      <c r="A372" s="14"/>
      <c r="B372" s="235"/>
      <c r="C372" s="236"/>
      <c r="D372" s="226" t="s">
        <v>169</v>
      </c>
      <c r="E372" s="237" t="s">
        <v>19</v>
      </c>
      <c r="F372" s="238" t="s">
        <v>1924</v>
      </c>
      <c r="G372" s="236"/>
      <c r="H372" s="239">
        <v>105.7614</v>
      </c>
      <c r="I372" s="240"/>
      <c r="J372" s="236"/>
      <c r="K372" s="236"/>
      <c r="L372" s="241"/>
      <c r="M372" s="242"/>
      <c r="N372" s="243"/>
      <c r="O372" s="243"/>
      <c r="P372" s="243"/>
      <c r="Q372" s="243"/>
      <c r="R372" s="243"/>
      <c r="S372" s="243"/>
      <c r="T372" s="24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45" t="s">
        <v>169</v>
      </c>
      <c r="AU372" s="245" t="s">
        <v>80</v>
      </c>
      <c r="AV372" s="14" t="s">
        <v>80</v>
      </c>
      <c r="AW372" s="14" t="s">
        <v>171</v>
      </c>
      <c r="AX372" s="14" t="s">
        <v>70</v>
      </c>
      <c r="AY372" s="245" t="s">
        <v>158</v>
      </c>
    </row>
    <row r="373" s="14" customFormat="1">
      <c r="A373" s="14"/>
      <c r="B373" s="235"/>
      <c r="C373" s="236"/>
      <c r="D373" s="226" t="s">
        <v>169</v>
      </c>
      <c r="E373" s="237" t="s">
        <v>19</v>
      </c>
      <c r="F373" s="238" t="s">
        <v>1925</v>
      </c>
      <c r="G373" s="236"/>
      <c r="H373" s="239">
        <v>13.384799999999999</v>
      </c>
      <c r="I373" s="240"/>
      <c r="J373" s="236"/>
      <c r="K373" s="236"/>
      <c r="L373" s="241"/>
      <c r="M373" s="242"/>
      <c r="N373" s="243"/>
      <c r="O373" s="243"/>
      <c r="P373" s="243"/>
      <c r="Q373" s="243"/>
      <c r="R373" s="243"/>
      <c r="S373" s="243"/>
      <c r="T373" s="24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45" t="s">
        <v>169</v>
      </c>
      <c r="AU373" s="245" t="s">
        <v>80</v>
      </c>
      <c r="AV373" s="14" t="s">
        <v>80</v>
      </c>
      <c r="AW373" s="14" t="s">
        <v>171</v>
      </c>
      <c r="AX373" s="14" t="s">
        <v>70</v>
      </c>
      <c r="AY373" s="245" t="s">
        <v>158</v>
      </c>
    </row>
    <row r="374" s="14" customFormat="1">
      <c r="A374" s="14"/>
      <c r="B374" s="235"/>
      <c r="C374" s="236"/>
      <c r="D374" s="226" t="s">
        <v>169</v>
      </c>
      <c r="E374" s="237" t="s">
        <v>19</v>
      </c>
      <c r="F374" s="238" t="s">
        <v>1926</v>
      </c>
      <c r="G374" s="236"/>
      <c r="H374" s="239">
        <v>131.7328</v>
      </c>
      <c r="I374" s="240"/>
      <c r="J374" s="236"/>
      <c r="K374" s="236"/>
      <c r="L374" s="241"/>
      <c r="M374" s="242"/>
      <c r="N374" s="243"/>
      <c r="O374" s="243"/>
      <c r="P374" s="243"/>
      <c r="Q374" s="243"/>
      <c r="R374" s="243"/>
      <c r="S374" s="243"/>
      <c r="T374" s="24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45" t="s">
        <v>169</v>
      </c>
      <c r="AU374" s="245" t="s">
        <v>80</v>
      </c>
      <c r="AV374" s="14" t="s">
        <v>80</v>
      </c>
      <c r="AW374" s="14" t="s">
        <v>171</v>
      </c>
      <c r="AX374" s="14" t="s">
        <v>70</v>
      </c>
      <c r="AY374" s="245" t="s">
        <v>158</v>
      </c>
    </row>
    <row r="375" s="14" customFormat="1">
      <c r="A375" s="14"/>
      <c r="B375" s="235"/>
      <c r="C375" s="236"/>
      <c r="D375" s="226" t="s">
        <v>169</v>
      </c>
      <c r="E375" s="237" t="s">
        <v>19</v>
      </c>
      <c r="F375" s="238" t="s">
        <v>1927</v>
      </c>
      <c r="G375" s="236"/>
      <c r="H375" s="239">
        <v>39.824999999999996</v>
      </c>
      <c r="I375" s="240"/>
      <c r="J375" s="236"/>
      <c r="K375" s="236"/>
      <c r="L375" s="241"/>
      <c r="M375" s="242"/>
      <c r="N375" s="243"/>
      <c r="O375" s="243"/>
      <c r="P375" s="243"/>
      <c r="Q375" s="243"/>
      <c r="R375" s="243"/>
      <c r="S375" s="243"/>
      <c r="T375" s="24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45" t="s">
        <v>169</v>
      </c>
      <c r="AU375" s="245" t="s">
        <v>80</v>
      </c>
      <c r="AV375" s="14" t="s">
        <v>80</v>
      </c>
      <c r="AW375" s="14" t="s">
        <v>171</v>
      </c>
      <c r="AX375" s="14" t="s">
        <v>70</v>
      </c>
      <c r="AY375" s="245" t="s">
        <v>158</v>
      </c>
    </row>
    <row r="376" s="14" customFormat="1">
      <c r="A376" s="14"/>
      <c r="B376" s="235"/>
      <c r="C376" s="236"/>
      <c r="D376" s="226" t="s">
        <v>169</v>
      </c>
      <c r="E376" s="237" t="s">
        <v>19</v>
      </c>
      <c r="F376" s="238" t="s">
        <v>1928</v>
      </c>
      <c r="G376" s="236"/>
      <c r="H376" s="239">
        <v>73.385999999999996</v>
      </c>
      <c r="I376" s="240"/>
      <c r="J376" s="236"/>
      <c r="K376" s="236"/>
      <c r="L376" s="241"/>
      <c r="M376" s="242"/>
      <c r="N376" s="243"/>
      <c r="O376" s="243"/>
      <c r="P376" s="243"/>
      <c r="Q376" s="243"/>
      <c r="R376" s="243"/>
      <c r="S376" s="243"/>
      <c r="T376" s="24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45" t="s">
        <v>169</v>
      </c>
      <c r="AU376" s="245" t="s">
        <v>80</v>
      </c>
      <c r="AV376" s="14" t="s">
        <v>80</v>
      </c>
      <c r="AW376" s="14" t="s">
        <v>171</v>
      </c>
      <c r="AX376" s="14" t="s">
        <v>70</v>
      </c>
      <c r="AY376" s="245" t="s">
        <v>158</v>
      </c>
    </row>
    <row r="377" s="14" customFormat="1">
      <c r="A377" s="14"/>
      <c r="B377" s="235"/>
      <c r="C377" s="236"/>
      <c r="D377" s="226" t="s">
        <v>169</v>
      </c>
      <c r="E377" s="237" t="s">
        <v>19</v>
      </c>
      <c r="F377" s="238" t="s">
        <v>1929</v>
      </c>
      <c r="G377" s="236"/>
      <c r="H377" s="239">
        <v>37.367999999999995</v>
      </c>
      <c r="I377" s="240"/>
      <c r="J377" s="236"/>
      <c r="K377" s="236"/>
      <c r="L377" s="241"/>
      <c r="M377" s="242"/>
      <c r="N377" s="243"/>
      <c r="O377" s="243"/>
      <c r="P377" s="243"/>
      <c r="Q377" s="243"/>
      <c r="R377" s="243"/>
      <c r="S377" s="243"/>
      <c r="T377" s="24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45" t="s">
        <v>169</v>
      </c>
      <c r="AU377" s="245" t="s">
        <v>80</v>
      </c>
      <c r="AV377" s="14" t="s">
        <v>80</v>
      </c>
      <c r="AW377" s="14" t="s">
        <v>171</v>
      </c>
      <c r="AX377" s="14" t="s">
        <v>70</v>
      </c>
      <c r="AY377" s="245" t="s">
        <v>158</v>
      </c>
    </row>
    <row r="378" s="14" customFormat="1">
      <c r="A378" s="14"/>
      <c r="B378" s="235"/>
      <c r="C378" s="236"/>
      <c r="D378" s="226" t="s">
        <v>169</v>
      </c>
      <c r="E378" s="237" t="s">
        <v>19</v>
      </c>
      <c r="F378" s="238" t="s">
        <v>1930</v>
      </c>
      <c r="G378" s="236"/>
      <c r="H378" s="239">
        <v>64.637999999999991</v>
      </c>
      <c r="I378" s="240"/>
      <c r="J378" s="236"/>
      <c r="K378" s="236"/>
      <c r="L378" s="241"/>
      <c r="M378" s="242"/>
      <c r="N378" s="243"/>
      <c r="O378" s="243"/>
      <c r="P378" s="243"/>
      <c r="Q378" s="243"/>
      <c r="R378" s="243"/>
      <c r="S378" s="243"/>
      <c r="T378" s="24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45" t="s">
        <v>169</v>
      </c>
      <c r="AU378" s="245" t="s">
        <v>80</v>
      </c>
      <c r="AV378" s="14" t="s">
        <v>80</v>
      </c>
      <c r="AW378" s="14" t="s">
        <v>171</v>
      </c>
      <c r="AX378" s="14" t="s">
        <v>70</v>
      </c>
      <c r="AY378" s="245" t="s">
        <v>158</v>
      </c>
    </row>
    <row r="379" s="14" customFormat="1">
      <c r="A379" s="14"/>
      <c r="B379" s="235"/>
      <c r="C379" s="236"/>
      <c r="D379" s="226" t="s">
        <v>169</v>
      </c>
      <c r="E379" s="237" t="s">
        <v>19</v>
      </c>
      <c r="F379" s="238" t="s">
        <v>1931</v>
      </c>
      <c r="G379" s="236"/>
      <c r="H379" s="239">
        <v>60.578999999999994</v>
      </c>
      <c r="I379" s="240"/>
      <c r="J379" s="236"/>
      <c r="K379" s="236"/>
      <c r="L379" s="241"/>
      <c r="M379" s="242"/>
      <c r="N379" s="243"/>
      <c r="O379" s="243"/>
      <c r="P379" s="243"/>
      <c r="Q379" s="243"/>
      <c r="R379" s="243"/>
      <c r="S379" s="243"/>
      <c r="T379" s="24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45" t="s">
        <v>169</v>
      </c>
      <c r="AU379" s="245" t="s">
        <v>80</v>
      </c>
      <c r="AV379" s="14" t="s">
        <v>80</v>
      </c>
      <c r="AW379" s="14" t="s">
        <v>171</v>
      </c>
      <c r="AX379" s="14" t="s">
        <v>70</v>
      </c>
      <c r="AY379" s="245" t="s">
        <v>158</v>
      </c>
    </row>
    <row r="380" s="13" customFormat="1">
      <c r="A380" s="13"/>
      <c r="B380" s="224"/>
      <c r="C380" s="225"/>
      <c r="D380" s="226" t="s">
        <v>169</v>
      </c>
      <c r="E380" s="227" t="s">
        <v>19</v>
      </c>
      <c r="F380" s="228" t="s">
        <v>1977</v>
      </c>
      <c r="G380" s="225"/>
      <c r="H380" s="227" t="s">
        <v>19</v>
      </c>
      <c r="I380" s="229"/>
      <c r="J380" s="225"/>
      <c r="K380" s="225"/>
      <c r="L380" s="230"/>
      <c r="M380" s="231"/>
      <c r="N380" s="232"/>
      <c r="O380" s="232"/>
      <c r="P380" s="232"/>
      <c r="Q380" s="232"/>
      <c r="R380" s="232"/>
      <c r="S380" s="232"/>
      <c r="T380" s="23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34" t="s">
        <v>169</v>
      </c>
      <c r="AU380" s="234" t="s">
        <v>80</v>
      </c>
      <c r="AV380" s="13" t="s">
        <v>78</v>
      </c>
      <c r="AW380" s="13" t="s">
        <v>171</v>
      </c>
      <c r="AX380" s="13" t="s">
        <v>70</v>
      </c>
      <c r="AY380" s="234" t="s">
        <v>158</v>
      </c>
    </row>
    <row r="381" s="14" customFormat="1">
      <c r="A381" s="14"/>
      <c r="B381" s="235"/>
      <c r="C381" s="236"/>
      <c r="D381" s="226" t="s">
        <v>169</v>
      </c>
      <c r="E381" s="237" t="s">
        <v>19</v>
      </c>
      <c r="F381" s="238" t="s">
        <v>1876</v>
      </c>
      <c r="G381" s="236"/>
      <c r="H381" s="239">
        <v>30.2575</v>
      </c>
      <c r="I381" s="240"/>
      <c r="J381" s="236"/>
      <c r="K381" s="236"/>
      <c r="L381" s="241"/>
      <c r="M381" s="242"/>
      <c r="N381" s="243"/>
      <c r="O381" s="243"/>
      <c r="P381" s="243"/>
      <c r="Q381" s="243"/>
      <c r="R381" s="243"/>
      <c r="S381" s="243"/>
      <c r="T381" s="24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45" t="s">
        <v>169</v>
      </c>
      <c r="AU381" s="245" t="s">
        <v>80</v>
      </c>
      <c r="AV381" s="14" t="s">
        <v>80</v>
      </c>
      <c r="AW381" s="14" t="s">
        <v>171</v>
      </c>
      <c r="AX381" s="14" t="s">
        <v>70</v>
      </c>
      <c r="AY381" s="245" t="s">
        <v>158</v>
      </c>
    </row>
    <row r="382" s="14" customFormat="1">
      <c r="A382" s="14"/>
      <c r="B382" s="235"/>
      <c r="C382" s="236"/>
      <c r="D382" s="226" t="s">
        <v>169</v>
      </c>
      <c r="E382" s="237" t="s">
        <v>19</v>
      </c>
      <c r="F382" s="238" t="s">
        <v>1877</v>
      </c>
      <c r="G382" s="236"/>
      <c r="H382" s="239">
        <v>43.965000000000003</v>
      </c>
      <c r="I382" s="240"/>
      <c r="J382" s="236"/>
      <c r="K382" s="236"/>
      <c r="L382" s="241"/>
      <c r="M382" s="242"/>
      <c r="N382" s="243"/>
      <c r="O382" s="243"/>
      <c r="P382" s="243"/>
      <c r="Q382" s="243"/>
      <c r="R382" s="243"/>
      <c r="S382" s="243"/>
      <c r="T382" s="24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45" t="s">
        <v>169</v>
      </c>
      <c r="AU382" s="245" t="s">
        <v>80</v>
      </c>
      <c r="AV382" s="14" t="s">
        <v>80</v>
      </c>
      <c r="AW382" s="14" t="s">
        <v>171</v>
      </c>
      <c r="AX382" s="14" t="s">
        <v>70</v>
      </c>
      <c r="AY382" s="245" t="s">
        <v>158</v>
      </c>
    </row>
    <row r="383" s="14" customFormat="1">
      <c r="A383" s="14"/>
      <c r="B383" s="235"/>
      <c r="C383" s="236"/>
      <c r="D383" s="226" t="s">
        <v>169</v>
      </c>
      <c r="E383" s="237" t="s">
        <v>19</v>
      </c>
      <c r="F383" s="238" t="s">
        <v>1869</v>
      </c>
      <c r="G383" s="236"/>
      <c r="H383" s="239">
        <v>10.66</v>
      </c>
      <c r="I383" s="240"/>
      <c r="J383" s="236"/>
      <c r="K383" s="236"/>
      <c r="L383" s="241"/>
      <c r="M383" s="242"/>
      <c r="N383" s="243"/>
      <c r="O383" s="243"/>
      <c r="P383" s="243"/>
      <c r="Q383" s="243"/>
      <c r="R383" s="243"/>
      <c r="S383" s="243"/>
      <c r="T383" s="24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45" t="s">
        <v>169</v>
      </c>
      <c r="AU383" s="245" t="s">
        <v>80</v>
      </c>
      <c r="AV383" s="14" t="s">
        <v>80</v>
      </c>
      <c r="AW383" s="14" t="s">
        <v>171</v>
      </c>
      <c r="AX383" s="14" t="s">
        <v>70</v>
      </c>
      <c r="AY383" s="245" t="s">
        <v>158</v>
      </c>
    </row>
    <row r="384" s="14" customFormat="1">
      <c r="A384" s="14"/>
      <c r="B384" s="235"/>
      <c r="C384" s="236"/>
      <c r="D384" s="226" t="s">
        <v>169</v>
      </c>
      <c r="E384" s="237" t="s">
        <v>19</v>
      </c>
      <c r="F384" s="238" t="s">
        <v>1870</v>
      </c>
      <c r="G384" s="236"/>
      <c r="H384" s="239">
        <v>14.4625</v>
      </c>
      <c r="I384" s="240"/>
      <c r="J384" s="236"/>
      <c r="K384" s="236"/>
      <c r="L384" s="241"/>
      <c r="M384" s="242"/>
      <c r="N384" s="243"/>
      <c r="O384" s="243"/>
      <c r="P384" s="243"/>
      <c r="Q384" s="243"/>
      <c r="R384" s="243"/>
      <c r="S384" s="243"/>
      <c r="T384" s="24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45" t="s">
        <v>169</v>
      </c>
      <c r="AU384" s="245" t="s">
        <v>80</v>
      </c>
      <c r="AV384" s="14" t="s">
        <v>80</v>
      </c>
      <c r="AW384" s="14" t="s">
        <v>171</v>
      </c>
      <c r="AX384" s="14" t="s">
        <v>70</v>
      </c>
      <c r="AY384" s="245" t="s">
        <v>158</v>
      </c>
    </row>
    <row r="385" s="14" customFormat="1">
      <c r="A385" s="14"/>
      <c r="B385" s="235"/>
      <c r="C385" s="236"/>
      <c r="D385" s="226" t="s">
        <v>169</v>
      </c>
      <c r="E385" s="237" t="s">
        <v>19</v>
      </c>
      <c r="F385" s="238" t="s">
        <v>1878</v>
      </c>
      <c r="G385" s="236"/>
      <c r="H385" s="239">
        <v>26.460000000000001</v>
      </c>
      <c r="I385" s="240"/>
      <c r="J385" s="236"/>
      <c r="K385" s="236"/>
      <c r="L385" s="241"/>
      <c r="M385" s="242"/>
      <c r="N385" s="243"/>
      <c r="O385" s="243"/>
      <c r="P385" s="243"/>
      <c r="Q385" s="243"/>
      <c r="R385" s="243"/>
      <c r="S385" s="243"/>
      <c r="T385" s="24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45" t="s">
        <v>169</v>
      </c>
      <c r="AU385" s="245" t="s">
        <v>80</v>
      </c>
      <c r="AV385" s="14" t="s">
        <v>80</v>
      </c>
      <c r="AW385" s="14" t="s">
        <v>171</v>
      </c>
      <c r="AX385" s="14" t="s">
        <v>70</v>
      </c>
      <c r="AY385" s="245" t="s">
        <v>158</v>
      </c>
    </row>
    <row r="386" s="14" customFormat="1">
      <c r="A386" s="14"/>
      <c r="B386" s="235"/>
      <c r="C386" s="236"/>
      <c r="D386" s="226" t="s">
        <v>169</v>
      </c>
      <c r="E386" s="237" t="s">
        <v>19</v>
      </c>
      <c r="F386" s="238" t="s">
        <v>1879</v>
      </c>
      <c r="G386" s="236"/>
      <c r="H386" s="239">
        <v>34.612500000000004</v>
      </c>
      <c r="I386" s="240"/>
      <c r="J386" s="236"/>
      <c r="K386" s="236"/>
      <c r="L386" s="241"/>
      <c r="M386" s="242"/>
      <c r="N386" s="243"/>
      <c r="O386" s="243"/>
      <c r="P386" s="243"/>
      <c r="Q386" s="243"/>
      <c r="R386" s="243"/>
      <c r="S386" s="243"/>
      <c r="T386" s="24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45" t="s">
        <v>169</v>
      </c>
      <c r="AU386" s="245" t="s">
        <v>80</v>
      </c>
      <c r="AV386" s="14" t="s">
        <v>80</v>
      </c>
      <c r="AW386" s="14" t="s">
        <v>171</v>
      </c>
      <c r="AX386" s="14" t="s">
        <v>70</v>
      </c>
      <c r="AY386" s="245" t="s">
        <v>158</v>
      </c>
    </row>
    <row r="387" s="14" customFormat="1">
      <c r="A387" s="14"/>
      <c r="B387" s="235"/>
      <c r="C387" s="236"/>
      <c r="D387" s="226" t="s">
        <v>169</v>
      </c>
      <c r="E387" s="237" t="s">
        <v>19</v>
      </c>
      <c r="F387" s="238" t="s">
        <v>1880</v>
      </c>
      <c r="G387" s="236"/>
      <c r="H387" s="239">
        <v>32.205000000000005</v>
      </c>
      <c r="I387" s="240"/>
      <c r="J387" s="236"/>
      <c r="K387" s="236"/>
      <c r="L387" s="241"/>
      <c r="M387" s="242"/>
      <c r="N387" s="243"/>
      <c r="O387" s="243"/>
      <c r="P387" s="243"/>
      <c r="Q387" s="243"/>
      <c r="R387" s="243"/>
      <c r="S387" s="243"/>
      <c r="T387" s="24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45" t="s">
        <v>169</v>
      </c>
      <c r="AU387" s="245" t="s">
        <v>80</v>
      </c>
      <c r="AV387" s="14" t="s">
        <v>80</v>
      </c>
      <c r="AW387" s="14" t="s">
        <v>171</v>
      </c>
      <c r="AX387" s="14" t="s">
        <v>70</v>
      </c>
      <c r="AY387" s="245" t="s">
        <v>158</v>
      </c>
    </row>
    <row r="388" s="14" customFormat="1">
      <c r="A388" s="14"/>
      <c r="B388" s="235"/>
      <c r="C388" s="236"/>
      <c r="D388" s="226" t="s">
        <v>169</v>
      </c>
      <c r="E388" s="237" t="s">
        <v>19</v>
      </c>
      <c r="F388" s="238" t="s">
        <v>1881</v>
      </c>
      <c r="G388" s="236"/>
      <c r="H388" s="239">
        <v>38.789999999999999</v>
      </c>
      <c r="I388" s="240"/>
      <c r="J388" s="236"/>
      <c r="K388" s="236"/>
      <c r="L388" s="241"/>
      <c r="M388" s="242"/>
      <c r="N388" s="243"/>
      <c r="O388" s="243"/>
      <c r="P388" s="243"/>
      <c r="Q388" s="243"/>
      <c r="R388" s="243"/>
      <c r="S388" s="243"/>
      <c r="T388" s="24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45" t="s">
        <v>169</v>
      </c>
      <c r="AU388" s="245" t="s">
        <v>80</v>
      </c>
      <c r="AV388" s="14" t="s">
        <v>80</v>
      </c>
      <c r="AW388" s="14" t="s">
        <v>171</v>
      </c>
      <c r="AX388" s="14" t="s">
        <v>70</v>
      </c>
      <c r="AY388" s="245" t="s">
        <v>158</v>
      </c>
    </row>
    <row r="389" s="14" customFormat="1">
      <c r="A389" s="14"/>
      <c r="B389" s="235"/>
      <c r="C389" s="236"/>
      <c r="D389" s="226" t="s">
        <v>169</v>
      </c>
      <c r="E389" s="236"/>
      <c r="F389" s="238" t="s">
        <v>1978</v>
      </c>
      <c r="G389" s="236"/>
      <c r="H389" s="239">
        <v>432.41000000000002</v>
      </c>
      <c r="I389" s="240"/>
      <c r="J389" s="236"/>
      <c r="K389" s="236"/>
      <c r="L389" s="241"/>
      <c r="M389" s="242"/>
      <c r="N389" s="243"/>
      <c r="O389" s="243"/>
      <c r="P389" s="243"/>
      <c r="Q389" s="243"/>
      <c r="R389" s="243"/>
      <c r="S389" s="243"/>
      <c r="T389" s="24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45" t="s">
        <v>169</v>
      </c>
      <c r="AU389" s="245" t="s">
        <v>80</v>
      </c>
      <c r="AV389" s="14" t="s">
        <v>80</v>
      </c>
      <c r="AW389" s="14" t="s">
        <v>4</v>
      </c>
      <c r="AX389" s="14" t="s">
        <v>78</v>
      </c>
      <c r="AY389" s="245" t="s">
        <v>158</v>
      </c>
    </row>
    <row r="390" s="2" customFormat="1" ht="30" customHeight="1">
      <c r="A390" s="40"/>
      <c r="B390" s="41"/>
      <c r="C390" s="206" t="s">
        <v>353</v>
      </c>
      <c r="D390" s="206" t="s">
        <v>160</v>
      </c>
      <c r="E390" s="207" t="s">
        <v>340</v>
      </c>
      <c r="F390" s="208" t="s">
        <v>341</v>
      </c>
      <c r="G390" s="209" t="s">
        <v>234</v>
      </c>
      <c r="H390" s="210">
        <v>585.04100000000005</v>
      </c>
      <c r="I390" s="211"/>
      <c r="J390" s="212">
        <f>ROUND(I390*H390,2)</f>
        <v>0</v>
      </c>
      <c r="K390" s="208" t="s">
        <v>164</v>
      </c>
      <c r="L390" s="46"/>
      <c r="M390" s="213" t="s">
        <v>19</v>
      </c>
      <c r="N390" s="214" t="s">
        <v>41</v>
      </c>
      <c r="O390" s="86"/>
      <c r="P390" s="215">
        <f>O390*H390</f>
        <v>0</v>
      </c>
      <c r="Q390" s="215">
        <v>0</v>
      </c>
      <c r="R390" s="215">
        <f>Q390*H390</f>
        <v>0</v>
      </c>
      <c r="S390" s="215">
        <v>0</v>
      </c>
      <c r="T390" s="216">
        <f>S390*H390</f>
        <v>0</v>
      </c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R390" s="217" t="s">
        <v>165</v>
      </c>
      <c r="AT390" s="217" t="s">
        <v>160</v>
      </c>
      <c r="AU390" s="217" t="s">
        <v>80</v>
      </c>
      <c r="AY390" s="19" t="s">
        <v>158</v>
      </c>
      <c r="BE390" s="218">
        <f>IF(N390="základní",J390,0)</f>
        <v>0</v>
      </c>
      <c r="BF390" s="218">
        <f>IF(N390="snížená",J390,0)</f>
        <v>0</v>
      </c>
      <c r="BG390" s="218">
        <f>IF(N390="zákl. přenesená",J390,0)</f>
        <v>0</v>
      </c>
      <c r="BH390" s="218">
        <f>IF(N390="sníž. přenesená",J390,0)</f>
        <v>0</v>
      </c>
      <c r="BI390" s="218">
        <f>IF(N390="nulová",J390,0)</f>
        <v>0</v>
      </c>
      <c r="BJ390" s="19" t="s">
        <v>78</v>
      </c>
      <c r="BK390" s="218">
        <f>ROUND(I390*H390,2)</f>
        <v>0</v>
      </c>
      <c r="BL390" s="19" t="s">
        <v>165</v>
      </c>
      <c r="BM390" s="217" t="s">
        <v>1979</v>
      </c>
    </row>
    <row r="391" s="2" customFormat="1">
      <c r="A391" s="40"/>
      <c r="B391" s="41"/>
      <c r="C391" s="42"/>
      <c r="D391" s="219" t="s">
        <v>167</v>
      </c>
      <c r="E391" s="42"/>
      <c r="F391" s="220" t="s">
        <v>343</v>
      </c>
      <c r="G391" s="42"/>
      <c r="H391" s="42"/>
      <c r="I391" s="221"/>
      <c r="J391" s="42"/>
      <c r="K391" s="42"/>
      <c r="L391" s="46"/>
      <c r="M391" s="222"/>
      <c r="N391" s="223"/>
      <c r="O391" s="86"/>
      <c r="P391" s="86"/>
      <c r="Q391" s="86"/>
      <c r="R391" s="86"/>
      <c r="S391" s="86"/>
      <c r="T391" s="87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T391" s="19" t="s">
        <v>167</v>
      </c>
      <c r="AU391" s="19" t="s">
        <v>80</v>
      </c>
    </row>
    <row r="392" s="13" customFormat="1">
      <c r="A392" s="13"/>
      <c r="B392" s="224"/>
      <c r="C392" s="225"/>
      <c r="D392" s="226" t="s">
        <v>169</v>
      </c>
      <c r="E392" s="227" t="s">
        <v>19</v>
      </c>
      <c r="F392" s="228" t="s">
        <v>344</v>
      </c>
      <c r="G392" s="225"/>
      <c r="H392" s="227" t="s">
        <v>19</v>
      </c>
      <c r="I392" s="229"/>
      <c r="J392" s="225"/>
      <c r="K392" s="225"/>
      <c r="L392" s="230"/>
      <c r="M392" s="231"/>
      <c r="N392" s="232"/>
      <c r="O392" s="232"/>
      <c r="P392" s="232"/>
      <c r="Q392" s="232"/>
      <c r="R392" s="232"/>
      <c r="S392" s="232"/>
      <c r="T392" s="23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34" t="s">
        <v>169</v>
      </c>
      <c r="AU392" s="234" t="s">
        <v>80</v>
      </c>
      <c r="AV392" s="13" t="s">
        <v>78</v>
      </c>
      <c r="AW392" s="13" t="s">
        <v>171</v>
      </c>
      <c r="AX392" s="13" t="s">
        <v>70</v>
      </c>
      <c r="AY392" s="234" t="s">
        <v>158</v>
      </c>
    </row>
    <row r="393" s="14" customFormat="1">
      <c r="A393" s="14"/>
      <c r="B393" s="235"/>
      <c r="C393" s="236"/>
      <c r="D393" s="226" t="s">
        <v>169</v>
      </c>
      <c r="E393" s="237" t="s">
        <v>19</v>
      </c>
      <c r="F393" s="238" t="s">
        <v>1980</v>
      </c>
      <c r="G393" s="236"/>
      <c r="H393" s="239">
        <v>136.65600000000001</v>
      </c>
      <c r="I393" s="240"/>
      <c r="J393" s="236"/>
      <c r="K393" s="236"/>
      <c r="L393" s="241"/>
      <c r="M393" s="242"/>
      <c r="N393" s="243"/>
      <c r="O393" s="243"/>
      <c r="P393" s="243"/>
      <c r="Q393" s="243"/>
      <c r="R393" s="243"/>
      <c r="S393" s="243"/>
      <c r="T393" s="24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45" t="s">
        <v>169</v>
      </c>
      <c r="AU393" s="245" t="s">
        <v>80</v>
      </c>
      <c r="AV393" s="14" t="s">
        <v>80</v>
      </c>
      <c r="AW393" s="14" t="s">
        <v>171</v>
      </c>
      <c r="AX393" s="14" t="s">
        <v>70</v>
      </c>
      <c r="AY393" s="245" t="s">
        <v>158</v>
      </c>
    </row>
    <row r="394" s="14" customFormat="1">
      <c r="A394" s="14"/>
      <c r="B394" s="235"/>
      <c r="C394" s="236"/>
      <c r="D394" s="226" t="s">
        <v>169</v>
      </c>
      <c r="E394" s="237" t="s">
        <v>19</v>
      </c>
      <c r="F394" s="238" t="s">
        <v>1981</v>
      </c>
      <c r="G394" s="236"/>
      <c r="H394" s="239">
        <v>261.02699999999999</v>
      </c>
      <c r="I394" s="240"/>
      <c r="J394" s="236"/>
      <c r="K394" s="236"/>
      <c r="L394" s="241"/>
      <c r="M394" s="242"/>
      <c r="N394" s="243"/>
      <c r="O394" s="243"/>
      <c r="P394" s="243"/>
      <c r="Q394" s="243"/>
      <c r="R394" s="243"/>
      <c r="S394" s="243"/>
      <c r="T394" s="24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45" t="s">
        <v>169</v>
      </c>
      <c r="AU394" s="245" t="s">
        <v>80</v>
      </c>
      <c r="AV394" s="14" t="s">
        <v>80</v>
      </c>
      <c r="AW394" s="14" t="s">
        <v>171</v>
      </c>
      <c r="AX394" s="14" t="s">
        <v>70</v>
      </c>
      <c r="AY394" s="245" t="s">
        <v>158</v>
      </c>
    </row>
    <row r="395" s="13" customFormat="1">
      <c r="A395" s="13"/>
      <c r="B395" s="224"/>
      <c r="C395" s="225"/>
      <c r="D395" s="226" t="s">
        <v>169</v>
      </c>
      <c r="E395" s="227" t="s">
        <v>19</v>
      </c>
      <c r="F395" s="228" t="s">
        <v>1982</v>
      </c>
      <c r="G395" s="225"/>
      <c r="H395" s="227" t="s">
        <v>19</v>
      </c>
      <c r="I395" s="229"/>
      <c r="J395" s="225"/>
      <c r="K395" s="225"/>
      <c r="L395" s="230"/>
      <c r="M395" s="231"/>
      <c r="N395" s="232"/>
      <c r="O395" s="232"/>
      <c r="P395" s="232"/>
      <c r="Q395" s="232"/>
      <c r="R395" s="232"/>
      <c r="S395" s="232"/>
      <c r="T395" s="23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34" t="s">
        <v>169</v>
      </c>
      <c r="AU395" s="234" t="s">
        <v>80</v>
      </c>
      <c r="AV395" s="13" t="s">
        <v>78</v>
      </c>
      <c r="AW395" s="13" t="s">
        <v>171</v>
      </c>
      <c r="AX395" s="13" t="s">
        <v>70</v>
      </c>
      <c r="AY395" s="234" t="s">
        <v>158</v>
      </c>
    </row>
    <row r="396" s="14" customFormat="1">
      <c r="A396" s="14"/>
      <c r="B396" s="235"/>
      <c r="C396" s="236"/>
      <c r="D396" s="226" t="s">
        <v>169</v>
      </c>
      <c r="E396" s="237" t="s">
        <v>19</v>
      </c>
      <c r="F396" s="238" t="s">
        <v>1983</v>
      </c>
      <c r="G396" s="236"/>
      <c r="H396" s="239">
        <v>23.274999999999999</v>
      </c>
      <c r="I396" s="240"/>
      <c r="J396" s="236"/>
      <c r="K396" s="236"/>
      <c r="L396" s="241"/>
      <c r="M396" s="242"/>
      <c r="N396" s="243"/>
      <c r="O396" s="243"/>
      <c r="P396" s="243"/>
      <c r="Q396" s="243"/>
      <c r="R396" s="243"/>
      <c r="S396" s="243"/>
      <c r="T396" s="24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45" t="s">
        <v>169</v>
      </c>
      <c r="AU396" s="245" t="s">
        <v>80</v>
      </c>
      <c r="AV396" s="14" t="s">
        <v>80</v>
      </c>
      <c r="AW396" s="14" t="s">
        <v>171</v>
      </c>
      <c r="AX396" s="14" t="s">
        <v>70</v>
      </c>
      <c r="AY396" s="245" t="s">
        <v>158</v>
      </c>
    </row>
    <row r="397" s="14" customFormat="1">
      <c r="A397" s="14"/>
      <c r="B397" s="235"/>
      <c r="C397" s="236"/>
      <c r="D397" s="226" t="s">
        <v>169</v>
      </c>
      <c r="E397" s="237" t="s">
        <v>19</v>
      </c>
      <c r="F397" s="238" t="s">
        <v>1984</v>
      </c>
      <c r="G397" s="236"/>
      <c r="H397" s="239">
        <v>36.637500000000003</v>
      </c>
      <c r="I397" s="240"/>
      <c r="J397" s="236"/>
      <c r="K397" s="236"/>
      <c r="L397" s="241"/>
      <c r="M397" s="242"/>
      <c r="N397" s="243"/>
      <c r="O397" s="243"/>
      <c r="P397" s="243"/>
      <c r="Q397" s="243"/>
      <c r="R397" s="243"/>
      <c r="S397" s="243"/>
      <c r="T397" s="24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45" t="s">
        <v>169</v>
      </c>
      <c r="AU397" s="245" t="s">
        <v>80</v>
      </c>
      <c r="AV397" s="14" t="s">
        <v>80</v>
      </c>
      <c r="AW397" s="14" t="s">
        <v>171</v>
      </c>
      <c r="AX397" s="14" t="s">
        <v>70</v>
      </c>
      <c r="AY397" s="245" t="s">
        <v>158</v>
      </c>
    </row>
    <row r="398" s="14" customFormat="1">
      <c r="A398" s="14"/>
      <c r="B398" s="235"/>
      <c r="C398" s="236"/>
      <c r="D398" s="226" t="s">
        <v>169</v>
      </c>
      <c r="E398" s="237" t="s">
        <v>19</v>
      </c>
      <c r="F398" s="238" t="s">
        <v>1985</v>
      </c>
      <c r="G398" s="236"/>
      <c r="H398" s="239">
        <v>8.1999999999999993</v>
      </c>
      <c r="I398" s="240"/>
      <c r="J398" s="236"/>
      <c r="K398" s="236"/>
      <c r="L398" s="241"/>
      <c r="M398" s="242"/>
      <c r="N398" s="243"/>
      <c r="O398" s="243"/>
      <c r="P398" s="243"/>
      <c r="Q398" s="243"/>
      <c r="R398" s="243"/>
      <c r="S398" s="243"/>
      <c r="T398" s="24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45" t="s">
        <v>169</v>
      </c>
      <c r="AU398" s="245" t="s">
        <v>80</v>
      </c>
      <c r="AV398" s="14" t="s">
        <v>80</v>
      </c>
      <c r="AW398" s="14" t="s">
        <v>171</v>
      </c>
      <c r="AX398" s="14" t="s">
        <v>70</v>
      </c>
      <c r="AY398" s="245" t="s">
        <v>158</v>
      </c>
    </row>
    <row r="399" s="14" customFormat="1">
      <c r="A399" s="14"/>
      <c r="B399" s="235"/>
      <c r="C399" s="236"/>
      <c r="D399" s="226" t="s">
        <v>169</v>
      </c>
      <c r="E399" s="237" t="s">
        <v>19</v>
      </c>
      <c r="F399" s="238" t="s">
        <v>1986</v>
      </c>
      <c r="G399" s="236"/>
      <c r="H399" s="239">
        <v>11.125</v>
      </c>
      <c r="I399" s="240"/>
      <c r="J399" s="236"/>
      <c r="K399" s="236"/>
      <c r="L399" s="241"/>
      <c r="M399" s="242"/>
      <c r="N399" s="243"/>
      <c r="O399" s="243"/>
      <c r="P399" s="243"/>
      <c r="Q399" s="243"/>
      <c r="R399" s="243"/>
      <c r="S399" s="243"/>
      <c r="T399" s="24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45" t="s">
        <v>169</v>
      </c>
      <c r="AU399" s="245" t="s">
        <v>80</v>
      </c>
      <c r="AV399" s="14" t="s">
        <v>80</v>
      </c>
      <c r="AW399" s="14" t="s">
        <v>171</v>
      </c>
      <c r="AX399" s="14" t="s">
        <v>70</v>
      </c>
      <c r="AY399" s="245" t="s">
        <v>158</v>
      </c>
    </row>
    <row r="400" s="14" customFormat="1">
      <c r="A400" s="14"/>
      <c r="B400" s="235"/>
      <c r="C400" s="236"/>
      <c r="D400" s="226" t="s">
        <v>169</v>
      </c>
      <c r="E400" s="237" t="s">
        <v>19</v>
      </c>
      <c r="F400" s="238" t="s">
        <v>1987</v>
      </c>
      <c r="G400" s="236"/>
      <c r="H400" s="239">
        <v>22.049999999999997</v>
      </c>
      <c r="I400" s="240"/>
      <c r="J400" s="236"/>
      <c r="K400" s="236"/>
      <c r="L400" s="241"/>
      <c r="M400" s="242"/>
      <c r="N400" s="243"/>
      <c r="O400" s="243"/>
      <c r="P400" s="243"/>
      <c r="Q400" s="243"/>
      <c r="R400" s="243"/>
      <c r="S400" s="243"/>
      <c r="T400" s="24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45" t="s">
        <v>169</v>
      </c>
      <c r="AU400" s="245" t="s">
        <v>80</v>
      </c>
      <c r="AV400" s="14" t="s">
        <v>80</v>
      </c>
      <c r="AW400" s="14" t="s">
        <v>171</v>
      </c>
      <c r="AX400" s="14" t="s">
        <v>70</v>
      </c>
      <c r="AY400" s="245" t="s">
        <v>158</v>
      </c>
    </row>
    <row r="401" s="14" customFormat="1">
      <c r="A401" s="14"/>
      <c r="B401" s="235"/>
      <c r="C401" s="236"/>
      <c r="D401" s="226" t="s">
        <v>169</v>
      </c>
      <c r="E401" s="237" t="s">
        <v>19</v>
      </c>
      <c r="F401" s="238" t="s">
        <v>1988</v>
      </c>
      <c r="G401" s="236"/>
      <c r="H401" s="239">
        <v>26.625</v>
      </c>
      <c r="I401" s="240"/>
      <c r="J401" s="236"/>
      <c r="K401" s="236"/>
      <c r="L401" s="241"/>
      <c r="M401" s="242"/>
      <c r="N401" s="243"/>
      <c r="O401" s="243"/>
      <c r="P401" s="243"/>
      <c r="Q401" s="243"/>
      <c r="R401" s="243"/>
      <c r="S401" s="243"/>
      <c r="T401" s="24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45" t="s">
        <v>169</v>
      </c>
      <c r="AU401" s="245" t="s">
        <v>80</v>
      </c>
      <c r="AV401" s="14" t="s">
        <v>80</v>
      </c>
      <c r="AW401" s="14" t="s">
        <v>171</v>
      </c>
      <c r="AX401" s="14" t="s">
        <v>70</v>
      </c>
      <c r="AY401" s="245" t="s">
        <v>158</v>
      </c>
    </row>
    <row r="402" s="14" customFormat="1">
      <c r="A402" s="14"/>
      <c r="B402" s="235"/>
      <c r="C402" s="236"/>
      <c r="D402" s="226" t="s">
        <v>169</v>
      </c>
      <c r="E402" s="237" t="s">
        <v>19</v>
      </c>
      <c r="F402" s="238" t="s">
        <v>1989</v>
      </c>
      <c r="G402" s="236"/>
      <c r="H402" s="239">
        <v>27.120000000000005</v>
      </c>
      <c r="I402" s="240"/>
      <c r="J402" s="236"/>
      <c r="K402" s="236"/>
      <c r="L402" s="241"/>
      <c r="M402" s="242"/>
      <c r="N402" s="243"/>
      <c r="O402" s="243"/>
      <c r="P402" s="243"/>
      <c r="Q402" s="243"/>
      <c r="R402" s="243"/>
      <c r="S402" s="243"/>
      <c r="T402" s="24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45" t="s">
        <v>169</v>
      </c>
      <c r="AU402" s="245" t="s">
        <v>80</v>
      </c>
      <c r="AV402" s="14" t="s">
        <v>80</v>
      </c>
      <c r="AW402" s="14" t="s">
        <v>171</v>
      </c>
      <c r="AX402" s="14" t="s">
        <v>70</v>
      </c>
      <c r="AY402" s="245" t="s">
        <v>158</v>
      </c>
    </row>
    <row r="403" s="14" customFormat="1">
      <c r="A403" s="14"/>
      <c r="B403" s="235"/>
      <c r="C403" s="236"/>
      <c r="D403" s="226" t="s">
        <v>169</v>
      </c>
      <c r="E403" s="237" t="s">
        <v>19</v>
      </c>
      <c r="F403" s="238" t="s">
        <v>1990</v>
      </c>
      <c r="G403" s="236"/>
      <c r="H403" s="239">
        <v>32.325000000000003</v>
      </c>
      <c r="I403" s="240"/>
      <c r="J403" s="236"/>
      <c r="K403" s="236"/>
      <c r="L403" s="241"/>
      <c r="M403" s="242"/>
      <c r="N403" s="243"/>
      <c r="O403" s="243"/>
      <c r="P403" s="243"/>
      <c r="Q403" s="243"/>
      <c r="R403" s="243"/>
      <c r="S403" s="243"/>
      <c r="T403" s="24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45" t="s">
        <v>169</v>
      </c>
      <c r="AU403" s="245" t="s">
        <v>80</v>
      </c>
      <c r="AV403" s="14" t="s">
        <v>80</v>
      </c>
      <c r="AW403" s="14" t="s">
        <v>171</v>
      </c>
      <c r="AX403" s="14" t="s">
        <v>70</v>
      </c>
      <c r="AY403" s="245" t="s">
        <v>158</v>
      </c>
    </row>
    <row r="404" s="2" customFormat="1" ht="34.8" customHeight="1">
      <c r="A404" s="40"/>
      <c r="B404" s="41"/>
      <c r="C404" s="206" t="s">
        <v>360</v>
      </c>
      <c r="D404" s="206" t="s">
        <v>160</v>
      </c>
      <c r="E404" s="207" t="s">
        <v>348</v>
      </c>
      <c r="F404" s="208" t="s">
        <v>349</v>
      </c>
      <c r="G404" s="209" t="s">
        <v>234</v>
      </c>
      <c r="H404" s="210">
        <v>2925.2049999999999</v>
      </c>
      <c r="I404" s="211"/>
      <c r="J404" s="212">
        <f>ROUND(I404*H404,2)</f>
        <v>0</v>
      </c>
      <c r="K404" s="208" t="s">
        <v>164</v>
      </c>
      <c r="L404" s="46"/>
      <c r="M404" s="213" t="s">
        <v>19</v>
      </c>
      <c r="N404" s="214" t="s">
        <v>41</v>
      </c>
      <c r="O404" s="86"/>
      <c r="P404" s="215">
        <f>O404*H404</f>
        <v>0</v>
      </c>
      <c r="Q404" s="215">
        <v>0</v>
      </c>
      <c r="R404" s="215">
        <f>Q404*H404</f>
        <v>0</v>
      </c>
      <c r="S404" s="215">
        <v>0</v>
      </c>
      <c r="T404" s="216">
        <f>S404*H404</f>
        <v>0</v>
      </c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R404" s="217" t="s">
        <v>165</v>
      </c>
      <c r="AT404" s="217" t="s">
        <v>160</v>
      </c>
      <c r="AU404" s="217" t="s">
        <v>80</v>
      </c>
      <c r="AY404" s="19" t="s">
        <v>158</v>
      </c>
      <c r="BE404" s="218">
        <f>IF(N404="základní",J404,0)</f>
        <v>0</v>
      </c>
      <c r="BF404" s="218">
        <f>IF(N404="snížená",J404,0)</f>
        <v>0</v>
      </c>
      <c r="BG404" s="218">
        <f>IF(N404="zákl. přenesená",J404,0)</f>
        <v>0</v>
      </c>
      <c r="BH404" s="218">
        <f>IF(N404="sníž. přenesená",J404,0)</f>
        <v>0</v>
      </c>
      <c r="BI404" s="218">
        <f>IF(N404="nulová",J404,0)</f>
        <v>0</v>
      </c>
      <c r="BJ404" s="19" t="s">
        <v>78</v>
      </c>
      <c r="BK404" s="218">
        <f>ROUND(I404*H404,2)</f>
        <v>0</v>
      </c>
      <c r="BL404" s="19" t="s">
        <v>165</v>
      </c>
      <c r="BM404" s="217" t="s">
        <v>1991</v>
      </c>
    </row>
    <row r="405" s="2" customFormat="1">
      <c r="A405" s="40"/>
      <c r="B405" s="41"/>
      <c r="C405" s="42"/>
      <c r="D405" s="219" t="s">
        <v>167</v>
      </c>
      <c r="E405" s="42"/>
      <c r="F405" s="220" t="s">
        <v>351</v>
      </c>
      <c r="G405" s="42"/>
      <c r="H405" s="42"/>
      <c r="I405" s="221"/>
      <c r="J405" s="42"/>
      <c r="K405" s="42"/>
      <c r="L405" s="46"/>
      <c r="M405" s="222"/>
      <c r="N405" s="223"/>
      <c r="O405" s="86"/>
      <c r="P405" s="86"/>
      <c r="Q405" s="86"/>
      <c r="R405" s="86"/>
      <c r="S405" s="86"/>
      <c r="T405" s="87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T405" s="19" t="s">
        <v>167</v>
      </c>
      <c r="AU405" s="19" t="s">
        <v>80</v>
      </c>
    </row>
    <row r="406" s="14" customFormat="1">
      <c r="A406" s="14"/>
      <c r="B406" s="235"/>
      <c r="C406" s="236"/>
      <c r="D406" s="226" t="s">
        <v>169</v>
      </c>
      <c r="E406" s="236"/>
      <c r="F406" s="238" t="s">
        <v>1992</v>
      </c>
      <c r="G406" s="236"/>
      <c r="H406" s="239">
        <v>2925.2049999999999</v>
      </c>
      <c r="I406" s="240"/>
      <c r="J406" s="236"/>
      <c r="K406" s="236"/>
      <c r="L406" s="241"/>
      <c r="M406" s="242"/>
      <c r="N406" s="243"/>
      <c r="O406" s="243"/>
      <c r="P406" s="243"/>
      <c r="Q406" s="243"/>
      <c r="R406" s="243"/>
      <c r="S406" s="243"/>
      <c r="T406" s="24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45" t="s">
        <v>169</v>
      </c>
      <c r="AU406" s="245" t="s">
        <v>80</v>
      </c>
      <c r="AV406" s="14" t="s">
        <v>80</v>
      </c>
      <c r="AW406" s="14" t="s">
        <v>4</v>
      </c>
      <c r="AX406" s="14" t="s">
        <v>78</v>
      </c>
      <c r="AY406" s="245" t="s">
        <v>158</v>
      </c>
    </row>
    <row r="407" s="2" customFormat="1" ht="22.2" customHeight="1">
      <c r="A407" s="40"/>
      <c r="B407" s="41"/>
      <c r="C407" s="206" t="s">
        <v>370</v>
      </c>
      <c r="D407" s="206" t="s">
        <v>160</v>
      </c>
      <c r="E407" s="207" t="s">
        <v>361</v>
      </c>
      <c r="F407" s="208" t="s">
        <v>362</v>
      </c>
      <c r="G407" s="209" t="s">
        <v>234</v>
      </c>
      <c r="H407" s="210">
        <v>1617.941</v>
      </c>
      <c r="I407" s="211"/>
      <c r="J407" s="212">
        <f>ROUND(I407*H407,2)</f>
        <v>0</v>
      </c>
      <c r="K407" s="208" t="s">
        <v>164</v>
      </c>
      <c r="L407" s="46"/>
      <c r="M407" s="213" t="s">
        <v>19</v>
      </c>
      <c r="N407" s="214" t="s">
        <v>41</v>
      </c>
      <c r="O407" s="86"/>
      <c r="P407" s="215">
        <f>O407*H407</f>
        <v>0</v>
      </c>
      <c r="Q407" s="215">
        <v>0</v>
      </c>
      <c r="R407" s="215">
        <f>Q407*H407</f>
        <v>0</v>
      </c>
      <c r="S407" s="215">
        <v>0</v>
      </c>
      <c r="T407" s="216">
        <f>S407*H407</f>
        <v>0</v>
      </c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R407" s="217" t="s">
        <v>165</v>
      </c>
      <c r="AT407" s="217" t="s">
        <v>160</v>
      </c>
      <c r="AU407" s="217" t="s">
        <v>80</v>
      </c>
      <c r="AY407" s="19" t="s">
        <v>158</v>
      </c>
      <c r="BE407" s="218">
        <f>IF(N407="základní",J407,0)</f>
        <v>0</v>
      </c>
      <c r="BF407" s="218">
        <f>IF(N407="snížená",J407,0)</f>
        <v>0</v>
      </c>
      <c r="BG407" s="218">
        <f>IF(N407="zákl. přenesená",J407,0)</f>
        <v>0</v>
      </c>
      <c r="BH407" s="218">
        <f>IF(N407="sníž. přenesená",J407,0)</f>
        <v>0</v>
      </c>
      <c r="BI407" s="218">
        <f>IF(N407="nulová",J407,0)</f>
        <v>0</v>
      </c>
      <c r="BJ407" s="19" t="s">
        <v>78</v>
      </c>
      <c r="BK407" s="218">
        <f>ROUND(I407*H407,2)</f>
        <v>0</v>
      </c>
      <c r="BL407" s="19" t="s">
        <v>165</v>
      </c>
      <c r="BM407" s="217" t="s">
        <v>1993</v>
      </c>
    </row>
    <row r="408" s="2" customFormat="1">
      <c r="A408" s="40"/>
      <c r="B408" s="41"/>
      <c r="C408" s="42"/>
      <c r="D408" s="219" t="s">
        <v>167</v>
      </c>
      <c r="E408" s="42"/>
      <c r="F408" s="220" t="s">
        <v>364</v>
      </c>
      <c r="G408" s="42"/>
      <c r="H408" s="42"/>
      <c r="I408" s="221"/>
      <c r="J408" s="42"/>
      <c r="K408" s="42"/>
      <c r="L408" s="46"/>
      <c r="M408" s="222"/>
      <c r="N408" s="223"/>
      <c r="O408" s="86"/>
      <c r="P408" s="86"/>
      <c r="Q408" s="86"/>
      <c r="R408" s="86"/>
      <c r="S408" s="86"/>
      <c r="T408" s="87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T408" s="19" t="s">
        <v>167</v>
      </c>
      <c r="AU408" s="19" t="s">
        <v>80</v>
      </c>
    </row>
    <row r="409" s="13" customFormat="1">
      <c r="A409" s="13"/>
      <c r="B409" s="224"/>
      <c r="C409" s="225"/>
      <c r="D409" s="226" t="s">
        <v>169</v>
      </c>
      <c r="E409" s="227" t="s">
        <v>19</v>
      </c>
      <c r="F409" s="228" t="s">
        <v>365</v>
      </c>
      <c r="G409" s="225"/>
      <c r="H409" s="227" t="s">
        <v>19</v>
      </c>
      <c r="I409" s="229"/>
      <c r="J409" s="225"/>
      <c r="K409" s="225"/>
      <c r="L409" s="230"/>
      <c r="M409" s="231"/>
      <c r="N409" s="232"/>
      <c r="O409" s="232"/>
      <c r="P409" s="232"/>
      <c r="Q409" s="232"/>
      <c r="R409" s="232"/>
      <c r="S409" s="232"/>
      <c r="T409" s="23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34" t="s">
        <v>169</v>
      </c>
      <c r="AU409" s="234" t="s">
        <v>80</v>
      </c>
      <c r="AV409" s="13" t="s">
        <v>78</v>
      </c>
      <c r="AW409" s="13" t="s">
        <v>171</v>
      </c>
      <c r="AX409" s="13" t="s">
        <v>70</v>
      </c>
      <c r="AY409" s="234" t="s">
        <v>158</v>
      </c>
    </row>
    <row r="410" s="14" customFormat="1">
      <c r="A410" s="14"/>
      <c r="B410" s="235"/>
      <c r="C410" s="236"/>
      <c r="D410" s="226" t="s">
        <v>169</v>
      </c>
      <c r="E410" s="237" t="s">
        <v>19</v>
      </c>
      <c r="F410" s="238" t="s">
        <v>1994</v>
      </c>
      <c r="G410" s="236"/>
      <c r="H410" s="239">
        <v>871.75400000000002</v>
      </c>
      <c r="I410" s="240"/>
      <c r="J410" s="236"/>
      <c r="K410" s="236"/>
      <c r="L410" s="241"/>
      <c r="M410" s="242"/>
      <c r="N410" s="243"/>
      <c r="O410" s="243"/>
      <c r="P410" s="243"/>
      <c r="Q410" s="243"/>
      <c r="R410" s="243"/>
      <c r="S410" s="243"/>
      <c r="T410" s="24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45" t="s">
        <v>169</v>
      </c>
      <c r="AU410" s="245" t="s">
        <v>80</v>
      </c>
      <c r="AV410" s="14" t="s">
        <v>80</v>
      </c>
      <c r="AW410" s="14" t="s">
        <v>171</v>
      </c>
      <c r="AX410" s="14" t="s">
        <v>70</v>
      </c>
      <c r="AY410" s="245" t="s">
        <v>158</v>
      </c>
    </row>
    <row r="411" s="13" customFormat="1">
      <c r="A411" s="13"/>
      <c r="B411" s="224"/>
      <c r="C411" s="225"/>
      <c r="D411" s="226" t="s">
        <v>169</v>
      </c>
      <c r="E411" s="227" t="s">
        <v>19</v>
      </c>
      <c r="F411" s="228" t="s">
        <v>367</v>
      </c>
      <c r="G411" s="225"/>
      <c r="H411" s="227" t="s">
        <v>19</v>
      </c>
      <c r="I411" s="229"/>
      <c r="J411" s="225"/>
      <c r="K411" s="225"/>
      <c r="L411" s="230"/>
      <c r="M411" s="231"/>
      <c r="N411" s="232"/>
      <c r="O411" s="232"/>
      <c r="P411" s="232"/>
      <c r="Q411" s="232"/>
      <c r="R411" s="232"/>
      <c r="S411" s="232"/>
      <c r="T411" s="23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34" t="s">
        <v>169</v>
      </c>
      <c r="AU411" s="234" t="s">
        <v>80</v>
      </c>
      <c r="AV411" s="13" t="s">
        <v>78</v>
      </c>
      <c r="AW411" s="13" t="s">
        <v>171</v>
      </c>
      <c r="AX411" s="13" t="s">
        <v>70</v>
      </c>
      <c r="AY411" s="234" t="s">
        <v>158</v>
      </c>
    </row>
    <row r="412" s="14" customFormat="1">
      <c r="A412" s="14"/>
      <c r="B412" s="235"/>
      <c r="C412" s="236"/>
      <c r="D412" s="226" t="s">
        <v>169</v>
      </c>
      <c r="E412" s="237" t="s">
        <v>19</v>
      </c>
      <c r="F412" s="238" t="s">
        <v>1975</v>
      </c>
      <c r="G412" s="236"/>
      <c r="H412" s="239">
        <v>161.14600000000002</v>
      </c>
      <c r="I412" s="240"/>
      <c r="J412" s="236"/>
      <c r="K412" s="236"/>
      <c r="L412" s="241"/>
      <c r="M412" s="242"/>
      <c r="N412" s="243"/>
      <c r="O412" s="243"/>
      <c r="P412" s="243"/>
      <c r="Q412" s="243"/>
      <c r="R412" s="243"/>
      <c r="S412" s="243"/>
      <c r="T412" s="24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45" t="s">
        <v>169</v>
      </c>
      <c r="AU412" s="245" t="s">
        <v>80</v>
      </c>
      <c r="AV412" s="14" t="s">
        <v>80</v>
      </c>
      <c r="AW412" s="14" t="s">
        <v>171</v>
      </c>
      <c r="AX412" s="14" t="s">
        <v>70</v>
      </c>
      <c r="AY412" s="245" t="s">
        <v>158</v>
      </c>
    </row>
    <row r="413" s="13" customFormat="1">
      <c r="A413" s="13"/>
      <c r="B413" s="224"/>
      <c r="C413" s="225"/>
      <c r="D413" s="226" t="s">
        <v>169</v>
      </c>
      <c r="E413" s="227" t="s">
        <v>19</v>
      </c>
      <c r="F413" s="228" t="s">
        <v>368</v>
      </c>
      <c r="G413" s="225"/>
      <c r="H413" s="227" t="s">
        <v>19</v>
      </c>
      <c r="I413" s="229"/>
      <c r="J413" s="225"/>
      <c r="K413" s="225"/>
      <c r="L413" s="230"/>
      <c r="M413" s="231"/>
      <c r="N413" s="232"/>
      <c r="O413" s="232"/>
      <c r="P413" s="232"/>
      <c r="Q413" s="232"/>
      <c r="R413" s="232"/>
      <c r="S413" s="232"/>
      <c r="T413" s="23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34" t="s">
        <v>169</v>
      </c>
      <c r="AU413" s="234" t="s">
        <v>80</v>
      </c>
      <c r="AV413" s="13" t="s">
        <v>78</v>
      </c>
      <c r="AW413" s="13" t="s">
        <v>171</v>
      </c>
      <c r="AX413" s="13" t="s">
        <v>70</v>
      </c>
      <c r="AY413" s="234" t="s">
        <v>158</v>
      </c>
    </row>
    <row r="414" s="14" customFormat="1">
      <c r="A414" s="14"/>
      <c r="B414" s="235"/>
      <c r="C414" s="236"/>
      <c r="D414" s="226" t="s">
        <v>169</v>
      </c>
      <c r="E414" s="237" t="s">
        <v>19</v>
      </c>
      <c r="F414" s="238" t="s">
        <v>1980</v>
      </c>
      <c r="G414" s="236"/>
      <c r="H414" s="239">
        <v>136.65600000000001</v>
      </c>
      <c r="I414" s="240"/>
      <c r="J414" s="236"/>
      <c r="K414" s="236"/>
      <c r="L414" s="241"/>
      <c r="M414" s="242"/>
      <c r="N414" s="243"/>
      <c r="O414" s="243"/>
      <c r="P414" s="243"/>
      <c r="Q414" s="243"/>
      <c r="R414" s="243"/>
      <c r="S414" s="243"/>
      <c r="T414" s="24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45" t="s">
        <v>169</v>
      </c>
      <c r="AU414" s="245" t="s">
        <v>80</v>
      </c>
      <c r="AV414" s="14" t="s">
        <v>80</v>
      </c>
      <c r="AW414" s="14" t="s">
        <v>171</v>
      </c>
      <c r="AX414" s="14" t="s">
        <v>70</v>
      </c>
      <c r="AY414" s="245" t="s">
        <v>158</v>
      </c>
    </row>
    <row r="415" s="14" customFormat="1">
      <c r="A415" s="14"/>
      <c r="B415" s="235"/>
      <c r="C415" s="236"/>
      <c r="D415" s="226" t="s">
        <v>169</v>
      </c>
      <c r="E415" s="237" t="s">
        <v>19</v>
      </c>
      <c r="F415" s="238" t="s">
        <v>1981</v>
      </c>
      <c r="G415" s="236"/>
      <c r="H415" s="239">
        <v>261.02699999999999</v>
      </c>
      <c r="I415" s="240"/>
      <c r="J415" s="236"/>
      <c r="K415" s="236"/>
      <c r="L415" s="241"/>
      <c r="M415" s="242"/>
      <c r="N415" s="243"/>
      <c r="O415" s="243"/>
      <c r="P415" s="243"/>
      <c r="Q415" s="243"/>
      <c r="R415" s="243"/>
      <c r="S415" s="243"/>
      <c r="T415" s="24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45" t="s">
        <v>169</v>
      </c>
      <c r="AU415" s="245" t="s">
        <v>80</v>
      </c>
      <c r="AV415" s="14" t="s">
        <v>80</v>
      </c>
      <c r="AW415" s="14" t="s">
        <v>171</v>
      </c>
      <c r="AX415" s="14" t="s">
        <v>70</v>
      </c>
      <c r="AY415" s="245" t="s">
        <v>158</v>
      </c>
    </row>
    <row r="416" s="13" customFormat="1">
      <c r="A416" s="13"/>
      <c r="B416" s="224"/>
      <c r="C416" s="225"/>
      <c r="D416" s="226" t="s">
        <v>169</v>
      </c>
      <c r="E416" s="227" t="s">
        <v>19</v>
      </c>
      <c r="F416" s="228" t="s">
        <v>1982</v>
      </c>
      <c r="G416" s="225"/>
      <c r="H416" s="227" t="s">
        <v>19</v>
      </c>
      <c r="I416" s="229"/>
      <c r="J416" s="225"/>
      <c r="K416" s="225"/>
      <c r="L416" s="230"/>
      <c r="M416" s="231"/>
      <c r="N416" s="232"/>
      <c r="O416" s="232"/>
      <c r="P416" s="232"/>
      <c r="Q416" s="232"/>
      <c r="R416" s="232"/>
      <c r="S416" s="232"/>
      <c r="T416" s="23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34" t="s">
        <v>169</v>
      </c>
      <c r="AU416" s="234" t="s">
        <v>80</v>
      </c>
      <c r="AV416" s="13" t="s">
        <v>78</v>
      </c>
      <c r="AW416" s="13" t="s">
        <v>171</v>
      </c>
      <c r="AX416" s="13" t="s">
        <v>70</v>
      </c>
      <c r="AY416" s="234" t="s">
        <v>158</v>
      </c>
    </row>
    <row r="417" s="14" customFormat="1">
      <c r="A417" s="14"/>
      <c r="B417" s="235"/>
      <c r="C417" s="236"/>
      <c r="D417" s="226" t="s">
        <v>169</v>
      </c>
      <c r="E417" s="237" t="s">
        <v>19</v>
      </c>
      <c r="F417" s="238" t="s">
        <v>1983</v>
      </c>
      <c r="G417" s="236"/>
      <c r="H417" s="239">
        <v>23.274999999999999</v>
      </c>
      <c r="I417" s="240"/>
      <c r="J417" s="236"/>
      <c r="K417" s="236"/>
      <c r="L417" s="241"/>
      <c r="M417" s="242"/>
      <c r="N417" s="243"/>
      <c r="O417" s="243"/>
      <c r="P417" s="243"/>
      <c r="Q417" s="243"/>
      <c r="R417" s="243"/>
      <c r="S417" s="243"/>
      <c r="T417" s="24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45" t="s">
        <v>169</v>
      </c>
      <c r="AU417" s="245" t="s">
        <v>80</v>
      </c>
      <c r="AV417" s="14" t="s">
        <v>80</v>
      </c>
      <c r="AW417" s="14" t="s">
        <v>171</v>
      </c>
      <c r="AX417" s="14" t="s">
        <v>70</v>
      </c>
      <c r="AY417" s="245" t="s">
        <v>158</v>
      </c>
    </row>
    <row r="418" s="14" customFormat="1">
      <c r="A418" s="14"/>
      <c r="B418" s="235"/>
      <c r="C418" s="236"/>
      <c r="D418" s="226" t="s">
        <v>169</v>
      </c>
      <c r="E418" s="237" t="s">
        <v>19</v>
      </c>
      <c r="F418" s="238" t="s">
        <v>1984</v>
      </c>
      <c r="G418" s="236"/>
      <c r="H418" s="239">
        <v>36.637500000000003</v>
      </c>
      <c r="I418" s="240"/>
      <c r="J418" s="236"/>
      <c r="K418" s="236"/>
      <c r="L418" s="241"/>
      <c r="M418" s="242"/>
      <c r="N418" s="243"/>
      <c r="O418" s="243"/>
      <c r="P418" s="243"/>
      <c r="Q418" s="243"/>
      <c r="R418" s="243"/>
      <c r="S418" s="243"/>
      <c r="T418" s="24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45" t="s">
        <v>169</v>
      </c>
      <c r="AU418" s="245" t="s">
        <v>80</v>
      </c>
      <c r="AV418" s="14" t="s">
        <v>80</v>
      </c>
      <c r="AW418" s="14" t="s">
        <v>171</v>
      </c>
      <c r="AX418" s="14" t="s">
        <v>70</v>
      </c>
      <c r="AY418" s="245" t="s">
        <v>158</v>
      </c>
    </row>
    <row r="419" s="14" customFormat="1">
      <c r="A419" s="14"/>
      <c r="B419" s="235"/>
      <c r="C419" s="236"/>
      <c r="D419" s="226" t="s">
        <v>169</v>
      </c>
      <c r="E419" s="237" t="s">
        <v>19</v>
      </c>
      <c r="F419" s="238" t="s">
        <v>1985</v>
      </c>
      <c r="G419" s="236"/>
      <c r="H419" s="239">
        <v>8.1999999999999993</v>
      </c>
      <c r="I419" s="240"/>
      <c r="J419" s="236"/>
      <c r="K419" s="236"/>
      <c r="L419" s="241"/>
      <c r="M419" s="242"/>
      <c r="N419" s="243"/>
      <c r="O419" s="243"/>
      <c r="P419" s="243"/>
      <c r="Q419" s="243"/>
      <c r="R419" s="243"/>
      <c r="S419" s="243"/>
      <c r="T419" s="24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45" t="s">
        <v>169</v>
      </c>
      <c r="AU419" s="245" t="s">
        <v>80</v>
      </c>
      <c r="AV419" s="14" t="s">
        <v>80</v>
      </c>
      <c r="AW419" s="14" t="s">
        <v>171</v>
      </c>
      <c r="AX419" s="14" t="s">
        <v>70</v>
      </c>
      <c r="AY419" s="245" t="s">
        <v>158</v>
      </c>
    </row>
    <row r="420" s="14" customFormat="1">
      <c r="A420" s="14"/>
      <c r="B420" s="235"/>
      <c r="C420" s="236"/>
      <c r="D420" s="226" t="s">
        <v>169</v>
      </c>
      <c r="E420" s="237" t="s">
        <v>19</v>
      </c>
      <c r="F420" s="238" t="s">
        <v>1986</v>
      </c>
      <c r="G420" s="236"/>
      <c r="H420" s="239">
        <v>11.125</v>
      </c>
      <c r="I420" s="240"/>
      <c r="J420" s="236"/>
      <c r="K420" s="236"/>
      <c r="L420" s="241"/>
      <c r="M420" s="242"/>
      <c r="N420" s="243"/>
      <c r="O420" s="243"/>
      <c r="P420" s="243"/>
      <c r="Q420" s="243"/>
      <c r="R420" s="243"/>
      <c r="S420" s="243"/>
      <c r="T420" s="24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45" t="s">
        <v>169</v>
      </c>
      <c r="AU420" s="245" t="s">
        <v>80</v>
      </c>
      <c r="AV420" s="14" t="s">
        <v>80</v>
      </c>
      <c r="AW420" s="14" t="s">
        <v>171</v>
      </c>
      <c r="AX420" s="14" t="s">
        <v>70</v>
      </c>
      <c r="AY420" s="245" t="s">
        <v>158</v>
      </c>
    </row>
    <row r="421" s="14" customFormat="1">
      <c r="A421" s="14"/>
      <c r="B421" s="235"/>
      <c r="C421" s="236"/>
      <c r="D421" s="226" t="s">
        <v>169</v>
      </c>
      <c r="E421" s="237" t="s">
        <v>19</v>
      </c>
      <c r="F421" s="238" t="s">
        <v>1987</v>
      </c>
      <c r="G421" s="236"/>
      <c r="H421" s="239">
        <v>22.049999999999997</v>
      </c>
      <c r="I421" s="240"/>
      <c r="J421" s="236"/>
      <c r="K421" s="236"/>
      <c r="L421" s="241"/>
      <c r="M421" s="242"/>
      <c r="N421" s="243"/>
      <c r="O421" s="243"/>
      <c r="P421" s="243"/>
      <c r="Q421" s="243"/>
      <c r="R421" s="243"/>
      <c r="S421" s="243"/>
      <c r="T421" s="24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45" t="s">
        <v>169</v>
      </c>
      <c r="AU421" s="245" t="s">
        <v>80</v>
      </c>
      <c r="AV421" s="14" t="s">
        <v>80</v>
      </c>
      <c r="AW421" s="14" t="s">
        <v>171</v>
      </c>
      <c r="AX421" s="14" t="s">
        <v>70</v>
      </c>
      <c r="AY421" s="245" t="s">
        <v>158</v>
      </c>
    </row>
    <row r="422" s="14" customFormat="1">
      <c r="A422" s="14"/>
      <c r="B422" s="235"/>
      <c r="C422" s="236"/>
      <c r="D422" s="226" t="s">
        <v>169</v>
      </c>
      <c r="E422" s="237" t="s">
        <v>19</v>
      </c>
      <c r="F422" s="238" t="s">
        <v>1988</v>
      </c>
      <c r="G422" s="236"/>
      <c r="H422" s="239">
        <v>26.625</v>
      </c>
      <c r="I422" s="240"/>
      <c r="J422" s="236"/>
      <c r="K422" s="236"/>
      <c r="L422" s="241"/>
      <c r="M422" s="242"/>
      <c r="N422" s="243"/>
      <c r="O422" s="243"/>
      <c r="P422" s="243"/>
      <c r="Q422" s="243"/>
      <c r="R422" s="243"/>
      <c r="S422" s="243"/>
      <c r="T422" s="24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45" t="s">
        <v>169</v>
      </c>
      <c r="AU422" s="245" t="s">
        <v>80</v>
      </c>
      <c r="AV422" s="14" t="s">
        <v>80</v>
      </c>
      <c r="AW422" s="14" t="s">
        <v>171</v>
      </c>
      <c r="AX422" s="14" t="s">
        <v>70</v>
      </c>
      <c r="AY422" s="245" t="s">
        <v>158</v>
      </c>
    </row>
    <row r="423" s="14" customFormat="1">
      <c r="A423" s="14"/>
      <c r="B423" s="235"/>
      <c r="C423" s="236"/>
      <c r="D423" s="226" t="s">
        <v>169</v>
      </c>
      <c r="E423" s="237" t="s">
        <v>19</v>
      </c>
      <c r="F423" s="238" t="s">
        <v>1989</v>
      </c>
      <c r="G423" s="236"/>
      <c r="H423" s="239">
        <v>27.120000000000005</v>
      </c>
      <c r="I423" s="240"/>
      <c r="J423" s="236"/>
      <c r="K423" s="236"/>
      <c r="L423" s="241"/>
      <c r="M423" s="242"/>
      <c r="N423" s="243"/>
      <c r="O423" s="243"/>
      <c r="P423" s="243"/>
      <c r="Q423" s="243"/>
      <c r="R423" s="243"/>
      <c r="S423" s="243"/>
      <c r="T423" s="24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45" t="s">
        <v>169</v>
      </c>
      <c r="AU423" s="245" t="s">
        <v>80</v>
      </c>
      <c r="AV423" s="14" t="s">
        <v>80</v>
      </c>
      <c r="AW423" s="14" t="s">
        <v>171</v>
      </c>
      <c r="AX423" s="14" t="s">
        <v>70</v>
      </c>
      <c r="AY423" s="245" t="s">
        <v>158</v>
      </c>
    </row>
    <row r="424" s="14" customFormat="1">
      <c r="A424" s="14"/>
      <c r="B424" s="235"/>
      <c r="C424" s="236"/>
      <c r="D424" s="226" t="s">
        <v>169</v>
      </c>
      <c r="E424" s="237" t="s">
        <v>19</v>
      </c>
      <c r="F424" s="238" t="s">
        <v>1990</v>
      </c>
      <c r="G424" s="236"/>
      <c r="H424" s="239">
        <v>32.325000000000003</v>
      </c>
      <c r="I424" s="240"/>
      <c r="J424" s="236"/>
      <c r="K424" s="236"/>
      <c r="L424" s="241"/>
      <c r="M424" s="242"/>
      <c r="N424" s="243"/>
      <c r="O424" s="243"/>
      <c r="P424" s="243"/>
      <c r="Q424" s="243"/>
      <c r="R424" s="243"/>
      <c r="S424" s="243"/>
      <c r="T424" s="24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45" t="s">
        <v>169</v>
      </c>
      <c r="AU424" s="245" t="s">
        <v>80</v>
      </c>
      <c r="AV424" s="14" t="s">
        <v>80</v>
      </c>
      <c r="AW424" s="14" t="s">
        <v>171</v>
      </c>
      <c r="AX424" s="14" t="s">
        <v>70</v>
      </c>
      <c r="AY424" s="245" t="s">
        <v>158</v>
      </c>
    </row>
    <row r="425" s="2" customFormat="1" ht="22.2" customHeight="1">
      <c r="A425" s="40"/>
      <c r="B425" s="41"/>
      <c r="C425" s="206" t="s">
        <v>378</v>
      </c>
      <c r="D425" s="206" t="s">
        <v>160</v>
      </c>
      <c r="E425" s="207" t="s">
        <v>354</v>
      </c>
      <c r="F425" s="208" t="s">
        <v>355</v>
      </c>
      <c r="G425" s="209" t="s">
        <v>356</v>
      </c>
      <c r="H425" s="210">
        <v>1053.0740000000001</v>
      </c>
      <c r="I425" s="211"/>
      <c r="J425" s="212">
        <f>ROUND(I425*H425,2)</f>
        <v>0</v>
      </c>
      <c r="K425" s="208" t="s">
        <v>164</v>
      </c>
      <c r="L425" s="46"/>
      <c r="M425" s="213" t="s">
        <v>19</v>
      </c>
      <c r="N425" s="214" t="s">
        <v>41</v>
      </c>
      <c r="O425" s="86"/>
      <c r="P425" s="215">
        <f>O425*H425</f>
        <v>0</v>
      </c>
      <c r="Q425" s="215">
        <v>0</v>
      </c>
      <c r="R425" s="215">
        <f>Q425*H425</f>
        <v>0</v>
      </c>
      <c r="S425" s="215">
        <v>0</v>
      </c>
      <c r="T425" s="216">
        <f>S425*H425</f>
        <v>0</v>
      </c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R425" s="217" t="s">
        <v>165</v>
      </c>
      <c r="AT425" s="217" t="s">
        <v>160</v>
      </c>
      <c r="AU425" s="217" t="s">
        <v>80</v>
      </c>
      <c r="AY425" s="19" t="s">
        <v>158</v>
      </c>
      <c r="BE425" s="218">
        <f>IF(N425="základní",J425,0)</f>
        <v>0</v>
      </c>
      <c r="BF425" s="218">
        <f>IF(N425="snížená",J425,0)</f>
        <v>0</v>
      </c>
      <c r="BG425" s="218">
        <f>IF(N425="zákl. přenesená",J425,0)</f>
        <v>0</v>
      </c>
      <c r="BH425" s="218">
        <f>IF(N425="sníž. přenesená",J425,0)</f>
        <v>0</v>
      </c>
      <c r="BI425" s="218">
        <f>IF(N425="nulová",J425,0)</f>
        <v>0</v>
      </c>
      <c r="BJ425" s="19" t="s">
        <v>78</v>
      </c>
      <c r="BK425" s="218">
        <f>ROUND(I425*H425,2)</f>
        <v>0</v>
      </c>
      <c r="BL425" s="19" t="s">
        <v>165</v>
      </c>
      <c r="BM425" s="217" t="s">
        <v>1995</v>
      </c>
    </row>
    <row r="426" s="2" customFormat="1">
      <c r="A426" s="40"/>
      <c r="B426" s="41"/>
      <c r="C426" s="42"/>
      <c r="D426" s="219" t="s">
        <v>167</v>
      </c>
      <c r="E426" s="42"/>
      <c r="F426" s="220" t="s">
        <v>358</v>
      </c>
      <c r="G426" s="42"/>
      <c r="H426" s="42"/>
      <c r="I426" s="221"/>
      <c r="J426" s="42"/>
      <c r="K426" s="42"/>
      <c r="L426" s="46"/>
      <c r="M426" s="222"/>
      <c r="N426" s="223"/>
      <c r="O426" s="86"/>
      <c r="P426" s="86"/>
      <c r="Q426" s="86"/>
      <c r="R426" s="86"/>
      <c r="S426" s="86"/>
      <c r="T426" s="87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T426" s="19" t="s">
        <v>167</v>
      </c>
      <c r="AU426" s="19" t="s">
        <v>80</v>
      </c>
    </row>
    <row r="427" s="14" customFormat="1">
      <c r="A427" s="14"/>
      <c r="B427" s="235"/>
      <c r="C427" s="236"/>
      <c r="D427" s="226" t="s">
        <v>169</v>
      </c>
      <c r="E427" s="236"/>
      <c r="F427" s="238" t="s">
        <v>1996</v>
      </c>
      <c r="G427" s="236"/>
      <c r="H427" s="239">
        <v>1053.0740000000001</v>
      </c>
      <c r="I427" s="240"/>
      <c r="J427" s="236"/>
      <c r="K427" s="236"/>
      <c r="L427" s="241"/>
      <c r="M427" s="242"/>
      <c r="N427" s="243"/>
      <c r="O427" s="243"/>
      <c r="P427" s="243"/>
      <c r="Q427" s="243"/>
      <c r="R427" s="243"/>
      <c r="S427" s="243"/>
      <c r="T427" s="24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45" t="s">
        <v>169</v>
      </c>
      <c r="AU427" s="245" t="s">
        <v>80</v>
      </c>
      <c r="AV427" s="14" t="s">
        <v>80</v>
      </c>
      <c r="AW427" s="14" t="s">
        <v>4</v>
      </c>
      <c r="AX427" s="14" t="s">
        <v>78</v>
      </c>
      <c r="AY427" s="245" t="s">
        <v>158</v>
      </c>
    </row>
    <row r="428" s="2" customFormat="1" ht="19.8" customHeight="1">
      <c r="A428" s="40"/>
      <c r="B428" s="41"/>
      <c r="C428" s="206" t="s">
        <v>388</v>
      </c>
      <c r="D428" s="206" t="s">
        <v>160</v>
      </c>
      <c r="E428" s="207" t="s">
        <v>371</v>
      </c>
      <c r="F428" s="208" t="s">
        <v>372</v>
      </c>
      <c r="G428" s="209" t="s">
        <v>234</v>
      </c>
      <c r="H428" s="210">
        <v>1820.499</v>
      </c>
      <c r="I428" s="211"/>
      <c r="J428" s="212">
        <f>ROUND(I428*H428,2)</f>
        <v>0</v>
      </c>
      <c r="K428" s="208" t="s">
        <v>164</v>
      </c>
      <c r="L428" s="46"/>
      <c r="M428" s="213" t="s">
        <v>19</v>
      </c>
      <c r="N428" s="214" t="s">
        <v>41</v>
      </c>
      <c r="O428" s="86"/>
      <c r="P428" s="215">
        <f>O428*H428</f>
        <v>0</v>
      </c>
      <c r="Q428" s="215">
        <v>0</v>
      </c>
      <c r="R428" s="215">
        <f>Q428*H428</f>
        <v>0</v>
      </c>
      <c r="S428" s="215">
        <v>0</v>
      </c>
      <c r="T428" s="216">
        <f>S428*H428</f>
        <v>0</v>
      </c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R428" s="217" t="s">
        <v>165</v>
      </c>
      <c r="AT428" s="217" t="s">
        <v>160</v>
      </c>
      <c r="AU428" s="217" t="s">
        <v>80</v>
      </c>
      <c r="AY428" s="19" t="s">
        <v>158</v>
      </c>
      <c r="BE428" s="218">
        <f>IF(N428="základní",J428,0)</f>
        <v>0</v>
      </c>
      <c r="BF428" s="218">
        <f>IF(N428="snížená",J428,0)</f>
        <v>0</v>
      </c>
      <c r="BG428" s="218">
        <f>IF(N428="zákl. přenesená",J428,0)</f>
        <v>0</v>
      </c>
      <c r="BH428" s="218">
        <f>IF(N428="sníž. přenesená",J428,0)</f>
        <v>0</v>
      </c>
      <c r="BI428" s="218">
        <f>IF(N428="nulová",J428,0)</f>
        <v>0</v>
      </c>
      <c r="BJ428" s="19" t="s">
        <v>78</v>
      </c>
      <c r="BK428" s="218">
        <f>ROUND(I428*H428,2)</f>
        <v>0</v>
      </c>
      <c r="BL428" s="19" t="s">
        <v>165</v>
      </c>
      <c r="BM428" s="217" t="s">
        <v>1997</v>
      </c>
    </row>
    <row r="429" s="2" customFormat="1">
      <c r="A429" s="40"/>
      <c r="B429" s="41"/>
      <c r="C429" s="42"/>
      <c r="D429" s="219" t="s">
        <v>167</v>
      </c>
      <c r="E429" s="42"/>
      <c r="F429" s="220" t="s">
        <v>374</v>
      </c>
      <c r="G429" s="42"/>
      <c r="H429" s="42"/>
      <c r="I429" s="221"/>
      <c r="J429" s="42"/>
      <c r="K429" s="42"/>
      <c r="L429" s="46"/>
      <c r="M429" s="222"/>
      <c r="N429" s="223"/>
      <c r="O429" s="86"/>
      <c r="P429" s="86"/>
      <c r="Q429" s="86"/>
      <c r="R429" s="86"/>
      <c r="S429" s="86"/>
      <c r="T429" s="87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T429" s="19" t="s">
        <v>167</v>
      </c>
      <c r="AU429" s="19" t="s">
        <v>80</v>
      </c>
    </row>
    <row r="430" s="14" customFormat="1">
      <c r="A430" s="14"/>
      <c r="B430" s="235"/>
      <c r="C430" s="236"/>
      <c r="D430" s="226" t="s">
        <v>169</v>
      </c>
      <c r="E430" s="237" t="s">
        <v>19</v>
      </c>
      <c r="F430" s="238" t="s">
        <v>1998</v>
      </c>
      <c r="G430" s="236"/>
      <c r="H430" s="239">
        <v>1235.4580000000001</v>
      </c>
      <c r="I430" s="240"/>
      <c r="J430" s="236"/>
      <c r="K430" s="236"/>
      <c r="L430" s="241"/>
      <c r="M430" s="242"/>
      <c r="N430" s="243"/>
      <c r="O430" s="243"/>
      <c r="P430" s="243"/>
      <c r="Q430" s="243"/>
      <c r="R430" s="243"/>
      <c r="S430" s="243"/>
      <c r="T430" s="24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45" t="s">
        <v>169</v>
      </c>
      <c r="AU430" s="245" t="s">
        <v>80</v>
      </c>
      <c r="AV430" s="14" t="s">
        <v>80</v>
      </c>
      <c r="AW430" s="14" t="s">
        <v>171</v>
      </c>
      <c r="AX430" s="14" t="s">
        <v>70</v>
      </c>
      <c r="AY430" s="245" t="s">
        <v>158</v>
      </c>
    </row>
    <row r="431" s="14" customFormat="1">
      <c r="A431" s="14"/>
      <c r="B431" s="235"/>
      <c r="C431" s="236"/>
      <c r="D431" s="226" t="s">
        <v>169</v>
      </c>
      <c r="E431" s="237" t="s">
        <v>19</v>
      </c>
      <c r="F431" s="238" t="s">
        <v>1999</v>
      </c>
      <c r="G431" s="236"/>
      <c r="H431" s="239">
        <v>585.04100000000005</v>
      </c>
      <c r="I431" s="240"/>
      <c r="J431" s="236"/>
      <c r="K431" s="236"/>
      <c r="L431" s="241"/>
      <c r="M431" s="242"/>
      <c r="N431" s="243"/>
      <c r="O431" s="243"/>
      <c r="P431" s="243"/>
      <c r="Q431" s="243"/>
      <c r="R431" s="243"/>
      <c r="S431" s="243"/>
      <c r="T431" s="24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45" t="s">
        <v>169</v>
      </c>
      <c r="AU431" s="245" t="s">
        <v>80</v>
      </c>
      <c r="AV431" s="14" t="s">
        <v>80</v>
      </c>
      <c r="AW431" s="14" t="s">
        <v>171</v>
      </c>
      <c r="AX431" s="14" t="s">
        <v>70</v>
      </c>
      <c r="AY431" s="245" t="s">
        <v>158</v>
      </c>
    </row>
    <row r="432" s="2" customFormat="1" ht="22.2" customHeight="1">
      <c r="A432" s="40"/>
      <c r="B432" s="41"/>
      <c r="C432" s="206" t="s">
        <v>399</v>
      </c>
      <c r="D432" s="206" t="s">
        <v>160</v>
      </c>
      <c r="E432" s="207" t="s">
        <v>379</v>
      </c>
      <c r="F432" s="208" t="s">
        <v>380</v>
      </c>
      <c r="G432" s="209" t="s">
        <v>234</v>
      </c>
      <c r="H432" s="210">
        <v>1059.1110000000001</v>
      </c>
      <c r="I432" s="211"/>
      <c r="J432" s="212">
        <f>ROUND(I432*H432,2)</f>
        <v>0</v>
      </c>
      <c r="K432" s="208" t="s">
        <v>164</v>
      </c>
      <c r="L432" s="46"/>
      <c r="M432" s="213" t="s">
        <v>19</v>
      </c>
      <c r="N432" s="214" t="s">
        <v>41</v>
      </c>
      <c r="O432" s="86"/>
      <c r="P432" s="215">
        <f>O432*H432</f>
        <v>0</v>
      </c>
      <c r="Q432" s="215">
        <v>0</v>
      </c>
      <c r="R432" s="215">
        <f>Q432*H432</f>
        <v>0</v>
      </c>
      <c r="S432" s="215">
        <v>0</v>
      </c>
      <c r="T432" s="216">
        <f>S432*H432</f>
        <v>0</v>
      </c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R432" s="217" t="s">
        <v>165</v>
      </c>
      <c r="AT432" s="217" t="s">
        <v>160</v>
      </c>
      <c r="AU432" s="217" t="s">
        <v>80</v>
      </c>
      <c r="AY432" s="19" t="s">
        <v>158</v>
      </c>
      <c r="BE432" s="218">
        <f>IF(N432="základní",J432,0)</f>
        <v>0</v>
      </c>
      <c r="BF432" s="218">
        <f>IF(N432="snížená",J432,0)</f>
        <v>0</v>
      </c>
      <c r="BG432" s="218">
        <f>IF(N432="zákl. přenesená",J432,0)</f>
        <v>0</v>
      </c>
      <c r="BH432" s="218">
        <f>IF(N432="sníž. přenesená",J432,0)</f>
        <v>0</v>
      </c>
      <c r="BI432" s="218">
        <f>IF(N432="nulová",J432,0)</f>
        <v>0</v>
      </c>
      <c r="BJ432" s="19" t="s">
        <v>78</v>
      </c>
      <c r="BK432" s="218">
        <f>ROUND(I432*H432,2)</f>
        <v>0</v>
      </c>
      <c r="BL432" s="19" t="s">
        <v>165</v>
      </c>
      <c r="BM432" s="217" t="s">
        <v>2000</v>
      </c>
    </row>
    <row r="433" s="2" customFormat="1">
      <c r="A433" s="40"/>
      <c r="B433" s="41"/>
      <c r="C433" s="42"/>
      <c r="D433" s="219" t="s">
        <v>167</v>
      </c>
      <c r="E433" s="42"/>
      <c r="F433" s="220" t="s">
        <v>382</v>
      </c>
      <c r="G433" s="42"/>
      <c r="H433" s="42"/>
      <c r="I433" s="221"/>
      <c r="J433" s="42"/>
      <c r="K433" s="42"/>
      <c r="L433" s="46"/>
      <c r="M433" s="222"/>
      <c r="N433" s="223"/>
      <c r="O433" s="86"/>
      <c r="P433" s="86"/>
      <c r="Q433" s="86"/>
      <c r="R433" s="86"/>
      <c r="S433" s="86"/>
      <c r="T433" s="87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T433" s="19" t="s">
        <v>167</v>
      </c>
      <c r="AU433" s="19" t="s">
        <v>80</v>
      </c>
    </row>
    <row r="434" s="14" customFormat="1">
      <c r="A434" s="14"/>
      <c r="B434" s="235"/>
      <c r="C434" s="236"/>
      <c r="D434" s="226" t="s">
        <v>169</v>
      </c>
      <c r="E434" s="237" t="s">
        <v>19</v>
      </c>
      <c r="F434" s="238" t="s">
        <v>2001</v>
      </c>
      <c r="G434" s="236"/>
      <c r="H434" s="239">
        <v>1004.045</v>
      </c>
      <c r="I434" s="240"/>
      <c r="J434" s="236"/>
      <c r="K434" s="236"/>
      <c r="L434" s="241"/>
      <c r="M434" s="242"/>
      <c r="N434" s="243"/>
      <c r="O434" s="243"/>
      <c r="P434" s="243"/>
      <c r="Q434" s="243"/>
      <c r="R434" s="243"/>
      <c r="S434" s="243"/>
      <c r="T434" s="24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45" t="s">
        <v>169</v>
      </c>
      <c r="AU434" s="245" t="s">
        <v>80</v>
      </c>
      <c r="AV434" s="14" t="s">
        <v>80</v>
      </c>
      <c r="AW434" s="14" t="s">
        <v>171</v>
      </c>
      <c r="AX434" s="14" t="s">
        <v>70</v>
      </c>
      <c r="AY434" s="245" t="s">
        <v>158</v>
      </c>
    </row>
    <row r="435" s="13" customFormat="1">
      <c r="A435" s="13"/>
      <c r="B435" s="224"/>
      <c r="C435" s="225"/>
      <c r="D435" s="226" t="s">
        <v>169</v>
      </c>
      <c r="E435" s="227" t="s">
        <v>19</v>
      </c>
      <c r="F435" s="228" t="s">
        <v>384</v>
      </c>
      <c r="G435" s="225"/>
      <c r="H435" s="227" t="s">
        <v>19</v>
      </c>
      <c r="I435" s="229"/>
      <c r="J435" s="225"/>
      <c r="K435" s="225"/>
      <c r="L435" s="230"/>
      <c r="M435" s="231"/>
      <c r="N435" s="232"/>
      <c r="O435" s="232"/>
      <c r="P435" s="232"/>
      <c r="Q435" s="232"/>
      <c r="R435" s="232"/>
      <c r="S435" s="232"/>
      <c r="T435" s="23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34" t="s">
        <v>169</v>
      </c>
      <c r="AU435" s="234" t="s">
        <v>80</v>
      </c>
      <c r="AV435" s="13" t="s">
        <v>78</v>
      </c>
      <c r="AW435" s="13" t="s">
        <v>171</v>
      </c>
      <c r="AX435" s="13" t="s">
        <v>70</v>
      </c>
      <c r="AY435" s="234" t="s">
        <v>158</v>
      </c>
    </row>
    <row r="436" s="14" customFormat="1">
      <c r="A436" s="14"/>
      <c r="B436" s="235"/>
      <c r="C436" s="236"/>
      <c r="D436" s="226" t="s">
        <v>169</v>
      </c>
      <c r="E436" s="237" t="s">
        <v>19</v>
      </c>
      <c r="F436" s="238" t="s">
        <v>2002</v>
      </c>
      <c r="G436" s="236"/>
      <c r="H436" s="239">
        <v>-136.65600000000001</v>
      </c>
      <c r="I436" s="240"/>
      <c r="J436" s="236"/>
      <c r="K436" s="236"/>
      <c r="L436" s="241"/>
      <c r="M436" s="242"/>
      <c r="N436" s="243"/>
      <c r="O436" s="243"/>
      <c r="P436" s="243"/>
      <c r="Q436" s="243"/>
      <c r="R436" s="243"/>
      <c r="S436" s="243"/>
      <c r="T436" s="24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45" t="s">
        <v>169</v>
      </c>
      <c r="AU436" s="245" t="s">
        <v>80</v>
      </c>
      <c r="AV436" s="14" t="s">
        <v>80</v>
      </c>
      <c r="AW436" s="14" t="s">
        <v>171</v>
      </c>
      <c r="AX436" s="14" t="s">
        <v>70</v>
      </c>
      <c r="AY436" s="245" t="s">
        <v>158</v>
      </c>
    </row>
    <row r="437" s="14" customFormat="1">
      <c r="A437" s="14"/>
      <c r="B437" s="235"/>
      <c r="C437" s="236"/>
      <c r="D437" s="226" t="s">
        <v>169</v>
      </c>
      <c r="E437" s="237" t="s">
        <v>19</v>
      </c>
      <c r="F437" s="238" t="s">
        <v>2003</v>
      </c>
      <c r="G437" s="236"/>
      <c r="H437" s="239">
        <v>-261.02699999999999</v>
      </c>
      <c r="I437" s="240"/>
      <c r="J437" s="236"/>
      <c r="K437" s="236"/>
      <c r="L437" s="241"/>
      <c r="M437" s="242"/>
      <c r="N437" s="243"/>
      <c r="O437" s="243"/>
      <c r="P437" s="243"/>
      <c r="Q437" s="243"/>
      <c r="R437" s="243"/>
      <c r="S437" s="243"/>
      <c r="T437" s="24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45" t="s">
        <v>169</v>
      </c>
      <c r="AU437" s="245" t="s">
        <v>80</v>
      </c>
      <c r="AV437" s="14" t="s">
        <v>80</v>
      </c>
      <c r="AW437" s="14" t="s">
        <v>171</v>
      </c>
      <c r="AX437" s="14" t="s">
        <v>70</v>
      </c>
      <c r="AY437" s="245" t="s">
        <v>158</v>
      </c>
    </row>
    <row r="438" s="14" customFormat="1">
      <c r="A438" s="14"/>
      <c r="B438" s="235"/>
      <c r="C438" s="236"/>
      <c r="D438" s="226" t="s">
        <v>169</v>
      </c>
      <c r="E438" s="237" t="s">
        <v>19</v>
      </c>
      <c r="F438" s="238" t="s">
        <v>2004</v>
      </c>
      <c r="G438" s="236"/>
      <c r="H438" s="239">
        <v>23.672656249999999</v>
      </c>
      <c r="I438" s="240"/>
      <c r="J438" s="236"/>
      <c r="K438" s="236"/>
      <c r="L438" s="241"/>
      <c r="M438" s="242"/>
      <c r="N438" s="243"/>
      <c r="O438" s="243"/>
      <c r="P438" s="243"/>
      <c r="Q438" s="243"/>
      <c r="R438" s="243"/>
      <c r="S438" s="243"/>
      <c r="T438" s="24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45" t="s">
        <v>169</v>
      </c>
      <c r="AU438" s="245" t="s">
        <v>80</v>
      </c>
      <c r="AV438" s="14" t="s">
        <v>80</v>
      </c>
      <c r="AW438" s="14" t="s">
        <v>171</v>
      </c>
      <c r="AX438" s="14" t="s">
        <v>70</v>
      </c>
      <c r="AY438" s="245" t="s">
        <v>158</v>
      </c>
    </row>
    <row r="439" s="14" customFormat="1">
      <c r="A439" s="14"/>
      <c r="B439" s="235"/>
      <c r="C439" s="236"/>
      <c r="D439" s="226" t="s">
        <v>169</v>
      </c>
      <c r="E439" s="237" t="s">
        <v>19</v>
      </c>
      <c r="F439" s="238" t="s">
        <v>1974</v>
      </c>
      <c r="G439" s="236"/>
      <c r="H439" s="239">
        <v>241.71899999999999</v>
      </c>
      <c r="I439" s="240"/>
      <c r="J439" s="236"/>
      <c r="K439" s="236"/>
      <c r="L439" s="241"/>
      <c r="M439" s="242"/>
      <c r="N439" s="243"/>
      <c r="O439" s="243"/>
      <c r="P439" s="243"/>
      <c r="Q439" s="243"/>
      <c r="R439" s="243"/>
      <c r="S439" s="243"/>
      <c r="T439" s="24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45" t="s">
        <v>169</v>
      </c>
      <c r="AU439" s="245" t="s">
        <v>80</v>
      </c>
      <c r="AV439" s="14" t="s">
        <v>80</v>
      </c>
      <c r="AW439" s="14" t="s">
        <v>171</v>
      </c>
      <c r="AX439" s="14" t="s">
        <v>70</v>
      </c>
      <c r="AY439" s="245" t="s">
        <v>158</v>
      </c>
    </row>
    <row r="440" s="13" customFormat="1">
      <c r="A440" s="13"/>
      <c r="B440" s="224"/>
      <c r="C440" s="225"/>
      <c r="D440" s="226" t="s">
        <v>169</v>
      </c>
      <c r="E440" s="227" t="s">
        <v>19</v>
      </c>
      <c r="F440" s="228" t="s">
        <v>1982</v>
      </c>
      <c r="G440" s="225"/>
      <c r="H440" s="227" t="s">
        <v>19</v>
      </c>
      <c r="I440" s="229"/>
      <c r="J440" s="225"/>
      <c r="K440" s="225"/>
      <c r="L440" s="230"/>
      <c r="M440" s="231"/>
      <c r="N440" s="232"/>
      <c r="O440" s="232"/>
      <c r="P440" s="232"/>
      <c r="Q440" s="232"/>
      <c r="R440" s="232"/>
      <c r="S440" s="232"/>
      <c r="T440" s="23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34" t="s">
        <v>169</v>
      </c>
      <c r="AU440" s="234" t="s">
        <v>80</v>
      </c>
      <c r="AV440" s="13" t="s">
        <v>78</v>
      </c>
      <c r="AW440" s="13" t="s">
        <v>171</v>
      </c>
      <c r="AX440" s="13" t="s">
        <v>70</v>
      </c>
      <c r="AY440" s="234" t="s">
        <v>158</v>
      </c>
    </row>
    <row r="441" s="14" customFormat="1">
      <c r="A441" s="14"/>
      <c r="B441" s="235"/>
      <c r="C441" s="236"/>
      <c r="D441" s="226" t="s">
        <v>169</v>
      </c>
      <c r="E441" s="237" t="s">
        <v>19</v>
      </c>
      <c r="F441" s="238" t="s">
        <v>1983</v>
      </c>
      <c r="G441" s="236"/>
      <c r="H441" s="239">
        <v>23.274999999999999</v>
      </c>
      <c r="I441" s="240"/>
      <c r="J441" s="236"/>
      <c r="K441" s="236"/>
      <c r="L441" s="241"/>
      <c r="M441" s="242"/>
      <c r="N441" s="243"/>
      <c r="O441" s="243"/>
      <c r="P441" s="243"/>
      <c r="Q441" s="243"/>
      <c r="R441" s="243"/>
      <c r="S441" s="243"/>
      <c r="T441" s="24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45" t="s">
        <v>169</v>
      </c>
      <c r="AU441" s="245" t="s">
        <v>80</v>
      </c>
      <c r="AV441" s="14" t="s">
        <v>80</v>
      </c>
      <c r="AW441" s="14" t="s">
        <v>171</v>
      </c>
      <c r="AX441" s="14" t="s">
        <v>70</v>
      </c>
      <c r="AY441" s="245" t="s">
        <v>158</v>
      </c>
    </row>
    <row r="442" s="14" customFormat="1">
      <c r="A442" s="14"/>
      <c r="B442" s="235"/>
      <c r="C442" s="236"/>
      <c r="D442" s="226" t="s">
        <v>169</v>
      </c>
      <c r="E442" s="237" t="s">
        <v>19</v>
      </c>
      <c r="F442" s="238" t="s">
        <v>1984</v>
      </c>
      <c r="G442" s="236"/>
      <c r="H442" s="239">
        <v>36.637500000000003</v>
      </c>
      <c r="I442" s="240"/>
      <c r="J442" s="236"/>
      <c r="K442" s="236"/>
      <c r="L442" s="241"/>
      <c r="M442" s="242"/>
      <c r="N442" s="243"/>
      <c r="O442" s="243"/>
      <c r="P442" s="243"/>
      <c r="Q442" s="243"/>
      <c r="R442" s="243"/>
      <c r="S442" s="243"/>
      <c r="T442" s="24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45" t="s">
        <v>169</v>
      </c>
      <c r="AU442" s="245" t="s">
        <v>80</v>
      </c>
      <c r="AV442" s="14" t="s">
        <v>80</v>
      </c>
      <c r="AW442" s="14" t="s">
        <v>171</v>
      </c>
      <c r="AX442" s="14" t="s">
        <v>70</v>
      </c>
      <c r="AY442" s="245" t="s">
        <v>158</v>
      </c>
    </row>
    <row r="443" s="14" customFormat="1">
      <c r="A443" s="14"/>
      <c r="B443" s="235"/>
      <c r="C443" s="236"/>
      <c r="D443" s="226" t="s">
        <v>169</v>
      </c>
      <c r="E443" s="237" t="s">
        <v>19</v>
      </c>
      <c r="F443" s="238" t="s">
        <v>1985</v>
      </c>
      <c r="G443" s="236"/>
      <c r="H443" s="239">
        <v>8.1999999999999993</v>
      </c>
      <c r="I443" s="240"/>
      <c r="J443" s="236"/>
      <c r="K443" s="236"/>
      <c r="L443" s="241"/>
      <c r="M443" s="242"/>
      <c r="N443" s="243"/>
      <c r="O443" s="243"/>
      <c r="P443" s="243"/>
      <c r="Q443" s="243"/>
      <c r="R443" s="243"/>
      <c r="S443" s="243"/>
      <c r="T443" s="24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45" t="s">
        <v>169</v>
      </c>
      <c r="AU443" s="245" t="s">
        <v>80</v>
      </c>
      <c r="AV443" s="14" t="s">
        <v>80</v>
      </c>
      <c r="AW443" s="14" t="s">
        <v>171</v>
      </c>
      <c r="AX443" s="14" t="s">
        <v>70</v>
      </c>
      <c r="AY443" s="245" t="s">
        <v>158</v>
      </c>
    </row>
    <row r="444" s="14" customFormat="1">
      <c r="A444" s="14"/>
      <c r="B444" s="235"/>
      <c r="C444" s="236"/>
      <c r="D444" s="226" t="s">
        <v>169</v>
      </c>
      <c r="E444" s="237" t="s">
        <v>19</v>
      </c>
      <c r="F444" s="238" t="s">
        <v>1986</v>
      </c>
      <c r="G444" s="236"/>
      <c r="H444" s="239">
        <v>11.125</v>
      </c>
      <c r="I444" s="240"/>
      <c r="J444" s="236"/>
      <c r="K444" s="236"/>
      <c r="L444" s="241"/>
      <c r="M444" s="242"/>
      <c r="N444" s="243"/>
      <c r="O444" s="243"/>
      <c r="P444" s="243"/>
      <c r="Q444" s="243"/>
      <c r="R444" s="243"/>
      <c r="S444" s="243"/>
      <c r="T444" s="24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45" t="s">
        <v>169</v>
      </c>
      <c r="AU444" s="245" t="s">
        <v>80</v>
      </c>
      <c r="AV444" s="14" t="s">
        <v>80</v>
      </c>
      <c r="AW444" s="14" t="s">
        <v>171</v>
      </c>
      <c r="AX444" s="14" t="s">
        <v>70</v>
      </c>
      <c r="AY444" s="245" t="s">
        <v>158</v>
      </c>
    </row>
    <row r="445" s="14" customFormat="1">
      <c r="A445" s="14"/>
      <c r="B445" s="235"/>
      <c r="C445" s="236"/>
      <c r="D445" s="226" t="s">
        <v>169</v>
      </c>
      <c r="E445" s="237" t="s">
        <v>19</v>
      </c>
      <c r="F445" s="238" t="s">
        <v>1987</v>
      </c>
      <c r="G445" s="236"/>
      <c r="H445" s="239">
        <v>22.049999999999997</v>
      </c>
      <c r="I445" s="240"/>
      <c r="J445" s="236"/>
      <c r="K445" s="236"/>
      <c r="L445" s="241"/>
      <c r="M445" s="242"/>
      <c r="N445" s="243"/>
      <c r="O445" s="243"/>
      <c r="P445" s="243"/>
      <c r="Q445" s="243"/>
      <c r="R445" s="243"/>
      <c r="S445" s="243"/>
      <c r="T445" s="24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45" t="s">
        <v>169</v>
      </c>
      <c r="AU445" s="245" t="s">
        <v>80</v>
      </c>
      <c r="AV445" s="14" t="s">
        <v>80</v>
      </c>
      <c r="AW445" s="14" t="s">
        <v>171</v>
      </c>
      <c r="AX445" s="14" t="s">
        <v>70</v>
      </c>
      <c r="AY445" s="245" t="s">
        <v>158</v>
      </c>
    </row>
    <row r="446" s="14" customFormat="1">
      <c r="A446" s="14"/>
      <c r="B446" s="235"/>
      <c r="C446" s="236"/>
      <c r="D446" s="226" t="s">
        <v>169</v>
      </c>
      <c r="E446" s="237" t="s">
        <v>19</v>
      </c>
      <c r="F446" s="238" t="s">
        <v>1988</v>
      </c>
      <c r="G446" s="236"/>
      <c r="H446" s="239">
        <v>26.625</v>
      </c>
      <c r="I446" s="240"/>
      <c r="J446" s="236"/>
      <c r="K446" s="236"/>
      <c r="L446" s="241"/>
      <c r="M446" s="242"/>
      <c r="N446" s="243"/>
      <c r="O446" s="243"/>
      <c r="P446" s="243"/>
      <c r="Q446" s="243"/>
      <c r="R446" s="243"/>
      <c r="S446" s="243"/>
      <c r="T446" s="24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45" t="s">
        <v>169</v>
      </c>
      <c r="AU446" s="245" t="s">
        <v>80</v>
      </c>
      <c r="AV446" s="14" t="s">
        <v>80</v>
      </c>
      <c r="AW446" s="14" t="s">
        <v>171</v>
      </c>
      <c r="AX446" s="14" t="s">
        <v>70</v>
      </c>
      <c r="AY446" s="245" t="s">
        <v>158</v>
      </c>
    </row>
    <row r="447" s="14" customFormat="1">
      <c r="A447" s="14"/>
      <c r="B447" s="235"/>
      <c r="C447" s="236"/>
      <c r="D447" s="226" t="s">
        <v>169</v>
      </c>
      <c r="E447" s="237" t="s">
        <v>19</v>
      </c>
      <c r="F447" s="238" t="s">
        <v>1989</v>
      </c>
      <c r="G447" s="236"/>
      <c r="H447" s="239">
        <v>27.120000000000005</v>
      </c>
      <c r="I447" s="240"/>
      <c r="J447" s="236"/>
      <c r="K447" s="236"/>
      <c r="L447" s="241"/>
      <c r="M447" s="242"/>
      <c r="N447" s="243"/>
      <c r="O447" s="243"/>
      <c r="P447" s="243"/>
      <c r="Q447" s="243"/>
      <c r="R447" s="243"/>
      <c r="S447" s="243"/>
      <c r="T447" s="24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45" t="s">
        <v>169</v>
      </c>
      <c r="AU447" s="245" t="s">
        <v>80</v>
      </c>
      <c r="AV447" s="14" t="s">
        <v>80</v>
      </c>
      <c r="AW447" s="14" t="s">
        <v>171</v>
      </c>
      <c r="AX447" s="14" t="s">
        <v>70</v>
      </c>
      <c r="AY447" s="245" t="s">
        <v>158</v>
      </c>
    </row>
    <row r="448" s="14" customFormat="1">
      <c r="A448" s="14"/>
      <c r="B448" s="235"/>
      <c r="C448" s="236"/>
      <c r="D448" s="226" t="s">
        <v>169</v>
      </c>
      <c r="E448" s="237" t="s">
        <v>19</v>
      </c>
      <c r="F448" s="238" t="s">
        <v>1990</v>
      </c>
      <c r="G448" s="236"/>
      <c r="H448" s="239">
        <v>32.325000000000003</v>
      </c>
      <c r="I448" s="240"/>
      <c r="J448" s="236"/>
      <c r="K448" s="236"/>
      <c r="L448" s="241"/>
      <c r="M448" s="242"/>
      <c r="N448" s="243"/>
      <c r="O448" s="243"/>
      <c r="P448" s="243"/>
      <c r="Q448" s="243"/>
      <c r="R448" s="243"/>
      <c r="S448" s="243"/>
      <c r="T448" s="24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45" t="s">
        <v>169</v>
      </c>
      <c r="AU448" s="245" t="s">
        <v>80</v>
      </c>
      <c r="AV448" s="14" t="s">
        <v>80</v>
      </c>
      <c r="AW448" s="14" t="s">
        <v>171</v>
      </c>
      <c r="AX448" s="14" t="s">
        <v>70</v>
      </c>
      <c r="AY448" s="245" t="s">
        <v>158</v>
      </c>
    </row>
    <row r="449" s="2" customFormat="1" ht="14.4" customHeight="1">
      <c r="A449" s="40"/>
      <c r="B449" s="41"/>
      <c r="C449" s="246" t="s">
        <v>405</v>
      </c>
      <c r="D449" s="246" t="s">
        <v>400</v>
      </c>
      <c r="E449" s="247" t="s">
        <v>2005</v>
      </c>
      <c r="F449" s="248" t="s">
        <v>2006</v>
      </c>
      <c r="G449" s="249" t="s">
        <v>356</v>
      </c>
      <c r="H449" s="250">
        <v>374.71600000000001</v>
      </c>
      <c r="I449" s="251"/>
      <c r="J449" s="252">
        <f>ROUND(I449*H449,2)</f>
        <v>0</v>
      </c>
      <c r="K449" s="248" t="s">
        <v>164</v>
      </c>
      <c r="L449" s="253"/>
      <c r="M449" s="254" t="s">
        <v>19</v>
      </c>
      <c r="N449" s="255" t="s">
        <v>41</v>
      </c>
      <c r="O449" s="86"/>
      <c r="P449" s="215">
        <f>O449*H449</f>
        <v>0</v>
      </c>
      <c r="Q449" s="215">
        <v>1</v>
      </c>
      <c r="R449" s="215">
        <f>Q449*H449</f>
        <v>374.71600000000001</v>
      </c>
      <c r="S449" s="215">
        <v>0</v>
      </c>
      <c r="T449" s="216">
        <f>S449*H449</f>
        <v>0</v>
      </c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R449" s="217" t="s">
        <v>215</v>
      </c>
      <c r="AT449" s="217" t="s">
        <v>400</v>
      </c>
      <c r="AU449" s="217" t="s">
        <v>80</v>
      </c>
      <c r="AY449" s="19" t="s">
        <v>158</v>
      </c>
      <c r="BE449" s="218">
        <f>IF(N449="základní",J449,0)</f>
        <v>0</v>
      </c>
      <c r="BF449" s="218">
        <f>IF(N449="snížená",J449,0)</f>
        <v>0</v>
      </c>
      <c r="BG449" s="218">
        <f>IF(N449="zákl. přenesená",J449,0)</f>
        <v>0</v>
      </c>
      <c r="BH449" s="218">
        <f>IF(N449="sníž. přenesená",J449,0)</f>
        <v>0</v>
      </c>
      <c r="BI449" s="218">
        <f>IF(N449="nulová",J449,0)</f>
        <v>0</v>
      </c>
      <c r="BJ449" s="19" t="s">
        <v>78</v>
      </c>
      <c r="BK449" s="218">
        <f>ROUND(I449*H449,2)</f>
        <v>0</v>
      </c>
      <c r="BL449" s="19" t="s">
        <v>165</v>
      </c>
      <c r="BM449" s="217" t="s">
        <v>2007</v>
      </c>
    </row>
    <row r="450" s="13" customFormat="1">
      <c r="A450" s="13"/>
      <c r="B450" s="224"/>
      <c r="C450" s="225"/>
      <c r="D450" s="226" t="s">
        <v>169</v>
      </c>
      <c r="E450" s="227" t="s">
        <v>19</v>
      </c>
      <c r="F450" s="228" t="s">
        <v>1982</v>
      </c>
      <c r="G450" s="225"/>
      <c r="H450" s="227" t="s">
        <v>19</v>
      </c>
      <c r="I450" s="229"/>
      <c r="J450" s="225"/>
      <c r="K450" s="225"/>
      <c r="L450" s="230"/>
      <c r="M450" s="231"/>
      <c r="N450" s="232"/>
      <c r="O450" s="232"/>
      <c r="P450" s="232"/>
      <c r="Q450" s="232"/>
      <c r="R450" s="232"/>
      <c r="S450" s="232"/>
      <c r="T450" s="23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34" t="s">
        <v>169</v>
      </c>
      <c r="AU450" s="234" t="s">
        <v>80</v>
      </c>
      <c r="AV450" s="13" t="s">
        <v>78</v>
      </c>
      <c r="AW450" s="13" t="s">
        <v>171</v>
      </c>
      <c r="AX450" s="13" t="s">
        <v>70</v>
      </c>
      <c r="AY450" s="234" t="s">
        <v>158</v>
      </c>
    </row>
    <row r="451" s="14" customFormat="1">
      <c r="A451" s="14"/>
      <c r="B451" s="235"/>
      <c r="C451" s="236"/>
      <c r="D451" s="226" t="s">
        <v>169</v>
      </c>
      <c r="E451" s="237" t="s">
        <v>19</v>
      </c>
      <c r="F451" s="238" t="s">
        <v>1983</v>
      </c>
      <c r="G451" s="236"/>
      <c r="H451" s="239">
        <v>23.274999999999999</v>
      </c>
      <c r="I451" s="240"/>
      <c r="J451" s="236"/>
      <c r="K451" s="236"/>
      <c r="L451" s="241"/>
      <c r="M451" s="242"/>
      <c r="N451" s="243"/>
      <c r="O451" s="243"/>
      <c r="P451" s="243"/>
      <c r="Q451" s="243"/>
      <c r="R451" s="243"/>
      <c r="S451" s="243"/>
      <c r="T451" s="24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45" t="s">
        <v>169</v>
      </c>
      <c r="AU451" s="245" t="s">
        <v>80</v>
      </c>
      <c r="AV451" s="14" t="s">
        <v>80</v>
      </c>
      <c r="AW451" s="14" t="s">
        <v>171</v>
      </c>
      <c r="AX451" s="14" t="s">
        <v>70</v>
      </c>
      <c r="AY451" s="245" t="s">
        <v>158</v>
      </c>
    </row>
    <row r="452" s="14" customFormat="1">
      <c r="A452" s="14"/>
      <c r="B452" s="235"/>
      <c r="C452" s="236"/>
      <c r="D452" s="226" t="s">
        <v>169</v>
      </c>
      <c r="E452" s="237" t="s">
        <v>19</v>
      </c>
      <c r="F452" s="238" t="s">
        <v>1984</v>
      </c>
      <c r="G452" s="236"/>
      <c r="H452" s="239">
        <v>36.637500000000003</v>
      </c>
      <c r="I452" s="240"/>
      <c r="J452" s="236"/>
      <c r="K452" s="236"/>
      <c r="L452" s="241"/>
      <c r="M452" s="242"/>
      <c r="N452" s="243"/>
      <c r="O452" s="243"/>
      <c r="P452" s="243"/>
      <c r="Q452" s="243"/>
      <c r="R452" s="243"/>
      <c r="S452" s="243"/>
      <c r="T452" s="24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45" t="s">
        <v>169</v>
      </c>
      <c r="AU452" s="245" t="s">
        <v>80</v>
      </c>
      <c r="AV452" s="14" t="s">
        <v>80</v>
      </c>
      <c r="AW452" s="14" t="s">
        <v>171</v>
      </c>
      <c r="AX452" s="14" t="s">
        <v>70</v>
      </c>
      <c r="AY452" s="245" t="s">
        <v>158</v>
      </c>
    </row>
    <row r="453" s="14" customFormat="1">
      <c r="A453" s="14"/>
      <c r="B453" s="235"/>
      <c r="C453" s="236"/>
      <c r="D453" s="226" t="s">
        <v>169</v>
      </c>
      <c r="E453" s="237" t="s">
        <v>19</v>
      </c>
      <c r="F453" s="238" t="s">
        <v>1985</v>
      </c>
      <c r="G453" s="236"/>
      <c r="H453" s="239">
        <v>8.1999999999999993</v>
      </c>
      <c r="I453" s="240"/>
      <c r="J453" s="236"/>
      <c r="K453" s="236"/>
      <c r="L453" s="241"/>
      <c r="M453" s="242"/>
      <c r="N453" s="243"/>
      <c r="O453" s="243"/>
      <c r="P453" s="243"/>
      <c r="Q453" s="243"/>
      <c r="R453" s="243"/>
      <c r="S453" s="243"/>
      <c r="T453" s="24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45" t="s">
        <v>169</v>
      </c>
      <c r="AU453" s="245" t="s">
        <v>80</v>
      </c>
      <c r="AV453" s="14" t="s">
        <v>80</v>
      </c>
      <c r="AW453" s="14" t="s">
        <v>171</v>
      </c>
      <c r="AX453" s="14" t="s">
        <v>70</v>
      </c>
      <c r="AY453" s="245" t="s">
        <v>158</v>
      </c>
    </row>
    <row r="454" s="14" customFormat="1">
      <c r="A454" s="14"/>
      <c r="B454" s="235"/>
      <c r="C454" s="236"/>
      <c r="D454" s="226" t="s">
        <v>169</v>
      </c>
      <c r="E454" s="237" t="s">
        <v>19</v>
      </c>
      <c r="F454" s="238" t="s">
        <v>1986</v>
      </c>
      <c r="G454" s="236"/>
      <c r="H454" s="239">
        <v>11.125</v>
      </c>
      <c r="I454" s="240"/>
      <c r="J454" s="236"/>
      <c r="K454" s="236"/>
      <c r="L454" s="241"/>
      <c r="M454" s="242"/>
      <c r="N454" s="243"/>
      <c r="O454" s="243"/>
      <c r="P454" s="243"/>
      <c r="Q454" s="243"/>
      <c r="R454" s="243"/>
      <c r="S454" s="243"/>
      <c r="T454" s="24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45" t="s">
        <v>169</v>
      </c>
      <c r="AU454" s="245" t="s">
        <v>80</v>
      </c>
      <c r="AV454" s="14" t="s">
        <v>80</v>
      </c>
      <c r="AW454" s="14" t="s">
        <v>171</v>
      </c>
      <c r="AX454" s="14" t="s">
        <v>70</v>
      </c>
      <c r="AY454" s="245" t="s">
        <v>158</v>
      </c>
    </row>
    <row r="455" s="14" customFormat="1">
      <c r="A455" s="14"/>
      <c r="B455" s="235"/>
      <c r="C455" s="236"/>
      <c r="D455" s="226" t="s">
        <v>169</v>
      </c>
      <c r="E455" s="237" t="s">
        <v>19</v>
      </c>
      <c r="F455" s="238" t="s">
        <v>1987</v>
      </c>
      <c r="G455" s="236"/>
      <c r="H455" s="239">
        <v>22.049999999999997</v>
      </c>
      <c r="I455" s="240"/>
      <c r="J455" s="236"/>
      <c r="K455" s="236"/>
      <c r="L455" s="241"/>
      <c r="M455" s="242"/>
      <c r="N455" s="243"/>
      <c r="O455" s="243"/>
      <c r="P455" s="243"/>
      <c r="Q455" s="243"/>
      <c r="R455" s="243"/>
      <c r="S455" s="243"/>
      <c r="T455" s="24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45" t="s">
        <v>169</v>
      </c>
      <c r="AU455" s="245" t="s">
        <v>80</v>
      </c>
      <c r="AV455" s="14" t="s">
        <v>80</v>
      </c>
      <c r="AW455" s="14" t="s">
        <v>171</v>
      </c>
      <c r="AX455" s="14" t="s">
        <v>70</v>
      </c>
      <c r="AY455" s="245" t="s">
        <v>158</v>
      </c>
    </row>
    <row r="456" s="14" customFormat="1">
      <c r="A456" s="14"/>
      <c r="B456" s="235"/>
      <c r="C456" s="236"/>
      <c r="D456" s="226" t="s">
        <v>169</v>
      </c>
      <c r="E456" s="237" t="s">
        <v>19</v>
      </c>
      <c r="F456" s="238" t="s">
        <v>1988</v>
      </c>
      <c r="G456" s="236"/>
      <c r="H456" s="239">
        <v>26.625</v>
      </c>
      <c r="I456" s="240"/>
      <c r="J456" s="236"/>
      <c r="K456" s="236"/>
      <c r="L456" s="241"/>
      <c r="M456" s="242"/>
      <c r="N456" s="243"/>
      <c r="O456" s="243"/>
      <c r="P456" s="243"/>
      <c r="Q456" s="243"/>
      <c r="R456" s="243"/>
      <c r="S456" s="243"/>
      <c r="T456" s="24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45" t="s">
        <v>169</v>
      </c>
      <c r="AU456" s="245" t="s">
        <v>80</v>
      </c>
      <c r="AV456" s="14" t="s">
        <v>80</v>
      </c>
      <c r="AW456" s="14" t="s">
        <v>171</v>
      </c>
      <c r="AX456" s="14" t="s">
        <v>70</v>
      </c>
      <c r="AY456" s="245" t="s">
        <v>158</v>
      </c>
    </row>
    <row r="457" s="14" customFormat="1">
      <c r="A457" s="14"/>
      <c r="B457" s="235"/>
      <c r="C457" s="236"/>
      <c r="D457" s="226" t="s">
        <v>169</v>
      </c>
      <c r="E457" s="237" t="s">
        <v>19</v>
      </c>
      <c r="F457" s="238" t="s">
        <v>1989</v>
      </c>
      <c r="G457" s="236"/>
      <c r="H457" s="239">
        <v>27.120000000000005</v>
      </c>
      <c r="I457" s="240"/>
      <c r="J457" s="236"/>
      <c r="K457" s="236"/>
      <c r="L457" s="241"/>
      <c r="M457" s="242"/>
      <c r="N457" s="243"/>
      <c r="O457" s="243"/>
      <c r="P457" s="243"/>
      <c r="Q457" s="243"/>
      <c r="R457" s="243"/>
      <c r="S457" s="243"/>
      <c r="T457" s="24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45" t="s">
        <v>169</v>
      </c>
      <c r="AU457" s="245" t="s">
        <v>80</v>
      </c>
      <c r="AV457" s="14" t="s">
        <v>80</v>
      </c>
      <c r="AW457" s="14" t="s">
        <v>171</v>
      </c>
      <c r="AX457" s="14" t="s">
        <v>70</v>
      </c>
      <c r="AY457" s="245" t="s">
        <v>158</v>
      </c>
    </row>
    <row r="458" s="14" customFormat="1">
      <c r="A458" s="14"/>
      <c r="B458" s="235"/>
      <c r="C458" s="236"/>
      <c r="D458" s="226" t="s">
        <v>169</v>
      </c>
      <c r="E458" s="237" t="s">
        <v>19</v>
      </c>
      <c r="F458" s="238" t="s">
        <v>1990</v>
      </c>
      <c r="G458" s="236"/>
      <c r="H458" s="239">
        <v>32.325000000000003</v>
      </c>
      <c r="I458" s="240"/>
      <c r="J458" s="236"/>
      <c r="K458" s="236"/>
      <c r="L458" s="241"/>
      <c r="M458" s="242"/>
      <c r="N458" s="243"/>
      <c r="O458" s="243"/>
      <c r="P458" s="243"/>
      <c r="Q458" s="243"/>
      <c r="R458" s="243"/>
      <c r="S458" s="243"/>
      <c r="T458" s="24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45" t="s">
        <v>169</v>
      </c>
      <c r="AU458" s="245" t="s">
        <v>80</v>
      </c>
      <c r="AV458" s="14" t="s">
        <v>80</v>
      </c>
      <c r="AW458" s="14" t="s">
        <v>171</v>
      </c>
      <c r="AX458" s="14" t="s">
        <v>70</v>
      </c>
      <c r="AY458" s="245" t="s">
        <v>158</v>
      </c>
    </row>
    <row r="459" s="14" customFormat="1">
      <c r="A459" s="14"/>
      <c r="B459" s="235"/>
      <c r="C459" s="236"/>
      <c r="D459" s="226" t="s">
        <v>169</v>
      </c>
      <c r="E459" s="236"/>
      <c r="F459" s="238" t="s">
        <v>2008</v>
      </c>
      <c r="G459" s="236"/>
      <c r="H459" s="239">
        <v>374.71600000000001</v>
      </c>
      <c r="I459" s="240"/>
      <c r="J459" s="236"/>
      <c r="K459" s="236"/>
      <c r="L459" s="241"/>
      <c r="M459" s="242"/>
      <c r="N459" s="243"/>
      <c r="O459" s="243"/>
      <c r="P459" s="243"/>
      <c r="Q459" s="243"/>
      <c r="R459" s="243"/>
      <c r="S459" s="243"/>
      <c r="T459" s="24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45" t="s">
        <v>169</v>
      </c>
      <c r="AU459" s="245" t="s">
        <v>80</v>
      </c>
      <c r="AV459" s="14" t="s">
        <v>80</v>
      </c>
      <c r="AW459" s="14" t="s">
        <v>4</v>
      </c>
      <c r="AX459" s="14" t="s">
        <v>78</v>
      </c>
      <c r="AY459" s="245" t="s">
        <v>158</v>
      </c>
    </row>
    <row r="460" s="2" customFormat="1" ht="34.8" customHeight="1">
      <c r="A460" s="40"/>
      <c r="B460" s="41"/>
      <c r="C460" s="206" t="s">
        <v>410</v>
      </c>
      <c r="D460" s="206" t="s">
        <v>160</v>
      </c>
      <c r="E460" s="207" t="s">
        <v>389</v>
      </c>
      <c r="F460" s="208" t="s">
        <v>390</v>
      </c>
      <c r="G460" s="209" t="s">
        <v>234</v>
      </c>
      <c r="H460" s="210">
        <v>261.02699999999999</v>
      </c>
      <c r="I460" s="211"/>
      <c r="J460" s="212">
        <f>ROUND(I460*H460,2)</f>
        <v>0</v>
      </c>
      <c r="K460" s="208" t="s">
        <v>164</v>
      </c>
      <c r="L460" s="46"/>
      <c r="M460" s="213" t="s">
        <v>19</v>
      </c>
      <c r="N460" s="214" t="s">
        <v>41</v>
      </c>
      <c r="O460" s="86"/>
      <c r="P460" s="215">
        <f>O460*H460</f>
        <v>0</v>
      </c>
      <c r="Q460" s="215">
        <v>0</v>
      </c>
      <c r="R460" s="215">
        <f>Q460*H460</f>
        <v>0</v>
      </c>
      <c r="S460" s="215">
        <v>0</v>
      </c>
      <c r="T460" s="216">
        <f>S460*H460</f>
        <v>0</v>
      </c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R460" s="217" t="s">
        <v>165</v>
      </c>
      <c r="AT460" s="217" t="s">
        <v>160</v>
      </c>
      <c r="AU460" s="217" t="s">
        <v>80</v>
      </c>
      <c r="AY460" s="19" t="s">
        <v>158</v>
      </c>
      <c r="BE460" s="218">
        <f>IF(N460="základní",J460,0)</f>
        <v>0</v>
      </c>
      <c r="BF460" s="218">
        <f>IF(N460="snížená",J460,0)</f>
        <v>0</v>
      </c>
      <c r="BG460" s="218">
        <f>IF(N460="zákl. přenesená",J460,0)</f>
        <v>0</v>
      </c>
      <c r="BH460" s="218">
        <f>IF(N460="sníž. přenesená",J460,0)</f>
        <v>0</v>
      </c>
      <c r="BI460" s="218">
        <f>IF(N460="nulová",J460,0)</f>
        <v>0</v>
      </c>
      <c r="BJ460" s="19" t="s">
        <v>78</v>
      </c>
      <c r="BK460" s="218">
        <f>ROUND(I460*H460,2)</f>
        <v>0</v>
      </c>
      <c r="BL460" s="19" t="s">
        <v>165</v>
      </c>
      <c r="BM460" s="217" t="s">
        <v>2009</v>
      </c>
    </row>
    <row r="461" s="2" customFormat="1">
      <c r="A461" s="40"/>
      <c r="B461" s="41"/>
      <c r="C461" s="42"/>
      <c r="D461" s="219" t="s">
        <v>167</v>
      </c>
      <c r="E461" s="42"/>
      <c r="F461" s="220" t="s">
        <v>392</v>
      </c>
      <c r="G461" s="42"/>
      <c r="H461" s="42"/>
      <c r="I461" s="221"/>
      <c r="J461" s="42"/>
      <c r="K461" s="42"/>
      <c r="L461" s="46"/>
      <c r="M461" s="222"/>
      <c r="N461" s="223"/>
      <c r="O461" s="86"/>
      <c r="P461" s="86"/>
      <c r="Q461" s="86"/>
      <c r="R461" s="86"/>
      <c r="S461" s="86"/>
      <c r="T461" s="87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T461" s="19" t="s">
        <v>167</v>
      </c>
      <c r="AU461" s="19" t="s">
        <v>80</v>
      </c>
    </row>
    <row r="462" s="13" customFormat="1">
      <c r="A462" s="13"/>
      <c r="B462" s="224"/>
      <c r="C462" s="225"/>
      <c r="D462" s="226" t="s">
        <v>169</v>
      </c>
      <c r="E462" s="227" t="s">
        <v>19</v>
      </c>
      <c r="F462" s="228" t="s">
        <v>393</v>
      </c>
      <c r="G462" s="225"/>
      <c r="H462" s="227" t="s">
        <v>19</v>
      </c>
      <c r="I462" s="229"/>
      <c r="J462" s="225"/>
      <c r="K462" s="225"/>
      <c r="L462" s="230"/>
      <c r="M462" s="231"/>
      <c r="N462" s="232"/>
      <c r="O462" s="232"/>
      <c r="P462" s="232"/>
      <c r="Q462" s="232"/>
      <c r="R462" s="232"/>
      <c r="S462" s="232"/>
      <c r="T462" s="23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34" t="s">
        <v>169</v>
      </c>
      <c r="AU462" s="234" t="s">
        <v>80</v>
      </c>
      <c r="AV462" s="13" t="s">
        <v>78</v>
      </c>
      <c r="AW462" s="13" t="s">
        <v>171</v>
      </c>
      <c r="AX462" s="13" t="s">
        <v>70</v>
      </c>
      <c r="AY462" s="234" t="s">
        <v>158</v>
      </c>
    </row>
    <row r="463" s="14" customFormat="1">
      <c r="A463" s="14"/>
      <c r="B463" s="235"/>
      <c r="C463" s="236"/>
      <c r="D463" s="226" t="s">
        <v>169</v>
      </c>
      <c r="E463" s="237" t="s">
        <v>19</v>
      </c>
      <c r="F463" s="238" t="s">
        <v>2010</v>
      </c>
      <c r="G463" s="236"/>
      <c r="H463" s="239">
        <v>23.82</v>
      </c>
      <c r="I463" s="240"/>
      <c r="J463" s="236"/>
      <c r="K463" s="236"/>
      <c r="L463" s="241"/>
      <c r="M463" s="242"/>
      <c r="N463" s="243"/>
      <c r="O463" s="243"/>
      <c r="P463" s="243"/>
      <c r="Q463" s="243"/>
      <c r="R463" s="243"/>
      <c r="S463" s="243"/>
      <c r="T463" s="24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45" t="s">
        <v>169</v>
      </c>
      <c r="AU463" s="245" t="s">
        <v>80</v>
      </c>
      <c r="AV463" s="14" t="s">
        <v>80</v>
      </c>
      <c r="AW463" s="14" t="s">
        <v>171</v>
      </c>
      <c r="AX463" s="14" t="s">
        <v>70</v>
      </c>
      <c r="AY463" s="245" t="s">
        <v>158</v>
      </c>
    </row>
    <row r="464" s="14" customFormat="1">
      <c r="A464" s="14"/>
      <c r="B464" s="235"/>
      <c r="C464" s="236"/>
      <c r="D464" s="226" t="s">
        <v>169</v>
      </c>
      <c r="E464" s="237" t="s">
        <v>19</v>
      </c>
      <c r="F464" s="238" t="s">
        <v>2011</v>
      </c>
      <c r="G464" s="236"/>
      <c r="H464" s="239">
        <v>16.98</v>
      </c>
      <c r="I464" s="240"/>
      <c r="J464" s="236"/>
      <c r="K464" s="236"/>
      <c r="L464" s="241"/>
      <c r="M464" s="242"/>
      <c r="N464" s="243"/>
      <c r="O464" s="243"/>
      <c r="P464" s="243"/>
      <c r="Q464" s="243"/>
      <c r="R464" s="243"/>
      <c r="S464" s="243"/>
      <c r="T464" s="24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45" t="s">
        <v>169</v>
      </c>
      <c r="AU464" s="245" t="s">
        <v>80</v>
      </c>
      <c r="AV464" s="14" t="s">
        <v>80</v>
      </c>
      <c r="AW464" s="14" t="s">
        <v>171</v>
      </c>
      <c r="AX464" s="14" t="s">
        <v>70</v>
      </c>
      <c r="AY464" s="245" t="s">
        <v>158</v>
      </c>
    </row>
    <row r="465" s="14" customFormat="1">
      <c r="A465" s="14"/>
      <c r="B465" s="235"/>
      <c r="C465" s="236"/>
      <c r="D465" s="226" t="s">
        <v>169</v>
      </c>
      <c r="E465" s="237" t="s">
        <v>19</v>
      </c>
      <c r="F465" s="238" t="s">
        <v>2012</v>
      </c>
      <c r="G465" s="236"/>
      <c r="H465" s="239">
        <v>22.199999999999999</v>
      </c>
      <c r="I465" s="240"/>
      <c r="J465" s="236"/>
      <c r="K465" s="236"/>
      <c r="L465" s="241"/>
      <c r="M465" s="242"/>
      <c r="N465" s="243"/>
      <c r="O465" s="243"/>
      <c r="P465" s="243"/>
      <c r="Q465" s="243"/>
      <c r="R465" s="243"/>
      <c r="S465" s="243"/>
      <c r="T465" s="24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45" t="s">
        <v>169</v>
      </c>
      <c r="AU465" s="245" t="s">
        <v>80</v>
      </c>
      <c r="AV465" s="14" t="s">
        <v>80</v>
      </c>
      <c r="AW465" s="14" t="s">
        <v>171</v>
      </c>
      <c r="AX465" s="14" t="s">
        <v>70</v>
      </c>
      <c r="AY465" s="245" t="s">
        <v>158</v>
      </c>
    </row>
    <row r="466" s="14" customFormat="1">
      <c r="A466" s="14"/>
      <c r="B466" s="235"/>
      <c r="C466" s="236"/>
      <c r="D466" s="226" t="s">
        <v>169</v>
      </c>
      <c r="E466" s="237" t="s">
        <v>19</v>
      </c>
      <c r="F466" s="238" t="s">
        <v>2013</v>
      </c>
      <c r="G466" s="236"/>
      <c r="H466" s="239">
        <v>42</v>
      </c>
      <c r="I466" s="240"/>
      <c r="J466" s="236"/>
      <c r="K466" s="236"/>
      <c r="L466" s="241"/>
      <c r="M466" s="242"/>
      <c r="N466" s="243"/>
      <c r="O466" s="243"/>
      <c r="P466" s="243"/>
      <c r="Q466" s="243"/>
      <c r="R466" s="243"/>
      <c r="S466" s="243"/>
      <c r="T466" s="24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45" t="s">
        <v>169</v>
      </c>
      <c r="AU466" s="245" t="s">
        <v>80</v>
      </c>
      <c r="AV466" s="14" t="s">
        <v>80</v>
      </c>
      <c r="AW466" s="14" t="s">
        <v>171</v>
      </c>
      <c r="AX466" s="14" t="s">
        <v>70</v>
      </c>
      <c r="AY466" s="245" t="s">
        <v>158</v>
      </c>
    </row>
    <row r="467" s="14" customFormat="1">
      <c r="A467" s="14"/>
      <c r="B467" s="235"/>
      <c r="C467" s="236"/>
      <c r="D467" s="226" t="s">
        <v>169</v>
      </c>
      <c r="E467" s="237" t="s">
        <v>19</v>
      </c>
      <c r="F467" s="238" t="s">
        <v>2014</v>
      </c>
      <c r="G467" s="236"/>
      <c r="H467" s="239">
        <v>7.5</v>
      </c>
      <c r="I467" s="240"/>
      <c r="J467" s="236"/>
      <c r="K467" s="236"/>
      <c r="L467" s="241"/>
      <c r="M467" s="242"/>
      <c r="N467" s="243"/>
      <c r="O467" s="243"/>
      <c r="P467" s="243"/>
      <c r="Q467" s="243"/>
      <c r="R467" s="243"/>
      <c r="S467" s="243"/>
      <c r="T467" s="24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45" t="s">
        <v>169</v>
      </c>
      <c r="AU467" s="245" t="s">
        <v>80</v>
      </c>
      <c r="AV467" s="14" t="s">
        <v>80</v>
      </c>
      <c r="AW467" s="14" t="s">
        <v>171</v>
      </c>
      <c r="AX467" s="14" t="s">
        <v>70</v>
      </c>
      <c r="AY467" s="245" t="s">
        <v>158</v>
      </c>
    </row>
    <row r="468" s="14" customFormat="1">
      <c r="A468" s="14"/>
      <c r="B468" s="235"/>
      <c r="C468" s="236"/>
      <c r="D468" s="226" t="s">
        <v>169</v>
      </c>
      <c r="E468" s="237" t="s">
        <v>19</v>
      </c>
      <c r="F468" s="238" t="s">
        <v>2015</v>
      </c>
      <c r="G468" s="236"/>
      <c r="H468" s="239">
        <v>17.399999999999999</v>
      </c>
      <c r="I468" s="240"/>
      <c r="J468" s="236"/>
      <c r="K468" s="236"/>
      <c r="L468" s="241"/>
      <c r="M468" s="242"/>
      <c r="N468" s="243"/>
      <c r="O468" s="243"/>
      <c r="P468" s="243"/>
      <c r="Q468" s="243"/>
      <c r="R468" s="243"/>
      <c r="S468" s="243"/>
      <c r="T468" s="24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45" t="s">
        <v>169</v>
      </c>
      <c r="AU468" s="245" t="s">
        <v>80</v>
      </c>
      <c r="AV468" s="14" t="s">
        <v>80</v>
      </c>
      <c r="AW468" s="14" t="s">
        <v>171</v>
      </c>
      <c r="AX468" s="14" t="s">
        <v>70</v>
      </c>
      <c r="AY468" s="245" t="s">
        <v>158</v>
      </c>
    </row>
    <row r="469" s="14" customFormat="1">
      <c r="A469" s="14"/>
      <c r="B469" s="235"/>
      <c r="C469" s="236"/>
      <c r="D469" s="226" t="s">
        <v>169</v>
      </c>
      <c r="E469" s="237" t="s">
        <v>19</v>
      </c>
      <c r="F469" s="238" t="s">
        <v>2016</v>
      </c>
      <c r="G469" s="236"/>
      <c r="H469" s="239">
        <v>8.9399999999999995</v>
      </c>
      <c r="I469" s="240"/>
      <c r="J469" s="236"/>
      <c r="K469" s="236"/>
      <c r="L469" s="241"/>
      <c r="M469" s="242"/>
      <c r="N469" s="243"/>
      <c r="O469" s="243"/>
      <c r="P469" s="243"/>
      <c r="Q469" s="243"/>
      <c r="R469" s="243"/>
      <c r="S469" s="243"/>
      <c r="T469" s="24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45" t="s">
        <v>169</v>
      </c>
      <c r="AU469" s="245" t="s">
        <v>80</v>
      </c>
      <c r="AV469" s="14" t="s">
        <v>80</v>
      </c>
      <c r="AW469" s="14" t="s">
        <v>171</v>
      </c>
      <c r="AX469" s="14" t="s">
        <v>70</v>
      </c>
      <c r="AY469" s="245" t="s">
        <v>158</v>
      </c>
    </row>
    <row r="470" s="14" customFormat="1">
      <c r="A470" s="14"/>
      <c r="B470" s="235"/>
      <c r="C470" s="236"/>
      <c r="D470" s="226" t="s">
        <v>169</v>
      </c>
      <c r="E470" s="237" t="s">
        <v>19</v>
      </c>
      <c r="F470" s="238" t="s">
        <v>2017</v>
      </c>
      <c r="G470" s="236"/>
      <c r="H470" s="239">
        <v>29.460000000000001</v>
      </c>
      <c r="I470" s="240"/>
      <c r="J470" s="236"/>
      <c r="K470" s="236"/>
      <c r="L470" s="241"/>
      <c r="M470" s="242"/>
      <c r="N470" s="243"/>
      <c r="O470" s="243"/>
      <c r="P470" s="243"/>
      <c r="Q470" s="243"/>
      <c r="R470" s="243"/>
      <c r="S470" s="243"/>
      <c r="T470" s="24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45" t="s">
        <v>169</v>
      </c>
      <c r="AU470" s="245" t="s">
        <v>80</v>
      </c>
      <c r="AV470" s="14" t="s">
        <v>80</v>
      </c>
      <c r="AW470" s="14" t="s">
        <v>171</v>
      </c>
      <c r="AX470" s="14" t="s">
        <v>70</v>
      </c>
      <c r="AY470" s="245" t="s">
        <v>158</v>
      </c>
    </row>
    <row r="471" s="14" customFormat="1">
      <c r="A471" s="14"/>
      <c r="B471" s="235"/>
      <c r="C471" s="236"/>
      <c r="D471" s="226" t="s">
        <v>169</v>
      </c>
      <c r="E471" s="237" t="s">
        <v>19</v>
      </c>
      <c r="F471" s="238" t="s">
        <v>2018</v>
      </c>
      <c r="G471" s="236"/>
      <c r="H471" s="239">
        <v>3.9599999999999995</v>
      </c>
      <c r="I471" s="240"/>
      <c r="J471" s="236"/>
      <c r="K471" s="236"/>
      <c r="L471" s="241"/>
      <c r="M471" s="242"/>
      <c r="N471" s="243"/>
      <c r="O471" s="243"/>
      <c r="P471" s="243"/>
      <c r="Q471" s="243"/>
      <c r="R471" s="243"/>
      <c r="S471" s="243"/>
      <c r="T471" s="24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45" t="s">
        <v>169</v>
      </c>
      <c r="AU471" s="245" t="s">
        <v>80</v>
      </c>
      <c r="AV471" s="14" t="s">
        <v>80</v>
      </c>
      <c r="AW471" s="14" t="s">
        <v>171</v>
      </c>
      <c r="AX471" s="14" t="s">
        <v>70</v>
      </c>
      <c r="AY471" s="245" t="s">
        <v>158</v>
      </c>
    </row>
    <row r="472" s="14" customFormat="1">
      <c r="A472" s="14"/>
      <c r="B472" s="235"/>
      <c r="C472" s="236"/>
      <c r="D472" s="226" t="s">
        <v>169</v>
      </c>
      <c r="E472" s="237" t="s">
        <v>19</v>
      </c>
      <c r="F472" s="238" t="s">
        <v>2019</v>
      </c>
      <c r="G472" s="236"/>
      <c r="H472" s="239">
        <v>33.719999999999999</v>
      </c>
      <c r="I472" s="240"/>
      <c r="J472" s="236"/>
      <c r="K472" s="236"/>
      <c r="L472" s="241"/>
      <c r="M472" s="242"/>
      <c r="N472" s="243"/>
      <c r="O472" s="243"/>
      <c r="P472" s="243"/>
      <c r="Q472" s="243"/>
      <c r="R472" s="243"/>
      <c r="S472" s="243"/>
      <c r="T472" s="24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45" t="s">
        <v>169</v>
      </c>
      <c r="AU472" s="245" t="s">
        <v>80</v>
      </c>
      <c r="AV472" s="14" t="s">
        <v>80</v>
      </c>
      <c r="AW472" s="14" t="s">
        <v>171</v>
      </c>
      <c r="AX472" s="14" t="s">
        <v>70</v>
      </c>
      <c r="AY472" s="245" t="s">
        <v>158</v>
      </c>
    </row>
    <row r="473" s="14" customFormat="1">
      <c r="A473" s="14"/>
      <c r="B473" s="235"/>
      <c r="C473" s="236"/>
      <c r="D473" s="226" t="s">
        <v>169</v>
      </c>
      <c r="E473" s="237" t="s">
        <v>19</v>
      </c>
      <c r="F473" s="238" t="s">
        <v>2020</v>
      </c>
      <c r="G473" s="236"/>
      <c r="H473" s="239">
        <v>10.619999999999999</v>
      </c>
      <c r="I473" s="240"/>
      <c r="J473" s="236"/>
      <c r="K473" s="236"/>
      <c r="L473" s="241"/>
      <c r="M473" s="242"/>
      <c r="N473" s="243"/>
      <c r="O473" s="243"/>
      <c r="P473" s="243"/>
      <c r="Q473" s="243"/>
      <c r="R473" s="243"/>
      <c r="S473" s="243"/>
      <c r="T473" s="24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45" t="s">
        <v>169</v>
      </c>
      <c r="AU473" s="245" t="s">
        <v>80</v>
      </c>
      <c r="AV473" s="14" t="s">
        <v>80</v>
      </c>
      <c r="AW473" s="14" t="s">
        <v>171</v>
      </c>
      <c r="AX473" s="14" t="s">
        <v>70</v>
      </c>
      <c r="AY473" s="245" t="s">
        <v>158</v>
      </c>
    </row>
    <row r="474" s="14" customFormat="1">
      <c r="A474" s="14"/>
      <c r="B474" s="235"/>
      <c r="C474" s="236"/>
      <c r="D474" s="226" t="s">
        <v>169</v>
      </c>
      <c r="E474" s="237" t="s">
        <v>19</v>
      </c>
      <c r="F474" s="238" t="s">
        <v>2021</v>
      </c>
      <c r="G474" s="236"/>
      <c r="H474" s="239">
        <v>24.300000000000001</v>
      </c>
      <c r="I474" s="240"/>
      <c r="J474" s="236"/>
      <c r="K474" s="236"/>
      <c r="L474" s="241"/>
      <c r="M474" s="242"/>
      <c r="N474" s="243"/>
      <c r="O474" s="243"/>
      <c r="P474" s="243"/>
      <c r="Q474" s="243"/>
      <c r="R474" s="243"/>
      <c r="S474" s="243"/>
      <c r="T474" s="24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45" t="s">
        <v>169</v>
      </c>
      <c r="AU474" s="245" t="s">
        <v>80</v>
      </c>
      <c r="AV474" s="14" t="s">
        <v>80</v>
      </c>
      <c r="AW474" s="14" t="s">
        <v>171</v>
      </c>
      <c r="AX474" s="14" t="s">
        <v>70</v>
      </c>
      <c r="AY474" s="245" t="s">
        <v>158</v>
      </c>
    </row>
    <row r="475" s="14" customFormat="1">
      <c r="A475" s="14"/>
      <c r="B475" s="235"/>
      <c r="C475" s="236"/>
      <c r="D475" s="226" t="s">
        <v>169</v>
      </c>
      <c r="E475" s="237" t="s">
        <v>19</v>
      </c>
      <c r="F475" s="238" t="s">
        <v>2022</v>
      </c>
      <c r="G475" s="236"/>
      <c r="H475" s="239">
        <v>10.799999999999999</v>
      </c>
      <c r="I475" s="240"/>
      <c r="J475" s="236"/>
      <c r="K475" s="236"/>
      <c r="L475" s="241"/>
      <c r="M475" s="242"/>
      <c r="N475" s="243"/>
      <c r="O475" s="243"/>
      <c r="P475" s="243"/>
      <c r="Q475" s="243"/>
      <c r="R475" s="243"/>
      <c r="S475" s="243"/>
      <c r="T475" s="24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45" t="s">
        <v>169</v>
      </c>
      <c r="AU475" s="245" t="s">
        <v>80</v>
      </c>
      <c r="AV475" s="14" t="s">
        <v>80</v>
      </c>
      <c r="AW475" s="14" t="s">
        <v>171</v>
      </c>
      <c r="AX475" s="14" t="s">
        <v>70</v>
      </c>
      <c r="AY475" s="245" t="s">
        <v>158</v>
      </c>
    </row>
    <row r="476" s="14" customFormat="1">
      <c r="A476" s="14"/>
      <c r="B476" s="235"/>
      <c r="C476" s="236"/>
      <c r="D476" s="226" t="s">
        <v>169</v>
      </c>
      <c r="E476" s="237" t="s">
        <v>19</v>
      </c>
      <c r="F476" s="238" t="s">
        <v>2023</v>
      </c>
      <c r="G476" s="236"/>
      <c r="H476" s="239">
        <v>17.099999999999998</v>
      </c>
      <c r="I476" s="240"/>
      <c r="J476" s="236"/>
      <c r="K476" s="236"/>
      <c r="L476" s="241"/>
      <c r="M476" s="242"/>
      <c r="N476" s="243"/>
      <c r="O476" s="243"/>
      <c r="P476" s="243"/>
      <c r="Q476" s="243"/>
      <c r="R476" s="243"/>
      <c r="S476" s="243"/>
      <c r="T476" s="24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45" t="s">
        <v>169</v>
      </c>
      <c r="AU476" s="245" t="s">
        <v>80</v>
      </c>
      <c r="AV476" s="14" t="s">
        <v>80</v>
      </c>
      <c r="AW476" s="14" t="s">
        <v>171</v>
      </c>
      <c r="AX476" s="14" t="s">
        <v>70</v>
      </c>
      <c r="AY476" s="245" t="s">
        <v>158</v>
      </c>
    </row>
    <row r="477" s="14" customFormat="1">
      <c r="A477" s="14"/>
      <c r="B477" s="235"/>
      <c r="C477" s="236"/>
      <c r="D477" s="226" t="s">
        <v>169</v>
      </c>
      <c r="E477" s="237" t="s">
        <v>19</v>
      </c>
      <c r="F477" s="238" t="s">
        <v>2024</v>
      </c>
      <c r="G477" s="236"/>
      <c r="H477" s="239">
        <v>15.899999999999999</v>
      </c>
      <c r="I477" s="240"/>
      <c r="J477" s="236"/>
      <c r="K477" s="236"/>
      <c r="L477" s="241"/>
      <c r="M477" s="242"/>
      <c r="N477" s="243"/>
      <c r="O477" s="243"/>
      <c r="P477" s="243"/>
      <c r="Q477" s="243"/>
      <c r="R477" s="243"/>
      <c r="S477" s="243"/>
      <c r="T477" s="24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45" t="s">
        <v>169</v>
      </c>
      <c r="AU477" s="245" t="s">
        <v>80</v>
      </c>
      <c r="AV477" s="14" t="s">
        <v>80</v>
      </c>
      <c r="AW477" s="14" t="s">
        <v>171</v>
      </c>
      <c r="AX477" s="14" t="s">
        <v>70</v>
      </c>
      <c r="AY477" s="245" t="s">
        <v>158</v>
      </c>
    </row>
    <row r="478" s="14" customFormat="1">
      <c r="A478" s="14"/>
      <c r="B478" s="235"/>
      <c r="C478" s="236"/>
      <c r="D478" s="226" t="s">
        <v>169</v>
      </c>
      <c r="E478" s="237" t="s">
        <v>19</v>
      </c>
      <c r="F478" s="238" t="s">
        <v>2025</v>
      </c>
      <c r="G478" s="236"/>
      <c r="H478" s="239">
        <v>-23.672656249999999</v>
      </c>
      <c r="I478" s="240"/>
      <c r="J478" s="236"/>
      <c r="K478" s="236"/>
      <c r="L478" s="241"/>
      <c r="M478" s="242"/>
      <c r="N478" s="243"/>
      <c r="O478" s="243"/>
      <c r="P478" s="243"/>
      <c r="Q478" s="243"/>
      <c r="R478" s="243"/>
      <c r="S478" s="243"/>
      <c r="T478" s="24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45" t="s">
        <v>169</v>
      </c>
      <c r="AU478" s="245" t="s">
        <v>80</v>
      </c>
      <c r="AV478" s="14" t="s">
        <v>80</v>
      </c>
      <c r="AW478" s="14" t="s">
        <v>171</v>
      </c>
      <c r="AX478" s="14" t="s">
        <v>70</v>
      </c>
      <c r="AY478" s="245" t="s">
        <v>158</v>
      </c>
    </row>
    <row r="479" s="2" customFormat="1" ht="14.4" customHeight="1">
      <c r="A479" s="40"/>
      <c r="B479" s="41"/>
      <c r="C479" s="246" t="s">
        <v>416</v>
      </c>
      <c r="D479" s="246" t="s">
        <v>400</v>
      </c>
      <c r="E479" s="247" t="s">
        <v>401</v>
      </c>
      <c r="F479" s="248" t="s">
        <v>402</v>
      </c>
      <c r="G479" s="249" t="s">
        <v>356</v>
      </c>
      <c r="H479" s="250">
        <v>522.05399999999997</v>
      </c>
      <c r="I479" s="251"/>
      <c r="J479" s="252">
        <f>ROUND(I479*H479,2)</f>
        <v>0</v>
      </c>
      <c r="K479" s="248" t="s">
        <v>164</v>
      </c>
      <c r="L479" s="253"/>
      <c r="M479" s="254" t="s">
        <v>19</v>
      </c>
      <c r="N479" s="255" t="s">
        <v>41</v>
      </c>
      <c r="O479" s="86"/>
      <c r="P479" s="215">
        <f>O479*H479</f>
        <v>0</v>
      </c>
      <c r="Q479" s="215">
        <v>1</v>
      </c>
      <c r="R479" s="215">
        <f>Q479*H479</f>
        <v>522.05399999999997</v>
      </c>
      <c r="S479" s="215">
        <v>0</v>
      </c>
      <c r="T479" s="216">
        <f>S479*H479</f>
        <v>0</v>
      </c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17" t="s">
        <v>215</v>
      </c>
      <c r="AT479" s="217" t="s">
        <v>400</v>
      </c>
      <c r="AU479" s="217" t="s">
        <v>80</v>
      </c>
      <c r="AY479" s="19" t="s">
        <v>158</v>
      </c>
      <c r="BE479" s="218">
        <f>IF(N479="základní",J479,0)</f>
        <v>0</v>
      </c>
      <c r="BF479" s="218">
        <f>IF(N479="snížená",J479,0)</f>
        <v>0</v>
      </c>
      <c r="BG479" s="218">
        <f>IF(N479="zákl. přenesená",J479,0)</f>
        <v>0</v>
      </c>
      <c r="BH479" s="218">
        <f>IF(N479="sníž. přenesená",J479,0)</f>
        <v>0</v>
      </c>
      <c r="BI479" s="218">
        <f>IF(N479="nulová",J479,0)</f>
        <v>0</v>
      </c>
      <c r="BJ479" s="19" t="s">
        <v>78</v>
      </c>
      <c r="BK479" s="218">
        <f>ROUND(I479*H479,2)</f>
        <v>0</v>
      </c>
      <c r="BL479" s="19" t="s">
        <v>165</v>
      </c>
      <c r="BM479" s="217" t="s">
        <v>2026</v>
      </c>
    </row>
    <row r="480" s="13" customFormat="1">
      <c r="A480" s="13"/>
      <c r="B480" s="224"/>
      <c r="C480" s="225"/>
      <c r="D480" s="226" t="s">
        <v>169</v>
      </c>
      <c r="E480" s="227" t="s">
        <v>19</v>
      </c>
      <c r="F480" s="228" t="s">
        <v>393</v>
      </c>
      <c r="G480" s="225"/>
      <c r="H480" s="227" t="s">
        <v>19</v>
      </c>
      <c r="I480" s="229"/>
      <c r="J480" s="225"/>
      <c r="K480" s="225"/>
      <c r="L480" s="230"/>
      <c r="M480" s="231"/>
      <c r="N480" s="232"/>
      <c r="O480" s="232"/>
      <c r="P480" s="232"/>
      <c r="Q480" s="232"/>
      <c r="R480" s="232"/>
      <c r="S480" s="232"/>
      <c r="T480" s="23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34" t="s">
        <v>169</v>
      </c>
      <c r="AU480" s="234" t="s">
        <v>80</v>
      </c>
      <c r="AV480" s="13" t="s">
        <v>78</v>
      </c>
      <c r="AW480" s="13" t="s">
        <v>171</v>
      </c>
      <c r="AX480" s="13" t="s">
        <v>70</v>
      </c>
      <c r="AY480" s="234" t="s">
        <v>158</v>
      </c>
    </row>
    <row r="481" s="14" customFormat="1">
      <c r="A481" s="14"/>
      <c r="B481" s="235"/>
      <c r="C481" s="236"/>
      <c r="D481" s="226" t="s">
        <v>169</v>
      </c>
      <c r="E481" s="237" t="s">
        <v>19</v>
      </c>
      <c r="F481" s="238" t="s">
        <v>2010</v>
      </c>
      <c r="G481" s="236"/>
      <c r="H481" s="239">
        <v>23.82</v>
      </c>
      <c r="I481" s="240"/>
      <c r="J481" s="236"/>
      <c r="K481" s="236"/>
      <c r="L481" s="241"/>
      <c r="M481" s="242"/>
      <c r="N481" s="243"/>
      <c r="O481" s="243"/>
      <c r="P481" s="243"/>
      <c r="Q481" s="243"/>
      <c r="R481" s="243"/>
      <c r="S481" s="243"/>
      <c r="T481" s="24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45" t="s">
        <v>169</v>
      </c>
      <c r="AU481" s="245" t="s">
        <v>80</v>
      </c>
      <c r="AV481" s="14" t="s">
        <v>80</v>
      </c>
      <c r="AW481" s="14" t="s">
        <v>171</v>
      </c>
      <c r="AX481" s="14" t="s">
        <v>70</v>
      </c>
      <c r="AY481" s="245" t="s">
        <v>158</v>
      </c>
    </row>
    <row r="482" s="14" customFormat="1">
      <c r="A482" s="14"/>
      <c r="B482" s="235"/>
      <c r="C482" s="236"/>
      <c r="D482" s="226" t="s">
        <v>169</v>
      </c>
      <c r="E482" s="237" t="s">
        <v>19</v>
      </c>
      <c r="F482" s="238" t="s">
        <v>2011</v>
      </c>
      <c r="G482" s="236"/>
      <c r="H482" s="239">
        <v>16.98</v>
      </c>
      <c r="I482" s="240"/>
      <c r="J482" s="236"/>
      <c r="K482" s="236"/>
      <c r="L482" s="241"/>
      <c r="M482" s="242"/>
      <c r="N482" s="243"/>
      <c r="O482" s="243"/>
      <c r="P482" s="243"/>
      <c r="Q482" s="243"/>
      <c r="R482" s="243"/>
      <c r="S482" s="243"/>
      <c r="T482" s="24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45" t="s">
        <v>169</v>
      </c>
      <c r="AU482" s="245" t="s">
        <v>80</v>
      </c>
      <c r="AV482" s="14" t="s">
        <v>80</v>
      </c>
      <c r="AW482" s="14" t="s">
        <v>171</v>
      </c>
      <c r="AX482" s="14" t="s">
        <v>70</v>
      </c>
      <c r="AY482" s="245" t="s">
        <v>158</v>
      </c>
    </row>
    <row r="483" s="14" customFormat="1">
      <c r="A483" s="14"/>
      <c r="B483" s="235"/>
      <c r="C483" s="236"/>
      <c r="D483" s="226" t="s">
        <v>169</v>
      </c>
      <c r="E483" s="237" t="s">
        <v>19</v>
      </c>
      <c r="F483" s="238" t="s">
        <v>2012</v>
      </c>
      <c r="G483" s="236"/>
      <c r="H483" s="239">
        <v>22.199999999999999</v>
      </c>
      <c r="I483" s="240"/>
      <c r="J483" s="236"/>
      <c r="K483" s="236"/>
      <c r="L483" s="241"/>
      <c r="M483" s="242"/>
      <c r="N483" s="243"/>
      <c r="O483" s="243"/>
      <c r="P483" s="243"/>
      <c r="Q483" s="243"/>
      <c r="R483" s="243"/>
      <c r="S483" s="243"/>
      <c r="T483" s="24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45" t="s">
        <v>169</v>
      </c>
      <c r="AU483" s="245" t="s">
        <v>80</v>
      </c>
      <c r="AV483" s="14" t="s">
        <v>80</v>
      </c>
      <c r="AW483" s="14" t="s">
        <v>171</v>
      </c>
      <c r="AX483" s="14" t="s">
        <v>70</v>
      </c>
      <c r="AY483" s="245" t="s">
        <v>158</v>
      </c>
    </row>
    <row r="484" s="14" customFormat="1">
      <c r="A484" s="14"/>
      <c r="B484" s="235"/>
      <c r="C484" s="236"/>
      <c r="D484" s="226" t="s">
        <v>169</v>
      </c>
      <c r="E484" s="237" t="s">
        <v>19</v>
      </c>
      <c r="F484" s="238" t="s">
        <v>2013</v>
      </c>
      <c r="G484" s="236"/>
      <c r="H484" s="239">
        <v>42</v>
      </c>
      <c r="I484" s="240"/>
      <c r="J484" s="236"/>
      <c r="K484" s="236"/>
      <c r="L484" s="241"/>
      <c r="M484" s="242"/>
      <c r="N484" s="243"/>
      <c r="O484" s="243"/>
      <c r="P484" s="243"/>
      <c r="Q484" s="243"/>
      <c r="R484" s="243"/>
      <c r="S484" s="243"/>
      <c r="T484" s="24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45" t="s">
        <v>169</v>
      </c>
      <c r="AU484" s="245" t="s">
        <v>80</v>
      </c>
      <c r="AV484" s="14" t="s">
        <v>80</v>
      </c>
      <c r="AW484" s="14" t="s">
        <v>171</v>
      </c>
      <c r="AX484" s="14" t="s">
        <v>70</v>
      </c>
      <c r="AY484" s="245" t="s">
        <v>158</v>
      </c>
    </row>
    <row r="485" s="14" customFormat="1">
      <c r="A485" s="14"/>
      <c r="B485" s="235"/>
      <c r="C485" s="236"/>
      <c r="D485" s="226" t="s">
        <v>169</v>
      </c>
      <c r="E485" s="237" t="s">
        <v>19</v>
      </c>
      <c r="F485" s="238" t="s">
        <v>2014</v>
      </c>
      <c r="G485" s="236"/>
      <c r="H485" s="239">
        <v>7.5</v>
      </c>
      <c r="I485" s="240"/>
      <c r="J485" s="236"/>
      <c r="K485" s="236"/>
      <c r="L485" s="241"/>
      <c r="M485" s="242"/>
      <c r="N485" s="243"/>
      <c r="O485" s="243"/>
      <c r="P485" s="243"/>
      <c r="Q485" s="243"/>
      <c r="R485" s="243"/>
      <c r="S485" s="243"/>
      <c r="T485" s="24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45" t="s">
        <v>169</v>
      </c>
      <c r="AU485" s="245" t="s">
        <v>80</v>
      </c>
      <c r="AV485" s="14" t="s">
        <v>80</v>
      </c>
      <c r="AW485" s="14" t="s">
        <v>171</v>
      </c>
      <c r="AX485" s="14" t="s">
        <v>70</v>
      </c>
      <c r="AY485" s="245" t="s">
        <v>158</v>
      </c>
    </row>
    <row r="486" s="14" customFormat="1">
      <c r="A486" s="14"/>
      <c r="B486" s="235"/>
      <c r="C486" s="236"/>
      <c r="D486" s="226" t="s">
        <v>169</v>
      </c>
      <c r="E486" s="237" t="s">
        <v>19</v>
      </c>
      <c r="F486" s="238" t="s">
        <v>2015</v>
      </c>
      <c r="G486" s="236"/>
      <c r="H486" s="239">
        <v>17.399999999999999</v>
      </c>
      <c r="I486" s="240"/>
      <c r="J486" s="236"/>
      <c r="K486" s="236"/>
      <c r="L486" s="241"/>
      <c r="M486" s="242"/>
      <c r="N486" s="243"/>
      <c r="O486" s="243"/>
      <c r="P486" s="243"/>
      <c r="Q486" s="243"/>
      <c r="R486" s="243"/>
      <c r="S486" s="243"/>
      <c r="T486" s="24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45" t="s">
        <v>169</v>
      </c>
      <c r="AU486" s="245" t="s">
        <v>80</v>
      </c>
      <c r="AV486" s="14" t="s">
        <v>80</v>
      </c>
      <c r="AW486" s="14" t="s">
        <v>171</v>
      </c>
      <c r="AX486" s="14" t="s">
        <v>70</v>
      </c>
      <c r="AY486" s="245" t="s">
        <v>158</v>
      </c>
    </row>
    <row r="487" s="14" customFormat="1">
      <c r="A487" s="14"/>
      <c r="B487" s="235"/>
      <c r="C487" s="236"/>
      <c r="D487" s="226" t="s">
        <v>169</v>
      </c>
      <c r="E487" s="237" t="s">
        <v>19</v>
      </c>
      <c r="F487" s="238" t="s">
        <v>2016</v>
      </c>
      <c r="G487" s="236"/>
      <c r="H487" s="239">
        <v>8.9399999999999995</v>
      </c>
      <c r="I487" s="240"/>
      <c r="J487" s="236"/>
      <c r="K487" s="236"/>
      <c r="L487" s="241"/>
      <c r="M487" s="242"/>
      <c r="N487" s="243"/>
      <c r="O487" s="243"/>
      <c r="P487" s="243"/>
      <c r="Q487" s="243"/>
      <c r="R487" s="243"/>
      <c r="S487" s="243"/>
      <c r="T487" s="24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45" t="s">
        <v>169</v>
      </c>
      <c r="AU487" s="245" t="s">
        <v>80</v>
      </c>
      <c r="AV487" s="14" t="s">
        <v>80</v>
      </c>
      <c r="AW487" s="14" t="s">
        <v>171</v>
      </c>
      <c r="AX487" s="14" t="s">
        <v>70</v>
      </c>
      <c r="AY487" s="245" t="s">
        <v>158</v>
      </c>
    </row>
    <row r="488" s="14" customFormat="1">
      <c r="A488" s="14"/>
      <c r="B488" s="235"/>
      <c r="C488" s="236"/>
      <c r="D488" s="226" t="s">
        <v>169</v>
      </c>
      <c r="E488" s="237" t="s">
        <v>19</v>
      </c>
      <c r="F488" s="238" t="s">
        <v>2017</v>
      </c>
      <c r="G488" s="236"/>
      <c r="H488" s="239">
        <v>29.460000000000001</v>
      </c>
      <c r="I488" s="240"/>
      <c r="J488" s="236"/>
      <c r="K488" s="236"/>
      <c r="L488" s="241"/>
      <c r="M488" s="242"/>
      <c r="N488" s="243"/>
      <c r="O488" s="243"/>
      <c r="P488" s="243"/>
      <c r="Q488" s="243"/>
      <c r="R488" s="243"/>
      <c r="S488" s="243"/>
      <c r="T488" s="24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45" t="s">
        <v>169</v>
      </c>
      <c r="AU488" s="245" t="s">
        <v>80</v>
      </c>
      <c r="AV488" s="14" t="s">
        <v>80</v>
      </c>
      <c r="AW488" s="14" t="s">
        <v>171</v>
      </c>
      <c r="AX488" s="14" t="s">
        <v>70</v>
      </c>
      <c r="AY488" s="245" t="s">
        <v>158</v>
      </c>
    </row>
    <row r="489" s="14" customFormat="1">
      <c r="A489" s="14"/>
      <c r="B489" s="235"/>
      <c r="C489" s="236"/>
      <c r="D489" s="226" t="s">
        <v>169</v>
      </c>
      <c r="E489" s="237" t="s">
        <v>19</v>
      </c>
      <c r="F489" s="238" t="s">
        <v>2018</v>
      </c>
      <c r="G489" s="236"/>
      <c r="H489" s="239">
        <v>3.9599999999999995</v>
      </c>
      <c r="I489" s="240"/>
      <c r="J489" s="236"/>
      <c r="K489" s="236"/>
      <c r="L489" s="241"/>
      <c r="M489" s="242"/>
      <c r="N489" s="243"/>
      <c r="O489" s="243"/>
      <c r="P489" s="243"/>
      <c r="Q489" s="243"/>
      <c r="R489" s="243"/>
      <c r="S489" s="243"/>
      <c r="T489" s="24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45" t="s">
        <v>169</v>
      </c>
      <c r="AU489" s="245" t="s">
        <v>80</v>
      </c>
      <c r="AV489" s="14" t="s">
        <v>80</v>
      </c>
      <c r="AW489" s="14" t="s">
        <v>171</v>
      </c>
      <c r="AX489" s="14" t="s">
        <v>70</v>
      </c>
      <c r="AY489" s="245" t="s">
        <v>158</v>
      </c>
    </row>
    <row r="490" s="14" customFormat="1">
      <c r="A490" s="14"/>
      <c r="B490" s="235"/>
      <c r="C490" s="236"/>
      <c r="D490" s="226" t="s">
        <v>169</v>
      </c>
      <c r="E490" s="237" t="s">
        <v>19</v>
      </c>
      <c r="F490" s="238" t="s">
        <v>2019</v>
      </c>
      <c r="G490" s="236"/>
      <c r="H490" s="239">
        <v>33.719999999999999</v>
      </c>
      <c r="I490" s="240"/>
      <c r="J490" s="236"/>
      <c r="K490" s="236"/>
      <c r="L490" s="241"/>
      <c r="M490" s="242"/>
      <c r="N490" s="243"/>
      <c r="O490" s="243"/>
      <c r="P490" s="243"/>
      <c r="Q490" s="243"/>
      <c r="R490" s="243"/>
      <c r="S490" s="243"/>
      <c r="T490" s="24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45" t="s">
        <v>169</v>
      </c>
      <c r="AU490" s="245" t="s">
        <v>80</v>
      </c>
      <c r="AV490" s="14" t="s">
        <v>80</v>
      </c>
      <c r="AW490" s="14" t="s">
        <v>171</v>
      </c>
      <c r="AX490" s="14" t="s">
        <v>70</v>
      </c>
      <c r="AY490" s="245" t="s">
        <v>158</v>
      </c>
    </row>
    <row r="491" s="14" customFormat="1">
      <c r="A491" s="14"/>
      <c r="B491" s="235"/>
      <c r="C491" s="236"/>
      <c r="D491" s="226" t="s">
        <v>169</v>
      </c>
      <c r="E491" s="237" t="s">
        <v>19</v>
      </c>
      <c r="F491" s="238" t="s">
        <v>2020</v>
      </c>
      <c r="G491" s="236"/>
      <c r="H491" s="239">
        <v>10.619999999999999</v>
      </c>
      <c r="I491" s="240"/>
      <c r="J491" s="236"/>
      <c r="K491" s="236"/>
      <c r="L491" s="241"/>
      <c r="M491" s="242"/>
      <c r="N491" s="243"/>
      <c r="O491" s="243"/>
      <c r="P491" s="243"/>
      <c r="Q491" s="243"/>
      <c r="R491" s="243"/>
      <c r="S491" s="243"/>
      <c r="T491" s="24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45" t="s">
        <v>169</v>
      </c>
      <c r="AU491" s="245" t="s">
        <v>80</v>
      </c>
      <c r="AV491" s="14" t="s">
        <v>80</v>
      </c>
      <c r="AW491" s="14" t="s">
        <v>171</v>
      </c>
      <c r="AX491" s="14" t="s">
        <v>70</v>
      </c>
      <c r="AY491" s="245" t="s">
        <v>158</v>
      </c>
    </row>
    <row r="492" s="14" customFormat="1">
      <c r="A492" s="14"/>
      <c r="B492" s="235"/>
      <c r="C492" s="236"/>
      <c r="D492" s="226" t="s">
        <v>169</v>
      </c>
      <c r="E492" s="237" t="s">
        <v>19</v>
      </c>
      <c r="F492" s="238" t="s">
        <v>2021</v>
      </c>
      <c r="G492" s="236"/>
      <c r="H492" s="239">
        <v>24.300000000000001</v>
      </c>
      <c r="I492" s="240"/>
      <c r="J492" s="236"/>
      <c r="K492" s="236"/>
      <c r="L492" s="241"/>
      <c r="M492" s="242"/>
      <c r="N492" s="243"/>
      <c r="O492" s="243"/>
      <c r="P492" s="243"/>
      <c r="Q492" s="243"/>
      <c r="R492" s="243"/>
      <c r="S492" s="243"/>
      <c r="T492" s="24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45" t="s">
        <v>169</v>
      </c>
      <c r="AU492" s="245" t="s">
        <v>80</v>
      </c>
      <c r="AV492" s="14" t="s">
        <v>80</v>
      </c>
      <c r="AW492" s="14" t="s">
        <v>171</v>
      </c>
      <c r="AX492" s="14" t="s">
        <v>70</v>
      </c>
      <c r="AY492" s="245" t="s">
        <v>158</v>
      </c>
    </row>
    <row r="493" s="14" customFormat="1">
      <c r="A493" s="14"/>
      <c r="B493" s="235"/>
      <c r="C493" s="236"/>
      <c r="D493" s="226" t="s">
        <v>169</v>
      </c>
      <c r="E493" s="237" t="s">
        <v>19</v>
      </c>
      <c r="F493" s="238" t="s">
        <v>2022</v>
      </c>
      <c r="G493" s="236"/>
      <c r="H493" s="239">
        <v>10.799999999999999</v>
      </c>
      <c r="I493" s="240"/>
      <c r="J493" s="236"/>
      <c r="K493" s="236"/>
      <c r="L493" s="241"/>
      <c r="M493" s="242"/>
      <c r="N493" s="243"/>
      <c r="O493" s="243"/>
      <c r="P493" s="243"/>
      <c r="Q493" s="243"/>
      <c r="R493" s="243"/>
      <c r="S493" s="243"/>
      <c r="T493" s="24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45" t="s">
        <v>169</v>
      </c>
      <c r="AU493" s="245" t="s">
        <v>80</v>
      </c>
      <c r="AV493" s="14" t="s">
        <v>80</v>
      </c>
      <c r="AW493" s="14" t="s">
        <v>171</v>
      </c>
      <c r="AX493" s="14" t="s">
        <v>70</v>
      </c>
      <c r="AY493" s="245" t="s">
        <v>158</v>
      </c>
    </row>
    <row r="494" s="14" customFormat="1">
      <c r="A494" s="14"/>
      <c r="B494" s="235"/>
      <c r="C494" s="236"/>
      <c r="D494" s="226" t="s">
        <v>169</v>
      </c>
      <c r="E494" s="237" t="s">
        <v>19</v>
      </c>
      <c r="F494" s="238" t="s">
        <v>2023</v>
      </c>
      <c r="G494" s="236"/>
      <c r="H494" s="239">
        <v>17.099999999999998</v>
      </c>
      <c r="I494" s="240"/>
      <c r="J494" s="236"/>
      <c r="K494" s="236"/>
      <c r="L494" s="241"/>
      <c r="M494" s="242"/>
      <c r="N494" s="243"/>
      <c r="O494" s="243"/>
      <c r="P494" s="243"/>
      <c r="Q494" s="243"/>
      <c r="R494" s="243"/>
      <c r="S494" s="243"/>
      <c r="T494" s="24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45" t="s">
        <v>169</v>
      </c>
      <c r="AU494" s="245" t="s">
        <v>80</v>
      </c>
      <c r="AV494" s="14" t="s">
        <v>80</v>
      </c>
      <c r="AW494" s="14" t="s">
        <v>171</v>
      </c>
      <c r="AX494" s="14" t="s">
        <v>70</v>
      </c>
      <c r="AY494" s="245" t="s">
        <v>158</v>
      </c>
    </row>
    <row r="495" s="14" customFormat="1">
      <c r="A495" s="14"/>
      <c r="B495" s="235"/>
      <c r="C495" s="236"/>
      <c r="D495" s="226" t="s">
        <v>169</v>
      </c>
      <c r="E495" s="237" t="s">
        <v>19</v>
      </c>
      <c r="F495" s="238" t="s">
        <v>2024</v>
      </c>
      <c r="G495" s="236"/>
      <c r="H495" s="239">
        <v>15.899999999999999</v>
      </c>
      <c r="I495" s="240"/>
      <c r="J495" s="236"/>
      <c r="K495" s="236"/>
      <c r="L495" s="241"/>
      <c r="M495" s="242"/>
      <c r="N495" s="243"/>
      <c r="O495" s="243"/>
      <c r="P495" s="243"/>
      <c r="Q495" s="243"/>
      <c r="R495" s="243"/>
      <c r="S495" s="243"/>
      <c r="T495" s="24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45" t="s">
        <v>169</v>
      </c>
      <c r="AU495" s="245" t="s">
        <v>80</v>
      </c>
      <c r="AV495" s="14" t="s">
        <v>80</v>
      </c>
      <c r="AW495" s="14" t="s">
        <v>171</v>
      </c>
      <c r="AX495" s="14" t="s">
        <v>70</v>
      </c>
      <c r="AY495" s="245" t="s">
        <v>158</v>
      </c>
    </row>
    <row r="496" s="14" customFormat="1">
      <c r="A496" s="14"/>
      <c r="B496" s="235"/>
      <c r="C496" s="236"/>
      <c r="D496" s="226" t="s">
        <v>169</v>
      </c>
      <c r="E496" s="237" t="s">
        <v>19</v>
      </c>
      <c r="F496" s="238" t="s">
        <v>2025</v>
      </c>
      <c r="G496" s="236"/>
      <c r="H496" s="239">
        <v>-23.672656249999999</v>
      </c>
      <c r="I496" s="240"/>
      <c r="J496" s="236"/>
      <c r="K496" s="236"/>
      <c r="L496" s="241"/>
      <c r="M496" s="242"/>
      <c r="N496" s="243"/>
      <c r="O496" s="243"/>
      <c r="P496" s="243"/>
      <c r="Q496" s="243"/>
      <c r="R496" s="243"/>
      <c r="S496" s="243"/>
      <c r="T496" s="24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45" t="s">
        <v>169</v>
      </c>
      <c r="AU496" s="245" t="s">
        <v>80</v>
      </c>
      <c r="AV496" s="14" t="s">
        <v>80</v>
      </c>
      <c r="AW496" s="14" t="s">
        <v>171</v>
      </c>
      <c r="AX496" s="14" t="s">
        <v>70</v>
      </c>
      <c r="AY496" s="245" t="s">
        <v>158</v>
      </c>
    </row>
    <row r="497" s="14" customFormat="1">
      <c r="A497" s="14"/>
      <c r="B497" s="235"/>
      <c r="C497" s="236"/>
      <c r="D497" s="226" t="s">
        <v>169</v>
      </c>
      <c r="E497" s="236"/>
      <c r="F497" s="238" t="s">
        <v>2027</v>
      </c>
      <c r="G497" s="236"/>
      <c r="H497" s="239">
        <v>522.05399999999997</v>
      </c>
      <c r="I497" s="240"/>
      <c r="J497" s="236"/>
      <c r="K497" s="236"/>
      <c r="L497" s="241"/>
      <c r="M497" s="242"/>
      <c r="N497" s="243"/>
      <c r="O497" s="243"/>
      <c r="P497" s="243"/>
      <c r="Q497" s="243"/>
      <c r="R497" s="243"/>
      <c r="S497" s="243"/>
      <c r="T497" s="24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45" t="s">
        <v>169</v>
      </c>
      <c r="AU497" s="245" t="s">
        <v>80</v>
      </c>
      <c r="AV497" s="14" t="s">
        <v>80</v>
      </c>
      <c r="AW497" s="14" t="s">
        <v>4</v>
      </c>
      <c r="AX497" s="14" t="s">
        <v>78</v>
      </c>
      <c r="AY497" s="245" t="s">
        <v>158</v>
      </c>
    </row>
    <row r="498" s="2" customFormat="1" ht="22.2" customHeight="1">
      <c r="A498" s="40"/>
      <c r="B498" s="41"/>
      <c r="C498" s="206" t="s">
        <v>421</v>
      </c>
      <c r="D498" s="206" t="s">
        <v>160</v>
      </c>
      <c r="E498" s="207" t="s">
        <v>411</v>
      </c>
      <c r="F498" s="208" t="s">
        <v>412</v>
      </c>
      <c r="G498" s="209" t="s">
        <v>223</v>
      </c>
      <c r="H498" s="210">
        <v>805.73000000000002</v>
      </c>
      <c r="I498" s="211"/>
      <c r="J498" s="212">
        <f>ROUND(I498*H498,2)</f>
        <v>0</v>
      </c>
      <c r="K498" s="208" t="s">
        <v>164</v>
      </c>
      <c r="L498" s="46"/>
      <c r="M498" s="213" t="s">
        <v>19</v>
      </c>
      <c r="N498" s="214" t="s">
        <v>41</v>
      </c>
      <c r="O498" s="86"/>
      <c r="P498" s="215">
        <f>O498*H498</f>
        <v>0</v>
      </c>
      <c r="Q498" s="215">
        <v>0</v>
      </c>
      <c r="R498" s="215">
        <f>Q498*H498</f>
        <v>0</v>
      </c>
      <c r="S498" s="215">
        <v>0</v>
      </c>
      <c r="T498" s="216">
        <f>S498*H498</f>
        <v>0</v>
      </c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R498" s="217" t="s">
        <v>165</v>
      </c>
      <c r="AT498" s="217" t="s">
        <v>160</v>
      </c>
      <c r="AU498" s="217" t="s">
        <v>80</v>
      </c>
      <c r="AY498" s="19" t="s">
        <v>158</v>
      </c>
      <c r="BE498" s="218">
        <f>IF(N498="základní",J498,0)</f>
        <v>0</v>
      </c>
      <c r="BF498" s="218">
        <f>IF(N498="snížená",J498,0)</f>
        <v>0</v>
      </c>
      <c r="BG498" s="218">
        <f>IF(N498="zákl. přenesená",J498,0)</f>
        <v>0</v>
      </c>
      <c r="BH498" s="218">
        <f>IF(N498="sníž. přenesená",J498,0)</f>
        <v>0</v>
      </c>
      <c r="BI498" s="218">
        <f>IF(N498="nulová",J498,0)</f>
        <v>0</v>
      </c>
      <c r="BJ498" s="19" t="s">
        <v>78</v>
      </c>
      <c r="BK498" s="218">
        <f>ROUND(I498*H498,2)</f>
        <v>0</v>
      </c>
      <c r="BL498" s="19" t="s">
        <v>165</v>
      </c>
      <c r="BM498" s="217" t="s">
        <v>2028</v>
      </c>
    </row>
    <row r="499" s="2" customFormat="1">
      <c r="A499" s="40"/>
      <c r="B499" s="41"/>
      <c r="C499" s="42"/>
      <c r="D499" s="219" t="s">
        <v>167</v>
      </c>
      <c r="E499" s="42"/>
      <c r="F499" s="220" t="s">
        <v>414</v>
      </c>
      <c r="G499" s="42"/>
      <c r="H499" s="42"/>
      <c r="I499" s="221"/>
      <c r="J499" s="42"/>
      <c r="K499" s="42"/>
      <c r="L499" s="46"/>
      <c r="M499" s="222"/>
      <c r="N499" s="223"/>
      <c r="O499" s="86"/>
      <c r="P499" s="86"/>
      <c r="Q499" s="86"/>
      <c r="R499" s="86"/>
      <c r="S499" s="86"/>
      <c r="T499" s="87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T499" s="19" t="s">
        <v>167</v>
      </c>
      <c r="AU499" s="19" t="s">
        <v>80</v>
      </c>
    </row>
    <row r="500" s="13" customFormat="1">
      <c r="A500" s="13"/>
      <c r="B500" s="224"/>
      <c r="C500" s="225"/>
      <c r="D500" s="226" t="s">
        <v>169</v>
      </c>
      <c r="E500" s="227" t="s">
        <v>19</v>
      </c>
      <c r="F500" s="228" t="s">
        <v>415</v>
      </c>
      <c r="G500" s="225"/>
      <c r="H500" s="227" t="s">
        <v>19</v>
      </c>
      <c r="I500" s="229"/>
      <c r="J500" s="225"/>
      <c r="K500" s="225"/>
      <c r="L500" s="230"/>
      <c r="M500" s="231"/>
      <c r="N500" s="232"/>
      <c r="O500" s="232"/>
      <c r="P500" s="232"/>
      <c r="Q500" s="232"/>
      <c r="R500" s="232"/>
      <c r="S500" s="232"/>
      <c r="T500" s="23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34" t="s">
        <v>169</v>
      </c>
      <c r="AU500" s="234" t="s">
        <v>80</v>
      </c>
      <c r="AV500" s="13" t="s">
        <v>78</v>
      </c>
      <c r="AW500" s="13" t="s">
        <v>171</v>
      </c>
      <c r="AX500" s="13" t="s">
        <v>70</v>
      </c>
      <c r="AY500" s="234" t="s">
        <v>158</v>
      </c>
    </row>
    <row r="501" s="14" customFormat="1">
      <c r="A501" s="14"/>
      <c r="B501" s="235"/>
      <c r="C501" s="236"/>
      <c r="D501" s="226" t="s">
        <v>169</v>
      </c>
      <c r="E501" s="237" t="s">
        <v>19</v>
      </c>
      <c r="F501" s="238" t="s">
        <v>1840</v>
      </c>
      <c r="G501" s="236"/>
      <c r="H501" s="239">
        <v>55.579999999999998</v>
      </c>
      <c r="I501" s="240"/>
      <c r="J501" s="236"/>
      <c r="K501" s="236"/>
      <c r="L501" s="241"/>
      <c r="M501" s="242"/>
      <c r="N501" s="243"/>
      <c r="O501" s="243"/>
      <c r="P501" s="243"/>
      <c r="Q501" s="243"/>
      <c r="R501" s="243"/>
      <c r="S501" s="243"/>
      <c r="T501" s="24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45" t="s">
        <v>169</v>
      </c>
      <c r="AU501" s="245" t="s">
        <v>80</v>
      </c>
      <c r="AV501" s="14" t="s">
        <v>80</v>
      </c>
      <c r="AW501" s="14" t="s">
        <v>171</v>
      </c>
      <c r="AX501" s="14" t="s">
        <v>70</v>
      </c>
      <c r="AY501" s="245" t="s">
        <v>158</v>
      </c>
    </row>
    <row r="502" s="14" customFormat="1">
      <c r="A502" s="14"/>
      <c r="B502" s="235"/>
      <c r="C502" s="236"/>
      <c r="D502" s="226" t="s">
        <v>169</v>
      </c>
      <c r="E502" s="237" t="s">
        <v>19</v>
      </c>
      <c r="F502" s="238" t="s">
        <v>1841</v>
      </c>
      <c r="G502" s="236"/>
      <c r="H502" s="239">
        <v>39.619999999999997</v>
      </c>
      <c r="I502" s="240"/>
      <c r="J502" s="236"/>
      <c r="K502" s="236"/>
      <c r="L502" s="241"/>
      <c r="M502" s="242"/>
      <c r="N502" s="243"/>
      <c r="O502" s="243"/>
      <c r="P502" s="243"/>
      <c r="Q502" s="243"/>
      <c r="R502" s="243"/>
      <c r="S502" s="243"/>
      <c r="T502" s="24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45" t="s">
        <v>169</v>
      </c>
      <c r="AU502" s="245" t="s">
        <v>80</v>
      </c>
      <c r="AV502" s="14" t="s">
        <v>80</v>
      </c>
      <c r="AW502" s="14" t="s">
        <v>171</v>
      </c>
      <c r="AX502" s="14" t="s">
        <v>70</v>
      </c>
      <c r="AY502" s="245" t="s">
        <v>158</v>
      </c>
    </row>
    <row r="503" s="14" customFormat="1">
      <c r="A503" s="14"/>
      <c r="B503" s="235"/>
      <c r="C503" s="236"/>
      <c r="D503" s="226" t="s">
        <v>169</v>
      </c>
      <c r="E503" s="237" t="s">
        <v>19</v>
      </c>
      <c r="F503" s="238" t="s">
        <v>1842</v>
      </c>
      <c r="G503" s="236"/>
      <c r="H503" s="239">
        <v>51.799999999999997</v>
      </c>
      <c r="I503" s="240"/>
      <c r="J503" s="236"/>
      <c r="K503" s="236"/>
      <c r="L503" s="241"/>
      <c r="M503" s="242"/>
      <c r="N503" s="243"/>
      <c r="O503" s="243"/>
      <c r="P503" s="243"/>
      <c r="Q503" s="243"/>
      <c r="R503" s="243"/>
      <c r="S503" s="243"/>
      <c r="T503" s="24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45" t="s">
        <v>169</v>
      </c>
      <c r="AU503" s="245" t="s">
        <v>80</v>
      </c>
      <c r="AV503" s="14" t="s">
        <v>80</v>
      </c>
      <c r="AW503" s="14" t="s">
        <v>171</v>
      </c>
      <c r="AX503" s="14" t="s">
        <v>70</v>
      </c>
      <c r="AY503" s="245" t="s">
        <v>158</v>
      </c>
    </row>
    <row r="504" s="14" customFormat="1">
      <c r="A504" s="14"/>
      <c r="B504" s="235"/>
      <c r="C504" s="236"/>
      <c r="D504" s="226" t="s">
        <v>169</v>
      </c>
      <c r="E504" s="237" t="s">
        <v>19</v>
      </c>
      <c r="F504" s="238" t="s">
        <v>1843</v>
      </c>
      <c r="G504" s="236"/>
      <c r="H504" s="239">
        <v>98</v>
      </c>
      <c r="I504" s="240"/>
      <c r="J504" s="236"/>
      <c r="K504" s="236"/>
      <c r="L504" s="241"/>
      <c r="M504" s="242"/>
      <c r="N504" s="243"/>
      <c r="O504" s="243"/>
      <c r="P504" s="243"/>
      <c r="Q504" s="243"/>
      <c r="R504" s="243"/>
      <c r="S504" s="243"/>
      <c r="T504" s="24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45" t="s">
        <v>169</v>
      </c>
      <c r="AU504" s="245" t="s">
        <v>80</v>
      </c>
      <c r="AV504" s="14" t="s">
        <v>80</v>
      </c>
      <c r="AW504" s="14" t="s">
        <v>171</v>
      </c>
      <c r="AX504" s="14" t="s">
        <v>70</v>
      </c>
      <c r="AY504" s="245" t="s">
        <v>158</v>
      </c>
    </row>
    <row r="505" s="14" customFormat="1">
      <c r="A505" s="14"/>
      <c r="B505" s="235"/>
      <c r="C505" s="236"/>
      <c r="D505" s="226" t="s">
        <v>169</v>
      </c>
      <c r="E505" s="237" t="s">
        <v>19</v>
      </c>
      <c r="F505" s="238" t="s">
        <v>1844</v>
      </c>
      <c r="G505" s="236"/>
      <c r="H505" s="239">
        <v>17.5</v>
      </c>
      <c r="I505" s="240"/>
      <c r="J505" s="236"/>
      <c r="K505" s="236"/>
      <c r="L505" s="241"/>
      <c r="M505" s="242"/>
      <c r="N505" s="243"/>
      <c r="O505" s="243"/>
      <c r="P505" s="243"/>
      <c r="Q505" s="243"/>
      <c r="R505" s="243"/>
      <c r="S505" s="243"/>
      <c r="T505" s="24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45" t="s">
        <v>169</v>
      </c>
      <c r="AU505" s="245" t="s">
        <v>80</v>
      </c>
      <c r="AV505" s="14" t="s">
        <v>80</v>
      </c>
      <c r="AW505" s="14" t="s">
        <v>171</v>
      </c>
      <c r="AX505" s="14" t="s">
        <v>70</v>
      </c>
      <c r="AY505" s="245" t="s">
        <v>158</v>
      </c>
    </row>
    <row r="506" s="14" customFormat="1">
      <c r="A506" s="14"/>
      <c r="B506" s="235"/>
      <c r="C506" s="236"/>
      <c r="D506" s="226" t="s">
        <v>169</v>
      </c>
      <c r="E506" s="237" t="s">
        <v>19</v>
      </c>
      <c r="F506" s="238" t="s">
        <v>1845</v>
      </c>
      <c r="G506" s="236"/>
      <c r="H506" s="239">
        <v>40.599999999999994</v>
      </c>
      <c r="I506" s="240"/>
      <c r="J506" s="236"/>
      <c r="K506" s="236"/>
      <c r="L506" s="241"/>
      <c r="M506" s="242"/>
      <c r="N506" s="243"/>
      <c r="O506" s="243"/>
      <c r="P506" s="243"/>
      <c r="Q506" s="243"/>
      <c r="R506" s="243"/>
      <c r="S506" s="243"/>
      <c r="T506" s="24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45" t="s">
        <v>169</v>
      </c>
      <c r="AU506" s="245" t="s">
        <v>80</v>
      </c>
      <c r="AV506" s="14" t="s">
        <v>80</v>
      </c>
      <c r="AW506" s="14" t="s">
        <v>171</v>
      </c>
      <c r="AX506" s="14" t="s">
        <v>70</v>
      </c>
      <c r="AY506" s="245" t="s">
        <v>158</v>
      </c>
    </row>
    <row r="507" s="14" customFormat="1">
      <c r="A507" s="14"/>
      <c r="B507" s="235"/>
      <c r="C507" s="236"/>
      <c r="D507" s="226" t="s">
        <v>169</v>
      </c>
      <c r="E507" s="237" t="s">
        <v>19</v>
      </c>
      <c r="F507" s="238" t="s">
        <v>1846</v>
      </c>
      <c r="G507" s="236"/>
      <c r="H507" s="239">
        <v>20.859999999999999</v>
      </c>
      <c r="I507" s="240"/>
      <c r="J507" s="236"/>
      <c r="K507" s="236"/>
      <c r="L507" s="241"/>
      <c r="M507" s="242"/>
      <c r="N507" s="243"/>
      <c r="O507" s="243"/>
      <c r="P507" s="243"/>
      <c r="Q507" s="243"/>
      <c r="R507" s="243"/>
      <c r="S507" s="243"/>
      <c r="T507" s="24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45" t="s">
        <v>169</v>
      </c>
      <c r="AU507" s="245" t="s">
        <v>80</v>
      </c>
      <c r="AV507" s="14" t="s">
        <v>80</v>
      </c>
      <c r="AW507" s="14" t="s">
        <v>171</v>
      </c>
      <c r="AX507" s="14" t="s">
        <v>70</v>
      </c>
      <c r="AY507" s="245" t="s">
        <v>158</v>
      </c>
    </row>
    <row r="508" s="14" customFormat="1">
      <c r="A508" s="14"/>
      <c r="B508" s="235"/>
      <c r="C508" s="236"/>
      <c r="D508" s="226" t="s">
        <v>169</v>
      </c>
      <c r="E508" s="237" t="s">
        <v>19</v>
      </c>
      <c r="F508" s="238" t="s">
        <v>1847</v>
      </c>
      <c r="G508" s="236"/>
      <c r="H508" s="239">
        <v>34.439999999999998</v>
      </c>
      <c r="I508" s="240"/>
      <c r="J508" s="236"/>
      <c r="K508" s="236"/>
      <c r="L508" s="241"/>
      <c r="M508" s="242"/>
      <c r="N508" s="243"/>
      <c r="O508" s="243"/>
      <c r="P508" s="243"/>
      <c r="Q508" s="243"/>
      <c r="R508" s="243"/>
      <c r="S508" s="243"/>
      <c r="T508" s="24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45" t="s">
        <v>169</v>
      </c>
      <c r="AU508" s="245" t="s">
        <v>80</v>
      </c>
      <c r="AV508" s="14" t="s">
        <v>80</v>
      </c>
      <c r="AW508" s="14" t="s">
        <v>171</v>
      </c>
      <c r="AX508" s="14" t="s">
        <v>70</v>
      </c>
      <c r="AY508" s="245" t="s">
        <v>158</v>
      </c>
    </row>
    <row r="509" s="14" customFormat="1">
      <c r="A509" s="14"/>
      <c r="B509" s="235"/>
      <c r="C509" s="236"/>
      <c r="D509" s="226" t="s">
        <v>169</v>
      </c>
      <c r="E509" s="237" t="s">
        <v>19</v>
      </c>
      <c r="F509" s="238" t="s">
        <v>1848</v>
      </c>
      <c r="G509" s="236"/>
      <c r="H509" s="239">
        <v>9.2399999999999984</v>
      </c>
      <c r="I509" s="240"/>
      <c r="J509" s="236"/>
      <c r="K509" s="236"/>
      <c r="L509" s="241"/>
      <c r="M509" s="242"/>
      <c r="N509" s="243"/>
      <c r="O509" s="243"/>
      <c r="P509" s="243"/>
      <c r="Q509" s="243"/>
      <c r="R509" s="243"/>
      <c r="S509" s="243"/>
      <c r="T509" s="24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45" t="s">
        <v>169</v>
      </c>
      <c r="AU509" s="245" t="s">
        <v>80</v>
      </c>
      <c r="AV509" s="14" t="s">
        <v>80</v>
      </c>
      <c r="AW509" s="14" t="s">
        <v>171</v>
      </c>
      <c r="AX509" s="14" t="s">
        <v>70</v>
      </c>
      <c r="AY509" s="245" t="s">
        <v>158</v>
      </c>
    </row>
    <row r="510" s="14" customFormat="1">
      <c r="A510" s="14"/>
      <c r="B510" s="235"/>
      <c r="C510" s="236"/>
      <c r="D510" s="226" t="s">
        <v>169</v>
      </c>
      <c r="E510" s="237" t="s">
        <v>19</v>
      </c>
      <c r="F510" s="238" t="s">
        <v>1849</v>
      </c>
      <c r="G510" s="236"/>
      <c r="H510" s="239">
        <v>78.679999999999993</v>
      </c>
      <c r="I510" s="240"/>
      <c r="J510" s="236"/>
      <c r="K510" s="236"/>
      <c r="L510" s="241"/>
      <c r="M510" s="242"/>
      <c r="N510" s="243"/>
      <c r="O510" s="243"/>
      <c r="P510" s="243"/>
      <c r="Q510" s="243"/>
      <c r="R510" s="243"/>
      <c r="S510" s="243"/>
      <c r="T510" s="24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45" t="s">
        <v>169</v>
      </c>
      <c r="AU510" s="245" t="s">
        <v>80</v>
      </c>
      <c r="AV510" s="14" t="s">
        <v>80</v>
      </c>
      <c r="AW510" s="14" t="s">
        <v>171</v>
      </c>
      <c r="AX510" s="14" t="s">
        <v>70</v>
      </c>
      <c r="AY510" s="245" t="s">
        <v>158</v>
      </c>
    </row>
    <row r="511" s="14" customFormat="1">
      <c r="A511" s="14"/>
      <c r="B511" s="235"/>
      <c r="C511" s="236"/>
      <c r="D511" s="226" t="s">
        <v>169</v>
      </c>
      <c r="E511" s="237" t="s">
        <v>19</v>
      </c>
      <c r="F511" s="238" t="s">
        <v>1850</v>
      </c>
      <c r="G511" s="236"/>
      <c r="H511" s="239">
        <v>24.779999999999998</v>
      </c>
      <c r="I511" s="240"/>
      <c r="J511" s="236"/>
      <c r="K511" s="236"/>
      <c r="L511" s="241"/>
      <c r="M511" s="242"/>
      <c r="N511" s="243"/>
      <c r="O511" s="243"/>
      <c r="P511" s="243"/>
      <c r="Q511" s="243"/>
      <c r="R511" s="243"/>
      <c r="S511" s="243"/>
      <c r="T511" s="24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45" t="s">
        <v>169</v>
      </c>
      <c r="AU511" s="245" t="s">
        <v>80</v>
      </c>
      <c r="AV511" s="14" t="s">
        <v>80</v>
      </c>
      <c r="AW511" s="14" t="s">
        <v>171</v>
      </c>
      <c r="AX511" s="14" t="s">
        <v>70</v>
      </c>
      <c r="AY511" s="245" t="s">
        <v>158</v>
      </c>
    </row>
    <row r="512" s="14" customFormat="1">
      <c r="A512" s="14"/>
      <c r="B512" s="235"/>
      <c r="C512" s="236"/>
      <c r="D512" s="226" t="s">
        <v>169</v>
      </c>
      <c r="E512" s="237" t="s">
        <v>19</v>
      </c>
      <c r="F512" s="238" t="s">
        <v>1851</v>
      </c>
      <c r="G512" s="236"/>
      <c r="H512" s="239">
        <v>56.699999999999996</v>
      </c>
      <c r="I512" s="240"/>
      <c r="J512" s="236"/>
      <c r="K512" s="236"/>
      <c r="L512" s="241"/>
      <c r="M512" s="242"/>
      <c r="N512" s="243"/>
      <c r="O512" s="243"/>
      <c r="P512" s="243"/>
      <c r="Q512" s="243"/>
      <c r="R512" s="243"/>
      <c r="S512" s="243"/>
      <c r="T512" s="24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45" t="s">
        <v>169</v>
      </c>
      <c r="AU512" s="245" t="s">
        <v>80</v>
      </c>
      <c r="AV512" s="14" t="s">
        <v>80</v>
      </c>
      <c r="AW512" s="14" t="s">
        <v>171</v>
      </c>
      <c r="AX512" s="14" t="s">
        <v>70</v>
      </c>
      <c r="AY512" s="245" t="s">
        <v>158</v>
      </c>
    </row>
    <row r="513" s="14" customFormat="1">
      <c r="A513" s="14"/>
      <c r="B513" s="235"/>
      <c r="C513" s="236"/>
      <c r="D513" s="226" t="s">
        <v>169</v>
      </c>
      <c r="E513" s="237" t="s">
        <v>19</v>
      </c>
      <c r="F513" s="238" t="s">
        <v>1852</v>
      </c>
      <c r="G513" s="236"/>
      <c r="H513" s="239">
        <v>25.199999999999999</v>
      </c>
      <c r="I513" s="240"/>
      <c r="J513" s="236"/>
      <c r="K513" s="236"/>
      <c r="L513" s="241"/>
      <c r="M513" s="242"/>
      <c r="N513" s="243"/>
      <c r="O513" s="243"/>
      <c r="P513" s="243"/>
      <c r="Q513" s="243"/>
      <c r="R513" s="243"/>
      <c r="S513" s="243"/>
      <c r="T513" s="24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45" t="s">
        <v>169</v>
      </c>
      <c r="AU513" s="245" t="s">
        <v>80</v>
      </c>
      <c r="AV513" s="14" t="s">
        <v>80</v>
      </c>
      <c r="AW513" s="14" t="s">
        <v>171</v>
      </c>
      <c r="AX513" s="14" t="s">
        <v>70</v>
      </c>
      <c r="AY513" s="245" t="s">
        <v>158</v>
      </c>
    </row>
    <row r="514" s="14" customFormat="1">
      <c r="A514" s="14"/>
      <c r="B514" s="235"/>
      <c r="C514" s="236"/>
      <c r="D514" s="226" t="s">
        <v>169</v>
      </c>
      <c r="E514" s="237" t="s">
        <v>19</v>
      </c>
      <c r="F514" s="238" t="s">
        <v>1853</v>
      </c>
      <c r="G514" s="236"/>
      <c r="H514" s="239">
        <v>39.899999999999999</v>
      </c>
      <c r="I514" s="240"/>
      <c r="J514" s="236"/>
      <c r="K514" s="236"/>
      <c r="L514" s="241"/>
      <c r="M514" s="242"/>
      <c r="N514" s="243"/>
      <c r="O514" s="243"/>
      <c r="P514" s="243"/>
      <c r="Q514" s="243"/>
      <c r="R514" s="243"/>
      <c r="S514" s="243"/>
      <c r="T514" s="24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45" t="s">
        <v>169</v>
      </c>
      <c r="AU514" s="245" t="s">
        <v>80</v>
      </c>
      <c r="AV514" s="14" t="s">
        <v>80</v>
      </c>
      <c r="AW514" s="14" t="s">
        <v>171</v>
      </c>
      <c r="AX514" s="14" t="s">
        <v>70</v>
      </c>
      <c r="AY514" s="245" t="s">
        <v>158</v>
      </c>
    </row>
    <row r="515" s="14" customFormat="1">
      <c r="A515" s="14"/>
      <c r="B515" s="235"/>
      <c r="C515" s="236"/>
      <c r="D515" s="226" t="s">
        <v>169</v>
      </c>
      <c r="E515" s="237" t="s">
        <v>19</v>
      </c>
      <c r="F515" s="238" t="s">
        <v>1854</v>
      </c>
      <c r="G515" s="236"/>
      <c r="H515" s="239">
        <v>14.979999999999999</v>
      </c>
      <c r="I515" s="240"/>
      <c r="J515" s="236"/>
      <c r="K515" s="236"/>
      <c r="L515" s="241"/>
      <c r="M515" s="242"/>
      <c r="N515" s="243"/>
      <c r="O515" s="243"/>
      <c r="P515" s="243"/>
      <c r="Q515" s="243"/>
      <c r="R515" s="243"/>
      <c r="S515" s="243"/>
      <c r="T515" s="24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45" t="s">
        <v>169</v>
      </c>
      <c r="AU515" s="245" t="s">
        <v>80</v>
      </c>
      <c r="AV515" s="14" t="s">
        <v>80</v>
      </c>
      <c r="AW515" s="14" t="s">
        <v>171</v>
      </c>
      <c r="AX515" s="14" t="s">
        <v>70</v>
      </c>
      <c r="AY515" s="245" t="s">
        <v>158</v>
      </c>
    </row>
    <row r="516" s="13" customFormat="1">
      <c r="A516" s="13"/>
      <c r="B516" s="224"/>
      <c r="C516" s="225"/>
      <c r="D516" s="226" t="s">
        <v>169</v>
      </c>
      <c r="E516" s="227" t="s">
        <v>19</v>
      </c>
      <c r="F516" s="228" t="s">
        <v>2029</v>
      </c>
      <c r="G516" s="225"/>
      <c r="H516" s="227" t="s">
        <v>19</v>
      </c>
      <c r="I516" s="229"/>
      <c r="J516" s="225"/>
      <c r="K516" s="225"/>
      <c r="L516" s="230"/>
      <c r="M516" s="231"/>
      <c r="N516" s="232"/>
      <c r="O516" s="232"/>
      <c r="P516" s="232"/>
      <c r="Q516" s="232"/>
      <c r="R516" s="232"/>
      <c r="S516" s="232"/>
      <c r="T516" s="23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34" t="s">
        <v>169</v>
      </c>
      <c r="AU516" s="234" t="s">
        <v>80</v>
      </c>
      <c r="AV516" s="13" t="s">
        <v>78</v>
      </c>
      <c r="AW516" s="13" t="s">
        <v>171</v>
      </c>
      <c r="AX516" s="13" t="s">
        <v>70</v>
      </c>
      <c r="AY516" s="234" t="s">
        <v>158</v>
      </c>
    </row>
    <row r="517" s="14" customFormat="1">
      <c r="A517" s="14"/>
      <c r="B517" s="235"/>
      <c r="C517" s="236"/>
      <c r="D517" s="226" t="s">
        <v>169</v>
      </c>
      <c r="E517" s="237" t="s">
        <v>19</v>
      </c>
      <c r="F517" s="238" t="s">
        <v>1856</v>
      </c>
      <c r="G517" s="236"/>
      <c r="H517" s="239">
        <v>30.550000000000001</v>
      </c>
      <c r="I517" s="240"/>
      <c r="J517" s="236"/>
      <c r="K517" s="236"/>
      <c r="L517" s="241"/>
      <c r="M517" s="242"/>
      <c r="N517" s="243"/>
      <c r="O517" s="243"/>
      <c r="P517" s="243"/>
      <c r="Q517" s="243"/>
      <c r="R517" s="243"/>
      <c r="S517" s="243"/>
      <c r="T517" s="24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45" t="s">
        <v>169</v>
      </c>
      <c r="AU517" s="245" t="s">
        <v>80</v>
      </c>
      <c r="AV517" s="14" t="s">
        <v>80</v>
      </c>
      <c r="AW517" s="14" t="s">
        <v>171</v>
      </c>
      <c r="AX517" s="14" t="s">
        <v>70</v>
      </c>
      <c r="AY517" s="245" t="s">
        <v>158</v>
      </c>
    </row>
    <row r="518" s="14" customFormat="1">
      <c r="A518" s="14"/>
      <c r="B518" s="235"/>
      <c r="C518" s="236"/>
      <c r="D518" s="226" t="s">
        <v>169</v>
      </c>
      <c r="E518" s="237" t="s">
        <v>19</v>
      </c>
      <c r="F518" s="238" t="s">
        <v>1857</v>
      </c>
      <c r="G518" s="236"/>
      <c r="H518" s="239">
        <v>31.850000000000001</v>
      </c>
      <c r="I518" s="240"/>
      <c r="J518" s="236"/>
      <c r="K518" s="236"/>
      <c r="L518" s="241"/>
      <c r="M518" s="242"/>
      <c r="N518" s="243"/>
      <c r="O518" s="243"/>
      <c r="P518" s="243"/>
      <c r="Q518" s="243"/>
      <c r="R518" s="243"/>
      <c r="S518" s="243"/>
      <c r="T518" s="24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45" t="s">
        <v>169</v>
      </c>
      <c r="AU518" s="245" t="s">
        <v>80</v>
      </c>
      <c r="AV518" s="14" t="s">
        <v>80</v>
      </c>
      <c r="AW518" s="14" t="s">
        <v>171</v>
      </c>
      <c r="AX518" s="14" t="s">
        <v>70</v>
      </c>
      <c r="AY518" s="245" t="s">
        <v>158</v>
      </c>
    </row>
    <row r="519" s="14" customFormat="1">
      <c r="A519" s="14"/>
      <c r="B519" s="235"/>
      <c r="C519" s="236"/>
      <c r="D519" s="226" t="s">
        <v>169</v>
      </c>
      <c r="E519" s="237" t="s">
        <v>19</v>
      </c>
      <c r="F519" s="238" t="s">
        <v>1858</v>
      </c>
      <c r="G519" s="236"/>
      <c r="H519" s="239">
        <v>12.4</v>
      </c>
      <c r="I519" s="240"/>
      <c r="J519" s="236"/>
      <c r="K519" s="236"/>
      <c r="L519" s="241"/>
      <c r="M519" s="242"/>
      <c r="N519" s="243"/>
      <c r="O519" s="243"/>
      <c r="P519" s="243"/>
      <c r="Q519" s="243"/>
      <c r="R519" s="243"/>
      <c r="S519" s="243"/>
      <c r="T519" s="24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45" t="s">
        <v>169</v>
      </c>
      <c r="AU519" s="245" t="s">
        <v>80</v>
      </c>
      <c r="AV519" s="14" t="s">
        <v>80</v>
      </c>
      <c r="AW519" s="14" t="s">
        <v>171</v>
      </c>
      <c r="AX519" s="14" t="s">
        <v>70</v>
      </c>
      <c r="AY519" s="245" t="s">
        <v>158</v>
      </c>
    </row>
    <row r="520" s="14" customFormat="1">
      <c r="A520" s="14"/>
      <c r="B520" s="235"/>
      <c r="C520" s="236"/>
      <c r="D520" s="226" t="s">
        <v>169</v>
      </c>
      <c r="E520" s="237" t="s">
        <v>19</v>
      </c>
      <c r="F520" s="238" t="s">
        <v>1859</v>
      </c>
      <c r="G520" s="236"/>
      <c r="H520" s="239">
        <v>16</v>
      </c>
      <c r="I520" s="240"/>
      <c r="J520" s="236"/>
      <c r="K520" s="236"/>
      <c r="L520" s="241"/>
      <c r="M520" s="242"/>
      <c r="N520" s="243"/>
      <c r="O520" s="243"/>
      <c r="P520" s="243"/>
      <c r="Q520" s="243"/>
      <c r="R520" s="243"/>
      <c r="S520" s="243"/>
      <c r="T520" s="24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45" t="s">
        <v>169</v>
      </c>
      <c r="AU520" s="245" t="s">
        <v>80</v>
      </c>
      <c r="AV520" s="14" t="s">
        <v>80</v>
      </c>
      <c r="AW520" s="14" t="s">
        <v>171</v>
      </c>
      <c r="AX520" s="14" t="s">
        <v>70</v>
      </c>
      <c r="AY520" s="245" t="s">
        <v>158</v>
      </c>
    </row>
    <row r="521" s="14" customFormat="1">
      <c r="A521" s="14"/>
      <c r="B521" s="235"/>
      <c r="C521" s="236"/>
      <c r="D521" s="226" t="s">
        <v>169</v>
      </c>
      <c r="E521" s="237" t="s">
        <v>19</v>
      </c>
      <c r="F521" s="238" t="s">
        <v>1860</v>
      </c>
      <c r="G521" s="236"/>
      <c r="H521" s="239">
        <v>20.399999999999999</v>
      </c>
      <c r="I521" s="240"/>
      <c r="J521" s="236"/>
      <c r="K521" s="236"/>
      <c r="L521" s="241"/>
      <c r="M521" s="242"/>
      <c r="N521" s="243"/>
      <c r="O521" s="243"/>
      <c r="P521" s="243"/>
      <c r="Q521" s="243"/>
      <c r="R521" s="243"/>
      <c r="S521" s="243"/>
      <c r="T521" s="24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45" t="s">
        <v>169</v>
      </c>
      <c r="AU521" s="245" t="s">
        <v>80</v>
      </c>
      <c r="AV521" s="14" t="s">
        <v>80</v>
      </c>
      <c r="AW521" s="14" t="s">
        <v>171</v>
      </c>
      <c r="AX521" s="14" t="s">
        <v>70</v>
      </c>
      <c r="AY521" s="245" t="s">
        <v>158</v>
      </c>
    </row>
    <row r="522" s="14" customFormat="1">
      <c r="A522" s="14"/>
      <c r="B522" s="235"/>
      <c r="C522" s="236"/>
      <c r="D522" s="226" t="s">
        <v>169</v>
      </c>
      <c r="E522" s="237" t="s">
        <v>19</v>
      </c>
      <c r="F522" s="238" t="s">
        <v>1861</v>
      </c>
      <c r="G522" s="236"/>
      <c r="H522" s="239">
        <v>34.649999999999999</v>
      </c>
      <c r="I522" s="240"/>
      <c r="J522" s="236"/>
      <c r="K522" s="236"/>
      <c r="L522" s="241"/>
      <c r="M522" s="242"/>
      <c r="N522" s="243"/>
      <c r="O522" s="243"/>
      <c r="P522" s="243"/>
      <c r="Q522" s="243"/>
      <c r="R522" s="243"/>
      <c r="S522" s="243"/>
      <c r="T522" s="24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45" t="s">
        <v>169</v>
      </c>
      <c r="AU522" s="245" t="s">
        <v>80</v>
      </c>
      <c r="AV522" s="14" t="s">
        <v>80</v>
      </c>
      <c r="AW522" s="14" t="s">
        <v>171</v>
      </c>
      <c r="AX522" s="14" t="s">
        <v>70</v>
      </c>
      <c r="AY522" s="245" t="s">
        <v>158</v>
      </c>
    </row>
    <row r="523" s="14" customFormat="1">
      <c r="A523" s="14"/>
      <c r="B523" s="235"/>
      <c r="C523" s="236"/>
      <c r="D523" s="226" t="s">
        <v>169</v>
      </c>
      <c r="E523" s="237" t="s">
        <v>19</v>
      </c>
      <c r="F523" s="238" t="s">
        <v>1862</v>
      </c>
      <c r="G523" s="236"/>
      <c r="H523" s="239">
        <v>23.400000000000002</v>
      </c>
      <c r="I523" s="240"/>
      <c r="J523" s="236"/>
      <c r="K523" s="236"/>
      <c r="L523" s="241"/>
      <c r="M523" s="242"/>
      <c r="N523" s="243"/>
      <c r="O523" s="243"/>
      <c r="P523" s="243"/>
      <c r="Q523" s="243"/>
      <c r="R523" s="243"/>
      <c r="S523" s="243"/>
      <c r="T523" s="24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45" t="s">
        <v>169</v>
      </c>
      <c r="AU523" s="245" t="s">
        <v>80</v>
      </c>
      <c r="AV523" s="14" t="s">
        <v>80</v>
      </c>
      <c r="AW523" s="14" t="s">
        <v>171</v>
      </c>
      <c r="AX523" s="14" t="s">
        <v>70</v>
      </c>
      <c r="AY523" s="245" t="s">
        <v>158</v>
      </c>
    </row>
    <row r="524" s="14" customFormat="1">
      <c r="A524" s="14"/>
      <c r="B524" s="235"/>
      <c r="C524" s="236"/>
      <c r="D524" s="226" t="s">
        <v>169</v>
      </c>
      <c r="E524" s="237" t="s">
        <v>19</v>
      </c>
      <c r="F524" s="238" t="s">
        <v>1863</v>
      </c>
      <c r="G524" s="236"/>
      <c r="H524" s="239">
        <v>28.600000000000001</v>
      </c>
      <c r="I524" s="240"/>
      <c r="J524" s="236"/>
      <c r="K524" s="236"/>
      <c r="L524" s="241"/>
      <c r="M524" s="242"/>
      <c r="N524" s="243"/>
      <c r="O524" s="243"/>
      <c r="P524" s="243"/>
      <c r="Q524" s="243"/>
      <c r="R524" s="243"/>
      <c r="S524" s="243"/>
      <c r="T524" s="24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45" t="s">
        <v>169</v>
      </c>
      <c r="AU524" s="245" t="s">
        <v>80</v>
      </c>
      <c r="AV524" s="14" t="s">
        <v>80</v>
      </c>
      <c r="AW524" s="14" t="s">
        <v>171</v>
      </c>
      <c r="AX524" s="14" t="s">
        <v>70</v>
      </c>
      <c r="AY524" s="245" t="s">
        <v>158</v>
      </c>
    </row>
    <row r="525" s="2" customFormat="1" ht="22.2" customHeight="1">
      <c r="A525" s="40"/>
      <c r="B525" s="41"/>
      <c r="C525" s="206" t="s">
        <v>427</v>
      </c>
      <c r="D525" s="206" t="s">
        <v>160</v>
      </c>
      <c r="E525" s="207" t="s">
        <v>417</v>
      </c>
      <c r="F525" s="208" t="s">
        <v>418</v>
      </c>
      <c r="G525" s="209" t="s">
        <v>223</v>
      </c>
      <c r="H525" s="210">
        <v>805.73000000000002</v>
      </c>
      <c r="I525" s="211"/>
      <c r="J525" s="212">
        <f>ROUND(I525*H525,2)</f>
        <v>0</v>
      </c>
      <c r="K525" s="208" t="s">
        <v>164</v>
      </c>
      <c r="L525" s="46"/>
      <c r="M525" s="213" t="s">
        <v>19</v>
      </c>
      <c r="N525" s="214" t="s">
        <v>41</v>
      </c>
      <c r="O525" s="86"/>
      <c r="P525" s="215">
        <f>O525*H525</f>
        <v>0</v>
      </c>
      <c r="Q525" s="215">
        <v>0</v>
      </c>
      <c r="R525" s="215">
        <f>Q525*H525</f>
        <v>0</v>
      </c>
      <c r="S525" s="215">
        <v>0</v>
      </c>
      <c r="T525" s="216">
        <f>S525*H525</f>
        <v>0</v>
      </c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R525" s="217" t="s">
        <v>165</v>
      </c>
      <c r="AT525" s="217" t="s">
        <v>160</v>
      </c>
      <c r="AU525" s="217" t="s">
        <v>80</v>
      </c>
      <c r="AY525" s="19" t="s">
        <v>158</v>
      </c>
      <c r="BE525" s="218">
        <f>IF(N525="základní",J525,0)</f>
        <v>0</v>
      </c>
      <c r="BF525" s="218">
        <f>IF(N525="snížená",J525,0)</f>
        <v>0</v>
      </c>
      <c r="BG525" s="218">
        <f>IF(N525="zákl. přenesená",J525,0)</f>
        <v>0</v>
      </c>
      <c r="BH525" s="218">
        <f>IF(N525="sníž. přenesená",J525,0)</f>
        <v>0</v>
      </c>
      <c r="BI525" s="218">
        <f>IF(N525="nulová",J525,0)</f>
        <v>0</v>
      </c>
      <c r="BJ525" s="19" t="s">
        <v>78</v>
      </c>
      <c r="BK525" s="218">
        <f>ROUND(I525*H525,2)</f>
        <v>0</v>
      </c>
      <c r="BL525" s="19" t="s">
        <v>165</v>
      </c>
      <c r="BM525" s="217" t="s">
        <v>2030</v>
      </c>
    </row>
    <row r="526" s="2" customFormat="1">
      <c r="A526" s="40"/>
      <c r="B526" s="41"/>
      <c r="C526" s="42"/>
      <c r="D526" s="219" t="s">
        <v>167</v>
      </c>
      <c r="E526" s="42"/>
      <c r="F526" s="220" t="s">
        <v>420</v>
      </c>
      <c r="G526" s="42"/>
      <c r="H526" s="42"/>
      <c r="I526" s="221"/>
      <c r="J526" s="42"/>
      <c r="K526" s="42"/>
      <c r="L526" s="46"/>
      <c r="M526" s="222"/>
      <c r="N526" s="223"/>
      <c r="O526" s="86"/>
      <c r="P526" s="86"/>
      <c r="Q526" s="86"/>
      <c r="R526" s="86"/>
      <c r="S526" s="86"/>
      <c r="T526" s="87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T526" s="19" t="s">
        <v>167</v>
      </c>
      <c r="AU526" s="19" t="s">
        <v>80</v>
      </c>
    </row>
    <row r="527" s="2" customFormat="1" ht="14.4" customHeight="1">
      <c r="A527" s="40"/>
      <c r="B527" s="41"/>
      <c r="C527" s="246" t="s">
        <v>433</v>
      </c>
      <c r="D527" s="246" t="s">
        <v>400</v>
      </c>
      <c r="E527" s="247" t="s">
        <v>422</v>
      </c>
      <c r="F527" s="248" t="s">
        <v>423</v>
      </c>
      <c r="G527" s="249" t="s">
        <v>424</v>
      </c>
      <c r="H527" s="250">
        <v>16.114999999999998</v>
      </c>
      <c r="I527" s="251"/>
      <c r="J527" s="252">
        <f>ROUND(I527*H527,2)</f>
        <v>0</v>
      </c>
      <c r="K527" s="248" t="s">
        <v>164</v>
      </c>
      <c r="L527" s="253"/>
      <c r="M527" s="254" t="s">
        <v>19</v>
      </c>
      <c r="N527" s="255" t="s">
        <v>41</v>
      </c>
      <c r="O527" s="86"/>
      <c r="P527" s="215">
        <f>O527*H527</f>
        <v>0</v>
      </c>
      <c r="Q527" s="215">
        <v>0.001</v>
      </c>
      <c r="R527" s="215">
        <f>Q527*H527</f>
        <v>0.016114999999999997</v>
      </c>
      <c r="S527" s="215">
        <v>0</v>
      </c>
      <c r="T527" s="216">
        <f>S527*H527</f>
        <v>0</v>
      </c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R527" s="217" t="s">
        <v>215</v>
      </c>
      <c r="AT527" s="217" t="s">
        <v>400</v>
      </c>
      <c r="AU527" s="217" t="s">
        <v>80</v>
      </c>
      <c r="AY527" s="19" t="s">
        <v>158</v>
      </c>
      <c r="BE527" s="218">
        <f>IF(N527="základní",J527,0)</f>
        <v>0</v>
      </c>
      <c r="BF527" s="218">
        <f>IF(N527="snížená",J527,0)</f>
        <v>0</v>
      </c>
      <c r="BG527" s="218">
        <f>IF(N527="zákl. přenesená",J527,0)</f>
        <v>0</v>
      </c>
      <c r="BH527" s="218">
        <f>IF(N527="sníž. přenesená",J527,0)</f>
        <v>0</v>
      </c>
      <c r="BI527" s="218">
        <f>IF(N527="nulová",J527,0)</f>
        <v>0</v>
      </c>
      <c r="BJ527" s="19" t="s">
        <v>78</v>
      </c>
      <c r="BK527" s="218">
        <f>ROUND(I527*H527,2)</f>
        <v>0</v>
      </c>
      <c r="BL527" s="19" t="s">
        <v>165</v>
      </c>
      <c r="BM527" s="217" t="s">
        <v>2031</v>
      </c>
    </row>
    <row r="528" s="14" customFormat="1">
      <c r="A528" s="14"/>
      <c r="B528" s="235"/>
      <c r="C528" s="236"/>
      <c r="D528" s="226" t="s">
        <v>169</v>
      </c>
      <c r="E528" s="236"/>
      <c r="F528" s="238" t="s">
        <v>2032</v>
      </c>
      <c r="G528" s="236"/>
      <c r="H528" s="239">
        <v>16.114999999999998</v>
      </c>
      <c r="I528" s="240"/>
      <c r="J528" s="236"/>
      <c r="K528" s="236"/>
      <c r="L528" s="241"/>
      <c r="M528" s="242"/>
      <c r="N528" s="243"/>
      <c r="O528" s="243"/>
      <c r="P528" s="243"/>
      <c r="Q528" s="243"/>
      <c r="R528" s="243"/>
      <c r="S528" s="243"/>
      <c r="T528" s="24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45" t="s">
        <v>169</v>
      </c>
      <c r="AU528" s="245" t="s">
        <v>80</v>
      </c>
      <c r="AV528" s="14" t="s">
        <v>80</v>
      </c>
      <c r="AW528" s="14" t="s">
        <v>4</v>
      </c>
      <c r="AX528" s="14" t="s">
        <v>78</v>
      </c>
      <c r="AY528" s="245" t="s">
        <v>158</v>
      </c>
    </row>
    <row r="529" s="2" customFormat="1" ht="14.4" customHeight="1">
      <c r="A529" s="40"/>
      <c r="B529" s="41"/>
      <c r="C529" s="206" t="s">
        <v>439</v>
      </c>
      <c r="D529" s="206" t="s">
        <v>160</v>
      </c>
      <c r="E529" s="207" t="s">
        <v>428</v>
      </c>
      <c r="F529" s="208" t="s">
        <v>429</v>
      </c>
      <c r="G529" s="209" t="s">
        <v>223</v>
      </c>
      <c r="H529" s="210">
        <v>805.73000000000002</v>
      </c>
      <c r="I529" s="211"/>
      <c r="J529" s="212">
        <f>ROUND(I529*H529,2)</f>
        <v>0</v>
      </c>
      <c r="K529" s="208" t="s">
        <v>164</v>
      </c>
      <c r="L529" s="46"/>
      <c r="M529" s="213" t="s">
        <v>19</v>
      </c>
      <c r="N529" s="214" t="s">
        <v>41</v>
      </c>
      <c r="O529" s="86"/>
      <c r="P529" s="215">
        <f>O529*H529</f>
        <v>0</v>
      </c>
      <c r="Q529" s="215">
        <v>0</v>
      </c>
      <c r="R529" s="215">
        <f>Q529*H529</f>
        <v>0</v>
      </c>
      <c r="S529" s="215">
        <v>0</v>
      </c>
      <c r="T529" s="216">
        <f>S529*H529</f>
        <v>0</v>
      </c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R529" s="217" t="s">
        <v>165</v>
      </c>
      <c r="AT529" s="217" t="s">
        <v>160</v>
      </c>
      <c r="AU529" s="217" t="s">
        <v>80</v>
      </c>
      <c r="AY529" s="19" t="s">
        <v>158</v>
      </c>
      <c r="BE529" s="218">
        <f>IF(N529="základní",J529,0)</f>
        <v>0</v>
      </c>
      <c r="BF529" s="218">
        <f>IF(N529="snížená",J529,0)</f>
        <v>0</v>
      </c>
      <c r="BG529" s="218">
        <f>IF(N529="zákl. přenesená",J529,0)</f>
        <v>0</v>
      </c>
      <c r="BH529" s="218">
        <f>IF(N529="sníž. přenesená",J529,0)</f>
        <v>0</v>
      </c>
      <c r="BI529" s="218">
        <f>IF(N529="nulová",J529,0)</f>
        <v>0</v>
      </c>
      <c r="BJ529" s="19" t="s">
        <v>78</v>
      </c>
      <c r="BK529" s="218">
        <f>ROUND(I529*H529,2)</f>
        <v>0</v>
      </c>
      <c r="BL529" s="19" t="s">
        <v>165</v>
      </c>
      <c r="BM529" s="217" t="s">
        <v>2033</v>
      </c>
    </row>
    <row r="530" s="2" customFormat="1">
      <c r="A530" s="40"/>
      <c r="B530" s="41"/>
      <c r="C530" s="42"/>
      <c r="D530" s="219" t="s">
        <v>167</v>
      </c>
      <c r="E530" s="42"/>
      <c r="F530" s="220" t="s">
        <v>431</v>
      </c>
      <c r="G530" s="42"/>
      <c r="H530" s="42"/>
      <c r="I530" s="221"/>
      <c r="J530" s="42"/>
      <c r="K530" s="42"/>
      <c r="L530" s="46"/>
      <c r="M530" s="222"/>
      <c r="N530" s="223"/>
      <c r="O530" s="86"/>
      <c r="P530" s="86"/>
      <c r="Q530" s="86"/>
      <c r="R530" s="86"/>
      <c r="S530" s="86"/>
      <c r="T530" s="87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T530" s="19" t="s">
        <v>167</v>
      </c>
      <c r="AU530" s="19" t="s">
        <v>80</v>
      </c>
    </row>
    <row r="531" s="2" customFormat="1" ht="19.8" customHeight="1">
      <c r="A531" s="40"/>
      <c r="B531" s="41"/>
      <c r="C531" s="206" t="s">
        <v>445</v>
      </c>
      <c r="D531" s="206" t="s">
        <v>160</v>
      </c>
      <c r="E531" s="207" t="s">
        <v>406</v>
      </c>
      <c r="F531" s="208" t="s">
        <v>407</v>
      </c>
      <c r="G531" s="209" t="s">
        <v>223</v>
      </c>
      <c r="H531" s="210">
        <v>805.73000000000002</v>
      </c>
      <c r="I531" s="211"/>
      <c r="J531" s="212">
        <f>ROUND(I531*H531,2)</f>
        <v>0</v>
      </c>
      <c r="K531" s="208" t="s">
        <v>164</v>
      </c>
      <c r="L531" s="46"/>
      <c r="M531" s="213" t="s">
        <v>19</v>
      </c>
      <c r="N531" s="214" t="s">
        <v>41</v>
      </c>
      <c r="O531" s="86"/>
      <c r="P531" s="215">
        <f>O531*H531</f>
        <v>0</v>
      </c>
      <c r="Q531" s="215">
        <v>0</v>
      </c>
      <c r="R531" s="215">
        <f>Q531*H531</f>
        <v>0</v>
      </c>
      <c r="S531" s="215">
        <v>0</v>
      </c>
      <c r="T531" s="216">
        <f>S531*H531</f>
        <v>0</v>
      </c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R531" s="217" t="s">
        <v>165</v>
      </c>
      <c r="AT531" s="217" t="s">
        <v>160</v>
      </c>
      <c r="AU531" s="217" t="s">
        <v>80</v>
      </c>
      <c r="AY531" s="19" t="s">
        <v>158</v>
      </c>
      <c r="BE531" s="218">
        <f>IF(N531="základní",J531,0)</f>
        <v>0</v>
      </c>
      <c r="BF531" s="218">
        <f>IF(N531="snížená",J531,0)</f>
        <v>0</v>
      </c>
      <c r="BG531" s="218">
        <f>IF(N531="zákl. přenesená",J531,0)</f>
        <v>0</v>
      </c>
      <c r="BH531" s="218">
        <f>IF(N531="sníž. přenesená",J531,0)</f>
        <v>0</v>
      </c>
      <c r="BI531" s="218">
        <f>IF(N531="nulová",J531,0)</f>
        <v>0</v>
      </c>
      <c r="BJ531" s="19" t="s">
        <v>78</v>
      </c>
      <c r="BK531" s="218">
        <f>ROUND(I531*H531,2)</f>
        <v>0</v>
      </c>
      <c r="BL531" s="19" t="s">
        <v>165</v>
      </c>
      <c r="BM531" s="217" t="s">
        <v>2034</v>
      </c>
    </row>
    <row r="532" s="2" customFormat="1">
      <c r="A532" s="40"/>
      <c r="B532" s="41"/>
      <c r="C532" s="42"/>
      <c r="D532" s="219" t="s">
        <v>167</v>
      </c>
      <c r="E532" s="42"/>
      <c r="F532" s="220" t="s">
        <v>409</v>
      </c>
      <c r="G532" s="42"/>
      <c r="H532" s="42"/>
      <c r="I532" s="221"/>
      <c r="J532" s="42"/>
      <c r="K532" s="42"/>
      <c r="L532" s="46"/>
      <c r="M532" s="222"/>
      <c r="N532" s="223"/>
      <c r="O532" s="86"/>
      <c r="P532" s="86"/>
      <c r="Q532" s="86"/>
      <c r="R532" s="86"/>
      <c r="S532" s="86"/>
      <c r="T532" s="87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T532" s="19" t="s">
        <v>167</v>
      </c>
      <c r="AU532" s="19" t="s">
        <v>80</v>
      </c>
    </row>
    <row r="533" s="12" customFormat="1" ht="22.8" customHeight="1">
      <c r="A533" s="12"/>
      <c r="B533" s="190"/>
      <c r="C533" s="191"/>
      <c r="D533" s="192" t="s">
        <v>69</v>
      </c>
      <c r="E533" s="204" t="s">
        <v>80</v>
      </c>
      <c r="F533" s="204" t="s">
        <v>432</v>
      </c>
      <c r="G533" s="191"/>
      <c r="H533" s="191"/>
      <c r="I533" s="194"/>
      <c r="J533" s="205">
        <f>BK533</f>
        <v>0</v>
      </c>
      <c r="K533" s="191"/>
      <c r="L533" s="196"/>
      <c r="M533" s="197"/>
      <c r="N533" s="198"/>
      <c r="O533" s="198"/>
      <c r="P533" s="199">
        <f>SUM(P534:P546)</f>
        <v>0</v>
      </c>
      <c r="Q533" s="198"/>
      <c r="R533" s="199">
        <f>SUM(R534:R546)</f>
        <v>0.13696150000000001</v>
      </c>
      <c r="S533" s="198"/>
      <c r="T533" s="200">
        <f>SUM(T534:T546)</f>
        <v>0</v>
      </c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R533" s="201" t="s">
        <v>78</v>
      </c>
      <c r="AT533" s="202" t="s">
        <v>69</v>
      </c>
      <c r="AU533" s="202" t="s">
        <v>78</v>
      </c>
      <c r="AY533" s="201" t="s">
        <v>158</v>
      </c>
      <c r="BK533" s="203">
        <f>SUM(BK534:BK546)</f>
        <v>0</v>
      </c>
    </row>
    <row r="534" s="2" customFormat="1" ht="22.2" customHeight="1">
      <c r="A534" s="40"/>
      <c r="B534" s="41"/>
      <c r="C534" s="206" t="s">
        <v>452</v>
      </c>
      <c r="D534" s="206" t="s">
        <v>160</v>
      </c>
      <c r="E534" s="207" t="s">
        <v>446</v>
      </c>
      <c r="F534" s="208" t="s">
        <v>447</v>
      </c>
      <c r="G534" s="209" t="s">
        <v>223</v>
      </c>
      <c r="H534" s="210">
        <v>197.84999999999999</v>
      </c>
      <c r="I534" s="211"/>
      <c r="J534" s="212">
        <f>ROUND(I534*H534,2)</f>
        <v>0</v>
      </c>
      <c r="K534" s="208" t="s">
        <v>164</v>
      </c>
      <c r="L534" s="46"/>
      <c r="M534" s="213" t="s">
        <v>19</v>
      </c>
      <c r="N534" s="214" t="s">
        <v>41</v>
      </c>
      <c r="O534" s="86"/>
      <c r="P534" s="215">
        <f>O534*H534</f>
        <v>0</v>
      </c>
      <c r="Q534" s="215">
        <v>0.00010000000000000001</v>
      </c>
      <c r="R534" s="215">
        <f>Q534*H534</f>
        <v>0.019785000000000001</v>
      </c>
      <c r="S534" s="215">
        <v>0</v>
      </c>
      <c r="T534" s="216">
        <f>S534*H534</f>
        <v>0</v>
      </c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R534" s="217" t="s">
        <v>165</v>
      </c>
      <c r="AT534" s="217" t="s">
        <v>160</v>
      </c>
      <c r="AU534" s="217" t="s">
        <v>80</v>
      </c>
      <c r="AY534" s="19" t="s">
        <v>158</v>
      </c>
      <c r="BE534" s="218">
        <f>IF(N534="základní",J534,0)</f>
        <v>0</v>
      </c>
      <c r="BF534" s="218">
        <f>IF(N534="snížená",J534,0)</f>
        <v>0</v>
      </c>
      <c r="BG534" s="218">
        <f>IF(N534="zákl. přenesená",J534,0)</f>
        <v>0</v>
      </c>
      <c r="BH534" s="218">
        <f>IF(N534="sníž. přenesená",J534,0)</f>
        <v>0</v>
      </c>
      <c r="BI534" s="218">
        <f>IF(N534="nulová",J534,0)</f>
        <v>0</v>
      </c>
      <c r="BJ534" s="19" t="s">
        <v>78</v>
      </c>
      <c r="BK534" s="218">
        <f>ROUND(I534*H534,2)</f>
        <v>0</v>
      </c>
      <c r="BL534" s="19" t="s">
        <v>165</v>
      </c>
      <c r="BM534" s="217" t="s">
        <v>2035</v>
      </c>
    </row>
    <row r="535" s="2" customFormat="1">
      <c r="A535" s="40"/>
      <c r="B535" s="41"/>
      <c r="C535" s="42"/>
      <c r="D535" s="219" t="s">
        <v>167</v>
      </c>
      <c r="E535" s="42"/>
      <c r="F535" s="220" t="s">
        <v>449</v>
      </c>
      <c r="G535" s="42"/>
      <c r="H535" s="42"/>
      <c r="I535" s="221"/>
      <c r="J535" s="42"/>
      <c r="K535" s="42"/>
      <c r="L535" s="46"/>
      <c r="M535" s="222"/>
      <c r="N535" s="223"/>
      <c r="O535" s="86"/>
      <c r="P535" s="86"/>
      <c r="Q535" s="86"/>
      <c r="R535" s="86"/>
      <c r="S535" s="86"/>
      <c r="T535" s="87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T535" s="19" t="s">
        <v>167</v>
      </c>
      <c r="AU535" s="19" t="s">
        <v>80</v>
      </c>
    </row>
    <row r="536" s="13" customFormat="1">
      <c r="A536" s="13"/>
      <c r="B536" s="224"/>
      <c r="C536" s="225"/>
      <c r="D536" s="226" t="s">
        <v>169</v>
      </c>
      <c r="E536" s="227" t="s">
        <v>19</v>
      </c>
      <c r="F536" s="228" t="s">
        <v>2036</v>
      </c>
      <c r="G536" s="225"/>
      <c r="H536" s="227" t="s">
        <v>19</v>
      </c>
      <c r="I536" s="229"/>
      <c r="J536" s="225"/>
      <c r="K536" s="225"/>
      <c r="L536" s="230"/>
      <c r="M536" s="231"/>
      <c r="N536" s="232"/>
      <c r="O536" s="232"/>
      <c r="P536" s="232"/>
      <c r="Q536" s="232"/>
      <c r="R536" s="232"/>
      <c r="S536" s="232"/>
      <c r="T536" s="23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34" t="s">
        <v>169</v>
      </c>
      <c r="AU536" s="234" t="s">
        <v>80</v>
      </c>
      <c r="AV536" s="13" t="s">
        <v>78</v>
      </c>
      <c r="AW536" s="13" t="s">
        <v>171</v>
      </c>
      <c r="AX536" s="13" t="s">
        <v>70</v>
      </c>
      <c r="AY536" s="234" t="s">
        <v>158</v>
      </c>
    </row>
    <row r="537" s="14" customFormat="1">
      <c r="A537" s="14"/>
      <c r="B537" s="235"/>
      <c r="C537" s="236"/>
      <c r="D537" s="226" t="s">
        <v>169</v>
      </c>
      <c r="E537" s="237" t="s">
        <v>19</v>
      </c>
      <c r="F537" s="238" t="s">
        <v>2037</v>
      </c>
      <c r="G537" s="236"/>
      <c r="H537" s="239">
        <v>30.550000000000001</v>
      </c>
      <c r="I537" s="240"/>
      <c r="J537" s="236"/>
      <c r="K537" s="236"/>
      <c r="L537" s="241"/>
      <c r="M537" s="242"/>
      <c r="N537" s="243"/>
      <c r="O537" s="243"/>
      <c r="P537" s="243"/>
      <c r="Q537" s="243"/>
      <c r="R537" s="243"/>
      <c r="S537" s="243"/>
      <c r="T537" s="24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45" t="s">
        <v>169</v>
      </c>
      <c r="AU537" s="245" t="s">
        <v>80</v>
      </c>
      <c r="AV537" s="14" t="s">
        <v>80</v>
      </c>
      <c r="AW537" s="14" t="s">
        <v>171</v>
      </c>
      <c r="AX537" s="14" t="s">
        <v>70</v>
      </c>
      <c r="AY537" s="245" t="s">
        <v>158</v>
      </c>
    </row>
    <row r="538" s="14" customFormat="1">
      <c r="A538" s="14"/>
      <c r="B538" s="235"/>
      <c r="C538" s="236"/>
      <c r="D538" s="226" t="s">
        <v>169</v>
      </c>
      <c r="E538" s="237" t="s">
        <v>19</v>
      </c>
      <c r="F538" s="238" t="s">
        <v>1857</v>
      </c>
      <c r="G538" s="236"/>
      <c r="H538" s="239">
        <v>31.850000000000001</v>
      </c>
      <c r="I538" s="240"/>
      <c r="J538" s="236"/>
      <c r="K538" s="236"/>
      <c r="L538" s="241"/>
      <c r="M538" s="242"/>
      <c r="N538" s="243"/>
      <c r="O538" s="243"/>
      <c r="P538" s="243"/>
      <c r="Q538" s="243"/>
      <c r="R538" s="243"/>
      <c r="S538" s="243"/>
      <c r="T538" s="24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45" t="s">
        <v>169</v>
      </c>
      <c r="AU538" s="245" t="s">
        <v>80</v>
      </c>
      <c r="AV538" s="14" t="s">
        <v>80</v>
      </c>
      <c r="AW538" s="14" t="s">
        <v>171</v>
      </c>
      <c r="AX538" s="14" t="s">
        <v>70</v>
      </c>
      <c r="AY538" s="245" t="s">
        <v>158</v>
      </c>
    </row>
    <row r="539" s="14" customFormat="1">
      <c r="A539" s="14"/>
      <c r="B539" s="235"/>
      <c r="C539" s="236"/>
      <c r="D539" s="226" t="s">
        <v>169</v>
      </c>
      <c r="E539" s="237" t="s">
        <v>19</v>
      </c>
      <c r="F539" s="238" t="s">
        <v>1858</v>
      </c>
      <c r="G539" s="236"/>
      <c r="H539" s="239">
        <v>12.4</v>
      </c>
      <c r="I539" s="240"/>
      <c r="J539" s="236"/>
      <c r="K539" s="236"/>
      <c r="L539" s="241"/>
      <c r="M539" s="242"/>
      <c r="N539" s="243"/>
      <c r="O539" s="243"/>
      <c r="P539" s="243"/>
      <c r="Q539" s="243"/>
      <c r="R539" s="243"/>
      <c r="S539" s="243"/>
      <c r="T539" s="24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45" t="s">
        <v>169</v>
      </c>
      <c r="AU539" s="245" t="s">
        <v>80</v>
      </c>
      <c r="AV539" s="14" t="s">
        <v>80</v>
      </c>
      <c r="AW539" s="14" t="s">
        <v>171</v>
      </c>
      <c r="AX539" s="14" t="s">
        <v>70</v>
      </c>
      <c r="AY539" s="245" t="s">
        <v>158</v>
      </c>
    </row>
    <row r="540" s="14" customFormat="1">
      <c r="A540" s="14"/>
      <c r="B540" s="235"/>
      <c r="C540" s="236"/>
      <c r="D540" s="226" t="s">
        <v>169</v>
      </c>
      <c r="E540" s="237" t="s">
        <v>19</v>
      </c>
      <c r="F540" s="238" t="s">
        <v>2038</v>
      </c>
      <c r="G540" s="236"/>
      <c r="H540" s="239">
        <v>16</v>
      </c>
      <c r="I540" s="240"/>
      <c r="J540" s="236"/>
      <c r="K540" s="236"/>
      <c r="L540" s="241"/>
      <c r="M540" s="242"/>
      <c r="N540" s="243"/>
      <c r="O540" s="243"/>
      <c r="P540" s="243"/>
      <c r="Q540" s="243"/>
      <c r="R540" s="243"/>
      <c r="S540" s="243"/>
      <c r="T540" s="24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45" t="s">
        <v>169</v>
      </c>
      <c r="AU540" s="245" t="s">
        <v>80</v>
      </c>
      <c r="AV540" s="14" t="s">
        <v>80</v>
      </c>
      <c r="AW540" s="14" t="s">
        <v>171</v>
      </c>
      <c r="AX540" s="14" t="s">
        <v>70</v>
      </c>
      <c r="AY540" s="245" t="s">
        <v>158</v>
      </c>
    </row>
    <row r="541" s="14" customFormat="1">
      <c r="A541" s="14"/>
      <c r="B541" s="235"/>
      <c r="C541" s="236"/>
      <c r="D541" s="226" t="s">
        <v>169</v>
      </c>
      <c r="E541" s="237" t="s">
        <v>19</v>
      </c>
      <c r="F541" s="238" t="s">
        <v>1860</v>
      </c>
      <c r="G541" s="236"/>
      <c r="H541" s="239">
        <v>20.399999999999999</v>
      </c>
      <c r="I541" s="240"/>
      <c r="J541" s="236"/>
      <c r="K541" s="236"/>
      <c r="L541" s="241"/>
      <c r="M541" s="242"/>
      <c r="N541" s="243"/>
      <c r="O541" s="243"/>
      <c r="P541" s="243"/>
      <c r="Q541" s="243"/>
      <c r="R541" s="243"/>
      <c r="S541" s="243"/>
      <c r="T541" s="24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45" t="s">
        <v>169</v>
      </c>
      <c r="AU541" s="245" t="s">
        <v>80</v>
      </c>
      <c r="AV541" s="14" t="s">
        <v>80</v>
      </c>
      <c r="AW541" s="14" t="s">
        <v>171</v>
      </c>
      <c r="AX541" s="14" t="s">
        <v>70</v>
      </c>
      <c r="AY541" s="245" t="s">
        <v>158</v>
      </c>
    </row>
    <row r="542" s="14" customFormat="1">
      <c r="A542" s="14"/>
      <c r="B542" s="235"/>
      <c r="C542" s="236"/>
      <c r="D542" s="226" t="s">
        <v>169</v>
      </c>
      <c r="E542" s="237" t="s">
        <v>19</v>
      </c>
      <c r="F542" s="238" t="s">
        <v>1861</v>
      </c>
      <c r="G542" s="236"/>
      <c r="H542" s="239">
        <v>34.649999999999999</v>
      </c>
      <c r="I542" s="240"/>
      <c r="J542" s="236"/>
      <c r="K542" s="236"/>
      <c r="L542" s="241"/>
      <c r="M542" s="242"/>
      <c r="N542" s="243"/>
      <c r="O542" s="243"/>
      <c r="P542" s="243"/>
      <c r="Q542" s="243"/>
      <c r="R542" s="243"/>
      <c r="S542" s="243"/>
      <c r="T542" s="24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45" t="s">
        <v>169</v>
      </c>
      <c r="AU542" s="245" t="s">
        <v>80</v>
      </c>
      <c r="AV542" s="14" t="s">
        <v>80</v>
      </c>
      <c r="AW542" s="14" t="s">
        <v>171</v>
      </c>
      <c r="AX542" s="14" t="s">
        <v>70</v>
      </c>
      <c r="AY542" s="245" t="s">
        <v>158</v>
      </c>
    </row>
    <row r="543" s="14" customFormat="1">
      <c r="A543" s="14"/>
      <c r="B543" s="235"/>
      <c r="C543" s="236"/>
      <c r="D543" s="226" t="s">
        <v>169</v>
      </c>
      <c r="E543" s="237" t="s">
        <v>19</v>
      </c>
      <c r="F543" s="238" t="s">
        <v>1862</v>
      </c>
      <c r="G543" s="236"/>
      <c r="H543" s="239">
        <v>23.400000000000002</v>
      </c>
      <c r="I543" s="240"/>
      <c r="J543" s="236"/>
      <c r="K543" s="236"/>
      <c r="L543" s="241"/>
      <c r="M543" s="242"/>
      <c r="N543" s="243"/>
      <c r="O543" s="243"/>
      <c r="P543" s="243"/>
      <c r="Q543" s="243"/>
      <c r="R543" s="243"/>
      <c r="S543" s="243"/>
      <c r="T543" s="24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45" t="s">
        <v>169</v>
      </c>
      <c r="AU543" s="245" t="s">
        <v>80</v>
      </c>
      <c r="AV543" s="14" t="s">
        <v>80</v>
      </c>
      <c r="AW543" s="14" t="s">
        <v>171</v>
      </c>
      <c r="AX543" s="14" t="s">
        <v>70</v>
      </c>
      <c r="AY543" s="245" t="s">
        <v>158</v>
      </c>
    </row>
    <row r="544" s="14" customFormat="1">
      <c r="A544" s="14"/>
      <c r="B544" s="235"/>
      <c r="C544" s="236"/>
      <c r="D544" s="226" t="s">
        <v>169</v>
      </c>
      <c r="E544" s="237" t="s">
        <v>19</v>
      </c>
      <c r="F544" s="238" t="s">
        <v>1863</v>
      </c>
      <c r="G544" s="236"/>
      <c r="H544" s="239">
        <v>28.600000000000001</v>
      </c>
      <c r="I544" s="240"/>
      <c r="J544" s="236"/>
      <c r="K544" s="236"/>
      <c r="L544" s="241"/>
      <c r="M544" s="242"/>
      <c r="N544" s="243"/>
      <c r="O544" s="243"/>
      <c r="P544" s="243"/>
      <c r="Q544" s="243"/>
      <c r="R544" s="243"/>
      <c r="S544" s="243"/>
      <c r="T544" s="24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45" t="s">
        <v>169</v>
      </c>
      <c r="AU544" s="245" t="s">
        <v>80</v>
      </c>
      <c r="AV544" s="14" t="s">
        <v>80</v>
      </c>
      <c r="AW544" s="14" t="s">
        <v>171</v>
      </c>
      <c r="AX544" s="14" t="s">
        <v>70</v>
      </c>
      <c r="AY544" s="245" t="s">
        <v>158</v>
      </c>
    </row>
    <row r="545" s="2" customFormat="1" ht="14.4" customHeight="1">
      <c r="A545" s="40"/>
      <c r="B545" s="41"/>
      <c r="C545" s="246" t="s">
        <v>458</v>
      </c>
      <c r="D545" s="246" t="s">
        <v>400</v>
      </c>
      <c r="E545" s="247" t="s">
        <v>2039</v>
      </c>
      <c r="F545" s="248" t="s">
        <v>2040</v>
      </c>
      <c r="G545" s="249" t="s">
        <v>223</v>
      </c>
      <c r="H545" s="250">
        <v>234.35300000000001</v>
      </c>
      <c r="I545" s="251"/>
      <c r="J545" s="252">
        <f>ROUND(I545*H545,2)</f>
        <v>0</v>
      </c>
      <c r="K545" s="248" t="s">
        <v>164</v>
      </c>
      <c r="L545" s="253"/>
      <c r="M545" s="254" t="s">
        <v>19</v>
      </c>
      <c r="N545" s="255" t="s">
        <v>41</v>
      </c>
      <c r="O545" s="86"/>
      <c r="P545" s="215">
        <f>O545*H545</f>
        <v>0</v>
      </c>
      <c r="Q545" s="215">
        <v>0.00050000000000000001</v>
      </c>
      <c r="R545" s="215">
        <f>Q545*H545</f>
        <v>0.1171765</v>
      </c>
      <c r="S545" s="215">
        <v>0</v>
      </c>
      <c r="T545" s="216">
        <f>S545*H545</f>
        <v>0</v>
      </c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R545" s="217" t="s">
        <v>215</v>
      </c>
      <c r="AT545" s="217" t="s">
        <v>400</v>
      </c>
      <c r="AU545" s="217" t="s">
        <v>80</v>
      </c>
      <c r="AY545" s="19" t="s">
        <v>158</v>
      </c>
      <c r="BE545" s="218">
        <f>IF(N545="základní",J545,0)</f>
        <v>0</v>
      </c>
      <c r="BF545" s="218">
        <f>IF(N545="snížená",J545,0)</f>
        <v>0</v>
      </c>
      <c r="BG545" s="218">
        <f>IF(N545="zákl. přenesená",J545,0)</f>
        <v>0</v>
      </c>
      <c r="BH545" s="218">
        <f>IF(N545="sníž. přenesená",J545,0)</f>
        <v>0</v>
      </c>
      <c r="BI545" s="218">
        <f>IF(N545="nulová",J545,0)</f>
        <v>0</v>
      </c>
      <c r="BJ545" s="19" t="s">
        <v>78</v>
      </c>
      <c r="BK545" s="218">
        <f>ROUND(I545*H545,2)</f>
        <v>0</v>
      </c>
      <c r="BL545" s="19" t="s">
        <v>165</v>
      </c>
      <c r="BM545" s="217" t="s">
        <v>2041</v>
      </c>
    </row>
    <row r="546" s="14" customFormat="1">
      <c r="A546" s="14"/>
      <c r="B546" s="235"/>
      <c r="C546" s="236"/>
      <c r="D546" s="226" t="s">
        <v>169</v>
      </c>
      <c r="E546" s="236"/>
      <c r="F546" s="238" t="s">
        <v>2042</v>
      </c>
      <c r="G546" s="236"/>
      <c r="H546" s="239">
        <v>234.35300000000001</v>
      </c>
      <c r="I546" s="240"/>
      <c r="J546" s="236"/>
      <c r="K546" s="236"/>
      <c r="L546" s="241"/>
      <c r="M546" s="242"/>
      <c r="N546" s="243"/>
      <c r="O546" s="243"/>
      <c r="P546" s="243"/>
      <c r="Q546" s="243"/>
      <c r="R546" s="243"/>
      <c r="S546" s="243"/>
      <c r="T546" s="24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45" t="s">
        <v>169</v>
      </c>
      <c r="AU546" s="245" t="s">
        <v>80</v>
      </c>
      <c r="AV546" s="14" t="s">
        <v>80</v>
      </c>
      <c r="AW546" s="14" t="s">
        <v>4</v>
      </c>
      <c r="AX546" s="14" t="s">
        <v>78</v>
      </c>
      <c r="AY546" s="245" t="s">
        <v>158</v>
      </c>
    </row>
    <row r="547" s="12" customFormat="1" ht="22.8" customHeight="1">
      <c r="A547" s="12"/>
      <c r="B547" s="190"/>
      <c r="C547" s="191"/>
      <c r="D547" s="192" t="s">
        <v>69</v>
      </c>
      <c r="E547" s="204" t="s">
        <v>178</v>
      </c>
      <c r="F547" s="204" t="s">
        <v>457</v>
      </c>
      <c r="G547" s="191"/>
      <c r="H547" s="191"/>
      <c r="I547" s="194"/>
      <c r="J547" s="205">
        <f>BK547</f>
        <v>0</v>
      </c>
      <c r="K547" s="191"/>
      <c r="L547" s="196"/>
      <c r="M547" s="197"/>
      <c r="N547" s="198"/>
      <c r="O547" s="198"/>
      <c r="P547" s="199">
        <f>SUM(P548:P581)</f>
        <v>0</v>
      </c>
      <c r="Q547" s="198"/>
      <c r="R547" s="199">
        <f>SUM(R548:R581)</f>
        <v>0</v>
      </c>
      <c r="S547" s="198"/>
      <c r="T547" s="200">
        <f>SUM(T548:T581)</f>
        <v>0</v>
      </c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R547" s="201" t="s">
        <v>78</v>
      </c>
      <c r="AT547" s="202" t="s">
        <v>69</v>
      </c>
      <c r="AU547" s="202" t="s">
        <v>78</v>
      </c>
      <c r="AY547" s="201" t="s">
        <v>158</v>
      </c>
      <c r="BK547" s="203">
        <f>SUM(BK548:BK581)</f>
        <v>0</v>
      </c>
    </row>
    <row r="548" s="2" customFormat="1" ht="14.4" customHeight="1">
      <c r="A548" s="40"/>
      <c r="B548" s="41"/>
      <c r="C548" s="206" t="s">
        <v>472</v>
      </c>
      <c r="D548" s="206" t="s">
        <v>160</v>
      </c>
      <c r="E548" s="207" t="s">
        <v>459</v>
      </c>
      <c r="F548" s="208" t="s">
        <v>460</v>
      </c>
      <c r="G548" s="209" t="s">
        <v>181</v>
      </c>
      <c r="H548" s="210">
        <v>482.5</v>
      </c>
      <c r="I548" s="211"/>
      <c r="J548" s="212">
        <f>ROUND(I548*H548,2)</f>
        <v>0</v>
      </c>
      <c r="K548" s="208" t="s">
        <v>164</v>
      </c>
      <c r="L548" s="46"/>
      <c r="M548" s="213" t="s">
        <v>19</v>
      </c>
      <c r="N548" s="214" t="s">
        <v>41</v>
      </c>
      <c r="O548" s="86"/>
      <c r="P548" s="215">
        <f>O548*H548</f>
        <v>0</v>
      </c>
      <c r="Q548" s="215">
        <v>0</v>
      </c>
      <c r="R548" s="215">
        <f>Q548*H548</f>
        <v>0</v>
      </c>
      <c r="S548" s="215">
        <v>0</v>
      </c>
      <c r="T548" s="216">
        <f>S548*H548</f>
        <v>0</v>
      </c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R548" s="217" t="s">
        <v>165</v>
      </c>
      <c r="AT548" s="217" t="s">
        <v>160</v>
      </c>
      <c r="AU548" s="217" t="s">
        <v>80</v>
      </c>
      <c r="AY548" s="19" t="s">
        <v>158</v>
      </c>
      <c r="BE548" s="218">
        <f>IF(N548="základní",J548,0)</f>
        <v>0</v>
      </c>
      <c r="BF548" s="218">
        <f>IF(N548="snížená",J548,0)</f>
        <v>0</v>
      </c>
      <c r="BG548" s="218">
        <f>IF(N548="zákl. přenesená",J548,0)</f>
        <v>0</v>
      </c>
      <c r="BH548" s="218">
        <f>IF(N548="sníž. přenesená",J548,0)</f>
        <v>0</v>
      </c>
      <c r="BI548" s="218">
        <f>IF(N548="nulová",J548,0)</f>
        <v>0</v>
      </c>
      <c r="BJ548" s="19" t="s">
        <v>78</v>
      </c>
      <c r="BK548" s="218">
        <f>ROUND(I548*H548,2)</f>
        <v>0</v>
      </c>
      <c r="BL548" s="19" t="s">
        <v>165</v>
      </c>
      <c r="BM548" s="217" t="s">
        <v>2043</v>
      </c>
    </row>
    <row r="549" s="2" customFormat="1">
      <c r="A549" s="40"/>
      <c r="B549" s="41"/>
      <c r="C549" s="42"/>
      <c r="D549" s="219" t="s">
        <v>167</v>
      </c>
      <c r="E549" s="42"/>
      <c r="F549" s="220" t="s">
        <v>462</v>
      </c>
      <c r="G549" s="42"/>
      <c r="H549" s="42"/>
      <c r="I549" s="221"/>
      <c r="J549" s="42"/>
      <c r="K549" s="42"/>
      <c r="L549" s="46"/>
      <c r="M549" s="222"/>
      <c r="N549" s="223"/>
      <c r="O549" s="86"/>
      <c r="P549" s="86"/>
      <c r="Q549" s="86"/>
      <c r="R549" s="86"/>
      <c r="S549" s="86"/>
      <c r="T549" s="87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T549" s="19" t="s">
        <v>167</v>
      </c>
      <c r="AU549" s="19" t="s">
        <v>80</v>
      </c>
    </row>
    <row r="550" s="13" customFormat="1">
      <c r="A550" s="13"/>
      <c r="B550" s="224"/>
      <c r="C550" s="225"/>
      <c r="D550" s="226" t="s">
        <v>169</v>
      </c>
      <c r="E550" s="227" t="s">
        <v>19</v>
      </c>
      <c r="F550" s="228" t="s">
        <v>2044</v>
      </c>
      <c r="G550" s="225"/>
      <c r="H550" s="227" t="s">
        <v>19</v>
      </c>
      <c r="I550" s="229"/>
      <c r="J550" s="225"/>
      <c r="K550" s="225"/>
      <c r="L550" s="230"/>
      <c r="M550" s="231"/>
      <c r="N550" s="232"/>
      <c r="O550" s="232"/>
      <c r="P550" s="232"/>
      <c r="Q550" s="232"/>
      <c r="R550" s="232"/>
      <c r="S550" s="232"/>
      <c r="T550" s="23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34" t="s">
        <v>169</v>
      </c>
      <c r="AU550" s="234" t="s">
        <v>80</v>
      </c>
      <c r="AV550" s="13" t="s">
        <v>78</v>
      </c>
      <c r="AW550" s="13" t="s">
        <v>171</v>
      </c>
      <c r="AX550" s="13" t="s">
        <v>70</v>
      </c>
      <c r="AY550" s="234" t="s">
        <v>158</v>
      </c>
    </row>
    <row r="551" s="13" customFormat="1">
      <c r="A551" s="13"/>
      <c r="B551" s="224"/>
      <c r="C551" s="225"/>
      <c r="D551" s="226" t="s">
        <v>169</v>
      </c>
      <c r="E551" s="227" t="s">
        <v>19</v>
      </c>
      <c r="F551" s="228" t="s">
        <v>2045</v>
      </c>
      <c r="G551" s="225"/>
      <c r="H551" s="227" t="s">
        <v>19</v>
      </c>
      <c r="I551" s="229"/>
      <c r="J551" s="225"/>
      <c r="K551" s="225"/>
      <c r="L551" s="230"/>
      <c r="M551" s="231"/>
      <c r="N551" s="232"/>
      <c r="O551" s="232"/>
      <c r="P551" s="232"/>
      <c r="Q551" s="232"/>
      <c r="R551" s="232"/>
      <c r="S551" s="232"/>
      <c r="T551" s="23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34" t="s">
        <v>169</v>
      </c>
      <c r="AU551" s="234" t="s">
        <v>80</v>
      </c>
      <c r="AV551" s="13" t="s">
        <v>78</v>
      </c>
      <c r="AW551" s="13" t="s">
        <v>171</v>
      </c>
      <c r="AX551" s="13" t="s">
        <v>70</v>
      </c>
      <c r="AY551" s="234" t="s">
        <v>158</v>
      </c>
    </row>
    <row r="552" s="14" customFormat="1">
      <c r="A552" s="14"/>
      <c r="B552" s="235"/>
      <c r="C552" s="236"/>
      <c r="D552" s="226" t="s">
        <v>169</v>
      </c>
      <c r="E552" s="237" t="s">
        <v>19</v>
      </c>
      <c r="F552" s="238" t="s">
        <v>452</v>
      </c>
      <c r="G552" s="236"/>
      <c r="H552" s="239">
        <v>40</v>
      </c>
      <c r="I552" s="240"/>
      <c r="J552" s="236"/>
      <c r="K552" s="236"/>
      <c r="L552" s="241"/>
      <c r="M552" s="242"/>
      <c r="N552" s="243"/>
      <c r="O552" s="243"/>
      <c r="P552" s="243"/>
      <c r="Q552" s="243"/>
      <c r="R552" s="243"/>
      <c r="S552" s="243"/>
      <c r="T552" s="24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45" t="s">
        <v>169</v>
      </c>
      <c r="AU552" s="245" t="s">
        <v>80</v>
      </c>
      <c r="AV552" s="14" t="s">
        <v>80</v>
      </c>
      <c r="AW552" s="14" t="s">
        <v>171</v>
      </c>
      <c r="AX552" s="14" t="s">
        <v>70</v>
      </c>
      <c r="AY552" s="245" t="s">
        <v>158</v>
      </c>
    </row>
    <row r="553" s="13" customFormat="1">
      <c r="A553" s="13"/>
      <c r="B553" s="224"/>
      <c r="C553" s="225"/>
      <c r="D553" s="226" t="s">
        <v>169</v>
      </c>
      <c r="E553" s="227" t="s">
        <v>19</v>
      </c>
      <c r="F553" s="228" t="s">
        <v>2046</v>
      </c>
      <c r="G553" s="225"/>
      <c r="H553" s="227" t="s">
        <v>19</v>
      </c>
      <c r="I553" s="229"/>
      <c r="J553" s="225"/>
      <c r="K553" s="225"/>
      <c r="L553" s="230"/>
      <c r="M553" s="231"/>
      <c r="N553" s="232"/>
      <c r="O553" s="232"/>
      <c r="P553" s="232"/>
      <c r="Q553" s="232"/>
      <c r="R553" s="232"/>
      <c r="S553" s="232"/>
      <c r="T553" s="23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34" t="s">
        <v>169</v>
      </c>
      <c r="AU553" s="234" t="s">
        <v>80</v>
      </c>
      <c r="AV553" s="13" t="s">
        <v>78</v>
      </c>
      <c r="AW553" s="13" t="s">
        <v>171</v>
      </c>
      <c r="AX553" s="13" t="s">
        <v>70</v>
      </c>
      <c r="AY553" s="234" t="s">
        <v>158</v>
      </c>
    </row>
    <row r="554" s="14" customFormat="1">
      <c r="A554" s="14"/>
      <c r="B554" s="235"/>
      <c r="C554" s="236"/>
      <c r="D554" s="226" t="s">
        <v>169</v>
      </c>
      <c r="E554" s="237" t="s">
        <v>19</v>
      </c>
      <c r="F554" s="238" t="s">
        <v>378</v>
      </c>
      <c r="G554" s="236"/>
      <c r="H554" s="239">
        <v>29</v>
      </c>
      <c r="I554" s="240"/>
      <c r="J554" s="236"/>
      <c r="K554" s="236"/>
      <c r="L554" s="241"/>
      <c r="M554" s="242"/>
      <c r="N554" s="243"/>
      <c r="O554" s="243"/>
      <c r="P554" s="243"/>
      <c r="Q554" s="243"/>
      <c r="R554" s="243"/>
      <c r="S554" s="243"/>
      <c r="T554" s="24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45" t="s">
        <v>169</v>
      </c>
      <c r="AU554" s="245" t="s">
        <v>80</v>
      </c>
      <c r="AV554" s="14" t="s">
        <v>80</v>
      </c>
      <c r="AW554" s="14" t="s">
        <v>171</v>
      </c>
      <c r="AX554" s="14" t="s">
        <v>70</v>
      </c>
      <c r="AY554" s="245" t="s">
        <v>158</v>
      </c>
    </row>
    <row r="555" s="13" customFormat="1">
      <c r="A555" s="13"/>
      <c r="B555" s="224"/>
      <c r="C555" s="225"/>
      <c r="D555" s="226" t="s">
        <v>169</v>
      </c>
      <c r="E555" s="227" t="s">
        <v>19</v>
      </c>
      <c r="F555" s="228" t="s">
        <v>2047</v>
      </c>
      <c r="G555" s="225"/>
      <c r="H555" s="227" t="s">
        <v>19</v>
      </c>
      <c r="I555" s="229"/>
      <c r="J555" s="225"/>
      <c r="K555" s="225"/>
      <c r="L555" s="230"/>
      <c r="M555" s="231"/>
      <c r="N555" s="232"/>
      <c r="O555" s="232"/>
      <c r="P555" s="232"/>
      <c r="Q555" s="232"/>
      <c r="R555" s="232"/>
      <c r="S555" s="232"/>
      <c r="T555" s="23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34" t="s">
        <v>169</v>
      </c>
      <c r="AU555" s="234" t="s">
        <v>80</v>
      </c>
      <c r="AV555" s="13" t="s">
        <v>78</v>
      </c>
      <c r="AW555" s="13" t="s">
        <v>171</v>
      </c>
      <c r="AX555" s="13" t="s">
        <v>70</v>
      </c>
      <c r="AY555" s="234" t="s">
        <v>158</v>
      </c>
    </row>
    <row r="556" s="14" customFormat="1">
      <c r="A556" s="14"/>
      <c r="B556" s="235"/>
      <c r="C556" s="236"/>
      <c r="D556" s="226" t="s">
        <v>169</v>
      </c>
      <c r="E556" s="237" t="s">
        <v>19</v>
      </c>
      <c r="F556" s="238" t="s">
        <v>433</v>
      </c>
      <c r="G556" s="236"/>
      <c r="H556" s="239">
        <v>37</v>
      </c>
      <c r="I556" s="240"/>
      <c r="J556" s="236"/>
      <c r="K556" s="236"/>
      <c r="L556" s="241"/>
      <c r="M556" s="242"/>
      <c r="N556" s="243"/>
      <c r="O556" s="243"/>
      <c r="P556" s="243"/>
      <c r="Q556" s="243"/>
      <c r="R556" s="243"/>
      <c r="S556" s="243"/>
      <c r="T556" s="24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45" t="s">
        <v>169</v>
      </c>
      <c r="AU556" s="245" t="s">
        <v>80</v>
      </c>
      <c r="AV556" s="14" t="s">
        <v>80</v>
      </c>
      <c r="AW556" s="14" t="s">
        <v>171</v>
      </c>
      <c r="AX556" s="14" t="s">
        <v>70</v>
      </c>
      <c r="AY556" s="245" t="s">
        <v>158</v>
      </c>
    </row>
    <row r="557" s="13" customFormat="1">
      <c r="A557" s="13"/>
      <c r="B557" s="224"/>
      <c r="C557" s="225"/>
      <c r="D557" s="226" t="s">
        <v>169</v>
      </c>
      <c r="E557" s="227" t="s">
        <v>19</v>
      </c>
      <c r="F557" s="228" t="s">
        <v>2048</v>
      </c>
      <c r="G557" s="225"/>
      <c r="H557" s="227" t="s">
        <v>19</v>
      </c>
      <c r="I557" s="229"/>
      <c r="J557" s="225"/>
      <c r="K557" s="225"/>
      <c r="L557" s="230"/>
      <c r="M557" s="231"/>
      <c r="N557" s="232"/>
      <c r="O557" s="232"/>
      <c r="P557" s="232"/>
      <c r="Q557" s="232"/>
      <c r="R557" s="232"/>
      <c r="S557" s="232"/>
      <c r="T557" s="23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34" t="s">
        <v>169</v>
      </c>
      <c r="AU557" s="234" t="s">
        <v>80</v>
      </c>
      <c r="AV557" s="13" t="s">
        <v>78</v>
      </c>
      <c r="AW557" s="13" t="s">
        <v>171</v>
      </c>
      <c r="AX557" s="13" t="s">
        <v>70</v>
      </c>
      <c r="AY557" s="234" t="s">
        <v>158</v>
      </c>
    </row>
    <row r="558" s="14" customFormat="1">
      <c r="A558" s="14"/>
      <c r="B558" s="235"/>
      <c r="C558" s="236"/>
      <c r="D558" s="226" t="s">
        <v>169</v>
      </c>
      <c r="E558" s="237" t="s">
        <v>19</v>
      </c>
      <c r="F558" s="238" t="s">
        <v>1016</v>
      </c>
      <c r="G558" s="236"/>
      <c r="H558" s="239">
        <v>71</v>
      </c>
      <c r="I558" s="240"/>
      <c r="J558" s="236"/>
      <c r="K558" s="236"/>
      <c r="L558" s="241"/>
      <c r="M558" s="242"/>
      <c r="N558" s="243"/>
      <c r="O558" s="243"/>
      <c r="P558" s="243"/>
      <c r="Q558" s="243"/>
      <c r="R558" s="243"/>
      <c r="S558" s="243"/>
      <c r="T558" s="24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45" t="s">
        <v>169</v>
      </c>
      <c r="AU558" s="245" t="s">
        <v>80</v>
      </c>
      <c r="AV558" s="14" t="s">
        <v>80</v>
      </c>
      <c r="AW558" s="14" t="s">
        <v>171</v>
      </c>
      <c r="AX558" s="14" t="s">
        <v>70</v>
      </c>
      <c r="AY558" s="245" t="s">
        <v>158</v>
      </c>
    </row>
    <row r="559" s="13" customFormat="1">
      <c r="A559" s="13"/>
      <c r="B559" s="224"/>
      <c r="C559" s="225"/>
      <c r="D559" s="226" t="s">
        <v>169</v>
      </c>
      <c r="E559" s="227" t="s">
        <v>19</v>
      </c>
      <c r="F559" s="228" t="s">
        <v>2049</v>
      </c>
      <c r="G559" s="225"/>
      <c r="H559" s="227" t="s">
        <v>19</v>
      </c>
      <c r="I559" s="229"/>
      <c r="J559" s="225"/>
      <c r="K559" s="225"/>
      <c r="L559" s="230"/>
      <c r="M559" s="231"/>
      <c r="N559" s="232"/>
      <c r="O559" s="232"/>
      <c r="P559" s="232"/>
      <c r="Q559" s="232"/>
      <c r="R559" s="232"/>
      <c r="S559" s="232"/>
      <c r="T559" s="23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34" t="s">
        <v>169</v>
      </c>
      <c r="AU559" s="234" t="s">
        <v>80</v>
      </c>
      <c r="AV559" s="13" t="s">
        <v>78</v>
      </c>
      <c r="AW559" s="13" t="s">
        <v>171</v>
      </c>
      <c r="AX559" s="13" t="s">
        <v>70</v>
      </c>
      <c r="AY559" s="234" t="s">
        <v>158</v>
      </c>
    </row>
    <row r="560" s="14" customFormat="1">
      <c r="A560" s="14"/>
      <c r="B560" s="235"/>
      <c r="C560" s="236"/>
      <c r="D560" s="226" t="s">
        <v>169</v>
      </c>
      <c r="E560" s="237" t="s">
        <v>19</v>
      </c>
      <c r="F560" s="238" t="s">
        <v>257</v>
      </c>
      <c r="G560" s="236"/>
      <c r="H560" s="239">
        <v>13</v>
      </c>
      <c r="I560" s="240"/>
      <c r="J560" s="236"/>
      <c r="K560" s="236"/>
      <c r="L560" s="241"/>
      <c r="M560" s="242"/>
      <c r="N560" s="243"/>
      <c r="O560" s="243"/>
      <c r="P560" s="243"/>
      <c r="Q560" s="243"/>
      <c r="R560" s="243"/>
      <c r="S560" s="243"/>
      <c r="T560" s="24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45" t="s">
        <v>169</v>
      </c>
      <c r="AU560" s="245" t="s">
        <v>80</v>
      </c>
      <c r="AV560" s="14" t="s">
        <v>80</v>
      </c>
      <c r="AW560" s="14" t="s">
        <v>171</v>
      </c>
      <c r="AX560" s="14" t="s">
        <v>70</v>
      </c>
      <c r="AY560" s="245" t="s">
        <v>158</v>
      </c>
    </row>
    <row r="561" s="13" customFormat="1">
      <c r="A561" s="13"/>
      <c r="B561" s="224"/>
      <c r="C561" s="225"/>
      <c r="D561" s="226" t="s">
        <v>169</v>
      </c>
      <c r="E561" s="227" t="s">
        <v>19</v>
      </c>
      <c r="F561" s="228" t="s">
        <v>2050</v>
      </c>
      <c r="G561" s="225"/>
      <c r="H561" s="227" t="s">
        <v>19</v>
      </c>
      <c r="I561" s="229"/>
      <c r="J561" s="225"/>
      <c r="K561" s="225"/>
      <c r="L561" s="230"/>
      <c r="M561" s="231"/>
      <c r="N561" s="232"/>
      <c r="O561" s="232"/>
      <c r="P561" s="232"/>
      <c r="Q561" s="232"/>
      <c r="R561" s="232"/>
      <c r="S561" s="232"/>
      <c r="T561" s="23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34" t="s">
        <v>169</v>
      </c>
      <c r="AU561" s="234" t="s">
        <v>80</v>
      </c>
      <c r="AV561" s="13" t="s">
        <v>78</v>
      </c>
      <c r="AW561" s="13" t="s">
        <v>171</v>
      </c>
      <c r="AX561" s="13" t="s">
        <v>70</v>
      </c>
      <c r="AY561" s="234" t="s">
        <v>158</v>
      </c>
    </row>
    <row r="562" s="14" customFormat="1">
      <c r="A562" s="14"/>
      <c r="B562" s="235"/>
      <c r="C562" s="236"/>
      <c r="D562" s="226" t="s">
        <v>169</v>
      </c>
      <c r="E562" s="237" t="s">
        <v>19</v>
      </c>
      <c r="F562" s="238" t="s">
        <v>378</v>
      </c>
      <c r="G562" s="236"/>
      <c r="H562" s="239">
        <v>29</v>
      </c>
      <c r="I562" s="240"/>
      <c r="J562" s="236"/>
      <c r="K562" s="236"/>
      <c r="L562" s="241"/>
      <c r="M562" s="242"/>
      <c r="N562" s="243"/>
      <c r="O562" s="243"/>
      <c r="P562" s="243"/>
      <c r="Q562" s="243"/>
      <c r="R562" s="243"/>
      <c r="S562" s="243"/>
      <c r="T562" s="24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45" t="s">
        <v>169</v>
      </c>
      <c r="AU562" s="245" t="s">
        <v>80</v>
      </c>
      <c r="AV562" s="14" t="s">
        <v>80</v>
      </c>
      <c r="AW562" s="14" t="s">
        <v>171</v>
      </c>
      <c r="AX562" s="14" t="s">
        <v>70</v>
      </c>
      <c r="AY562" s="245" t="s">
        <v>158</v>
      </c>
    </row>
    <row r="563" s="13" customFormat="1">
      <c r="A563" s="13"/>
      <c r="B563" s="224"/>
      <c r="C563" s="225"/>
      <c r="D563" s="226" t="s">
        <v>169</v>
      </c>
      <c r="E563" s="227" t="s">
        <v>19</v>
      </c>
      <c r="F563" s="228" t="s">
        <v>2051</v>
      </c>
      <c r="G563" s="225"/>
      <c r="H563" s="227" t="s">
        <v>19</v>
      </c>
      <c r="I563" s="229"/>
      <c r="J563" s="225"/>
      <c r="K563" s="225"/>
      <c r="L563" s="230"/>
      <c r="M563" s="231"/>
      <c r="N563" s="232"/>
      <c r="O563" s="232"/>
      <c r="P563" s="232"/>
      <c r="Q563" s="232"/>
      <c r="R563" s="232"/>
      <c r="S563" s="232"/>
      <c r="T563" s="23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34" t="s">
        <v>169</v>
      </c>
      <c r="AU563" s="234" t="s">
        <v>80</v>
      </c>
      <c r="AV563" s="13" t="s">
        <v>78</v>
      </c>
      <c r="AW563" s="13" t="s">
        <v>171</v>
      </c>
      <c r="AX563" s="13" t="s">
        <v>70</v>
      </c>
      <c r="AY563" s="234" t="s">
        <v>158</v>
      </c>
    </row>
    <row r="564" s="14" customFormat="1">
      <c r="A564" s="14"/>
      <c r="B564" s="235"/>
      <c r="C564" s="236"/>
      <c r="D564" s="226" t="s">
        <v>169</v>
      </c>
      <c r="E564" s="237" t="s">
        <v>19</v>
      </c>
      <c r="F564" s="238" t="s">
        <v>279</v>
      </c>
      <c r="G564" s="236"/>
      <c r="H564" s="239">
        <v>15</v>
      </c>
      <c r="I564" s="240"/>
      <c r="J564" s="236"/>
      <c r="K564" s="236"/>
      <c r="L564" s="241"/>
      <c r="M564" s="242"/>
      <c r="N564" s="243"/>
      <c r="O564" s="243"/>
      <c r="P564" s="243"/>
      <c r="Q564" s="243"/>
      <c r="R564" s="243"/>
      <c r="S564" s="243"/>
      <c r="T564" s="24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45" t="s">
        <v>169</v>
      </c>
      <c r="AU564" s="245" t="s">
        <v>80</v>
      </c>
      <c r="AV564" s="14" t="s">
        <v>80</v>
      </c>
      <c r="AW564" s="14" t="s">
        <v>171</v>
      </c>
      <c r="AX564" s="14" t="s">
        <v>70</v>
      </c>
      <c r="AY564" s="245" t="s">
        <v>158</v>
      </c>
    </row>
    <row r="565" s="13" customFormat="1">
      <c r="A565" s="13"/>
      <c r="B565" s="224"/>
      <c r="C565" s="225"/>
      <c r="D565" s="226" t="s">
        <v>169</v>
      </c>
      <c r="E565" s="227" t="s">
        <v>19</v>
      </c>
      <c r="F565" s="228" t="s">
        <v>2052</v>
      </c>
      <c r="G565" s="225"/>
      <c r="H565" s="227" t="s">
        <v>19</v>
      </c>
      <c r="I565" s="229"/>
      <c r="J565" s="225"/>
      <c r="K565" s="225"/>
      <c r="L565" s="230"/>
      <c r="M565" s="231"/>
      <c r="N565" s="232"/>
      <c r="O565" s="232"/>
      <c r="P565" s="232"/>
      <c r="Q565" s="232"/>
      <c r="R565" s="232"/>
      <c r="S565" s="232"/>
      <c r="T565" s="23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34" t="s">
        <v>169</v>
      </c>
      <c r="AU565" s="234" t="s">
        <v>80</v>
      </c>
      <c r="AV565" s="13" t="s">
        <v>78</v>
      </c>
      <c r="AW565" s="13" t="s">
        <v>171</v>
      </c>
      <c r="AX565" s="13" t="s">
        <v>70</v>
      </c>
      <c r="AY565" s="234" t="s">
        <v>158</v>
      </c>
    </row>
    <row r="566" s="14" customFormat="1">
      <c r="A566" s="14"/>
      <c r="B566" s="235"/>
      <c r="C566" s="236"/>
      <c r="D566" s="226" t="s">
        <v>169</v>
      </c>
      <c r="E566" s="237" t="s">
        <v>19</v>
      </c>
      <c r="F566" s="238" t="s">
        <v>524</v>
      </c>
      <c r="G566" s="236"/>
      <c r="H566" s="239">
        <v>50</v>
      </c>
      <c r="I566" s="240"/>
      <c r="J566" s="236"/>
      <c r="K566" s="236"/>
      <c r="L566" s="241"/>
      <c r="M566" s="242"/>
      <c r="N566" s="243"/>
      <c r="O566" s="243"/>
      <c r="P566" s="243"/>
      <c r="Q566" s="243"/>
      <c r="R566" s="243"/>
      <c r="S566" s="243"/>
      <c r="T566" s="24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45" t="s">
        <v>169</v>
      </c>
      <c r="AU566" s="245" t="s">
        <v>80</v>
      </c>
      <c r="AV566" s="14" t="s">
        <v>80</v>
      </c>
      <c r="AW566" s="14" t="s">
        <v>171</v>
      </c>
      <c r="AX566" s="14" t="s">
        <v>70</v>
      </c>
      <c r="AY566" s="245" t="s">
        <v>158</v>
      </c>
    </row>
    <row r="567" s="13" customFormat="1">
      <c r="A567" s="13"/>
      <c r="B567" s="224"/>
      <c r="C567" s="225"/>
      <c r="D567" s="226" t="s">
        <v>169</v>
      </c>
      <c r="E567" s="227" t="s">
        <v>19</v>
      </c>
      <c r="F567" s="228" t="s">
        <v>2053</v>
      </c>
      <c r="G567" s="225"/>
      <c r="H567" s="227" t="s">
        <v>19</v>
      </c>
      <c r="I567" s="229"/>
      <c r="J567" s="225"/>
      <c r="K567" s="225"/>
      <c r="L567" s="230"/>
      <c r="M567" s="231"/>
      <c r="N567" s="232"/>
      <c r="O567" s="232"/>
      <c r="P567" s="232"/>
      <c r="Q567" s="232"/>
      <c r="R567" s="232"/>
      <c r="S567" s="232"/>
      <c r="T567" s="23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34" t="s">
        <v>169</v>
      </c>
      <c r="AU567" s="234" t="s">
        <v>80</v>
      </c>
      <c r="AV567" s="13" t="s">
        <v>78</v>
      </c>
      <c r="AW567" s="13" t="s">
        <v>171</v>
      </c>
      <c r="AX567" s="13" t="s">
        <v>70</v>
      </c>
      <c r="AY567" s="234" t="s">
        <v>158</v>
      </c>
    </row>
    <row r="568" s="14" customFormat="1">
      <c r="A568" s="14"/>
      <c r="B568" s="235"/>
      <c r="C568" s="236"/>
      <c r="D568" s="226" t="s">
        <v>169</v>
      </c>
      <c r="E568" s="237" t="s">
        <v>19</v>
      </c>
      <c r="F568" s="238" t="s">
        <v>209</v>
      </c>
      <c r="G568" s="236"/>
      <c r="H568" s="239">
        <v>7</v>
      </c>
      <c r="I568" s="240"/>
      <c r="J568" s="236"/>
      <c r="K568" s="236"/>
      <c r="L568" s="241"/>
      <c r="M568" s="242"/>
      <c r="N568" s="243"/>
      <c r="O568" s="243"/>
      <c r="P568" s="243"/>
      <c r="Q568" s="243"/>
      <c r="R568" s="243"/>
      <c r="S568" s="243"/>
      <c r="T568" s="24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45" t="s">
        <v>169</v>
      </c>
      <c r="AU568" s="245" t="s">
        <v>80</v>
      </c>
      <c r="AV568" s="14" t="s">
        <v>80</v>
      </c>
      <c r="AW568" s="14" t="s">
        <v>171</v>
      </c>
      <c r="AX568" s="14" t="s">
        <v>70</v>
      </c>
      <c r="AY568" s="245" t="s">
        <v>158</v>
      </c>
    </row>
    <row r="569" s="13" customFormat="1">
      <c r="A569" s="13"/>
      <c r="B569" s="224"/>
      <c r="C569" s="225"/>
      <c r="D569" s="226" t="s">
        <v>169</v>
      </c>
      <c r="E569" s="227" t="s">
        <v>19</v>
      </c>
      <c r="F569" s="228" t="s">
        <v>2054</v>
      </c>
      <c r="G569" s="225"/>
      <c r="H569" s="227" t="s">
        <v>19</v>
      </c>
      <c r="I569" s="229"/>
      <c r="J569" s="225"/>
      <c r="K569" s="225"/>
      <c r="L569" s="230"/>
      <c r="M569" s="231"/>
      <c r="N569" s="232"/>
      <c r="O569" s="232"/>
      <c r="P569" s="232"/>
      <c r="Q569" s="232"/>
      <c r="R569" s="232"/>
      <c r="S569" s="232"/>
      <c r="T569" s="23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34" t="s">
        <v>169</v>
      </c>
      <c r="AU569" s="234" t="s">
        <v>80</v>
      </c>
      <c r="AV569" s="13" t="s">
        <v>78</v>
      </c>
      <c r="AW569" s="13" t="s">
        <v>171</v>
      </c>
      <c r="AX569" s="13" t="s">
        <v>70</v>
      </c>
      <c r="AY569" s="234" t="s">
        <v>158</v>
      </c>
    </row>
    <row r="570" s="14" customFormat="1">
      <c r="A570" s="14"/>
      <c r="B570" s="235"/>
      <c r="C570" s="236"/>
      <c r="D570" s="226" t="s">
        <v>169</v>
      </c>
      <c r="E570" s="237" t="s">
        <v>19</v>
      </c>
      <c r="F570" s="238" t="s">
        <v>2055</v>
      </c>
      <c r="G570" s="236"/>
      <c r="H570" s="239">
        <v>56.5</v>
      </c>
      <c r="I570" s="240"/>
      <c r="J570" s="236"/>
      <c r="K570" s="236"/>
      <c r="L570" s="241"/>
      <c r="M570" s="242"/>
      <c r="N570" s="243"/>
      <c r="O570" s="243"/>
      <c r="P570" s="243"/>
      <c r="Q570" s="243"/>
      <c r="R570" s="243"/>
      <c r="S570" s="243"/>
      <c r="T570" s="24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45" t="s">
        <v>169</v>
      </c>
      <c r="AU570" s="245" t="s">
        <v>80</v>
      </c>
      <c r="AV570" s="14" t="s">
        <v>80</v>
      </c>
      <c r="AW570" s="14" t="s">
        <v>171</v>
      </c>
      <c r="AX570" s="14" t="s">
        <v>70</v>
      </c>
      <c r="AY570" s="245" t="s">
        <v>158</v>
      </c>
    </row>
    <row r="571" s="13" customFormat="1">
      <c r="A571" s="13"/>
      <c r="B571" s="224"/>
      <c r="C571" s="225"/>
      <c r="D571" s="226" t="s">
        <v>169</v>
      </c>
      <c r="E571" s="227" t="s">
        <v>19</v>
      </c>
      <c r="F571" s="228" t="s">
        <v>2056</v>
      </c>
      <c r="G571" s="225"/>
      <c r="H571" s="227" t="s">
        <v>19</v>
      </c>
      <c r="I571" s="229"/>
      <c r="J571" s="225"/>
      <c r="K571" s="225"/>
      <c r="L571" s="230"/>
      <c r="M571" s="231"/>
      <c r="N571" s="232"/>
      <c r="O571" s="232"/>
      <c r="P571" s="232"/>
      <c r="Q571" s="232"/>
      <c r="R571" s="232"/>
      <c r="S571" s="232"/>
      <c r="T571" s="23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34" t="s">
        <v>169</v>
      </c>
      <c r="AU571" s="234" t="s">
        <v>80</v>
      </c>
      <c r="AV571" s="13" t="s">
        <v>78</v>
      </c>
      <c r="AW571" s="13" t="s">
        <v>171</v>
      </c>
      <c r="AX571" s="13" t="s">
        <v>70</v>
      </c>
      <c r="AY571" s="234" t="s">
        <v>158</v>
      </c>
    </row>
    <row r="572" s="14" customFormat="1">
      <c r="A572" s="14"/>
      <c r="B572" s="235"/>
      <c r="C572" s="236"/>
      <c r="D572" s="226" t="s">
        <v>169</v>
      </c>
      <c r="E572" s="237" t="s">
        <v>19</v>
      </c>
      <c r="F572" s="238" t="s">
        <v>299</v>
      </c>
      <c r="G572" s="236"/>
      <c r="H572" s="239">
        <v>18</v>
      </c>
      <c r="I572" s="240"/>
      <c r="J572" s="236"/>
      <c r="K572" s="236"/>
      <c r="L572" s="241"/>
      <c r="M572" s="242"/>
      <c r="N572" s="243"/>
      <c r="O572" s="243"/>
      <c r="P572" s="243"/>
      <c r="Q572" s="243"/>
      <c r="R572" s="243"/>
      <c r="S572" s="243"/>
      <c r="T572" s="24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45" t="s">
        <v>169</v>
      </c>
      <c r="AU572" s="245" t="s">
        <v>80</v>
      </c>
      <c r="AV572" s="14" t="s">
        <v>80</v>
      </c>
      <c r="AW572" s="14" t="s">
        <v>171</v>
      </c>
      <c r="AX572" s="14" t="s">
        <v>70</v>
      </c>
      <c r="AY572" s="245" t="s">
        <v>158</v>
      </c>
    </row>
    <row r="573" s="13" customFormat="1">
      <c r="A573" s="13"/>
      <c r="B573" s="224"/>
      <c r="C573" s="225"/>
      <c r="D573" s="226" t="s">
        <v>169</v>
      </c>
      <c r="E573" s="227" t="s">
        <v>19</v>
      </c>
      <c r="F573" s="228" t="s">
        <v>2057</v>
      </c>
      <c r="G573" s="225"/>
      <c r="H573" s="227" t="s">
        <v>19</v>
      </c>
      <c r="I573" s="229"/>
      <c r="J573" s="225"/>
      <c r="K573" s="225"/>
      <c r="L573" s="230"/>
      <c r="M573" s="231"/>
      <c r="N573" s="232"/>
      <c r="O573" s="232"/>
      <c r="P573" s="232"/>
      <c r="Q573" s="232"/>
      <c r="R573" s="232"/>
      <c r="S573" s="232"/>
      <c r="T573" s="23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34" t="s">
        <v>169</v>
      </c>
      <c r="AU573" s="234" t="s">
        <v>80</v>
      </c>
      <c r="AV573" s="13" t="s">
        <v>78</v>
      </c>
      <c r="AW573" s="13" t="s">
        <v>171</v>
      </c>
      <c r="AX573" s="13" t="s">
        <v>70</v>
      </c>
      <c r="AY573" s="234" t="s">
        <v>158</v>
      </c>
    </row>
    <row r="574" s="14" customFormat="1">
      <c r="A574" s="14"/>
      <c r="B574" s="235"/>
      <c r="C574" s="236"/>
      <c r="D574" s="226" t="s">
        <v>169</v>
      </c>
      <c r="E574" s="237" t="s">
        <v>19</v>
      </c>
      <c r="F574" s="238" t="s">
        <v>458</v>
      </c>
      <c r="G574" s="236"/>
      <c r="H574" s="239">
        <v>41</v>
      </c>
      <c r="I574" s="240"/>
      <c r="J574" s="236"/>
      <c r="K574" s="236"/>
      <c r="L574" s="241"/>
      <c r="M574" s="242"/>
      <c r="N574" s="243"/>
      <c r="O574" s="243"/>
      <c r="P574" s="243"/>
      <c r="Q574" s="243"/>
      <c r="R574" s="243"/>
      <c r="S574" s="243"/>
      <c r="T574" s="24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45" t="s">
        <v>169</v>
      </c>
      <c r="AU574" s="245" t="s">
        <v>80</v>
      </c>
      <c r="AV574" s="14" t="s">
        <v>80</v>
      </c>
      <c r="AW574" s="14" t="s">
        <v>171</v>
      </c>
      <c r="AX574" s="14" t="s">
        <v>70</v>
      </c>
      <c r="AY574" s="245" t="s">
        <v>158</v>
      </c>
    </row>
    <row r="575" s="13" customFormat="1">
      <c r="A575" s="13"/>
      <c r="B575" s="224"/>
      <c r="C575" s="225"/>
      <c r="D575" s="226" t="s">
        <v>169</v>
      </c>
      <c r="E575" s="227" t="s">
        <v>19</v>
      </c>
      <c r="F575" s="228" t="s">
        <v>2058</v>
      </c>
      <c r="G575" s="225"/>
      <c r="H575" s="227" t="s">
        <v>19</v>
      </c>
      <c r="I575" s="229"/>
      <c r="J575" s="225"/>
      <c r="K575" s="225"/>
      <c r="L575" s="230"/>
      <c r="M575" s="231"/>
      <c r="N575" s="232"/>
      <c r="O575" s="232"/>
      <c r="P575" s="232"/>
      <c r="Q575" s="232"/>
      <c r="R575" s="232"/>
      <c r="S575" s="232"/>
      <c r="T575" s="23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34" t="s">
        <v>169</v>
      </c>
      <c r="AU575" s="234" t="s">
        <v>80</v>
      </c>
      <c r="AV575" s="13" t="s">
        <v>78</v>
      </c>
      <c r="AW575" s="13" t="s">
        <v>171</v>
      </c>
      <c r="AX575" s="13" t="s">
        <v>70</v>
      </c>
      <c r="AY575" s="234" t="s">
        <v>158</v>
      </c>
    </row>
    <row r="576" s="14" customFormat="1">
      <c r="A576" s="14"/>
      <c r="B576" s="235"/>
      <c r="C576" s="236"/>
      <c r="D576" s="226" t="s">
        <v>169</v>
      </c>
      <c r="E576" s="237" t="s">
        <v>19</v>
      </c>
      <c r="F576" s="238" t="s">
        <v>299</v>
      </c>
      <c r="G576" s="236"/>
      <c r="H576" s="239">
        <v>18</v>
      </c>
      <c r="I576" s="240"/>
      <c r="J576" s="236"/>
      <c r="K576" s="236"/>
      <c r="L576" s="241"/>
      <c r="M576" s="242"/>
      <c r="N576" s="243"/>
      <c r="O576" s="243"/>
      <c r="P576" s="243"/>
      <c r="Q576" s="243"/>
      <c r="R576" s="243"/>
      <c r="S576" s="243"/>
      <c r="T576" s="24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45" t="s">
        <v>169</v>
      </c>
      <c r="AU576" s="245" t="s">
        <v>80</v>
      </c>
      <c r="AV576" s="14" t="s">
        <v>80</v>
      </c>
      <c r="AW576" s="14" t="s">
        <v>171</v>
      </c>
      <c r="AX576" s="14" t="s">
        <v>70</v>
      </c>
      <c r="AY576" s="245" t="s">
        <v>158</v>
      </c>
    </row>
    <row r="577" s="13" customFormat="1">
      <c r="A577" s="13"/>
      <c r="B577" s="224"/>
      <c r="C577" s="225"/>
      <c r="D577" s="226" t="s">
        <v>169</v>
      </c>
      <c r="E577" s="227" t="s">
        <v>19</v>
      </c>
      <c r="F577" s="228" t="s">
        <v>2059</v>
      </c>
      <c r="G577" s="225"/>
      <c r="H577" s="227" t="s">
        <v>19</v>
      </c>
      <c r="I577" s="229"/>
      <c r="J577" s="225"/>
      <c r="K577" s="225"/>
      <c r="L577" s="230"/>
      <c r="M577" s="231"/>
      <c r="N577" s="232"/>
      <c r="O577" s="232"/>
      <c r="P577" s="232"/>
      <c r="Q577" s="232"/>
      <c r="R577" s="232"/>
      <c r="S577" s="232"/>
      <c r="T577" s="23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34" t="s">
        <v>169</v>
      </c>
      <c r="AU577" s="234" t="s">
        <v>80</v>
      </c>
      <c r="AV577" s="13" t="s">
        <v>78</v>
      </c>
      <c r="AW577" s="13" t="s">
        <v>171</v>
      </c>
      <c r="AX577" s="13" t="s">
        <v>70</v>
      </c>
      <c r="AY577" s="234" t="s">
        <v>158</v>
      </c>
    </row>
    <row r="578" s="14" customFormat="1">
      <c r="A578" s="14"/>
      <c r="B578" s="235"/>
      <c r="C578" s="236"/>
      <c r="D578" s="226" t="s">
        <v>169</v>
      </c>
      <c r="E578" s="237" t="s">
        <v>19</v>
      </c>
      <c r="F578" s="238" t="s">
        <v>378</v>
      </c>
      <c r="G578" s="236"/>
      <c r="H578" s="239">
        <v>29</v>
      </c>
      <c r="I578" s="240"/>
      <c r="J578" s="236"/>
      <c r="K578" s="236"/>
      <c r="L578" s="241"/>
      <c r="M578" s="242"/>
      <c r="N578" s="243"/>
      <c r="O578" s="243"/>
      <c r="P578" s="243"/>
      <c r="Q578" s="243"/>
      <c r="R578" s="243"/>
      <c r="S578" s="243"/>
      <c r="T578" s="24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45" t="s">
        <v>169</v>
      </c>
      <c r="AU578" s="245" t="s">
        <v>80</v>
      </c>
      <c r="AV578" s="14" t="s">
        <v>80</v>
      </c>
      <c r="AW578" s="14" t="s">
        <v>171</v>
      </c>
      <c r="AX578" s="14" t="s">
        <v>70</v>
      </c>
      <c r="AY578" s="245" t="s">
        <v>158</v>
      </c>
    </row>
    <row r="579" s="13" customFormat="1">
      <c r="A579" s="13"/>
      <c r="B579" s="224"/>
      <c r="C579" s="225"/>
      <c r="D579" s="226" t="s">
        <v>169</v>
      </c>
      <c r="E579" s="227" t="s">
        <v>19</v>
      </c>
      <c r="F579" s="228" t="s">
        <v>2060</v>
      </c>
      <c r="G579" s="225"/>
      <c r="H579" s="227" t="s">
        <v>19</v>
      </c>
      <c r="I579" s="229"/>
      <c r="J579" s="225"/>
      <c r="K579" s="225"/>
      <c r="L579" s="230"/>
      <c r="M579" s="231"/>
      <c r="N579" s="232"/>
      <c r="O579" s="232"/>
      <c r="P579" s="232"/>
      <c r="Q579" s="232"/>
      <c r="R579" s="232"/>
      <c r="S579" s="232"/>
      <c r="T579" s="23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34" t="s">
        <v>169</v>
      </c>
      <c r="AU579" s="234" t="s">
        <v>80</v>
      </c>
      <c r="AV579" s="13" t="s">
        <v>78</v>
      </c>
      <c r="AW579" s="13" t="s">
        <v>171</v>
      </c>
      <c r="AX579" s="13" t="s">
        <v>70</v>
      </c>
      <c r="AY579" s="234" t="s">
        <v>158</v>
      </c>
    </row>
    <row r="580" s="14" customFormat="1">
      <c r="A580" s="14"/>
      <c r="B580" s="235"/>
      <c r="C580" s="236"/>
      <c r="D580" s="226" t="s">
        <v>169</v>
      </c>
      <c r="E580" s="237" t="s">
        <v>19</v>
      </c>
      <c r="F580" s="238" t="s">
        <v>378</v>
      </c>
      <c r="G580" s="236"/>
      <c r="H580" s="239">
        <v>29</v>
      </c>
      <c r="I580" s="240"/>
      <c r="J580" s="236"/>
      <c r="K580" s="236"/>
      <c r="L580" s="241"/>
      <c r="M580" s="242"/>
      <c r="N580" s="243"/>
      <c r="O580" s="243"/>
      <c r="P580" s="243"/>
      <c r="Q580" s="243"/>
      <c r="R580" s="243"/>
      <c r="S580" s="243"/>
      <c r="T580" s="24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45" t="s">
        <v>169</v>
      </c>
      <c r="AU580" s="245" t="s">
        <v>80</v>
      </c>
      <c r="AV580" s="14" t="s">
        <v>80</v>
      </c>
      <c r="AW580" s="14" t="s">
        <v>171</v>
      </c>
      <c r="AX580" s="14" t="s">
        <v>70</v>
      </c>
      <c r="AY580" s="245" t="s">
        <v>158</v>
      </c>
    </row>
    <row r="581" s="15" customFormat="1">
      <c r="A581" s="15"/>
      <c r="B581" s="256"/>
      <c r="C581" s="257"/>
      <c r="D581" s="226" t="s">
        <v>169</v>
      </c>
      <c r="E581" s="258" t="s">
        <v>19</v>
      </c>
      <c r="F581" s="259" t="s">
        <v>470</v>
      </c>
      <c r="G581" s="257"/>
      <c r="H581" s="260">
        <v>482.5</v>
      </c>
      <c r="I581" s="261"/>
      <c r="J581" s="257"/>
      <c r="K581" s="257"/>
      <c r="L581" s="262"/>
      <c r="M581" s="263"/>
      <c r="N581" s="264"/>
      <c r="O581" s="264"/>
      <c r="P581" s="264"/>
      <c r="Q581" s="264"/>
      <c r="R581" s="264"/>
      <c r="S581" s="264"/>
      <c r="T581" s="265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T581" s="266" t="s">
        <v>169</v>
      </c>
      <c r="AU581" s="266" t="s">
        <v>80</v>
      </c>
      <c r="AV581" s="15" t="s">
        <v>165</v>
      </c>
      <c r="AW581" s="15" t="s">
        <v>171</v>
      </c>
      <c r="AX581" s="15" t="s">
        <v>78</v>
      </c>
      <c r="AY581" s="266" t="s">
        <v>158</v>
      </c>
    </row>
    <row r="582" s="12" customFormat="1" ht="22.8" customHeight="1">
      <c r="A582" s="12"/>
      <c r="B582" s="190"/>
      <c r="C582" s="191"/>
      <c r="D582" s="192" t="s">
        <v>69</v>
      </c>
      <c r="E582" s="204" t="s">
        <v>165</v>
      </c>
      <c r="F582" s="204" t="s">
        <v>471</v>
      </c>
      <c r="G582" s="191"/>
      <c r="H582" s="191"/>
      <c r="I582" s="194"/>
      <c r="J582" s="205">
        <f>BK582</f>
        <v>0</v>
      </c>
      <c r="K582" s="191"/>
      <c r="L582" s="196"/>
      <c r="M582" s="197"/>
      <c r="N582" s="198"/>
      <c r="O582" s="198"/>
      <c r="P582" s="199">
        <f>SUM(P583:P600)</f>
        <v>0</v>
      </c>
      <c r="Q582" s="198"/>
      <c r="R582" s="199">
        <f>SUM(R583:R600)</f>
        <v>0</v>
      </c>
      <c r="S582" s="198"/>
      <c r="T582" s="200">
        <f>SUM(T583:T600)</f>
        <v>0</v>
      </c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R582" s="201" t="s">
        <v>78</v>
      </c>
      <c r="AT582" s="202" t="s">
        <v>69</v>
      </c>
      <c r="AU582" s="202" t="s">
        <v>78</v>
      </c>
      <c r="AY582" s="201" t="s">
        <v>158</v>
      </c>
      <c r="BK582" s="203">
        <f>SUM(BK583:BK600)</f>
        <v>0</v>
      </c>
    </row>
    <row r="583" s="2" customFormat="1" ht="14.4" customHeight="1">
      <c r="A583" s="40"/>
      <c r="B583" s="41"/>
      <c r="C583" s="206" t="s">
        <v>483</v>
      </c>
      <c r="D583" s="206" t="s">
        <v>160</v>
      </c>
      <c r="E583" s="207" t="s">
        <v>473</v>
      </c>
      <c r="F583" s="208" t="s">
        <v>474</v>
      </c>
      <c r="G583" s="209" t="s">
        <v>234</v>
      </c>
      <c r="H583" s="210">
        <v>136.65600000000001</v>
      </c>
      <c r="I583" s="211"/>
      <c r="J583" s="212">
        <f>ROUND(I583*H583,2)</f>
        <v>0</v>
      </c>
      <c r="K583" s="208" t="s">
        <v>164</v>
      </c>
      <c r="L583" s="46"/>
      <c r="M583" s="213" t="s">
        <v>19</v>
      </c>
      <c r="N583" s="214" t="s">
        <v>41</v>
      </c>
      <c r="O583" s="86"/>
      <c r="P583" s="215">
        <f>O583*H583</f>
        <v>0</v>
      </c>
      <c r="Q583" s="215">
        <v>0</v>
      </c>
      <c r="R583" s="215">
        <f>Q583*H583</f>
        <v>0</v>
      </c>
      <c r="S583" s="215">
        <v>0</v>
      </c>
      <c r="T583" s="216">
        <f>S583*H583</f>
        <v>0</v>
      </c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R583" s="217" t="s">
        <v>165</v>
      </c>
      <c r="AT583" s="217" t="s">
        <v>160</v>
      </c>
      <c r="AU583" s="217" t="s">
        <v>80</v>
      </c>
      <c r="AY583" s="19" t="s">
        <v>158</v>
      </c>
      <c r="BE583" s="218">
        <f>IF(N583="základní",J583,0)</f>
        <v>0</v>
      </c>
      <c r="BF583" s="218">
        <f>IF(N583="snížená",J583,0)</f>
        <v>0</v>
      </c>
      <c r="BG583" s="218">
        <f>IF(N583="zákl. přenesená",J583,0)</f>
        <v>0</v>
      </c>
      <c r="BH583" s="218">
        <f>IF(N583="sníž. přenesená",J583,0)</f>
        <v>0</v>
      </c>
      <c r="BI583" s="218">
        <f>IF(N583="nulová",J583,0)</f>
        <v>0</v>
      </c>
      <c r="BJ583" s="19" t="s">
        <v>78</v>
      </c>
      <c r="BK583" s="218">
        <f>ROUND(I583*H583,2)</f>
        <v>0</v>
      </c>
      <c r="BL583" s="19" t="s">
        <v>165</v>
      </c>
      <c r="BM583" s="217" t="s">
        <v>2061</v>
      </c>
    </row>
    <row r="584" s="2" customFormat="1">
      <c r="A584" s="40"/>
      <c r="B584" s="41"/>
      <c r="C584" s="42"/>
      <c r="D584" s="219" t="s">
        <v>167</v>
      </c>
      <c r="E584" s="42"/>
      <c r="F584" s="220" t="s">
        <v>476</v>
      </c>
      <c r="G584" s="42"/>
      <c r="H584" s="42"/>
      <c r="I584" s="221"/>
      <c r="J584" s="42"/>
      <c r="K584" s="42"/>
      <c r="L584" s="46"/>
      <c r="M584" s="222"/>
      <c r="N584" s="223"/>
      <c r="O584" s="86"/>
      <c r="P584" s="86"/>
      <c r="Q584" s="86"/>
      <c r="R584" s="86"/>
      <c r="S584" s="86"/>
      <c r="T584" s="87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T584" s="19" t="s">
        <v>167</v>
      </c>
      <c r="AU584" s="19" t="s">
        <v>80</v>
      </c>
    </row>
    <row r="585" s="13" customFormat="1">
      <c r="A585" s="13"/>
      <c r="B585" s="224"/>
      <c r="C585" s="225"/>
      <c r="D585" s="226" t="s">
        <v>169</v>
      </c>
      <c r="E585" s="227" t="s">
        <v>19</v>
      </c>
      <c r="F585" s="228" t="s">
        <v>477</v>
      </c>
      <c r="G585" s="225"/>
      <c r="H585" s="227" t="s">
        <v>19</v>
      </c>
      <c r="I585" s="229"/>
      <c r="J585" s="225"/>
      <c r="K585" s="225"/>
      <c r="L585" s="230"/>
      <c r="M585" s="231"/>
      <c r="N585" s="232"/>
      <c r="O585" s="232"/>
      <c r="P585" s="232"/>
      <c r="Q585" s="232"/>
      <c r="R585" s="232"/>
      <c r="S585" s="232"/>
      <c r="T585" s="23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34" t="s">
        <v>169</v>
      </c>
      <c r="AU585" s="234" t="s">
        <v>80</v>
      </c>
      <c r="AV585" s="13" t="s">
        <v>78</v>
      </c>
      <c r="AW585" s="13" t="s">
        <v>171</v>
      </c>
      <c r="AX585" s="13" t="s">
        <v>70</v>
      </c>
      <c r="AY585" s="234" t="s">
        <v>158</v>
      </c>
    </row>
    <row r="586" s="14" customFormat="1">
      <c r="A586" s="14"/>
      <c r="B586" s="235"/>
      <c r="C586" s="236"/>
      <c r="D586" s="226" t="s">
        <v>169</v>
      </c>
      <c r="E586" s="237" t="s">
        <v>19</v>
      </c>
      <c r="F586" s="238" t="s">
        <v>2062</v>
      </c>
      <c r="G586" s="236"/>
      <c r="H586" s="239">
        <v>11.4336</v>
      </c>
      <c r="I586" s="240"/>
      <c r="J586" s="236"/>
      <c r="K586" s="236"/>
      <c r="L586" s="241"/>
      <c r="M586" s="242"/>
      <c r="N586" s="243"/>
      <c r="O586" s="243"/>
      <c r="P586" s="243"/>
      <c r="Q586" s="243"/>
      <c r="R586" s="243"/>
      <c r="S586" s="243"/>
      <c r="T586" s="24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45" t="s">
        <v>169</v>
      </c>
      <c r="AU586" s="245" t="s">
        <v>80</v>
      </c>
      <c r="AV586" s="14" t="s">
        <v>80</v>
      </c>
      <c r="AW586" s="14" t="s">
        <v>171</v>
      </c>
      <c r="AX586" s="14" t="s">
        <v>70</v>
      </c>
      <c r="AY586" s="245" t="s">
        <v>158</v>
      </c>
    </row>
    <row r="587" s="14" customFormat="1">
      <c r="A587" s="14"/>
      <c r="B587" s="235"/>
      <c r="C587" s="236"/>
      <c r="D587" s="226" t="s">
        <v>169</v>
      </c>
      <c r="E587" s="237" t="s">
        <v>19</v>
      </c>
      <c r="F587" s="238" t="s">
        <v>2063</v>
      </c>
      <c r="G587" s="236"/>
      <c r="H587" s="239">
        <v>8.1503999999999994</v>
      </c>
      <c r="I587" s="240"/>
      <c r="J587" s="236"/>
      <c r="K587" s="236"/>
      <c r="L587" s="241"/>
      <c r="M587" s="242"/>
      <c r="N587" s="243"/>
      <c r="O587" s="243"/>
      <c r="P587" s="243"/>
      <c r="Q587" s="243"/>
      <c r="R587" s="243"/>
      <c r="S587" s="243"/>
      <c r="T587" s="24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45" t="s">
        <v>169</v>
      </c>
      <c r="AU587" s="245" t="s">
        <v>80</v>
      </c>
      <c r="AV587" s="14" t="s">
        <v>80</v>
      </c>
      <c r="AW587" s="14" t="s">
        <v>171</v>
      </c>
      <c r="AX587" s="14" t="s">
        <v>70</v>
      </c>
      <c r="AY587" s="245" t="s">
        <v>158</v>
      </c>
    </row>
    <row r="588" s="14" customFormat="1">
      <c r="A588" s="14"/>
      <c r="B588" s="235"/>
      <c r="C588" s="236"/>
      <c r="D588" s="226" t="s">
        <v>169</v>
      </c>
      <c r="E588" s="237" t="s">
        <v>19</v>
      </c>
      <c r="F588" s="238" t="s">
        <v>2064</v>
      </c>
      <c r="G588" s="236"/>
      <c r="H588" s="239">
        <v>10.655999999999999</v>
      </c>
      <c r="I588" s="240"/>
      <c r="J588" s="236"/>
      <c r="K588" s="236"/>
      <c r="L588" s="241"/>
      <c r="M588" s="242"/>
      <c r="N588" s="243"/>
      <c r="O588" s="243"/>
      <c r="P588" s="243"/>
      <c r="Q588" s="243"/>
      <c r="R588" s="243"/>
      <c r="S588" s="243"/>
      <c r="T588" s="24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45" t="s">
        <v>169</v>
      </c>
      <c r="AU588" s="245" t="s">
        <v>80</v>
      </c>
      <c r="AV588" s="14" t="s">
        <v>80</v>
      </c>
      <c r="AW588" s="14" t="s">
        <v>171</v>
      </c>
      <c r="AX588" s="14" t="s">
        <v>70</v>
      </c>
      <c r="AY588" s="245" t="s">
        <v>158</v>
      </c>
    </row>
    <row r="589" s="14" customFormat="1">
      <c r="A589" s="14"/>
      <c r="B589" s="235"/>
      <c r="C589" s="236"/>
      <c r="D589" s="226" t="s">
        <v>169</v>
      </c>
      <c r="E589" s="237" t="s">
        <v>19</v>
      </c>
      <c r="F589" s="238" t="s">
        <v>2065</v>
      </c>
      <c r="G589" s="236"/>
      <c r="H589" s="239">
        <v>20.16</v>
      </c>
      <c r="I589" s="240"/>
      <c r="J589" s="236"/>
      <c r="K589" s="236"/>
      <c r="L589" s="241"/>
      <c r="M589" s="242"/>
      <c r="N589" s="243"/>
      <c r="O589" s="243"/>
      <c r="P589" s="243"/>
      <c r="Q589" s="243"/>
      <c r="R589" s="243"/>
      <c r="S589" s="243"/>
      <c r="T589" s="24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45" t="s">
        <v>169</v>
      </c>
      <c r="AU589" s="245" t="s">
        <v>80</v>
      </c>
      <c r="AV589" s="14" t="s">
        <v>80</v>
      </c>
      <c r="AW589" s="14" t="s">
        <v>171</v>
      </c>
      <c r="AX589" s="14" t="s">
        <v>70</v>
      </c>
      <c r="AY589" s="245" t="s">
        <v>158</v>
      </c>
    </row>
    <row r="590" s="14" customFormat="1">
      <c r="A590" s="14"/>
      <c r="B590" s="235"/>
      <c r="C590" s="236"/>
      <c r="D590" s="226" t="s">
        <v>169</v>
      </c>
      <c r="E590" s="237" t="s">
        <v>19</v>
      </c>
      <c r="F590" s="238" t="s">
        <v>2066</v>
      </c>
      <c r="G590" s="236"/>
      <c r="H590" s="239">
        <v>3.5999999999999996</v>
      </c>
      <c r="I590" s="240"/>
      <c r="J590" s="236"/>
      <c r="K590" s="236"/>
      <c r="L590" s="241"/>
      <c r="M590" s="242"/>
      <c r="N590" s="243"/>
      <c r="O590" s="243"/>
      <c r="P590" s="243"/>
      <c r="Q590" s="243"/>
      <c r="R590" s="243"/>
      <c r="S590" s="243"/>
      <c r="T590" s="24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45" t="s">
        <v>169</v>
      </c>
      <c r="AU590" s="245" t="s">
        <v>80</v>
      </c>
      <c r="AV590" s="14" t="s">
        <v>80</v>
      </c>
      <c r="AW590" s="14" t="s">
        <v>171</v>
      </c>
      <c r="AX590" s="14" t="s">
        <v>70</v>
      </c>
      <c r="AY590" s="245" t="s">
        <v>158</v>
      </c>
    </row>
    <row r="591" s="14" customFormat="1">
      <c r="A591" s="14"/>
      <c r="B591" s="235"/>
      <c r="C591" s="236"/>
      <c r="D591" s="226" t="s">
        <v>169</v>
      </c>
      <c r="E591" s="237" t="s">
        <v>19</v>
      </c>
      <c r="F591" s="238" t="s">
        <v>2067</v>
      </c>
      <c r="G591" s="236"/>
      <c r="H591" s="239">
        <v>8.3519999999999985</v>
      </c>
      <c r="I591" s="240"/>
      <c r="J591" s="236"/>
      <c r="K591" s="236"/>
      <c r="L591" s="241"/>
      <c r="M591" s="242"/>
      <c r="N591" s="243"/>
      <c r="O591" s="243"/>
      <c r="P591" s="243"/>
      <c r="Q591" s="243"/>
      <c r="R591" s="243"/>
      <c r="S591" s="243"/>
      <c r="T591" s="24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45" t="s">
        <v>169</v>
      </c>
      <c r="AU591" s="245" t="s">
        <v>80</v>
      </c>
      <c r="AV591" s="14" t="s">
        <v>80</v>
      </c>
      <c r="AW591" s="14" t="s">
        <v>171</v>
      </c>
      <c r="AX591" s="14" t="s">
        <v>70</v>
      </c>
      <c r="AY591" s="245" t="s">
        <v>158</v>
      </c>
    </row>
    <row r="592" s="14" customFormat="1">
      <c r="A592" s="14"/>
      <c r="B592" s="235"/>
      <c r="C592" s="236"/>
      <c r="D592" s="226" t="s">
        <v>169</v>
      </c>
      <c r="E592" s="237" t="s">
        <v>19</v>
      </c>
      <c r="F592" s="238" t="s">
        <v>2068</v>
      </c>
      <c r="G592" s="236"/>
      <c r="H592" s="239">
        <v>4.2911999999999999</v>
      </c>
      <c r="I592" s="240"/>
      <c r="J592" s="236"/>
      <c r="K592" s="236"/>
      <c r="L592" s="241"/>
      <c r="M592" s="242"/>
      <c r="N592" s="243"/>
      <c r="O592" s="243"/>
      <c r="P592" s="243"/>
      <c r="Q592" s="243"/>
      <c r="R592" s="243"/>
      <c r="S592" s="243"/>
      <c r="T592" s="24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45" t="s">
        <v>169</v>
      </c>
      <c r="AU592" s="245" t="s">
        <v>80</v>
      </c>
      <c r="AV592" s="14" t="s">
        <v>80</v>
      </c>
      <c r="AW592" s="14" t="s">
        <v>171</v>
      </c>
      <c r="AX592" s="14" t="s">
        <v>70</v>
      </c>
      <c r="AY592" s="245" t="s">
        <v>158</v>
      </c>
    </row>
    <row r="593" s="14" customFormat="1">
      <c r="A593" s="14"/>
      <c r="B593" s="235"/>
      <c r="C593" s="236"/>
      <c r="D593" s="226" t="s">
        <v>169</v>
      </c>
      <c r="E593" s="237" t="s">
        <v>19</v>
      </c>
      <c r="F593" s="238" t="s">
        <v>2069</v>
      </c>
      <c r="G593" s="236"/>
      <c r="H593" s="239">
        <v>14.140800000000001</v>
      </c>
      <c r="I593" s="240"/>
      <c r="J593" s="236"/>
      <c r="K593" s="236"/>
      <c r="L593" s="241"/>
      <c r="M593" s="242"/>
      <c r="N593" s="243"/>
      <c r="O593" s="243"/>
      <c r="P593" s="243"/>
      <c r="Q593" s="243"/>
      <c r="R593" s="243"/>
      <c r="S593" s="243"/>
      <c r="T593" s="24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45" t="s">
        <v>169</v>
      </c>
      <c r="AU593" s="245" t="s">
        <v>80</v>
      </c>
      <c r="AV593" s="14" t="s">
        <v>80</v>
      </c>
      <c r="AW593" s="14" t="s">
        <v>171</v>
      </c>
      <c r="AX593" s="14" t="s">
        <v>70</v>
      </c>
      <c r="AY593" s="245" t="s">
        <v>158</v>
      </c>
    </row>
    <row r="594" s="14" customFormat="1">
      <c r="A594" s="14"/>
      <c r="B594" s="235"/>
      <c r="C594" s="236"/>
      <c r="D594" s="226" t="s">
        <v>169</v>
      </c>
      <c r="E594" s="237" t="s">
        <v>19</v>
      </c>
      <c r="F594" s="238" t="s">
        <v>2070</v>
      </c>
      <c r="G594" s="236"/>
      <c r="H594" s="239">
        <v>1.9007999999999996</v>
      </c>
      <c r="I594" s="240"/>
      <c r="J594" s="236"/>
      <c r="K594" s="236"/>
      <c r="L594" s="241"/>
      <c r="M594" s="242"/>
      <c r="N594" s="243"/>
      <c r="O594" s="243"/>
      <c r="P594" s="243"/>
      <c r="Q594" s="243"/>
      <c r="R594" s="243"/>
      <c r="S594" s="243"/>
      <c r="T594" s="24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45" t="s">
        <v>169</v>
      </c>
      <c r="AU594" s="245" t="s">
        <v>80</v>
      </c>
      <c r="AV594" s="14" t="s">
        <v>80</v>
      </c>
      <c r="AW594" s="14" t="s">
        <v>171</v>
      </c>
      <c r="AX594" s="14" t="s">
        <v>70</v>
      </c>
      <c r="AY594" s="245" t="s">
        <v>158</v>
      </c>
    </row>
    <row r="595" s="14" customFormat="1">
      <c r="A595" s="14"/>
      <c r="B595" s="235"/>
      <c r="C595" s="236"/>
      <c r="D595" s="226" t="s">
        <v>169</v>
      </c>
      <c r="E595" s="237" t="s">
        <v>19</v>
      </c>
      <c r="F595" s="238" t="s">
        <v>2071</v>
      </c>
      <c r="G595" s="236"/>
      <c r="H595" s="239">
        <v>16.185599999999997</v>
      </c>
      <c r="I595" s="240"/>
      <c r="J595" s="236"/>
      <c r="K595" s="236"/>
      <c r="L595" s="241"/>
      <c r="M595" s="242"/>
      <c r="N595" s="243"/>
      <c r="O595" s="243"/>
      <c r="P595" s="243"/>
      <c r="Q595" s="243"/>
      <c r="R595" s="243"/>
      <c r="S595" s="243"/>
      <c r="T595" s="24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45" t="s">
        <v>169</v>
      </c>
      <c r="AU595" s="245" t="s">
        <v>80</v>
      </c>
      <c r="AV595" s="14" t="s">
        <v>80</v>
      </c>
      <c r="AW595" s="14" t="s">
        <v>171</v>
      </c>
      <c r="AX595" s="14" t="s">
        <v>70</v>
      </c>
      <c r="AY595" s="245" t="s">
        <v>158</v>
      </c>
    </row>
    <row r="596" s="14" customFormat="1">
      <c r="A596" s="14"/>
      <c r="B596" s="235"/>
      <c r="C596" s="236"/>
      <c r="D596" s="226" t="s">
        <v>169</v>
      </c>
      <c r="E596" s="237" t="s">
        <v>19</v>
      </c>
      <c r="F596" s="238" t="s">
        <v>2072</v>
      </c>
      <c r="G596" s="236"/>
      <c r="H596" s="239">
        <v>5.097599999999999</v>
      </c>
      <c r="I596" s="240"/>
      <c r="J596" s="236"/>
      <c r="K596" s="236"/>
      <c r="L596" s="241"/>
      <c r="M596" s="242"/>
      <c r="N596" s="243"/>
      <c r="O596" s="243"/>
      <c r="P596" s="243"/>
      <c r="Q596" s="243"/>
      <c r="R596" s="243"/>
      <c r="S596" s="243"/>
      <c r="T596" s="24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45" t="s">
        <v>169</v>
      </c>
      <c r="AU596" s="245" t="s">
        <v>80</v>
      </c>
      <c r="AV596" s="14" t="s">
        <v>80</v>
      </c>
      <c r="AW596" s="14" t="s">
        <v>171</v>
      </c>
      <c r="AX596" s="14" t="s">
        <v>70</v>
      </c>
      <c r="AY596" s="245" t="s">
        <v>158</v>
      </c>
    </row>
    <row r="597" s="14" customFormat="1">
      <c r="A597" s="14"/>
      <c r="B597" s="235"/>
      <c r="C597" s="236"/>
      <c r="D597" s="226" t="s">
        <v>169</v>
      </c>
      <c r="E597" s="237" t="s">
        <v>19</v>
      </c>
      <c r="F597" s="238" t="s">
        <v>2073</v>
      </c>
      <c r="G597" s="236"/>
      <c r="H597" s="239">
        <v>11.664</v>
      </c>
      <c r="I597" s="240"/>
      <c r="J597" s="236"/>
      <c r="K597" s="236"/>
      <c r="L597" s="241"/>
      <c r="M597" s="242"/>
      <c r="N597" s="243"/>
      <c r="O597" s="243"/>
      <c r="P597" s="243"/>
      <c r="Q597" s="243"/>
      <c r="R597" s="243"/>
      <c r="S597" s="243"/>
      <c r="T597" s="24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45" t="s">
        <v>169</v>
      </c>
      <c r="AU597" s="245" t="s">
        <v>80</v>
      </c>
      <c r="AV597" s="14" t="s">
        <v>80</v>
      </c>
      <c r="AW597" s="14" t="s">
        <v>171</v>
      </c>
      <c r="AX597" s="14" t="s">
        <v>70</v>
      </c>
      <c r="AY597" s="245" t="s">
        <v>158</v>
      </c>
    </row>
    <row r="598" s="14" customFormat="1">
      <c r="A598" s="14"/>
      <c r="B598" s="235"/>
      <c r="C598" s="236"/>
      <c r="D598" s="226" t="s">
        <v>169</v>
      </c>
      <c r="E598" s="237" t="s">
        <v>19</v>
      </c>
      <c r="F598" s="238" t="s">
        <v>2074</v>
      </c>
      <c r="G598" s="236"/>
      <c r="H598" s="239">
        <v>5.1839999999999993</v>
      </c>
      <c r="I598" s="240"/>
      <c r="J598" s="236"/>
      <c r="K598" s="236"/>
      <c r="L598" s="241"/>
      <c r="M598" s="242"/>
      <c r="N598" s="243"/>
      <c r="O598" s="243"/>
      <c r="P598" s="243"/>
      <c r="Q598" s="243"/>
      <c r="R598" s="243"/>
      <c r="S598" s="243"/>
      <c r="T598" s="24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45" t="s">
        <v>169</v>
      </c>
      <c r="AU598" s="245" t="s">
        <v>80</v>
      </c>
      <c r="AV598" s="14" t="s">
        <v>80</v>
      </c>
      <c r="AW598" s="14" t="s">
        <v>171</v>
      </c>
      <c r="AX598" s="14" t="s">
        <v>70</v>
      </c>
      <c r="AY598" s="245" t="s">
        <v>158</v>
      </c>
    </row>
    <row r="599" s="14" customFormat="1">
      <c r="A599" s="14"/>
      <c r="B599" s="235"/>
      <c r="C599" s="236"/>
      <c r="D599" s="226" t="s">
        <v>169</v>
      </c>
      <c r="E599" s="237" t="s">
        <v>19</v>
      </c>
      <c r="F599" s="238" t="s">
        <v>2075</v>
      </c>
      <c r="G599" s="236"/>
      <c r="H599" s="239">
        <v>8.2079999999999984</v>
      </c>
      <c r="I599" s="240"/>
      <c r="J599" s="236"/>
      <c r="K599" s="236"/>
      <c r="L599" s="241"/>
      <c r="M599" s="242"/>
      <c r="N599" s="243"/>
      <c r="O599" s="243"/>
      <c r="P599" s="243"/>
      <c r="Q599" s="243"/>
      <c r="R599" s="243"/>
      <c r="S599" s="243"/>
      <c r="T599" s="24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45" t="s">
        <v>169</v>
      </c>
      <c r="AU599" s="245" t="s">
        <v>80</v>
      </c>
      <c r="AV599" s="14" t="s">
        <v>80</v>
      </c>
      <c r="AW599" s="14" t="s">
        <v>171</v>
      </c>
      <c r="AX599" s="14" t="s">
        <v>70</v>
      </c>
      <c r="AY599" s="245" t="s">
        <v>158</v>
      </c>
    </row>
    <row r="600" s="14" customFormat="1">
      <c r="A600" s="14"/>
      <c r="B600" s="235"/>
      <c r="C600" s="236"/>
      <c r="D600" s="226" t="s">
        <v>169</v>
      </c>
      <c r="E600" s="237" t="s">
        <v>19</v>
      </c>
      <c r="F600" s="238" t="s">
        <v>2076</v>
      </c>
      <c r="G600" s="236"/>
      <c r="H600" s="239">
        <v>7.6319999999999988</v>
      </c>
      <c r="I600" s="240"/>
      <c r="J600" s="236"/>
      <c r="K600" s="236"/>
      <c r="L600" s="241"/>
      <c r="M600" s="242"/>
      <c r="N600" s="243"/>
      <c r="O600" s="243"/>
      <c r="P600" s="243"/>
      <c r="Q600" s="243"/>
      <c r="R600" s="243"/>
      <c r="S600" s="243"/>
      <c r="T600" s="24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45" t="s">
        <v>169</v>
      </c>
      <c r="AU600" s="245" t="s">
        <v>80</v>
      </c>
      <c r="AV600" s="14" t="s">
        <v>80</v>
      </c>
      <c r="AW600" s="14" t="s">
        <v>171</v>
      </c>
      <c r="AX600" s="14" t="s">
        <v>70</v>
      </c>
      <c r="AY600" s="245" t="s">
        <v>158</v>
      </c>
    </row>
    <row r="601" s="12" customFormat="1" ht="22.8" customHeight="1">
      <c r="A601" s="12"/>
      <c r="B601" s="190"/>
      <c r="C601" s="191"/>
      <c r="D601" s="192" t="s">
        <v>69</v>
      </c>
      <c r="E601" s="204" t="s">
        <v>197</v>
      </c>
      <c r="F601" s="204" t="s">
        <v>482</v>
      </c>
      <c r="G601" s="191"/>
      <c r="H601" s="191"/>
      <c r="I601" s="194"/>
      <c r="J601" s="205">
        <f>BK601</f>
        <v>0</v>
      </c>
      <c r="K601" s="191"/>
      <c r="L601" s="196"/>
      <c r="M601" s="197"/>
      <c r="N601" s="198"/>
      <c r="O601" s="198"/>
      <c r="P601" s="199">
        <f>SUM(P602:P621)</f>
        <v>0</v>
      </c>
      <c r="Q601" s="198"/>
      <c r="R601" s="199">
        <f>SUM(R602:R621)</f>
        <v>39.316199999999995</v>
      </c>
      <c r="S601" s="198"/>
      <c r="T601" s="200">
        <f>SUM(T602:T621)</f>
        <v>0</v>
      </c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R601" s="201" t="s">
        <v>78</v>
      </c>
      <c r="AT601" s="202" t="s">
        <v>69</v>
      </c>
      <c r="AU601" s="202" t="s">
        <v>78</v>
      </c>
      <c r="AY601" s="201" t="s">
        <v>158</v>
      </c>
      <c r="BK601" s="203">
        <f>SUM(BK602:BK621)</f>
        <v>0</v>
      </c>
    </row>
    <row r="602" s="2" customFormat="1" ht="22.2" customHeight="1">
      <c r="A602" s="40"/>
      <c r="B602" s="41"/>
      <c r="C602" s="206" t="s">
        <v>492</v>
      </c>
      <c r="D602" s="206" t="s">
        <v>160</v>
      </c>
      <c r="E602" s="207" t="s">
        <v>484</v>
      </c>
      <c r="F602" s="208" t="s">
        <v>485</v>
      </c>
      <c r="G602" s="209" t="s">
        <v>223</v>
      </c>
      <c r="H602" s="210">
        <v>113.95999999999999</v>
      </c>
      <c r="I602" s="211"/>
      <c r="J602" s="212">
        <f>ROUND(I602*H602,2)</f>
        <v>0</v>
      </c>
      <c r="K602" s="208" t="s">
        <v>164</v>
      </c>
      <c r="L602" s="46"/>
      <c r="M602" s="213" t="s">
        <v>19</v>
      </c>
      <c r="N602" s="214" t="s">
        <v>41</v>
      </c>
      <c r="O602" s="86"/>
      <c r="P602" s="215">
        <f>O602*H602</f>
        <v>0</v>
      </c>
      <c r="Q602" s="215">
        <v>0.34499999999999997</v>
      </c>
      <c r="R602" s="215">
        <f>Q602*H602</f>
        <v>39.316199999999995</v>
      </c>
      <c r="S602" s="215">
        <v>0</v>
      </c>
      <c r="T602" s="216">
        <f>S602*H602</f>
        <v>0</v>
      </c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R602" s="217" t="s">
        <v>165</v>
      </c>
      <c r="AT602" s="217" t="s">
        <v>160</v>
      </c>
      <c r="AU602" s="217" t="s">
        <v>80</v>
      </c>
      <c r="AY602" s="19" t="s">
        <v>158</v>
      </c>
      <c r="BE602" s="218">
        <f>IF(N602="základní",J602,0)</f>
        <v>0</v>
      </c>
      <c r="BF602" s="218">
        <f>IF(N602="snížená",J602,0)</f>
        <v>0</v>
      </c>
      <c r="BG602" s="218">
        <f>IF(N602="zákl. přenesená",J602,0)</f>
        <v>0</v>
      </c>
      <c r="BH602" s="218">
        <f>IF(N602="sníž. přenesená",J602,0)</f>
        <v>0</v>
      </c>
      <c r="BI602" s="218">
        <f>IF(N602="nulová",J602,0)</f>
        <v>0</v>
      </c>
      <c r="BJ602" s="19" t="s">
        <v>78</v>
      </c>
      <c r="BK602" s="218">
        <f>ROUND(I602*H602,2)</f>
        <v>0</v>
      </c>
      <c r="BL602" s="19" t="s">
        <v>165</v>
      </c>
      <c r="BM602" s="217" t="s">
        <v>2077</v>
      </c>
    </row>
    <row r="603" s="2" customFormat="1">
      <c r="A603" s="40"/>
      <c r="B603" s="41"/>
      <c r="C603" s="42"/>
      <c r="D603" s="219" t="s">
        <v>167</v>
      </c>
      <c r="E603" s="42"/>
      <c r="F603" s="220" t="s">
        <v>487</v>
      </c>
      <c r="G603" s="42"/>
      <c r="H603" s="42"/>
      <c r="I603" s="221"/>
      <c r="J603" s="42"/>
      <c r="K603" s="42"/>
      <c r="L603" s="46"/>
      <c r="M603" s="222"/>
      <c r="N603" s="223"/>
      <c r="O603" s="86"/>
      <c r="P603" s="86"/>
      <c r="Q603" s="86"/>
      <c r="R603" s="86"/>
      <c r="S603" s="86"/>
      <c r="T603" s="87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T603" s="19" t="s">
        <v>167</v>
      </c>
      <c r="AU603" s="19" t="s">
        <v>80</v>
      </c>
    </row>
    <row r="604" s="13" customFormat="1">
      <c r="A604" s="13"/>
      <c r="B604" s="224"/>
      <c r="C604" s="225"/>
      <c r="D604" s="226" t="s">
        <v>169</v>
      </c>
      <c r="E604" s="227" t="s">
        <v>19</v>
      </c>
      <c r="F604" s="228" t="s">
        <v>488</v>
      </c>
      <c r="G604" s="225"/>
      <c r="H604" s="227" t="s">
        <v>19</v>
      </c>
      <c r="I604" s="229"/>
      <c r="J604" s="225"/>
      <c r="K604" s="225"/>
      <c r="L604" s="230"/>
      <c r="M604" s="231"/>
      <c r="N604" s="232"/>
      <c r="O604" s="232"/>
      <c r="P604" s="232"/>
      <c r="Q604" s="232"/>
      <c r="R604" s="232"/>
      <c r="S604" s="232"/>
      <c r="T604" s="23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34" t="s">
        <v>169</v>
      </c>
      <c r="AU604" s="234" t="s">
        <v>80</v>
      </c>
      <c r="AV604" s="13" t="s">
        <v>78</v>
      </c>
      <c r="AW604" s="13" t="s">
        <v>171</v>
      </c>
      <c r="AX604" s="13" t="s">
        <v>70</v>
      </c>
      <c r="AY604" s="234" t="s">
        <v>158</v>
      </c>
    </row>
    <row r="605" s="14" customFormat="1">
      <c r="A605" s="14"/>
      <c r="B605" s="235"/>
      <c r="C605" s="236"/>
      <c r="D605" s="226" t="s">
        <v>169</v>
      </c>
      <c r="E605" s="237" t="s">
        <v>19</v>
      </c>
      <c r="F605" s="238" t="s">
        <v>2078</v>
      </c>
      <c r="G605" s="236"/>
      <c r="H605" s="239">
        <v>34.859999999999992</v>
      </c>
      <c r="I605" s="240"/>
      <c r="J605" s="236"/>
      <c r="K605" s="236"/>
      <c r="L605" s="241"/>
      <c r="M605" s="242"/>
      <c r="N605" s="243"/>
      <c r="O605" s="243"/>
      <c r="P605" s="243"/>
      <c r="Q605" s="243"/>
      <c r="R605" s="243"/>
      <c r="S605" s="243"/>
      <c r="T605" s="24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45" t="s">
        <v>169</v>
      </c>
      <c r="AU605" s="245" t="s">
        <v>80</v>
      </c>
      <c r="AV605" s="14" t="s">
        <v>80</v>
      </c>
      <c r="AW605" s="14" t="s">
        <v>171</v>
      </c>
      <c r="AX605" s="14" t="s">
        <v>70</v>
      </c>
      <c r="AY605" s="245" t="s">
        <v>158</v>
      </c>
    </row>
    <row r="606" s="14" customFormat="1">
      <c r="A606" s="14"/>
      <c r="B606" s="235"/>
      <c r="C606" s="236"/>
      <c r="D606" s="226" t="s">
        <v>169</v>
      </c>
      <c r="E606" s="237" t="s">
        <v>19</v>
      </c>
      <c r="F606" s="238" t="s">
        <v>2079</v>
      </c>
      <c r="G606" s="236"/>
      <c r="H606" s="239">
        <v>22.120000000000001</v>
      </c>
      <c r="I606" s="240"/>
      <c r="J606" s="236"/>
      <c r="K606" s="236"/>
      <c r="L606" s="241"/>
      <c r="M606" s="242"/>
      <c r="N606" s="243"/>
      <c r="O606" s="243"/>
      <c r="P606" s="243"/>
      <c r="Q606" s="243"/>
      <c r="R606" s="243"/>
      <c r="S606" s="243"/>
      <c r="T606" s="24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45" t="s">
        <v>169</v>
      </c>
      <c r="AU606" s="245" t="s">
        <v>80</v>
      </c>
      <c r="AV606" s="14" t="s">
        <v>80</v>
      </c>
      <c r="AW606" s="14" t="s">
        <v>171</v>
      </c>
      <c r="AX606" s="14" t="s">
        <v>70</v>
      </c>
      <c r="AY606" s="245" t="s">
        <v>158</v>
      </c>
    </row>
    <row r="607" s="14" customFormat="1">
      <c r="A607" s="14"/>
      <c r="B607" s="235"/>
      <c r="C607" s="236"/>
      <c r="D607" s="226" t="s">
        <v>169</v>
      </c>
      <c r="E607" s="236"/>
      <c r="F607" s="238" t="s">
        <v>2080</v>
      </c>
      <c r="G607" s="236"/>
      <c r="H607" s="239">
        <v>113.95999999999999</v>
      </c>
      <c r="I607" s="240"/>
      <c r="J607" s="236"/>
      <c r="K607" s="236"/>
      <c r="L607" s="241"/>
      <c r="M607" s="242"/>
      <c r="N607" s="243"/>
      <c r="O607" s="243"/>
      <c r="P607" s="243"/>
      <c r="Q607" s="243"/>
      <c r="R607" s="243"/>
      <c r="S607" s="243"/>
      <c r="T607" s="24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45" t="s">
        <v>169</v>
      </c>
      <c r="AU607" s="245" t="s">
        <v>80</v>
      </c>
      <c r="AV607" s="14" t="s">
        <v>80</v>
      </c>
      <c r="AW607" s="14" t="s">
        <v>4</v>
      </c>
      <c r="AX607" s="14" t="s">
        <v>78</v>
      </c>
      <c r="AY607" s="245" t="s">
        <v>158</v>
      </c>
    </row>
    <row r="608" s="2" customFormat="1" ht="22.2" customHeight="1">
      <c r="A608" s="40"/>
      <c r="B608" s="41"/>
      <c r="C608" s="206" t="s">
        <v>497</v>
      </c>
      <c r="D608" s="206" t="s">
        <v>160</v>
      </c>
      <c r="E608" s="207" t="s">
        <v>796</v>
      </c>
      <c r="F608" s="208" t="s">
        <v>797</v>
      </c>
      <c r="G608" s="209" t="s">
        <v>223</v>
      </c>
      <c r="H608" s="210">
        <v>56.979999999999997</v>
      </c>
      <c r="I608" s="211"/>
      <c r="J608" s="212">
        <f>ROUND(I608*H608,2)</f>
        <v>0</v>
      </c>
      <c r="K608" s="208" t="s">
        <v>164</v>
      </c>
      <c r="L608" s="46"/>
      <c r="M608" s="213" t="s">
        <v>19</v>
      </c>
      <c r="N608" s="214" t="s">
        <v>41</v>
      </c>
      <c r="O608" s="86"/>
      <c r="P608" s="215">
        <f>O608*H608</f>
        <v>0</v>
      </c>
      <c r="Q608" s="215">
        <v>0</v>
      </c>
      <c r="R608" s="215">
        <f>Q608*H608</f>
        <v>0</v>
      </c>
      <c r="S608" s="215">
        <v>0</v>
      </c>
      <c r="T608" s="216">
        <f>S608*H608</f>
        <v>0</v>
      </c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R608" s="217" t="s">
        <v>165</v>
      </c>
      <c r="AT608" s="217" t="s">
        <v>160</v>
      </c>
      <c r="AU608" s="217" t="s">
        <v>80</v>
      </c>
      <c r="AY608" s="19" t="s">
        <v>158</v>
      </c>
      <c r="BE608" s="218">
        <f>IF(N608="základní",J608,0)</f>
        <v>0</v>
      </c>
      <c r="BF608" s="218">
        <f>IF(N608="snížená",J608,0)</f>
        <v>0</v>
      </c>
      <c r="BG608" s="218">
        <f>IF(N608="zákl. přenesená",J608,0)</f>
        <v>0</v>
      </c>
      <c r="BH608" s="218">
        <f>IF(N608="sníž. přenesená",J608,0)</f>
        <v>0</v>
      </c>
      <c r="BI608" s="218">
        <f>IF(N608="nulová",J608,0)</f>
        <v>0</v>
      </c>
      <c r="BJ608" s="19" t="s">
        <v>78</v>
      </c>
      <c r="BK608" s="218">
        <f>ROUND(I608*H608,2)</f>
        <v>0</v>
      </c>
      <c r="BL608" s="19" t="s">
        <v>165</v>
      </c>
      <c r="BM608" s="217" t="s">
        <v>2081</v>
      </c>
    </row>
    <row r="609" s="2" customFormat="1">
      <c r="A609" s="40"/>
      <c r="B609" s="41"/>
      <c r="C609" s="42"/>
      <c r="D609" s="219" t="s">
        <v>167</v>
      </c>
      <c r="E609" s="42"/>
      <c r="F609" s="220" t="s">
        <v>799</v>
      </c>
      <c r="G609" s="42"/>
      <c r="H609" s="42"/>
      <c r="I609" s="221"/>
      <c r="J609" s="42"/>
      <c r="K609" s="42"/>
      <c r="L609" s="46"/>
      <c r="M609" s="222"/>
      <c r="N609" s="223"/>
      <c r="O609" s="86"/>
      <c r="P609" s="86"/>
      <c r="Q609" s="86"/>
      <c r="R609" s="86"/>
      <c r="S609" s="86"/>
      <c r="T609" s="87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T609" s="19" t="s">
        <v>167</v>
      </c>
      <c r="AU609" s="19" t="s">
        <v>80</v>
      </c>
    </row>
    <row r="610" s="13" customFormat="1">
      <c r="A610" s="13"/>
      <c r="B610" s="224"/>
      <c r="C610" s="225"/>
      <c r="D610" s="226" t="s">
        <v>169</v>
      </c>
      <c r="E610" s="227" t="s">
        <v>19</v>
      </c>
      <c r="F610" s="228" t="s">
        <v>800</v>
      </c>
      <c r="G610" s="225"/>
      <c r="H610" s="227" t="s">
        <v>19</v>
      </c>
      <c r="I610" s="229"/>
      <c r="J610" s="225"/>
      <c r="K610" s="225"/>
      <c r="L610" s="230"/>
      <c r="M610" s="231"/>
      <c r="N610" s="232"/>
      <c r="O610" s="232"/>
      <c r="P610" s="232"/>
      <c r="Q610" s="232"/>
      <c r="R610" s="232"/>
      <c r="S610" s="232"/>
      <c r="T610" s="23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34" t="s">
        <v>169</v>
      </c>
      <c r="AU610" s="234" t="s">
        <v>80</v>
      </c>
      <c r="AV610" s="13" t="s">
        <v>78</v>
      </c>
      <c r="AW610" s="13" t="s">
        <v>171</v>
      </c>
      <c r="AX610" s="13" t="s">
        <v>70</v>
      </c>
      <c r="AY610" s="234" t="s">
        <v>158</v>
      </c>
    </row>
    <row r="611" s="14" customFormat="1">
      <c r="A611" s="14"/>
      <c r="B611" s="235"/>
      <c r="C611" s="236"/>
      <c r="D611" s="226" t="s">
        <v>169</v>
      </c>
      <c r="E611" s="237" t="s">
        <v>19</v>
      </c>
      <c r="F611" s="238" t="s">
        <v>2078</v>
      </c>
      <c r="G611" s="236"/>
      <c r="H611" s="239">
        <v>34.859999999999992</v>
      </c>
      <c r="I611" s="240"/>
      <c r="J611" s="236"/>
      <c r="K611" s="236"/>
      <c r="L611" s="241"/>
      <c r="M611" s="242"/>
      <c r="N611" s="243"/>
      <c r="O611" s="243"/>
      <c r="P611" s="243"/>
      <c r="Q611" s="243"/>
      <c r="R611" s="243"/>
      <c r="S611" s="243"/>
      <c r="T611" s="24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45" t="s">
        <v>169</v>
      </c>
      <c r="AU611" s="245" t="s">
        <v>80</v>
      </c>
      <c r="AV611" s="14" t="s">
        <v>80</v>
      </c>
      <c r="AW611" s="14" t="s">
        <v>171</v>
      </c>
      <c r="AX611" s="14" t="s">
        <v>70</v>
      </c>
      <c r="AY611" s="245" t="s">
        <v>158</v>
      </c>
    </row>
    <row r="612" s="14" customFormat="1">
      <c r="A612" s="14"/>
      <c r="B612" s="235"/>
      <c r="C612" s="236"/>
      <c r="D612" s="226" t="s">
        <v>169</v>
      </c>
      <c r="E612" s="237" t="s">
        <v>19</v>
      </c>
      <c r="F612" s="238" t="s">
        <v>2079</v>
      </c>
      <c r="G612" s="236"/>
      <c r="H612" s="239">
        <v>22.120000000000001</v>
      </c>
      <c r="I612" s="240"/>
      <c r="J612" s="236"/>
      <c r="K612" s="236"/>
      <c r="L612" s="241"/>
      <c r="M612" s="242"/>
      <c r="N612" s="243"/>
      <c r="O612" s="243"/>
      <c r="P612" s="243"/>
      <c r="Q612" s="243"/>
      <c r="R612" s="243"/>
      <c r="S612" s="243"/>
      <c r="T612" s="24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45" t="s">
        <v>169</v>
      </c>
      <c r="AU612" s="245" t="s">
        <v>80</v>
      </c>
      <c r="AV612" s="14" t="s">
        <v>80</v>
      </c>
      <c r="AW612" s="14" t="s">
        <v>171</v>
      </c>
      <c r="AX612" s="14" t="s">
        <v>70</v>
      </c>
      <c r="AY612" s="245" t="s">
        <v>158</v>
      </c>
    </row>
    <row r="613" s="2" customFormat="1" ht="14.4" customHeight="1">
      <c r="A613" s="40"/>
      <c r="B613" s="41"/>
      <c r="C613" s="206" t="s">
        <v>502</v>
      </c>
      <c r="D613" s="206" t="s">
        <v>160</v>
      </c>
      <c r="E613" s="207" t="s">
        <v>809</v>
      </c>
      <c r="F613" s="208" t="s">
        <v>810</v>
      </c>
      <c r="G613" s="209" t="s">
        <v>223</v>
      </c>
      <c r="H613" s="210">
        <v>56.979999999999997</v>
      </c>
      <c r="I613" s="211"/>
      <c r="J613" s="212">
        <f>ROUND(I613*H613,2)</f>
        <v>0</v>
      </c>
      <c r="K613" s="208" t="s">
        <v>164</v>
      </c>
      <c r="L613" s="46"/>
      <c r="M613" s="213" t="s">
        <v>19</v>
      </c>
      <c r="N613" s="214" t="s">
        <v>41</v>
      </c>
      <c r="O613" s="86"/>
      <c r="P613" s="215">
        <f>O613*H613</f>
        <v>0</v>
      </c>
      <c r="Q613" s="215">
        <v>0</v>
      </c>
      <c r="R613" s="215">
        <f>Q613*H613</f>
        <v>0</v>
      </c>
      <c r="S613" s="215">
        <v>0</v>
      </c>
      <c r="T613" s="216">
        <f>S613*H613</f>
        <v>0</v>
      </c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R613" s="217" t="s">
        <v>165</v>
      </c>
      <c r="AT613" s="217" t="s">
        <v>160</v>
      </c>
      <c r="AU613" s="217" t="s">
        <v>80</v>
      </c>
      <c r="AY613" s="19" t="s">
        <v>158</v>
      </c>
      <c r="BE613" s="218">
        <f>IF(N613="základní",J613,0)</f>
        <v>0</v>
      </c>
      <c r="BF613" s="218">
        <f>IF(N613="snížená",J613,0)</f>
        <v>0</v>
      </c>
      <c r="BG613" s="218">
        <f>IF(N613="zákl. přenesená",J613,0)</f>
        <v>0</v>
      </c>
      <c r="BH613" s="218">
        <f>IF(N613="sníž. přenesená",J613,0)</f>
        <v>0</v>
      </c>
      <c r="BI613" s="218">
        <f>IF(N613="nulová",J613,0)</f>
        <v>0</v>
      </c>
      <c r="BJ613" s="19" t="s">
        <v>78</v>
      </c>
      <c r="BK613" s="218">
        <f>ROUND(I613*H613,2)</f>
        <v>0</v>
      </c>
      <c r="BL613" s="19" t="s">
        <v>165</v>
      </c>
      <c r="BM613" s="217" t="s">
        <v>2082</v>
      </c>
    </row>
    <row r="614" s="2" customFormat="1">
      <c r="A614" s="40"/>
      <c r="B614" s="41"/>
      <c r="C614" s="42"/>
      <c r="D614" s="219" t="s">
        <v>167</v>
      </c>
      <c r="E614" s="42"/>
      <c r="F614" s="220" t="s">
        <v>812</v>
      </c>
      <c r="G614" s="42"/>
      <c r="H614" s="42"/>
      <c r="I614" s="221"/>
      <c r="J614" s="42"/>
      <c r="K614" s="42"/>
      <c r="L614" s="46"/>
      <c r="M614" s="222"/>
      <c r="N614" s="223"/>
      <c r="O614" s="86"/>
      <c r="P614" s="86"/>
      <c r="Q614" s="86"/>
      <c r="R614" s="86"/>
      <c r="S614" s="86"/>
      <c r="T614" s="87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T614" s="19" t="s">
        <v>167</v>
      </c>
      <c r="AU614" s="19" t="s">
        <v>80</v>
      </c>
    </row>
    <row r="615" s="2" customFormat="1" ht="14.4" customHeight="1">
      <c r="A615" s="40"/>
      <c r="B615" s="41"/>
      <c r="C615" s="206" t="s">
        <v>467</v>
      </c>
      <c r="D615" s="206" t="s">
        <v>160</v>
      </c>
      <c r="E615" s="207" t="s">
        <v>813</v>
      </c>
      <c r="F615" s="208" t="s">
        <v>814</v>
      </c>
      <c r="G615" s="209" t="s">
        <v>223</v>
      </c>
      <c r="H615" s="210">
        <v>56.979999999999997</v>
      </c>
      <c r="I615" s="211"/>
      <c r="J615" s="212">
        <f>ROUND(I615*H615,2)</f>
        <v>0</v>
      </c>
      <c r="K615" s="208" t="s">
        <v>164</v>
      </c>
      <c r="L615" s="46"/>
      <c r="M615" s="213" t="s">
        <v>19</v>
      </c>
      <c r="N615" s="214" t="s">
        <v>41</v>
      </c>
      <c r="O615" s="86"/>
      <c r="P615" s="215">
        <f>O615*H615</f>
        <v>0</v>
      </c>
      <c r="Q615" s="215">
        <v>0</v>
      </c>
      <c r="R615" s="215">
        <f>Q615*H615</f>
        <v>0</v>
      </c>
      <c r="S615" s="215">
        <v>0</v>
      </c>
      <c r="T615" s="216">
        <f>S615*H615</f>
        <v>0</v>
      </c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R615" s="217" t="s">
        <v>165</v>
      </c>
      <c r="AT615" s="217" t="s">
        <v>160</v>
      </c>
      <c r="AU615" s="217" t="s">
        <v>80</v>
      </c>
      <c r="AY615" s="19" t="s">
        <v>158</v>
      </c>
      <c r="BE615" s="218">
        <f>IF(N615="základní",J615,0)</f>
        <v>0</v>
      </c>
      <c r="BF615" s="218">
        <f>IF(N615="snížená",J615,0)</f>
        <v>0</v>
      </c>
      <c r="BG615" s="218">
        <f>IF(N615="zákl. přenesená",J615,0)</f>
        <v>0</v>
      </c>
      <c r="BH615" s="218">
        <f>IF(N615="sníž. přenesená",J615,0)</f>
        <v>0</v>
      </c>
      <c r="BI615" s="218">
        <f>IF(N615="nulová",J615,0)</f>
        <v>0</v>
      </c>
      <c r="BJ615" s="19" t="s">
        <v>78</v>
      </c>
      <c r="BK615" s="218">
        <f>ROUND(I615*H615,2)</f>
        <v>0</v>
      </c>
      <c r="BL615" s="19" t="s">
        <v>165</v>
      </c>
      <c r="BM615" s="217" t="s">
        <v>2083</v>
      </c>
    </row>
    <row r="616" s="2" customFormat="1">
      <c r="A616" s="40"/>
      <c r="B616" s="41"/>
      <c r="C616" s="42"/>
      <c r="D616" s="219" t="s">
        <v>167</v>
      </c>
      <c r="E616" s="42"/>
      <c r="F616" s="220" t="s">
        <v>816</v>
      </c>
      <c r="G616" s="42"/>
      <c r="H616" s="42"/>
      <c r="I616" s="221"/>
      <c r="J616" s="42"/>
      <c r="K616" s="42"/>
      <c r="L616" s="46"/>
      <c r="M616" s="222"/>
      <c r="N616" s="223"/>
      <c r="O616" s="86"/>
      <c r="P616" s="86"/>
      <c r="Q616" s="86"/>
      <c r="R616" s="86"/>
      <c r="S616" s="86"/>
      <c r="T616" s="87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T616" s="19" t="s">
        <v>167</v>
      </c>
      <c r="AU616" s="19" t="s">
        <v>80</v>
      </c>
    </row>
    <row r="617" s="2" customFormat="1" ht="22.2" customHeight="1">
      <c r="A617" s="40"/>
      <c r="B617" s="41"/>
      <c r="C617" s="206" t="s">
        <v>513</v>
      </c>
      <c r="D617" s="206" t="s">
        <v>160</v>
      </c>
      <c r="E617" s="207" t="s">
        <v>817</v>
      </c>
      <c r="F617" s="208" t="s">
        <v>818</v>
      </c>
      <c r="G617" s="209" t="s">
        <v>223</v>
      </c>
      <c r="H617" s="210">
        <v>56.979999999999997</v>
      </c>
      <c r="I617" s="211"/>
      <c r="J617" s="212">
        <f>ROUND(I617*H617,2)</f>
        <v>0</v>
      </c>
      <c r="K617" s="208" t="s">
        <v>164</v>
      </c>
      <c r="L617" s="46"/>
      <c r="M617" s="213" t="s">
        <v>19</v>
      </c>
      <c r="N617" s="214" t="s">
        <v>41</v>
      </c>
      <c r="O617" s="86"/>
      <c r="P617" s="215">
        <f>O617*H617</f>
        <v>0</v>
      </c>
      <c r="Q617" s="215">
        <v>0</v>
      </c>
      <c r="R617" s="215">
        <f>Q617*H617</f>
        <v>0</v>
      </c>
      <c r="S617" s="215">
        <v>0</v>
      </c>
      <c r="T617" s="216">
        <f>S617*H617</f>
        <v>0</v>
      </c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R617" s="217" t="s">
        <v>165</v>
      </c>
      <c r="AT617" s="217" t="s">
        <v>160</v>
      </c>
      <c r="AU617" s="217" t="s">
        <v>80</v>
      </c>
      <c r="AY617" s="19" t="s">
        <v>158</v>
      </c>
      <c r="BE617" s="218">
        <f>IF(N617="základní",J617,0)</f>
        <v>0</v>
      </c>
      <c r="BF617" s="218">
        <f>IF(N617="snížená",J617,0)</f>
        <v>0</v>
      </c>
      <c r="BG617" s="218">
        <f>IF(N617="zákl. přenesená",J617,0)</f>
        <v>0</v>
      </c>
      <c r="BH617" s="218">
        <f>IF(N617="sníž. přenesená",J617,0)</f>
        <v>0</v>
      </c>
      <c r="BI617" s="218">
        <f>IF(N617="nulová",J617,0)</f>
        <v>0</v>
      </c>
      <c r="BJ617" s="19" t="s">
        <v>78</v>
      </c>
      <c r="BK617" s="218">
        <f>ROUND(I617*H617,2)</f>
        <v>0</v>
      </c>
      <c r="BL617" s="19" t="s">
        <v>165</v>
      </c>
      <c r="BM617" s="217" t="s">
        <v>2084</v>
      </c>
    </row>
    <row r="618" s="2" customFormat="1">
      <c r="A618" s="40"/>
      <c r="B618" s="41"/>
      <c r="C618" s="42"/>
      <c r="D618" s="219" t="s">
        <v>167</v>
      </c>
      <c r="E618" s="42"/>
      <c r="F618" s="220" t="s">
        <v>820</v>
      </c>
      <c r="G618" s="42"/>
      <c r="H618" s="42"/>
      <c r="I618" s="221"/>
      <c r="J618" s="42"/>
      <c r="K618" s="42"/>
      <c r="L618" s="46"/>
      <c r="M618" s="222"/>
      <c r="N618" s="223"/>
      <c r="O618" s="86"/>
      <c r="P618" s="86"/>
      <c r="Q618" s="86"/>
      <c r="R618" s="86"/>
      <c r="S618" s="86"/>
      <c r="T618" s="87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T618" s="19" t="s">
        <v>167</v>
      </c>
      <c r="AU618" s="19" t="s">
        <v>80</v>
      </c>
    </row>
    <row r="619" s="13" customFormat="1">
      <c r="A619" s="13"/>
      <c r="B619" s="224"/>
      <c r="C619" s="225"/>
      <c r="D619" s="226" t="s">
        <v>169</v>
      </c>
      <c r="E619" s="227" t="s">
        <v>19</v>
      </c>
      <c r="F619" s="228" t="s">
        <v>821</v>
      </c>
      <c r="G619" s="225"/>
      <c r="H619" s="227" t="s">
        <v>19</v>
      </c>
      <c r="I619" s="229"/>
      <c r="J619" s="225"/>
      <c r="K619" s="225"/>
      <c r="L619" s="230"/>
      <c r="M619" s="231"/>
      <c r="N619" s="232"/>
      <c r="O619" s="232"/>
      <c r="P619" s="232"/>
      <c r="Q619" s="232"/>
      <c r="R619" s="232"/>
      <c r="S619" s="232"/>
      <c r="T619" s="23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34" t="s">
        <v>169</v>
      </c>
      <c r="AU619" s="234" t="s">
        <v>80</v>
      </c>
      <c r="AV619" s="13" t="s">
        <v>78</v>
      </c>
      <c r="AW619" s="13" t="s">
        <v>171</v>
      </c>
      <c r="AX619" s="13" t="s">
        <v>70</v>
      </c>
      <c r="AY619" s="234" t="s">
        <v>158</v>
      </c>
    </row>
    <row r="620" s="14" customFormat="1">
      <c r="A620" s="14"/>
      <c r="B620" s="235"/>
      <c r="C620" s="236"/>
      <c r="D620" s="226" t="s">
        <v>169</v>
      </c>
      <c r="E620" s="237" t="s">
        <v>19</v>
      </c>
      <c r="F620" s="238" t="s">
        <v>2078</v>
      </c>
      <c r="G620" s="236"/>
      <c r="H620" s="239">
        <v>34.859999999999992</v>
      </c>
      <c r="I620" s="240"/>
      <c r="J620" s="236"/>
      <c r="K620" s="236"/>
      <c r="L620" s="241"/>
      <c r="M620" s="242"/>
      <c r="N620" s="243"/>
      <c r="O620" s="243"/>
      <c r="P620" s="243"/>
      <c r="Q620" s="243"/>
      <c r="R620" s="243"/>
      <c r="S620" s="243"/>
      <c r="T620" s="24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45" t="s">
        <v>169</v>
      </c>
      <c r="AU620" s="245" t="s">
        <v>80</v>
      </c>
      <c r="AV620" s="14" t="s">
        <v>80</v>
      </c>
      <c r="AW620" s="14" t="s">
        <v>171</v>
      </c>
      <c r="AX620" s="14" t="s">
        <v>70</v>
      </c>
      <c r="AY620" s="245" t="s">
        <v>158</v>
      </c>
    </row>
    <row r="621" s="14" customFormat="1">
      <c r="A621" s="14"/>
      <c r="B621" s="235"/>
      <c r="C621" s="236"/>
      <c r="D621" s="226" t="s">
        <v>169</v>
      </c>
      <c r="E621" s="237" t="s">
        <v>19</v>
      </c>
      <c r="F621" s="238" t="s">
        <v>2079</v>
      </c>
      <c r="G621" s="236"/>
      <c r="H621" s="239">
        <v>22.120000000000001</v>
      </c>
      <c r="I621" s="240"/>
      <c r="J621" s="236"/>
      <c r="K621" s="236"/>
      <c r="L621" s="241"/>
      <c r="M621" s="242"/>
      <c r="N621" s="243"/>
      <c r="O621" s="243"/>
      <c r="P621" s="243"/>
      <c r="Q621" s="243"/>
      <c r="R621" s="243"/>
      <c r="S621" s="243"/>
      <c r="T621" s="24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45" t="s">
        <v>169</v>
      </c>
      <c r="AU621" s="245" t="s">
        <v>80</v>
      </c>
      <c r="AV621" s="14" t="s">
        <v>80</v>
      </c>
      <c r="AW621" s="14" t="s">
        <v>171</v>
      </c>
      <c r="AX621" s="14" t="s">
        <v>70</v>
      </c>
      <c r="AY621" s="245" t="s">
        <v>158</v>
      </c>
    </row>
    <row r="622" s="12" customFormat="1" ht="22.8" customHeight="1">
      <c r="A622" s="12"/>
      <c r="B622" s="190"/>
      <c r="C622" s="191"/>
      <c r="D622" s="192" t="s">
        <v>69</v>
      </c>
      <c r="E622" s="204" t="s">
        <v>215</v>
      </c>
      <c r="F622" s="204" t="s">
        <v>491</v>
      </c>
      <c r="G622" s="191"/>
      <c r="H622" s="191"/>
      <c r="I622" s="194"/>
      <c r="J622" s="205">
        <f>BK622</f>
        <v>0</v>
      </c>
      <c r="K622" s="191"/>
      <c r="L622" s="196"/>
      <c r="M622" s="197"/>
      <c r="N622" s="198"/>
      <c r="O622" s="198"/>
      <c r="P622" s="199">
        <f>SUM(P623:P837)</f>
        <v>0</v>
      </c>
      <c r="Q622" s="198"/>
      <c r="R622" s="199">
        <f>SUM(R623:R837)</f>
        <v>31.885801619999999</v>
      </c>
      <c r="S622" s="198"/>
      <c r="T622" s="200">
        <f>SUM(T623:T837)</f>
        <v>0</v>
      </c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R622" s="201" t="s">
        <v>78</v>
      </c>
      <c r="AT622" s="202" t="s">
        <v>69</v>
      </c>
      <c r="AU622" s="202" t="s">
        <v>78</v>
      </c>
      <c r="AY622" s="201" t="s">
        <v>158</v>
      </c>
      <c r="BK622" s="203">
        <f>SUM(BK623:BK837)</f>
        <v>0</v>
      </c>
    </row>
    <row r="623" s="2" customFormat="1" ht="14.4" customHeight="1">
      <c r="A623" s="40"/>
      <c r="B623" s="41"/>
      <c r="C623" s="206" t="s">
        <v>520</v>
      </c>
      <c r="D623" s="206" t="s">
        <v>160</v>
      </c>
      <c r="E623" s="207" t="s">
        <v>493</v>
      </c>
      <c r="F623" s="208" t="s">
        <v>494</v>
      </c>
      <c r="G623" s="209" t="s">
        <v>181</v>
      </c>
      <c r="H623" s="210">
        <v>482.5</v>
      </c>
      <c r="I623" s="211"/>
      <c r="J623" s="212">
        <f>ROUND(I623*H623,2)</f>
        <v>0</v>
      </c>
      <c r="K623" s="208" t="s">
        <v>164</v>
      </c>
      <c r="L623" s="46"/>
      <c r="M623" s="213" t="s">
        <v>19</v>
      </c>
      <c r="N623" s="214" t="s">
        <v>41</v>
      </c>
      <c r="O623" s="86"/>
      <c r="P623" s="215">
        <f>O623*H623</f>
        <v>0</v>
      </c>
      <c r="Q623" s="215">
        <v>2.0000000000000002E-05</v>
      </c>
      <c r="R623" s="215">
        <f>Q623*H623</f>
        <v>0.0096500000000000006</v>
      </c>
      <c r="S623" s="215">
        <v>0</v>
      </c>
      <c r="T623" s="216">
        <f>S623*H623</f>
        <v>0</v>
      </c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R623" s="217" t="s">
        <v>165</v>
      </c>
      <c r="AT623" s="217" t="s">
        <v>160</v>
      </c>
      <c r="AU623" s="217" t="s">
        <v>80</v>
      </c>
      <c r="AY623" s="19" t="s">
        <v>158</v>
      </c>
      <c r="BE623" s="218">
        <f>IF(N623="základní",J623,0)</f>
        <v>0</v>
      </c>
      <c r="BF623" s="218">
        <f>IF(N623="snížená",J623,0)</f>
        <v>0</v>
      </c>
      <c r="BG623" s="218">
        <f>IF(N623="zákl. přenesená",J623,0)</f>
        <v>0</v>
      </c>
      <c r="BH623" s="218">
        <f>IF(N623="sníž. přenesená",J623,0)</f>
        <v>0</v>
      </c>
      <c r="BI623" s="218">
        <f>IF(N623="nulová",J623,0)</f>
        <v>0</v>
      </c>
      <c r="BJ623" s="19" t="s">
        <v>78</v>
      </c>
      <c r="BK623" s="218">
        <f>ROUND(I623*H623,2)</f>
        <v>0</v>
      </c>
      <c r="BL623" s="19" t="s">
        <v>165</v>
      </c>
      <c r="BM623" s="217" t="s">
        <v>2085</v>
      </c>
    </row>
    <row r="624" s="2" customFormat="1">
      <c r="A624" s="40"/>
      <c r="B624" s="41"/>
      <c r="C624" s="42"/>
      <c r="D624" s="219" t="s">
        <v>167</v>
      </c>
      <c r="E624" s="42"/>
      <c r="F624" s="220" t="s">
        <v>496</v>
      </c>
      <c r="G624" s="42"/>
      <c r="H624" s="42"/>
      <c r="I624" s="221"/>
      <c r="J624" s="42"/>
      <c r="K624" s="42"/>
      <c r="L624" s="46"/>
      <c r="M624" s="222"/>
      <c r="N624" s="223"/>
      <c r="O624" s="86"/>
      <c r="P624" s="86"/>
      <c r="Q624" s="86"/>
      <c r="R624" s="86"/>
      <c r="S624" s="86"/>
      <c r="T624" s="87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T624" s="19" t="s">
        <v>167</v>
      </c>
      <c r="AU624" s="19" t="s">
        <v>80</v>
      </c>
    </row>
    <row r="625" s="13" customFormat="1">
      <c r="A625" s="13"/>
      <c r="B625" s="224"/>
      <c r="C625" s="225"/>
      <c r="D625" s="226" t="s">
        <v>169</v>
      </c>
      <c r="E625" s="227" t="s">
        <v>19</v>
      </c>
      <c r="F625" s="228" t="s">
        <v>2044</v>
      </c>
      <c r="G625" s="225"/>
      <c r="H625" s="227" t="s">
        <v>19</v>
      </c>
      <c r="I625" s="229"/>
      <c r="J625" s="225"/>
      <c r="K625" s="225"/>
      <c r="L625" s="230"/>
      <c r="M625" s="231"/>
      <c r="N625" s="232"/>
      <c r="O625" s="232"/>
      <c r="P625" s="232"/>
      <c r="Q625" s="232"/>
      <c r="R625" s="232"/>
      <c r="S625" s="232"/>
      <c r="T625" s="23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34" t="s">
        <v>169</v>
      </c>
      <c r="AU625" s="234" t="s">
        <v>80</v>
      </c>
      <c r="AV625" s="13" t="s">
        <v>78</v>
      </c>
      <c r="AW625" s="13" t="s">
        <v>171</v>
      </c>
      <c r="AX625" s="13" t="s">
        <v>70</v>
      </c>
      <c r="AY625" s="234" t="s">
        <v>158</v>
      </c>
    </row>
    <row r="626" s="13" customFormat="1">
      <c r="A626" s="13"/>
      <c r="B626" s="224"/>
      <c r="C626" s="225"/>
      <c r="D626" s="226" t="s">
        <v>169</v>
      </c>
      <c r="E626" s="227" t="s">
        <v>19</v>
      </c>
      <c r="F626" s="228" t="s">
        <v>2045</v>
      </c>
      <c r="G626" s="225"/>
      <c r="H626" s="227" t="s">
        <v>19</v>
      </c>
      <c r="I626" s="229"/>
      <c r="J626" s="225"/>
      <c r="K626" s="225"/>
      <c r="L626" s="230"/>
      <c r="M626" s="231"/>
      <c r="N626" s="232"/>
      <c r="O626" s="232"/>
      <c r="P626" s="232"/>
      <c r="Q626" s="232"/>
      <c r="R626" s="232"/>
      <c r="S626" s="232"/>
      <c r="T626" s="23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34" t="s">
        <v>169</v>
      </c>
      <c r="AU626" s="234" t="s">
        <v>80</v>
      </c>
      <c r="AV626" s="13" t="s">
        <v>78</v>
      </c>
      <c r="AW626" s="13" t="s">
        <v>171</v>
      </c>
      <c r="AX626" s="13" t="s">
        <v>70</v>
      </c>
      <c r="AY626" s="234" t="s">
        <v>158</v>
      </c>
    </row>
    <row r="627" s="14" customFormat="1">
      <c r="A627" s="14"/>
      <c r="B627" s="235"/>
      <c r="C627" s="236"/>
      <c r="D627" s="226" t="s">
        <v>169</v>
      </c>
      <c r="E627" s="237" t="s">
        <v>19</v>
      </c>
      <c r="F627" s="238" t="s">
        <v>452</v>
      </c>
      <c r="G627" s="236"/>
      <c r="H627" s="239">
        <v>40</v>
      </c>
      <c r="I627" s="240"/>
      <c r="J627" s="236"/>
      <c r="K627" s="236"/>
      <c r="L627" s="241"/>
      <c r="M627" s="242"/>
      <c r="N627" s="243"/>
      <c r="O627" s="243"/>
      <c r="P627" s="243"/>
      <c r="Q627" s="243"/>
      <c r="R627" s="243"/>
      <c r="S627" s="243"/>
      <c r="T627" s="24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45" t="s">
        <v>169</v>
      </c>
      <c r="AU627" s="245" t="s">
        <v>80</v>
      </c>
      <c r="AV627" s="14" t="s">
        <v>80</v>
      </c>
      <c r="AW627" s="14" t="s">
        <v>171</v>
      </c>
      <c r="AX627" s="14" t="s">
        <v>70</v>
      </c>
      <c r="AY627" s="245" t="s">
        <v>158</v>
      </c>
    </row>
    <row r="628" s="13" customFormat="1">
      <c r="A628" s="13"/>
      <c r="B628" s="224"/>
      <c r="C628" s="225"/>
      <c r="D628" s="226" t="s">
        <v>169</v>
      </c>
      <c r="E628" s="227" t="s">
        <v>19</v>
      </c>
      <c r="F628" s="228" t="s">
        <v>2046</v>
      </c>
      <c r="G628" s="225"/>
      <c r="H628" s="227" t="s">
        <v>19</v>
      </c>
      <c r="I628" s="229"/>
      <c r="J628" s="225"/>
      <c r="K628" s="225"/>
      <c r="L628" s="230"/>
      <c r="M628" s="231"/>
      <c r="N628" s="232"/>
      <c r="O628" s="232"/>
      <c r="P628" s="232"/>
      <c r="Q628" s="232"/>
      <c r="R628" s="232"/>
      <c r="S628" s="232"/>
      <c r="T628" s="23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34" t="s">
        <v>169</v>
      </c>
      <c r="AU628" s="234" t="s">
        <v>80</v>
      </c>
      <c r="AV628" s="13" t="s">
        <v>78</v>
      </c>
      <c r="AW628" s="13" t="s">
        <v>171</v>
      </c>
      <c r="AX628" s="13" t="s">
        <v>70</v>
      </c>
      <c r="AY628" s="234" t="s">
        <v>158</v>
      </c>
    </row>
    <row r="629" s="14" customFormat="1">
      <c r="A629" s="14"/>
      <c r="B629" s="235"/>
      <c r="C629" s="236"/>
      <c r="D629" s="226" t="s">
        <v>169</v>
      </c>
      <c r="E629" s="237" t="s">
        <v>19</v>
      </c>
      <c r="F629" s="238" t="s">
        <v>378</v>
      </c>
      <c r="G629" s="236"/>
      <c r="H629" s="239">
        <v>29</v>
      </c>
      <c r="I629" s="240"/>
      <c r="J629" s="236"/>
      <c r="K629" s="236"/>
      <c r="L629" s="241"/>
      <c r="M629" s="242"/>
      <c r="N629" s="243"/>
      <c r="O629" s="243"/>
      <c r="P629" s="243"/>
      <c r="Q629" s="243"/>
      <c r="R629" s="243"/>
      <c r="S629" s="243"/>
      <c r="T629" s="24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45" t="s">
        <v>169</v>
      </c>
      <c r="AU629" s="245" t="s">
        <v>80</v>
      </c>
      <c r="AV629" s="14" t="s">
        <v>80</v>
      </c>
      <c r="AW629" s="14" t="s">
        <v>171</v>
      </c>
      <c r="AX629" s="14" t="s">
        <v>70</v>
      </c>
      <c r="AY629" s="245" t="s">
        <v>158</v>
      </c>
    </row>
    <row r="630" s="13" customFormat="1">
      <c r="A630" s="13"/>
      <c r="B630" s="224"/>
      <c r="C630" s="225"/>
      <c r="D630" s="226" t="s">
        <v>169</v>
      </c>
      <c r="E630" s="227" t="s">
        <v>19</v>
      </c>
      <c r="F630" s="228" t="s">
        <v>2047</v>
      </c>
      <c r="G630" s="225"/>
      <c r="H630" s="227" t="s">
        <v>19</v>
      </c>
      <c r="I630" s="229"/>
      <c r="J630" s="225"/>
      <c r="K630" s="225"/>
      <c r="L630" s="230"/>
      <c r="M630" s="231"/>
      <c r="N630" s="232"/>
      <c r="O630" s="232"/>
      <c r="P630" s="232"/>
      <c r="Q630" s="232"/>
      <c r="R630" s="232"/>
      <c r="S630" s="232"/>
      <c r="T630" s="23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34" t="s">
        <v>169</v>
      </c>
      <c r="AU630" s="234" t="s">
        <v>80</v>
      </c>
      <c r="AV630" s="13" t="s">
        <v>78</v>
      </c>
      <c r="AW630" s="13" t="s">
        <v>171</v>
      </c>
      <c r="AX630" s="13" t="s">
        <v>70</v>
      </c>
      <c r="AY630" s="234" t="s">
        <v>158</v>
      </c>
    </row>
    <row r="631" s="14" customFormat="1">
      <c r="A631" s="14"/>
      <c r="B631" s="235"/>
      <c r="C631" s="236"/>
      <c r="D631" s="226" t="s">
        <v>169</v>
      </c>
      <c r="E631" s="237" t="s">
        <v>19</v>
      </c>
      <c r="F631" s="238" t="s">
        <v>433</v>
      </c>
      <c r="G631" s="236"/>
      <c r="H631" s="239">
        <v>37</v>
      </c>
      <c r="I631" s="240"/>
      <c r="J631" s="236"/>
      <c r="K631" s="236"/>
      <c r="L631" s="241"/>
      <c r="M631" s="242"/>
      <c r="N631" s="243"/>
      <c r="O631" s="243"/>
      <c r="P631" s="243"/>
      <c r="Q631" s="243"/>
      <c r="R631" s="243"/>
      <c r="S631" s="243"/>
      <c r="T631" s="24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45" t="s">
        <v>169</v>
      </c>
      <c r="AU631" s="245" t="s">
        <v>80</v>
      </c>
      <c r="AV631" s="14" t="s">
        <v>80</v>
      </c>
      <c r="AW631" s="14" t="s">
        <v>171</v>
      </c>
      <c r="AX631" s="14" t="s">
        <v>70</v>
      </c>
      <c r="AY631" s="245" t="s">
        <v>158</v>
      </c>
    </row>
    <row r="632" s="13" customFormat="1">
      <c r="A632" s="13"/>
      <c r="B632" s="224"/>
      <c r="C632" s="225"/>
      <c r="D632" s="226" t="s">
        <v>169</v>
      </c>
      <c r="E632" s="227" t="s">
        <v>19</v>
      </c>
      <c r="F632" s="228" t="s">
        <v>2048</v>
      </c>
      <c r="G632" s="225"/>
      <c r="H632" s="227" t="s">
        <v>19</v>
      </c>
      <c r="I632" s="229"/>
      <c r="J632" s="225"/>
      <c r="K632" s="225"/>
      <c r="L632" s="230"/>
      <c r="M632" s="231"/>
      <c r="N632" s="232"/>
      <c r="O632" s="232"/>
      <c r="P632" s="232"/>
      <c r="Q632" s="232"/>
      <c r="R632" s="232"/>
      <c r="S632" s="232"/>
      <c r="T632" s="23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34" t="s">
        <v>169</v>
      </c>
      <c r="AU632" s="234" t="s">
        <v>80</v>
      </c>
      <c r="AV632" s="13" t="s">
        <v>78</v>
      </c>
      <c r="AW632" s="13" t="s">
        <v>171</v>
      </c>
      <c r="AX632" s="13" t="s">
        <v>70</v>
      </c>
      <c r="AY632" s="234" t="s">
        <v>158</v>
      </c>
    </row>
    <row r="633" s="14" customFormat="1">
      <c r="A633" s="14"/>
      <c r="B633" s="235"/>
      <c r="C633" s="236"/>
      <c r="D633" s="226" t="s">
        <v>169</v>
      </c>
      <c r="E633" s="237" t="s">
        <v>19</v>
      </c>
      <c r="F633" s="238" t="s">
        <v>1016</v>
      </c>
      <c r="G633" s="236"/>
      <c r="H633" s="239">
        <v>71</v>
      </c>
      <c r="I633" s="240"/>
      <c r="J633" s="236"/>
      <c r="K633" s="236"/>
      <c r="L633" s="241"/>
      <c r="M633" s="242"/>
      <c r="N633" s="243"/>
      <c r="O633" s="243"/>
      <c r="P633" s="243"/>
      <c r="Q633" s="243"/>
      <c r="R633" s="243"/>
      <c r="S633" s="243"/>
      <c r="T633" s="24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45" t="s">
        <v>169</v>
      </c>
      <c r="AU633" s="245" t="s">
        <v>80</v>
      </c>
      <c r="AV633" s="14" t="s">
        <v>80</v>
      </c>
      <c r="AW633" s="14" t="s">
        <v>171</v>
      </c>
      <c r="AX633" s="14" t="s">
        <v>70</v>
      </c>
      <c r="AY633" s="245" t="s">
        <v>158</v>
      </c>
    </row>
    <row r="634" s="13" customFormat="1">
      <c r="A634" s="13"/>
      <c r="B634" s="224"/>
      <c r="C634" s="225"/>
      <c r="D634" s="226" t="s">
        <v>169</v>
      </c>
      <c r="E634" s="227" t="s">
        <v>19</v>
      </c>
      <c r="F634" s="228" t="s">
        <v>2049</v>
      </c>
      <c r="G634" s="225"/>
      <c r="H634" s="227" t="s">
        <v>19</v>
      </c>
      <c r="I634" s="229"/>
      <c r="J634" s="225"/>
      <c r="K634" s="225"/>
      <c r="L634" s="230"/>
      <c r="M634" s="231"/>
      <c r="N634" s="232"/>
      <c r="O634" s="232"/>
      <c r="P634" s="232"/>
      <c r="Q634" s="232"/>
      <c r="R634" s="232"/>
      <c r="S634" s="232"/>
      <c r="T634" s="23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34" t="s">
        <v>169</v>
      </c>
      <c r="AU634" s="234" t="s">
        <v>80</v>
      </c>
      <c r="AV634" s="13" t="s">
        <v>78</v>
      </c>
      <c r="AW634" s="13" t="s">
        <v>171</v>
      </c>
      <c r="AX634" s="13" t="s">
        <v>70</v>
      </c>
      <c r="AY634" s="234" t="s">
        <v>158</v>
      </c>
    </row>
    <row r="635" s="14" customFormat="1">
      <c r="A635" s="14"/>
      <c r="B635" s="235"/>
      <c r="C635" s="236"/>
      <c r="D635" s="226" t="s">
        <v>169</v>
      </c>
      <c r="E635" s="237" t="s">
        <v>19</v>
      </c>
      <c r="F635" s="238" t="s">
        <v>257</v>
      </c>
      <c r="G635" s="236"/>
      <c r="H635" s="239">
        <v>13</v>
      </c>
      <c r="I635" s="240"/>
      <c r="J635" s="236"/>
      <c r="K635" s="236"/>
      <c r="L635" s="241"/>
      <c r="M635" s="242"/>
      <c r="N635" s="243"/>
      <c r="O635" s="243"/>
      <c r="P635" s="243"/>
      <c r="Q635" s="243"/>
      <c r="R635" s="243"/>
      <c r="S635" s="243"/>
      <c r="T635" s="24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45" t="s">
        <v>169</v>
      </c>
      <c r="AU635" s="245" t="s">
        <v>80</v>
      </c>
      <c r="AV635" s="14" t="s">
        <v>80</v>
      </c>
      <c r="AW635" s="14" t="s">
        <v>171</v>
      </c>
      <c r="AX635" s="14" t="s">
        <v>70</v>
      </c>
      <c r="AY635" s="245" t="s">
        <v>158</v>
      </c>
    </row>
    <row r="636" s="13" customFormat="1">
      <c r="A636" s="13"/>
      <c r="B636" s="224"/>
      <c r="C636" s="225"/>
      <c r="D636" s="226" t="s">
        <v>169</v>
      </c>
      <c r="E636" s="227" t="s">
        <v>19</v>
      </c>
      <c r="F636" s="228" t="s">
        <v>2050</v>
      </c>
      <c r="G636" s="225"/>
      <c r="H636" s="227" t="s">
        <v>19</v>
      </c>
      <c r="I636" s="229"/>
      <c r="J636" s="225"/>
      <c r="K636" s="225"/>
      <c r="L636" s="230"/>
      <c r="M636" s="231"/>
      <c r="N636" s="232"/>
      <c r="O636" s="232"/>
      <c r="P636" s="232"/>
      <c r="Q636" s="232"/>
      <c r="R636" s="232"/>
      <c r="S636" s="232"/>
      <c r="T636" s="23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34" t="s">
        <v>169</v>
      </c>
      <c r="AU636" s="234" t="s">
        <v>80</v>
      </c>
      <c r="AV636" s="13" t="s">
        <v>78</v>
      </c>
      <c r="AW636" s="13" t="s">
        <v>171</v>
      </c>
      <c r="AX636" s="13" t="s">
        <v>70</v>
      </c>
      <c r="AY636" s="234" t="s">
        <v>158</v>
      </c>
    </row>
    <row r="637" s="14" customFormat="1">
      <c r="A637" s="14"/>
      <c r="B637" s="235"/>
      <c r="C637" s="236"/>
      <c r="D637" s="226" t="s">
        <v>169</v>
      </c>
      <c r="E637" s="237" t="s">
        <v>19</v>
      </c>
      <c r="F637" s="238" t="s">
        <v>378</v>
      </c>
      <c r="G637" s="236"/>
      <c r="H637" s="239">
        <v>29</v>
      </c>
      <c r="I637" s="240"/>
      <c r="J637" s="236"/>
      <c r="K637" s="236"/>
      <c r="L637" s="241"/>
      <c r="M637" s="242"/>
      <c r="N637" s="243"/>
      <c r="O637" s="243"/>
      <c r="P637" s="243"/>
      <c r="Q637" s="243"/>
      <c r="R637" s="243"/>
      <c r="S637" s="243"/>
      <c r="T637" s="24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45" t="s">
        <v>169</v>
      </c>
      <c r="AU637" s="245" t="s">
        <v>80</v>
      </c>
      <c r="AV637" s="14" t="s">
        <v>80</v>
      </c>
      <c r="AW637" s="14" t="s">
        <v>171</v>
      </c>
      <c r="AX637" s="14" t="s">
        <v>70</v>
      </c>
      <c r="AY637" s="245" t="s">
        <v>158</v>
      </c>
    </row>
    <row r="638" s="13" customFormat="1">
      <c r="A638" s="13"/>
      <c r="B638" s="224"/>
      <c r="C638" s="225"/>
      <c r="D638" s="226" t="s">
        <v>169</v>
      </c>
      <c r="E638" s="227" t="s">
        <v>19</v>
      </c>
      <c r="F638" s="228" t="s">
        <v>2051</v>
      </c>
      <c r="G638" s="225"/>
      <c r="H638" s="227" t="s">
        <v>19</v>
      </c>
      <c r="I638" s="229"/>
      <c r="J638" s="225"/>
      <c r="K638" s="225"/>
      <c r="L638" s="230"/>
      <c r="M638" s="231"/>
      <c r="N638" s="232"/>
      <c r="O638" s="232"/>
      <c r="P638" s="232"/>
      <c r="Q638" s="232"/>
      <c r="R638" s="232"/>
      <c r="S638" s="232"/>
      <c r="T638" s="23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34" t="s">
        <v>169</v>
      </c>
      <c r="AU638" s="234" t="s">
        <v>80</v>
      </c>
      <c r="AV638" s="13" t="s">
        <v>78</v>
      </c>
      <c r="AW638" s="13" t="s">
        <v>171</v>
      </c>
      <c r="AX638" s="13" t="s">
        <v>70</v>
      </c>
      <c r="AY638" s="234" t="s">
        <v>158</v>
      </c>
    </row>
    <row r="639" s="14" customFormat="1">
      <c r="A639" s="14"/>
      <c r="B639" s="235"/>
      <c r="C639" s="236"/>
      <c r="D639" s="226" t="s">
        <v>169</v>
      </c>
      <c r="E639" s="237" t="s">
        <v>19</v>
      </c>
      <c r="F639" s="238" t="s">
        <v>279</v>
      </c>
      <c r="G639" s="236"/>
      <c r="H639" s="239">
        <v>15</v>
      </c>
      <c r="I639" s="240"/>
      <c r="J639" s="236"/>
      <c r="K639" s="236"/>
      <c r="L639" s="241"/>
      <c r="M639" s="242"/>
      <c r="N639" s="243"/>
      <c r="O639" s="243"/>
      <c r="P639" s="243"/>
      <c r="Q639" s="243"/>
      <c r="R639" s="243"/>
      <c r="S639" s="243"/>
      <c r="T639" s="24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45" t="s">
        <v>169</v>
      </c>
      <c r="AU639" s="245" t="s">
        <v>80</v>
      </c>
      <c r="AV639" s="14" t="s">
        <v>80</v>
      </c>
      <c r="AW639" s="14" t="s">
        <v>171</v>
      </c>
      <c r="AX639" s="14" t="s">
        <v>70</v>
      </c>
      <c r="AY639" s="245" t="s">
        <v>158</v>
      </c>
    </row>
    <row r="640" s="13" customFormat="1">
      <c r="A640" s="13"/>
      <c r="B640" s="224"/>
      <c r="C640" s="225"/>
      <c r="D640" s="226" t="s">
        <v>169</v>
      </c>
      <c r="E640" s="227" t="s">
        <v>19</v>
      </c>
      <c r="F640" s="228" t="s">
        <v>2052</v>
      </c>
      <c r="G640" s="225"/>
      <c r="H640" s="227" t="s">
        <v>19</v>
      </c>
      <c r="I640" s="229"/>
      <c r="J640" s="225"/>
      <c r="K640" s="225"/>
      <c r="L640" s="230"/>
      <c r="M640" s="231"/>
      <c r="N640" s="232"/>
      <c r="O640" s="232"/>
      <c r="P640" s="232"/>
      <c r="Q640" s="232"/>
      <c r="R640" s="232"/>
      <c r="S640" s="232"/>
      <c r="T640" s="23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34" t="s">
        <v>169</v>
      </c>
      <c r="AU640" s="234" t="s">
        <v>80</v>
      </c>
      <c r="AV640" s="13" t="s">
        <v>78</v>
      </c>
      <c r="AW640" s="13" t="s">
        <v>171</v>
      </c>
      <c r="AX640" s="13" t="s">
        <v>70</v>
      </c>
      <c r="AY640" s="234" t="s">
        <v>158</v>
      </c>
    </row>
    <row r="641" s="14" customFormat="1">
      <c r="A641" s="14"/>
      <c r="B641" s="235"/>
      <c r="C641" s="236"/>
      <c r="D641" s="226" t="s">
        <v>169</v>
      </c>
      <c r="E641" s="237" t="s">
        <v>19</v>
      </c>
      <c r="F641" s="238" t="s">
        <v>524</v>
      </c>
      <c r="G641" s="236"/>
      <c r="H641" s="239">
        <v>50</v>
      </c>
      <c r="I641" s="240"/>
      <c r="J641" s="236"/>
      <c r="K641" s="236"/>
      <c r="L641" s="241"/>
      <c r="M641" s="242"/>
      <c r="N641" s="243"/>
      <c r="O641" s="243"/>
      <c r="P641" s="243"/>
      <c r="Q641" s="243"/>
      <c r="R641" s="243"/>
      <c r="S641" s="243"/>
      <c r="T641" s="24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45" t="s">
        <v>169</v>
      </c>
      <c r="AU641" s="245" t="s">
        <v>80</v>
      </c>
      <c r="AV641" s="14" t="s">
        <v>80</v>
      </c>
      <c r="AW641" s="14" t="s">
        <v>171</v>
      </c>
      <c r="AX641" s="14" t="s">
        <v>70</v>
      </c>
      <c r="AY641" s="245" t="s">
        <v>158</v>
      </c>
    </row>
    <row r="642" s="13" customFormat="1">
      <c r="A642" s="13"/>
      <c r="B642" s="224"/>
      <c r="C642" s="225"/>
      <c r="D642" s="226" t="s">
        <v>169</v>
      </c>
      <c r="E642" s="227" t="s">
        <v>19</v>
      </c>
      <c r="F642" s="228" t="s">
        <v>2053</v>
      </c>
      <c r="G642" s="225"/>
      <c r="H642" s="227" t="s">
        <v>19</v>
      </c>
      <c r="I642" s="229"/>
      <c r="J642" s="225"/>
      <c r="K642" s="225"/>
      <c r="L642" s="230"/>
      <c r="M642" s="231"/>
      <c r="N642" s="232"/>
      <c r="O642" s="232"/>
      <c r="P642" s="232"/>
      <c r="Q642" s="232"/>
      <c r="R642" s="232"/>
      <c r="S642" s="232"/>
      <c r="T642" s="23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34" t="s">
        <v>169</v>
      </c>
      <c r="AU642" s="234" t="s">
        <v>80</v>
      </c>
      <c r="AV642" s="13" t="s">
        <v>78</v>
      </c>
      <c r="AW642" s="13" t="s">
        <v>171</v>
      </c>
      <c r="AX642" s="13" t="s">
        <v>70</v>
      </c>
      <c r="AY642" s="234" t="s">
        <v>158</v>
      </c>
    </row>
    <row r="643" s="14" customFormat="1">
      <c r="A643" s="14"/>
      <c r="B643" s="235"/>
      <c r="C643" s="236"/>
      <c r="D643" s="226" t="s">
        <v>169</v>
      </c>
      <c r="E643" s="237" t="s">
        <v>19</v>
      </c>
      <c r="F643" s="238" t="s">
        <v>209</v>
      </c>
      <c r="G643" s="236"/>
      <c r="H643" s="239">
        <v>7</v>
      </c>
      <c r="I643" s="240"/>
      <c r="J643" s="236"/>
      <c r="K643" s="236"/>
      <c r="L643" s="241"/>
      <c r="M643" s="242"/>
      <c r="N643" s="243"/>
      <c r="O643" s="243"/>
      <c r="P643" s="243"/>
      <c r="Q643" s="243"/>
      <c r="R643" s="243"/>
      <c r="S643" s="243"/>
      <c r="T643" s="24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45" t="s">
        <v>169</v>
      </c>
      <c r="AU643" s="245" t="s">
        <v>80</v>
      </c>
      <c r="AV643" s="14" t="s">
        <v>80</v>
      </c>
      <c r="AW643" s="14" t="s">
        <v>171</v>
      </c>
      <c r="AX643" s="14" t="s">
        <v>70</v>
      </c>
      <c r="AY643" s="245" t="s">
        <v>158</v>
      </c>
    </row>
    <row r="644" s="13" customFormat="1">
      <c r="A644" s="13"/>
      <c r="B644" s="224"/>
      <c r="C644" s="225"/>
      <c r="D644" s="226" t="s">
        <v>169</v>
      </c>
      <c r="E644" s="227" t="s">
        <v>19</v>
      </c>
      <c r="F644" s="228" t="s">
        <v>2054</v>
      </c>
      <c r="G644" s="225"/>
      <c r="H644" s="227" t="s">
        <v>19</v>
      </c>
      <c r="I644" s="229"/>
      <c r="J644" s="225"/>
      <c r="K644" s="225"/>
      <c r="L644" s="230"/>
      <c r="M644" s="231"/>
      <c r="N644" s="232"/>
      <c r="O644" s="232"/>
      <c r="P644" s="232"/>
      <c r="Q644" s="232"/>
      <c r="R644" s="232"/>
      <c r="S644" s="232"/>
      <c r="T644" s="23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34" t="s">
        <v>169</v>
      </c>
      <c r="AU644" s="234" t="s">
        <v>80</v>
      </c>
      <c r="AV644" s="13" t="s">
        <v>78</v>
      </c>
      <c r="AW644" s="13" t="s">
        <v>171</v>
      </c>
      <c r="AX644" s="13" t="s">
        <v>70</v>
      </c>
      <c r="AY644" s="234" t="s">
        <v>158</v>
      </c>
    </row>
    <row r="645" s="14" customFormat="1">
      <c r="A645" s="14"/>
      <c r="B645" s="235"/>
      <c r="C645" s="236"/>
      <c r="D645" s="226" t="s">
        <v>169</v>
      </c>
      <c r="E645" s="237" t="s">
        <v>19</v>
      </c>
      <c r="F645" s="238" t="s">
        <v>2055</v>
      </c>
      <c r="G645" s="236"/>
      <c r="H645" s="239">
        <v>56.5</v>
      </c>
      <c r="I645" s="240"/>
      <c r="J645" s="236"/>
      <c r="K645" s="236"/>
      <c r="L645" s="241"/>
      <c r="M645" s="242"/>
      <c r="N645" s="243"/>
      <c r="O645" s="243"/>
      <c r="P645" s="243"/>
      <c r="Q645" s="243"/>
      <c r="R645" s="243"/>
      <c r="S645" s="243"/>
      <c r="T645" s="24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45" t="s">
        <v>169</v>
      </c>
      <c r="AU645" s="245" t="s">
        <v>80</v>
      </c>
      <c r="AV645" s="14" t="s">
        <v>80</v>
      </c>
      <c r="AW645" s="14" t="s">
        <v>171</v>
      </c>
      <c r="AX645" s="14" t="s">
        <v>70</v>
      </c>
      <c r="AY645" s="245" t="s">
        <v>158</v>
      </c>
    </row>
    <row r="646" s="13" customFormat="1">
      <c r="A646" s="13"/>
      <c r="B646" s="224"/>
      <c r="C646" s="225"/>
      <c r="D646" s="226" t="s">
        <v>169</v>
      </c>
      <c r="E646" s="227" t="s">
        <v>19</v>
      </c>
      <c r="F646" s="228" t="s">
        <v>2056</v>
      </c>
      <c r="G646" s="225"/>
      <c r="H646" s="227" t="s">
        <v>19</v>
      </c>
      <c r="I646" s="229"/>
      <c r="J646" s="225"/>
      <c r="K646" s="225"/>
      <c r="L646" s="230"/>
      <c r="M646" s="231"/>
      <c r="N646" s="232"/>
      <c r="O646" s="232"/>
      <c r="P646" s="232"/>
      <c r="Q646" s="232"/>
      <c r="R646" s="232"/>
      <c r="S646" s="232"/>
      <c r="T646" s="23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34" t="s">
        <v>169</v>
      </c>
      <c r="AU646" s="234" t="s">
        <v>80</v>
      </c>
      <c r="AV646" s="13" t="s">
        <v>78</v>
      </c>
      <c r="AW646" s="13" t="s">
        <v>171</v>
      </c>
      <c r="AX646" s="13" t="s">
        <v>70</v>
      </c>
      <c r="AY646" s="234" t="s">
        <v>158</v>
      </c>
    </row>
    <row r="647" s="14" customFormat="1">
      <c r="A647" s="14"/>
      <c r="B647" s="235"/>
      <c r="C647" s="236"/>
      <c r="D647" s="226" t="s">
        <v>169</v>
      </c>
      <c r="E647" s="237" t="s">
        <v>19</v>
      </c>
      <c r="F647" s="238" t="s">
        <v>299</v>
      </c>
      <c r="G647" s="236"/>
      <c r="H647" s="239">
        <v>18</v>
      </c>
      <c r="I647" s="240"/>
      <c r="J647" s="236"/>
      <c r="K647" s="236"/>
      <c r="L647" s="241"/>
      <c r="M647" s="242"/>
      <c r="N647" s="243"/>
      <c r="O647" s="243"/>
      <c r="P647" s="243"/>
      <c r="Q647" s="243"/>
      <c r="R647" s="243"/>
      <c r="S647" s="243"/>
      <c r="T647" s="24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45" t="s">
        <v>169</v>
      </c>
      <c r="AU647" s="245" t="s">
        <v>80</v>
      </c>
      <c r="AV647" s="14" t="s">
        <v>80</v>
      </c>
      <c r="AW647" s="14" t="s">
        <v>171</v>
      </c>
      <c r="AX647" s="14" t="s">
        <v>70</v>
      </c>
      <c r="AY647" s="245" t="s">
        <v>158</v>
      </c>
    </row>
    <row r="648" s="13" customFormat="1">
      <c r="A648" s="13"/>
      <c r="B648" s="224"/>
      <c r="C648" s="225"/>
      <c r="D648" s="226" t="s">
        <v>169</v>
      </c>
      <c r="E648" s="227" t="s">
        <v>19</v>
      </c>
      <c r="F648" s="228" t="s">
        <v>2057</v>
      </c>
      <c r="G648" s="225"/>
      <c r="H648" s="227" t="s">
        <v>19</v>
      </c>
      <c r="I648" s="229"/>
      <c r="J648" s="225"/>
      <c r="K648" s="225"/>
      <c r="L648" s="230"/>
      <c r="M648" s="231"/>
      <c r="N648" s="232"/>
      <c r="O648" s="232"/>
      <c r="P648" s="232"/>
      <c r="Q648" s="232"/>
      <c r="R648" s="232"/>
      <c r="S648" s="232"/>
      <c r="T648" s="23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34" t="s">
        <v>169</v>
      </c>
      <c r="AU648" s="234" t="s">
        <v>80</v>
      </c>
      <c r="AV648" s="13" t="s">
        <v>78</v>
      </c>
      <c r="AW648" s="13" t="s">
        <v>171</v>
      </c>
      <c r="AX648" s="13" t="s">
        <v>70</v>
      </c>
      <c r="AY648" s="234" t="s">
        <v>158</v>
      </c>
    </row>
    <row r="649" s="14" customFormat="1">
      <c r="A649" s="14"/>
      <c r="B649" s="235"/>
      <c r="C649" s="236"/>
      <c r="D649" s="226" t="s">
        <v>169</v>
      </c>
      <c r="E649" s="237" t="s">
        <v>19</v>
      </c>
      <c r="F649" s="238" t="s">
        <v>458</v>
      </c>
      <c r="G649" s="236"/>
      <c r="H649" s="239">
        <v>41</v>
      </c>
      <c r="I649" s="240"/>
      <c r="J649" s="236"/>
      <c r="K649" s="236"/>
      <c r="L649" s="241"/>
      <c r="M649" s="242"/>
      <c r="N649" s="243"/>
      <c r="O649" s="243"/>
      <c r="P649" s="243"/>
      <c r="Q649" s="243"/>
      <c r="R649" s="243"/>
      <c r="S649" s="243"/>
      <c r="T649" s="24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45" t="s">
        <v>169</v>
      </c>
      <c r="AU649" s="245" t="s">
        <v>80</v>
      </c>
      <c r="AV649" s="14" t="s">
        <v>80</v>
      </c>
      <c r="AW649" s="14" t="s">
        <v>171</v>
      </c>
      <c r="AX649" s="14" t="s">
        <v>70</v>
      </c>
      <c r="AY649" s="245" t="s">
        <v>158</v>
      </c>
    </row>
    <row r="650" s="13" customFormat="1">
      <c r="A650" s="13"/>
      <c r="B650" s="224"/>
      <c r="C650" s="225"/>
      <c r="D650" s="226" t="s">
        <v>169</v>
      </c>
      <c r="E650" s="227" t="s">
        <v>19</v>
      </c>
      <c r="F650" s="228" t="s">
        <v>2058</v>
      </c>
      <c r="G650" s="225"/>
      <c r="H650" s="227" t="s">
        <v>19</v>
      </c>
      <c r="I650" s="229"/>
      <c r="J650" s="225"/>
      <c r="K650" s="225"/>
      <c r="L650" s="230"/>
      <c r="M650" s="231"/>
      <c r="N650" s="232"/>
      <c r="O650" s="232"/>
      <c r="P650" s="232"/>
      <c r="Q650" s="232"/>
      <c r="R650" s="232"/>
      <c r="S650" s="232"/>
      <c r="T650" s="23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34" t="s">
        <v>169</v>
      </c>
      <c r="AU650" s="234" t="s">
        <v>80</v>
      </c>
      <c r="AV650" s="13" t="s">
        <v>78</v>
      </c>
      <c r="AW650" s="13" t="s">
        <v>171</v>
      </c>
      <c r="AX650" s="13" t="s">
        <v>70</v>
      </c>
      <c r="AY650" s="234" t="s">
        <v>158</v>
      </c>
    </row>
    <row r="651" s="14" customFormat="1">
      <c r="A651" s="14"/>
      <c r="B651" s="235"/>
      <c r="C651" s="236"/>
      <c r="D651" s="226" t="s">
        <v>169</v>
      </c>
      <c r="E651" s="237" t="s">
        <v>19</v>
      </c>
      <c r="F651" s="238" t="s">
        <v>299</v>
      </c>
      <c r="G651" s="236"/>
      <c r="H651" s="239">
        <v>18</v>
      </c>
      <c r="I651" s="240"/>
      <c r="J651" s="236"/>
      <c r="K651" s="236"/>
      <c r="L651" s="241"/>
      <c r="M651" s="242"/>
      <c r="N651" s="243"/>
      <c r="O651" s="243"/>
      <c r="P651" s="243"/>
      <c r="Q651" s="243"/>
      <c r="R651" s="243"/>
      <c r="S651" s="243"/>
      <c r="T651" s="24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45" t="s">
        <v>169</v>
      </c>
      <c r="AU651" s="245" t="s">
        <v>80</v>
      </c>
      <c r="AV651" s="14" t="s">
        <v>80</v>
      </c>
      <c r="AW651" s="14" t="s">
        <v>171</v>
      </c>
      <c r="AX651" s="14" t="s">
        <v>70</v>
      </c>
      <c r="AY651" s="245" t="s">
        <v>158</v>
      </c>
    </row>
    <row r="652" s="13" customFormat="1">
      <c r="A652" s="13"/>
      <c r="B652" s="224"/>
      <c r="C652" s="225"/>
      <c r="D652" s="226" t="s">
        <v>169</v>
      </c>
      <c r="E652" s="227" t="s">
        <v>19</v>
      </c>
      <c r="F652" s="228" t="s">
        <v>2059</v>
      </c>
      <c r="G652" s="225"/>
      <c r="H652" s="227" t="s">
        <v>19</v>
      </c>
      <c r="I652" s="229"/>
      <c r="J652" s="225"/>
      <c r="K652" s="225"/>
      <c r="L652" s="230"/>
      <c r="M652" s="231"/>
      <c r="N652" s="232"/>
      <c r="O652" s="232"/>
      <c r="P652" s="232"/>
      <c r="Q652" s="232"/>
      <c r="R652" s="232"/>
      <c r="S652" s="232"/>
      <c r="T652" s="23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34" t="s">
        <v>169</v>
      </c>
      <c r="AU652" s="234" t="s">
        <v>80</v>
      </c>
      <c r="AV652" s="13" t="s">
        <v>78</v>
      </c>
      <c r="AW652" s="13" t="s">
        <v>171</v>
      </c>
      <c r="AX652" s="13" t="s">
        <v>70</v>
      </c>
      <c r="AY652" s="234" t="s">
        <v>158</v>
      </c>
    </row>
    <row r="653" s="14" customFormat="1">
      <c r="A653" s="14"/>
      <c r="B653" s="235"/>
      <c r="C653" s="236"/>
      <c r="D653" s="226" t="s">
        <v>169</v>
      </c>
      <c r="E653" s="237" t="s">
        <v>19</v>
      </c>
      <c r="F653" s="238" t="s">
        <v>378</v>
      </c>
      <c r="G653" s="236"/>
      <c r="H653" s="239">
        <v>29</v>
      </c>
      <c r="I653" s="240"/>
      <c r="J653" s="236"/>
      <c r="K653" s="236"/>
      <c r="L653" s="241"/>
      <c r="M653" s="242"/>
      <c r="N653" s="243"/>
      <c r="O653" s="243"/>
      <c r="P653" s="243"/>
      <c r="Q653" s="243"/>
      <c r="R653" s="243"/>
      <c r="S653" s="243"/>
      <c r="T653" s="24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45" t="s">
        <v>169</v>
      </c>
      <c r="AU653" s="245" t="s">
        <v>80</v>
      </c>
      <c r="AV653" s="14" t="s">
        <v>80</v>
      </c>
      <c r="AW653" s="14" t="s">
        <v>171</v>
      </c>
      <c r="AX653" s="14" t="s">
        <v>70</v>
      </c>
      <c r="AY653" s="245" t="s">
        <v>158</v>
      </c>
    </row>
    <row r="654" s="13" customFormat="1">
      <c r="A654" s="13"/>
      <c r="B654" s="224"/>
      <c r="C654" s="225"/>
      <c r="D654" s="226" t="s">
        <v>169</v>
      </c>
      <c r="E654" s="227" t="s">
        <v>19</v>
      </c>
      <c r="F654" s="228" t="s">
        <v>2060</v>
      </c>
      <c r="G654" s="225"/>
      <c r="H654" s="227" t="s">
        <v>19</v>
      </c>
      <c r="I654" s="229"/>
      <c r="J654" s="225"/>
      <c r="K654" s="225"/>
      <c r="L654" s="230"/>
      <c r="M654" s="231"/>
      <c r="N654" s="232"/>
      <c r="O654" s="232"/>
      <c r="P654" s="232"/>
      <c r="Q654" s="232"/>
      <c r="R654" s="232"/>
      <c r="S654" s="232"/>
      <c r="T654" s="23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34" t="s">
        <v>169</v>
      </c>
      <c r="AU654" s="234" t="s">
        <v>80</v>
      </c>
      <c r="AV654" s="13" t="s">
        <v>78</v>
      </c>
      <c r="AW654" s="13" t="s">
        <v>171</v>
      </c>
      <c r="AX654" s="13" t="s">
        <v>70</v>
      </c>
      <c r="AY654" s="234" t="s">
        <v>158</v>
      </c>
    </row>
    <row r="655" s="14" customFormat="1">
      <c r="A655" s="14"/>
      <c r="B655" s="235"/>
      <c r="C655" s="236"/>
      <c r="D655" s="226" t="s">
        <v>169</v>
      </c>
      <c r="E655" s="237" t="s">
        <v>19</v>
      </c>
      <c r="F655" s="238" t="s">
        <v>378</v>
      </c>
      <c r="G655" s="236"/>
      <c r="H655" s="239">
        <v>29</v>
      </c>
      <c r="I655" s="240"/>
      <c r="J655" s="236"/>
      <c r="K655" s="236"/>
      <c r="L655" s="241"/>
      <c r="M655" s="242"/>
      <c r="N655" s="243"/>
      <c r="O655" s="243"/>
      <c r="P655" s="243"/>
      <c r="Q655" s="243"/>
      <c r="R655" s="243"/>
      <c r="S655" s="243"/>
      <c r="T655" s="24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45" t="s">
        <v>169</v>
      </c>
      <c r="AU655" s="245" t="s">
        <v>80</v>
      </c>
      <c r="AV655" s="14" t="s">
        <v>80</v>
      </c>
      <c r="AW655" s="14" t="s">
        <v>171</v>
      </c>
      <c r="AX655" s="14" t="s">
        <v>70</v>
      </c>
      <c r="AY655" s="245" t="s">
        <v>158</v>
      </c>
    </row>
    <row r="656" s="15" customFormat="1">
      <c r="A656" s="15"/>
      <c r="B656" s="256"/>
      <c r="C656" s="257"/>
      <c r="D656" s="226" t="s">
        <v>169</v>
      </c>
      <c r="E656" s="258" t="s">
        <v>19</v>
      </c>
      <c r="F656" s="259" t="s">
        <v>470</v>
      </c>
      <c r="G656" s="257"/>
      <c r="H656" s="260">
        <v>482.5</v>
      </c>
      <c r="I656" s="261"/>
      <c r="J656" s="257"/>
      <c r="K656" s="257"/>
      <c r="L656" s="262"/>
      <c r="M656" s="263"/>
      <c r="N656" s="264"/>
      <c r="O656" s="264"/>
      <c r="P656" s="264"/>
      <c r="Q656" s="264"/>
      <c r="R656" s="264"/>
      <c r="S656" s="264"/>
      <c r="T656" s="265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T656" s="266" t="s">
        <v>169</v>
      </c>
      <c r="AU656" s="266" t="s">
        <v>80</v>
      </c>
      <c r="AV656" s="15" t="s">
        <v>165</v>
      </c>
      <c r="AW656" s="15" t="s">
        <v>171</v>
      </c>
      <c r="AX656" s="15" t="s">
        <v>78</v>
      </c>
      <c r="AY656" s="266" t="s">
        <v>158</v>
      </c>
    </row>
    <row r="657" s="2" customFormat="1" ht="14.4" customHeight="1">
      <c r="A657" s="40"/>
      <c r="B657" s="41"/>
      <c r="C657" s="246" t="s">
        <v>524</v>
      </c>
      <c r="D657" s="246" t="s">
        <v>400</v>
      </c>
      <c r="E657" s="247" t="s">
        <v>498</v>
      </c>
      <c r="F657" s="248" t="s">
        <v>499</v>
      </c>
      <c r="G657" s="249" t="s">
        <v>181</v>
      </c>
      <c r="H657" s="250">
        <v>489.738</v>
      </c>
      <c r="I657" s="251"/>
      <c r="J657" s="252">
        <f>ROUND(I657*H657,2)</f>
        <v>0</v>
      </c>
      <c r="K657" s="248" t="s">
        <v>164</v>
      </c>
      <c r="L657" s="253"/>
      <c r="M657" s="254" t="s">
        <v>19</v>
      </c>
      <c r="N657" s="255" t="s">
        <v>41</v>
      </c>
      <c r="O657" s="86"/>
      <c r="P657" s="215">
        <f>O657*H657</f>
        <v>0</v>
      </c>
      <c r="Q657" s="215">
        <v>0.0079900000000000006</v>
      </c>
      <c r="R657" s="215">
        <f>Q657*H657</f>
        <v>3.9130066200000004</v>
      </c>
      <c r="S657" s="215">
        <v>0</v>
      </c>
      <c r="T657" s="216">
        <f>S657*H657</f>
        <v>0</v>
      </c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R657" s="217" t="s">
        <v>215</v>
      </c>
      <c r="AT657" s="217" t="s">
        <v>400</v>
      </c>
      <c r="AU657" s="217" t="s">
        <v>80</v>
      </c>
      <c r="AY657" s="19" t="s">
        <v>158</v>
      </c>
      <c r="BE657" s="218">
        <f>IF(N657="základní",J657,0)</f>
        <v>0</v>
      </c>
      <c r="BF657" s="218">
        <f>IF(N657="snížená",J657,0)</f>
        <v>0</v>
      </c>
      <c r="BG657" s="218">
        <f>IF(N657="zákl. přenesená",J657,0)</f>
        <v>0</v>
      </c>
      <c r="BH657" s="218">
        <f>IF(N657="sníž. přenesená",J657,0)</f>
        <v>0</v>
      </c>
      <c r="BI657" s="218">
        <f>IF(N657="nulová",J657,0)</f>
        <v>0</v>
      </c>
      <c r="BJ657" s="19" t="s">
        <v>78</v>
      </c>
      <c r="BK657" s="218">
        <f>ROUND(I657*H657,2)</f>
        <v>0</v>
      </c>
      <c r="BL657" s="19" t="s">
        <v>165</v>
      </c>
      <c r="BM657" s="217" t="s">
        <v>2086</v>
      </c>
    </row>
    <row r="658" s="13" customFormat="1">
      <c r="A658" s="13"/>
      <c r="B658" s="224"/>
      <c r="C658" s="225"/>
      <c r="D658" s="226" t="s">
        <v>169</v>
      </c>
      <c r="E658" s="227" t="s">
        <v>19</v>
      </c>
      <c r="F658" s="228" t="s">
        <v>2044</v>
      </c>
      <c r="G658" s="225"/>
      <c r="H658" s="227" t="s">
        <v>19</v>
      </c>
      <c r="I658" s="229"/>
      <c r="J658" s="225"/>
      <c r="K658" s="225"/>
      <c r="L658" s="230"/>
      <c r="M658" s="231"/>
      <c r="N658" s="232"/>
      <c r="O658" s="232"/>
      <c r="P658" s="232"/>
      <c r="Q658" s="232"/>
      <c r="R658" s="232"/>
      <c r="S658" s="232"/>
      <c r="T658" s="23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34" t="s">
        <v>169</v>
      </c>
      <c r="AU658" s="234" t="s">
        <v>80</v>
      </c>
      <c r="AV658" s="13" t="s">
        <v>78</v>
      </c>
      <c r="AW658" s="13" t="s">
        <v>171</v>
      </c>
      <c r="AX658" s="13" t="s">
        <v>70</v>
      </c>
      <c r="AY658" s="234" t="s">
        <v>158</v>
      </c>
    </row>
    <row r="659" s="13" customFormat="1">
      <c r="A659" s="13"/>
      <c r="B659" s="224"/>
      <c r="C659" s="225"/>
      <c r="D659" s="226" t="s">
        <v>169</v>
      </c>
      <c r="E659" s="227" t="s">
        <v>19</v>
      </c>
      <c r="F659" s="228" t="s">
        <v>2045</v>
      </c>
      <c r="G659" s="225"/>
      <c r="H659" s="227" t="s">
        <v>19</v>
      </c>
      <c r="I659" s="229"/>
      <c r="J659" s="225"/>
      <c r="K659" s="225"/>
      <c r="L659" s="230"/>
      <c r="M659" s="231"/>
      <c r="N659" s="232"/>
      <c r="O659" s="232"/>
      <c r="P659" s="232"/>
      <c r="Q659" s="232"/>
      <c r="R659" s="232"/>
      <c r="S659" s="232"/>
      <c r="T659" s="23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34" t="s">
        <v>169</v>
      </c>
      <c r="AU659" s="234" t="s">
        <v>80</v>
      </c>
      <c r="AV659" s="13" t="s">
        <v>78</v>
      </c>
      <c r="AW659" s="13" t="s">
        <v>171</v>
      </c>
      <c r="AX659" s="13" t="s">
        <v>70</v>
      </c>
      <c r="AY659" s="234" t="s">
        <v>158</v>
      </c>
    </row>
    <row r="660" s="14" customFormat="1">
      <c r="A660" s="14"/>
      <c r="B660" s="235"/>
      <c r="C660" s="236"/>
      <c r="D660" s="226" t="s">
        <v>169</v>
      </c>
      <c r="E660" s="237" t="s">
        <v>19</v>
      </c>
      <c r="F660" s="238" t="s">
        <v>452</v>
      </c>
      <c r="G660" s="236"/>
      <c r="H660" s="239">
        <v>40</v>
      </c>
      <c r="I660" s="240"/>
      <c r="J660" s="236"/>
      <c r="K660" s="236"/>
      <c r="L660" s="241"/>
      <c r="M660" s="242"/>
      <c r="N660" s="243"/>
      <c r="O660" s="243"/>
      <c r="P660" s="243"/>
      <c r="Q660" s="243"/>
      <c r="R660" s="243"/>
      <c r="S660" s="243"/>
      <c r="T660" s="24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45" t="s">
        <v>169</v>
      </c>
      <c r="AU660" s="245" t="s">
        <v>80</v>
      </c>
      <c r="AV660" s="14" t="s">
        <v>80</v>
      </c>
      <c r="AW660" s="14" t="s">
        <v>171</v>
      </c>
      <c r="AX660" s="14" t="s">
        <v>70</v>
      </c>
      <c r="AY660" s="245" t="s">
        <v>158</v>
      </c>
    </row>
    <row r="661" s="13" customFormat="1">
      <c r="A661" s="13"/>
      <c r="B661" s="224"/>
      <c r="C661" s="225"/>
      <c r="D661" s="226" t="s">
        <v>169</v>
      </c>
      <c r="E661" s="227" t="s">
        <v>19</v>
      </c>
      <c r="F661" s="228" t="s">
        <v>2046</v>
      </c>
      <c r="G661" s="225"/>
      <c r="H661" s="227" t="s">
        <v>19</v>
      </c>
      <c r="I661" s="229"/>
      <c r="J661" s="225"/>
      <c r="K661" s="225"/>
      <c r="L661" s="230"/>
      <c r="M661" s="231"/>
      <c r="N661" s="232"/>
      <c r="O661" s="232"/>
      <c r="P661" s="232"/>
      <c r="Q661" s="232"/>
      <c r="R661" s="232"/>
      <c r="S661" s="232"/>
      <c r="T661" s="23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34" t="s">
        <v>169</v>
      </c>
      <c r="AU661" s="234" t="s">
        <v>80</v>
      </c>
      <c r="AV661" s="13" t="s">
        <v>78</v>
      </c>
      <c r="AW661" s="13" t="s">
        <v>171</v>
      </c>
      <c r="AX661" s="13" t="s">
        <v>70</v>
      </c>
      <c r="AY661" s="234" t="s">
        <v>158</v>
      </c>
    </row>
    <row r="662" s="14" customFormat="1">
      <c r="A662" s="14"/>
      <c r="B662" s="235"/>
      <c r="C662" s="236"/>
      <c r="D662" s="226" t="s">
        <v>169</v>
      </c>
      <c r="E662" s="237" t="s">
        <v>19</v>
      </c>
      <c r="F662" s="238" t="s">
        <v>378</v>
      </c>
      <c r="G662" s="236"/>
      <c r="H662" s="239">
        <v>29</v>
      </c>
      <c r="I662" s="240"/>
      <c r="J662" s="236"/>
      <c r="K662" s="236"/>
      <c r="L662" s="241"/>
      <c r="M662" s="242"/>
      <c r="N662" s="243"/>
      <c r="O662" s="243"/>
      <c r="P662" s="243"/>
      <c r="Q662" s="243"/>
      <c r="R662" s="243"/>
      <c r="S662" s="243"/>
      <c r="T662" s="24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T662" s="245" t="s">
        <v>169</v>
      </c>
      <c r="AU662" s="245" t="s">
        <v>80</v>
      </c>
      <c r="AV662" s="14" t="s">
        <v>80</v>
      </c>
      <c r="AW662" s="14" t="s">
        <v>171</v>
      </c>
      <c r="AX662" s="14" t="s">
        <v>70</v>
      </c>
      <c r="AY662" s="245" t="s">
        <v>158</v>
      </c>
    </row>
    <row r="663" s="13" customFormat="1">
      <c r="A663" s="13"/>
      <c r="B663" s="224"/>
      <c r="C663" s="225"/>
      <c r="D663" s="226" t="s">
        <v>169</v>
      </c>
      <c r="E663" s="227" t="s">
        <v>19</v>
      </c>
      <c r="F663" s="228" t="s">
        <v>2047</v>
      </c>
      <c r="G663" s="225"/>
      <c r="H663" s="227" t="s">
        <v>19</v>
      </c>
      <c r="I663" s="229"/>
      <c r="J663" s="225"/>
      <c r="K663" s="225"/>
      <c r="L663" s="230"/>
      <c r="M663" s="231"/>
      <c r="N663" s="232"/>
      <c r="O663" s="232"/>
      <c r="P663" s="232"/>
      <c r="Q663" s="232"/>
      <c r="R663" s="232"/>
      <c r="S663" s="232"/>
      <c r="T663" s="23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34" t="s">
        <v>169</v>
      </c>
      <c r="AU663" s="234" t="s">
        <v>80</v>
      </c>
      <c r="AV663" s="13" t="s">
        <v>78</v>
      </c>
      <c r="AW663" s="13" t="s">
        <v>171</v>
      </c>
      <c r="AX663" s="13" t="s">
        <v>70</v>
      </c>
      <c r="AY663" s="234" t="s">
        <v>158</v>
      </c>
    </row>
    <row r="664" s="14" customFormat="1">
      <c r="A664" s="14"/>
      <c r="B664" s="235"/>
      <c r="C664" s="236"/>
      <c r="D664" s="226" t="s">
        <v>169</v>
      </c>
      <c r="E664" s="237" t="s">
        <v>19</v>
      </c>
      <c r="F664" s="238" t="s">
        <v>433</v>
      </c>
      <c r="G664" s="236"/>
      <c r="H664" s="239">
        <v>37</v>
      </c>
      <c r="I664" s="240"/>
      <c r="J664" s="236"/>
      <c r="K664" s="236"/>
      <c r="L664" s="241"/>
      <c r="M664" s="242"/>
      <c r="N664" s="243"/>
      <c r="O664" s="243"/>
      <c r="P664" s="243"/>
      <c r="Q664" s="243"/>
      <c r="R664" s="243"/>
      <c r="S664" s="243"/>
      <c r="T664" s="24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45" t="s">
        <v>169</v>
      </c>
      <c r="AU664" s="245" t="s">
        <v>80</v>
      </c>
      <c r="AV664" s="14" t="s">
        <v>80</v>
      </c>
      <c r="AW664" s="14" t="s">
        <v>171</v>
      </c>
      <c r="AX664" s="14" t="s">
        <v>70</v>
      </c>
      <c r="AY664" s="245" t="s">
        <v>158</v>
      </c>
    </row>
    <row r="665" s="13" customFormat="1">
      <c r="A665" s="13"/>
      <c r="B665" s="224"/>
      <c r="C665" s="225"/>
      <c r="D665" s="226" t="s">
        <v>169</v>
      </c>
      <c r="E665" s="227" t="s">
        <v>19</v>
      </c>
      <c r="F665" s="228" t="s">
        <v>2048</v>
      </c>
      <c r="G665" s="225"/>
      <c r="H665" s="227" t="s">
        <v>19</v>
      </c>
      <c r="I665" s="229"/>
      <c r="J665" s="225"/>
      <c r="K665" s="225"/>
      <c r="L665" s="230"/>
      <c r="M665" s="231"/>
      <c r="N665" s="232"/>
      <c r="O665" s="232"/>
      <c r="P665" s="232"/>
      <c r="Q665" s="232"/>
      <c r="R665" s="232"/>
      <c r="S665" s="232"/>
      <c r="T665" s="23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34" t="s">
        <v>169</v>
      </c>
      <c r="AU665" s="234" t="s">
        <v>80</v>
      </c>
      <c r="AV665" s="13" t="s">
        <v>78</v>
      </c>
      <c r="AW665" s="13" t="s">
        <v>171</v>
      </c>
      <c r="AX665" s="13" t="s">
        <v>70</v>
      </c>
      <c r="AY665" s="234" t="s">
        <v>158</v>
      </c>
    </row>
    <row r="666" s="14" customFormat="1">
      <c r="A666" s="14"/>
      <c r="B666" s="235"/>
      <c r="C666" s="236"/>
      <c r="D666" s="226" t="s">
        <v>169</v>
      </c>
      <c r="E666" s="237" t="s">
        <v>19</v>
      </c>
      <c r="F666" s="238" t="s">
        <v>1016</v>
      </c>
      <c r="G666" s="236"/>
      <c r="H666" s="239">
        <v>71</v>
      </c>
      <c r="I666" s="240"/>
      <c r="J666" s="236"/>
      <c r="K666" s="236"/>
      <c r="L666" s="241"/>
      <c r="M666" s="242"/>
      <c r="N666" s="243"/>
      <c r="O666" s="243"/>
      <c r="P666" s="243"/>
      <c r="Q666" s="243"/>
      <c r="R666" s="243"/>
      <c r="S666" s="243"/>
      <c r="T666" s="24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45" t="s">
        <v>169</v>
      </c>
      <c r="AU666" s="245" t="s">
        <v>80</v>
      </c>
      <c r="AV666" s="14" t="s">
        <v>80</v>
      </c>
      <c r="AW666" s="14" t="s">
        <v>171</v>
      </c>
      <c r="AX666" s="14" t="s">
        <v>70</v>
      </c>
      <c r="AY666" s="245" t="s">
        <v>158</v>
      </c>
    </row>
    <row r="667" s="13" customFormat="1">
      <c r="A667" s="13"/>
      <c r="B667" s="224"/>
      <c r="C667" s="225"/>
      <c r="D667" s="226" t="s">
        <v>169</v>
      </c>
      <c r="E667" s="227" t="s">
        <v>19</v>
      </c>
      <c r="F667" s="228" t="s">
        <v>2049</v>
      </c>
      <c r="G667" s="225"/>
      <c r="H667" s="227" t="s">
        <v>19</v>
      </c>
      <c r="I667" s="229"/>
      <c r="J667" s="225"/>
      <c r="K667" s="225"/>
      <c r="L667" s="230"/>
      <c r="M667" s="231"/>
      <c r="N667" s="232"/>
      <c r="O667" s="232"/>
      <c r="P667" s="232"/>
      <c r="Q667" s="232"/>
      <c r="R667" s="232"/>
      <c r="S667" s="232"/>
      <c r="T667" s="23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34" t="s">
        <v>169</v>
      </c>
      <c r="AU667" s="234" t="s">
        <v>80</v>
      </c>
      <c r="AV667" s="13" t="s">
        <v>78</v>
      </c>
      <c r="AW667" s="13" t="s">
        <v>171</v>
      </c>
      <c r="AX667" s="13" t="s">
        <v>70</v>
      </c>
      <c r="AY667" s="234" t="s">
        <v>158</v>
      </c>
    </row>
    <row r="668" s="14" customFormat="1">
      <c r="A668" s="14"/>
      <c r="B668" s="235"/>
      <c r="C668" s="236"/>
      <c r="D668" s="226" t="s">
        <v>169</v>
      </c>
      <c r="E668" s="237" t="s">
        <v>19</v>
      </c>
      <c r="F668" s="238" t="s">
        <v>257</v>
      </c>
      <c r="G668" s="236"/>
      <c r="H668" s="239">
        <v>13</v>
      </c>
      <c r="I668" s="240"/>
      <c r="J668" s="236"/>
      <c r="K668" s="236"/>
      <c r="L668" s="241"/>
      <c r="M668" s="242"/>
      <c r="N668" s="243"/>
      <c r="O668" s="243"/>
      <c r="P668" s="243"/>
      <c r="Q668" s="243"/>
      <c r="R668" s="243"/>
      <c r="S668" s="243"/>
      <c r="T668" s="24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45" t="s">
        <v>169</v>
      </c>
      <c r="AU668" s="245" t="s">
        <v>80</v>
      </c>
      <c r="AV668" s="14" t="s">
        <v>80</v>
      </c>
      <c r="AW668" s="14" t="s">
        <v>171</v>
      </c>
      <c r="AX668" s="14" t="s">
        <v>70</v>
      </c>
      <c r="AY668" s="245" t="s">
        <v>158</v>
      </c>
    </row>
    <row r="669" s="13" customFormat="1">
      <c r="A669" s="13"/>
      <c r="B669" s="224"/>
      <c r="C669" s="225"/>
      <c r="D669" s="226" t="s">
        <v>169</v>
      </c>
      <c r="E669" s="227" t="s">
        <v>19</v>
      </c>
      <c r="F669" s="228" t="s">
        <v>2050</v>
      </c>
      <c r="G669" s="225"/>
      <c r="H669" s="227" t="s">
        <v>19</v>
      </c>
      <c r="I669" s="229"/>
      <c r="J669" s="225"/>
      <c r="K669" s="225"/>
      <c r="L669" s="230"/>
      <c r="M669" s="231"/>
      <c r="N669" s="232"/>
      <c r="O669" s="232"/>
      <c r="P669" s="232"/>
      <c r="Q669" s="232"/>
      <c r="R669" s="232"/>
      <c r="S669" s="232"/>
      <c r="T669" s="23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34" t="s">
        <v>169</v>
      </c>
      <c r="AU669" s="234" t="s">
        <v>80</v>
      </c>
      <c r="AV669" s="13" t="s">
        <v>78</v>
      </c>
      <c r="AW669" s="13" t="s">
        <v>171</v>
      </c>
      <c r="AX669" s="13" t="s">
        <v>70</v>
      </c>
      <c r="AY669" s="234" t="s">
        <v>158</v>
      </c>
    </row>
    <row r="670" s="14" customFormat="1">
      <c r="A670" s="14"/>
      <c r="B670" s="235"/>
      <c r="C670" s="236"/>
      <c r="D670" s="226" t="s">
        <v>169</v>
      </c>
      <c r="E670" s="237" t="s">
        <v>19</v>
      </c>
      <c r="F670" s="238" t="s">
        <v>378</v>
      </c>
      <c r="G670" s="236"/>
      <c r="H670" s="239">
        <v>29</v>
      </c>
      <c r="I670" s="240"/>
      <c r="J670" s="236"/>
      <c r="K670" s="236"/>
      <c r="L670" s="241"/>
      <c r="M670" s="242"/>
      <c r="N670" s="243"/>
      <c r="O670" s="243"/>
      <c r="P670" s="243"/>
      <c r="Q670" s="243"/>
      <c r="R670" s="243"/>
      <c r="S670" s="243"/>
      <c r="T670" s="24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45" t="s">
        <v>169</v>
      </c>
      <c r="AU670" s="245" t="s">
        <v>80</v>
      </c>
      <c r="AV670" s="14" t="s">
        <v>80</v>
      </c>
      <c r="AW670" s="14" t="s">
        <v>171</v>
      </c>
      <c r="AX670" s="14" t="s">
        <v>70</v>
      </c>
      <c r="AY670" s="245" t="s">
        <v>158</v>
      </c>
    </row>
    <row r="671" s="13" customFormat="1">
      <c r="A671" s="13"/>
      <c r="B671" s="224"/>
      <c r="C671" s="225"/>
      <c r="D671" s="226" t="s">
        <v>169</v>
      </c>
      <c r="E671" s="227" t="s">
        <v>19</v>
      </c>
      <c r="F671" s="228" t="s">
        <v>2051</v>
      </c>
      <c r="G671" s="225"/>
      <c r="H671" s="227" t="s">
        <v>19</v>
      </c>
      <c r="I671" s="229"/>
      <c r="J671" s="225"/>
      <c r="K671" s="225"/>
      <c r="L671" s="230"/>
      <c r="M671" s="231"/>
      <c r="N671" s="232"/>
      <c r="O671" s="232"/>
      <c r="P671" s="232"/>
      <c r="Q671" s="232"/>
      <c r="R671" s="232"/>
      <c r="S671" s="232"/>
      <c r="T671" s="23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34" t="s">
        <v>169</v>
      </c>
      <c r="AU671" s="234" t="s">
        <v>80</v>
      </c>
      <c r="AV671" s="13" t="s">
        <v>78</v>
      </c>
      <c r="AW671" s="13" t="s">
        <v>171</v>
      </c>
      <c r="AX671" s="13" t="s">
        <v>70</v>
      </c>
      <c r="AY671" s="234" t="s">
        <v>158</v>
      </c>
    </row>
    <row r="672" s="14" customFormat="1">
      <c r="A672" s="14"/>
      <c r="B672" s="235"/>
      <c r="C672" s="236"/>
      <c r="D672" s="226" t="s">
        <v>169</v>
      </c>
      <c r="E672" s="237" t="s">
        <v>19</v>
      </c>
      <c r="F672" s="238" t="s">
        <v>279</v>
      </c>
      <c r="G672" s="236"/>
      <c r="H672" s="239">
        <v>15</v>
      </c>
      <c r="I672" s="240"/>
      <c r="J672" s="236"/>
      <c r="K672" s="236"/>
      <c r="L672" s="241"/>
      <c r="M672" s="242"/>
      <c r="N672" s="243"/>
      <c r="O672" s="243"/>
      <c r="P672" s="243"/>
      <c r="Q672" s="243"/>
      <c r="R672" s="243"/>
      <c r="S672" s="243"/>
      <c r="T672" s="24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45" t="s">
        <v>169</v>
      </c>
      <c r="AU672" s="245" t="s">
        <v>80</v>
      </c>
      <c r="AV672" s="14" t="s">
        <v>80</v>
      </c>
      <c r="AW672" s="14" t="s">
        <v>171</v>
      </c>
      <c r="AX672" s="14" t="s">
        <v>70</v>
      </c>
      <c r="AY672" s="245" t="s">
        <v>158</v>
      </c>
    </row>
    <row r="673" s="13" customFormat="1">
      <c r="A673" s="13"/>
      <c r="B673" s="224"/>
      <c r="C673" s="225"/>
      <c r="D673" s="226" t="s">
        <v>169</v>
      </c>
      <c r="E673" s="227" t="s">
        <v>19</v>
      </c>
      <c r="F673" s="228" t="s">
        <v>2052</v>
      </c>
      <c r="G673" s="225"/>
      <c r="H673" s="227" t="s">
        <v>19</v>
      </c>
      <c r="I673" s="229"/>
      <c r="J673" s="225"/>
      <c r="K673" s="225"/>
      <c r="L673" s="230"/>
      <c r="M673" s="231"/>
      <c r="N673" s="232"/>
      <c r="O673" s="232"/>
      <c r="P673" s="232"/>
      <c r="Q673" s="232"/>
      <c r="R673" s="232"/>
      <c r="S673" s="232"/>
      <c r="T673" s="23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34" t="s">
        <v>169</v>
      </c>
      <c r="AU673" s="234" t="s">
        <v>80</v>
      </c>
      <c r="AV673" s="13" t="s">
        <v>78</v>
      </c>
      <c r="AW673" s="13" t="s">
        <v>171</v>
      </c>
      <c r="AX673" s="13" t="s">
        <v>70</v>
      </c>
      <c r="AY673" s="234" t="s">
        <v>158</v>
      </c>
    </row>
    <row r="674" s="14" customFormat="1">
      <c r="A674" s="14"/>
      <c r="B674" s="235"/>
      <c r="C674" s="236"/>
      <c r="D674" s="226" t="s">
        <v>169</v>
      </c>
      <c r="E674" s="237" t="s">
        <v>19</v>
      </c>
      <c r="F674" s="238" t="s">
        <v>524</v>
      </c>
      <c r="G674" s="236"/>
      <c r="H674" s="239">
        <v>50</v>
      </c>
      <c r="I674" s="240"/>
      <c r="J674" s="236"/>
      <c r="K674" s="236"/>
      <c r="L674" s="241"/>
      <c r="M674" s="242"/>
      <c r="N674" s="243"/>
      <c r="O674" s="243"/>
      <c r="P674" s="243"/>
      <c r="Q674" s="243"/>
      <c r="R674" s="243"/>
      <c r="S674" s="243"/>
      <c r="T674" s="24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45" t="s">
        <v>169</v>
      </c>
      <c r="AU674" s="245" t="s">
        <v>80</v>
      </c>
      <c r="AV674" s="14" t="s">
        <v>80</v>
      </c>
      <c r="AW674" s="14" t="s">
        <v>171</v>
      </c>
      <c r="AX674" s="14" t="s">
        <v>70</v>
      </c>
      <c r="AY674" s="245" t="s">
        <v>158</v>
      </c>
    </row>
    <row r="675" s="13" customFormat="1">
      <c r="A675" s="13"/>
      <c r="B675" s="224"/>
      <c r="C675" s="225"/>
      <c r="D675" s="226" t="s">
        <v>169</v>
      </c>
      <c r="E675" s="227" t="s">
        <v>19</v>
      </c>
      <c r="F675" s="228" t="s">
        <v>2053</v>
      </c>
      <c r="G675" s="225"/>
      <c r="H675" s="227" t="s">
        <v>19</v>
      </c>
      <c r="I675" s="229"/>
      <c r="J675" s="225"/>
      <c r="K675" s="225"/>
      <c r="L675" s="230"/>
      <c r="M675" s="231"/>
      <c r="N675" s="232"/>
      <c r="O675" s="232"/>
      <c r="P675" s="232"/>
      <c r="Q675" s="232"/>
      <c r="R675" s="232"/>
      <c r="S675" s="232"/>
      <c r="T675" s="23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34" t="s">
        <v>169</v>
      </c>
      <c r="AU675" s="234" t="s">
        <v>80</v>
      </c>
      <c r="AV675" s="13" t="s">
        <v>78</v>
      </c>
      <c r="AW675" s="13" t="s">
        <v>171</v>
      </c>
      <c r="AX675" s="13" t="s">
        <v>70</v>
      </c>
      <c r="AY675" s="234" t="s">
        <v>158</v>
      </c>
    </row>
    <row r="676" s="14" customFormat="1">
      <c r="A676" s="14"/>
      <c r="B676" s="235"/>
      <c r="C676" s="236"/>
      <c r="D676" s="226" t="s">
        <v>169</v>
      </c>
      <c r="E676" s="237" t="s">
        <v>19</v>
      </c>
      <c r="F676" s="238" t="s">
        <v>209</v>
      </c>
      <c r="G676" s="236"/>
      <c r="H676" s="239">
        <v>7</v>
      </c>
      <c r="I676" s="240"/>
      <c r="J676" s="236"/>
      <c r="K676" s="236"/>
      <c r="L676" s="241"/>
      <c r="M676" s="242"/>
      <c r="N676" s="243"/>
      <c r="O676" s="243"/>
      <c r="P676" s="243"/>
      <c r="Q676" s="243"/>
      <c r="R676" s="243"/>
      <c r="S676" s="243"/>
      <c r="T676" s="24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45" t="s">
        <v>169</v>
      </c>
      <c r="AU676" s="245" t="s">
        <v>80</v>
      </c>
      <c r="AV676" s="14" t="s">
        <v>80</v>
      </c>
      <c r="AW676" s="14" t="s">
        <v>171</v>
      </c>
      <c r="AX676" s="14" t="s">
        <v>70</v>
      </c>
      <c r="AY676" s="245" t="s">
        <v>158</v>
      </c>
    </row>
    <row r="677" s="13" customFormat="1">
      <c r="A677" s="13"/>
      <c r="B677" s="224"/>
      <c r="C677" s="225"/>
      <c r="D677" s="226" t="s">
        <v>169</v>
      </c>
      <c r="E677" s="227" t="s">
        <v>19</v>
      </c>
      <c r="F677" s="228" t="s">
        <v>2054</v>
      </c>
      <c r="G677" s="225"/>
      <c r="H677" s="227" t="s">
        <v>19</v>
      </c>
      <c r="I677" s="229"/>
      <c r="J677" s="225"/>
      <c r="K677" s="225"/>
      <c r="L677" s="230"/>
      <c r="M677" s="231"/>
      <c r="N677" s="232"/>
      <c r="O677" s="232"/>
      <c r="P677" s="232"/>
      <c r="Q677" s="232"/>
      <c r="R677" s="232"/>
      <c r="S677" s="232"/>
      <c r="T677" s="23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34" t="s">
        <v>169</v>
      </c>
      <c r="AU677" s="234" t="s">
        <v>80</v>
      </c>
      <c r="AV677" s="13" t="s">
        <v>78</v>
      </c>
      <c r="AW677" s="13" t="s">
        <v>171</v>
      </c>
      <c r="AX677" s="13" t="s">
        <v>70</v>
      </c>
      <c r="AY677" s="234" t="s">
        <v>158</v>
      </c>
    </row>
    <row r="678" s="14" customFormat="1">
      <c r="A678" s="14"/>
      <c r="B678" s="235"/>
      <c r="C678" s="236"/>
      <c r="D678" s="226" t="s">
        <v>169</v>
      </c>
      <c r="E678" s="237" t="s">
        <v>19</v>
      </c>
      <c r="F678" s="238" t="s">
        <v>2055</v>
      </c>
      <c r="G678" s="236"/>
      <c r="H678" s="239">
        <v>56.5</v>
      </c>
      <c r="I678" s="240"/>
      <c r="J678" s="236"/>
      <c r="K678" s="236"/>
      <c r="L678" s="241"/>
      <c r="M678" s="242"/>
      <c r="N678" s="243"/>
      <c r="O678" s="243"/>
      <c r="P678" s="243"/>
      <c r="Q678" s="243"/>
      <c r="R678" s="243"/>
      <c r="S678" s="243"/>
      <c r="T678" s="24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45" t="s">
        <v>169</v>
      </c>
      <c r="AU678" s="245" t="s">
        <v>80</v>
      </c>
      <c r="AV678" s="14" t="s">
        <v>80</v>
      </c>
      <c r="AW678" s="14" t="s">
        <v>171</v>
      </c>
      <c r="AX678" s="14" t="s">
        <v>70</v>
      </c>
      <c r="AY678" s="245" t="s">
        <v>158</v>
      </c>
    </row>
    <row r="679" s="13" customFormat="1">
      <c r="A679" s="13"/>
      <c r="B679" s="224"/>
      <c r="C679" s="225"/>
      <c r="D679" s="226" t="s">
        <v>169</v>
      </c>
      <c r="E679" s="227" t="s">
        <v>19</v>
      </c>
      <c r="F679" s="228" t="s">
        <v>2056</v>
      </c>
      <c r="G679" s="225"/>
      <c r="H679" s="227" t="s">
        <v>19</v>
      </c>
      <c r="I679" s="229"/>
      <c r="J679" s="225"/>
      <c r="K679" s="225"/>
      <c r="L679" s="230"/>
      <c r="M679" s="231"/>
      <c r="N679" s="232"/>
      <c r="O679" s="232"/>
      <c r="P679" s="232"/>
      <c r="Q679" s="232"/>
      <c r="R679" s="232"/>
      <c r="S679" s="232"/>
      <c r="T679" s="23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34" t="s">
        <v>169</v>
      </c>
      <c r="AU679" s="234" t="s">
        <v>80</v>
      </c>
      <c r="AV679" s="13" t="s">
        <v>78</v>
      </c>
      <c r="AW679" s="13" t="s">
        <v>171</v>
      </c>
      <c r="AX679" s="13" t="s">
        <v>70</v>
      </c>
      <c r="AY679" s="234" t="s">
        <v>158</v>
      </c>
    </row>
    <row r="680" s="14" customFormat="1">
      <c r="A680" s="14"/>
      <c r="B680" s="235"/>
      <c r="C680" s="236"/>
      <c r="D680" s="226" t="s">
        <v>169</v>
      </c>
      <c r="E680" s="237" t="s">
        <v>19</v>
      </c>
      <c r="F680" s="238" t="s">
        <v>299</v>
      </c>
      <c r="G680" s="236"/>
      <c r="H680" s="239">
        <v>18</v>
      </c>
      <c r="I680" s="240"/>
      <c r="J680" s="236"/>
      <c r="K680" s="236"/>
      <c r="L680" s="241"/>
      <c r="M680" s="242"/>
      <c r="N680" s="243"/>
      <c r="O680" s="243"/>
      <c r="P680" s="243"/>
      <c r="Q680" s="243"/>
      <c r="R680" s="243"/>
      <c r="S680" s="243"/>
      <c r="T680" s="24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45" t="s">
        <v>169</v>
      </c>
      <c r="AU680" s="245" t="s">
        <v>80</v>
      </c>
      <c r="AV680" s="14" t="s">
        <v>80</v>
      </c>
      <c r="AW680" s="14" t="s">
        <v>171</v>
      </c>
      <c r="AX680" s="14" t="s">
        <v>70</v>
      </c>
      <c r="AY680" s="245" t="s">
        <v>158</v>
      </c>
    </row>
    <row r="681" s="13" customFormat="1">
      <c r="A681" s="13"/>
      <c r="B681" s="224"/>
      <c r="C681" s="225"/>
      <c r="D681" s="226" t="s">
        <v>169</v>
      </c>
      <c r="E681" s="227" t="s">
        <v>19</v>
      </c>
      <c r="F681" s="228" t="s">
        <v>2057</v>
      </c>
      <c r="G681" s="225"/>
      <c r="H681" s="227" t="s">
        <v>19</v>
      </c>
      <c r="I681" s="229"/>
      <c r="J681" s="225"/>
      <c r="K681" s="225"/>
      <c r="L681" s="230"/>
      <c r="M681" s="231"/>
      <c r="N681" s="232"/>
      <c r="O681" s="232"/>
      <c r="P681" s="232"/>
      <c r="Q681" s="232"/>
      <c r="R681" s="232"/>
      <c r="S681" s="232"/>
      <c r="T681" s="23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34" t="s">
        <v>169</v>
      </c>
      <c r="AU681" s="234" t="s">
        <v>80</v>
      </c>
      <c r="AV681" s="13" t="s">
        <v>78</v>
      </c>
      <c r="AW681" s="13" t="s">
        <v>171</v>
      </c>
      <c r="AX681" s="13" t="s">
        <v>70</v>
      </c>
      <c r="AY681" s="234" t="s">
        <v>158</v>
      </c>
    </row>
    <row r="682" s="14" customFormat="1">
      <c r="A682" s="14"/>
      <c r="B682" s="235"/>
      <c r="C682" s="236"/>
      <c r="D682" s="226" t="s">
        <v>169</v>
      </c>
      <c r="E682" s="237" t="s">
        <v>19</v>
      </c>
      <c r="F682" s="238" t="s">
        <v>458</v>
      </c>
      <c r="G682" s="236"/>
      <c r="H682" s="239">
        <v>41</v>
      </c>
      <c r="I682" s="240"/>
      <c r="J682" s="236"/>
      <c r="K682" s="236"/>
      <c r="L682" s="241"/>
      <c r="M682" s="242"/>
      <c r="N682" s="243"/>
      <c r="O682" s="243"/>
      <c r="P682" s="243"/>
      <c r="Q682" s="243"/>
      <c r="R682" s="243"/>
      <c r="S682" s="243"/>
      <c r="T682" s="24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45" t="s">
        <v>169</v>
      </c>
      <c r="AU682" s="245" t="s">
        <v>80</v>
      </c>
      <c r="AV682" s="14" t="s">
        <v>80</v>
      </c>
      <c r="AW682" s="14" t="s">
        <v>171</v>
      </c>
      <c r="AX682" s="14" t="s">
        <v>70</v>
      </c>
      <c r="AY682" s="245" t="s">
        <v>158</v>
      </c>
    </row>
    <row r="683" s="13" customFormat="1">
      <c r="A683" s="13"/>
      <c r="B683" s="224"/>
      <c r="C683" s="225"/>
      <c r="D683" s="226" t="s">
        <v>169</v>
      </c>
      <c r="E683" s="227" t="s">
        <v>19</v>
      </c>
      <c r="F683" s="228" t="s">
        <v>2058</v>
      </c>
      <c r="G683" s="225"/>
      <c r="H683" s="227" t="s">
        <v>19</v>
      </c>
      <c r="I683" s="229"/>
      <c r="J683" s="225"/>
      <c r="K683" s="225"/>
      <c r="L683" s="230"/>
      <c r="M683" s="231"/>
      <c r="N683" s="232"/>
      <c r="O683" s="232"/>
      <c r="P683" s="232"/>
      <c r="Q683" s="232"/>
      <c r="R683" s="232"/>
      <c r="S683" s="232"/>
      <c r="T683" s="23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34" t="s">
        <v>169</v>
      </c>
      <c r="AU683" s="234" t="s">
        <v>80</v>
      </c>
      <c r="AV683" s="13" t="s">
        <v>78</v>
      </c>
      <c r="AW683" s="13" t="s">
        <v>171</v>
      </c>
      <c r="AX683" s="13" t="s">
        <v>70</v>
      </c>
      <c r="AY683" s="234" t="s">
        <v>158</v>
      </c>
    </row>
    <row r="684" s="14" customFormat="1">
      <c r="A684" s="14"/>
      <c r="B684" s="235"/>
      <c r="C684" s="236"/>
      <c r="D684" s="226" t="s">
        <v>169</v>
      </c>
      <c r="E684" s="237" t="s">
        <v>19</v>
      </c>
      <c r="F684" s="238" t="s">
        <v>299</v>
      </c>
      <c r="G684" s="236"/>
      <c r="H684" s="239">
        <v>18</v>
      </c>
      <c r="I684" s="240"/>
      <c r="J684" s="236"/>
      <c r="K684" s="236"/>
      <c r="L684" s="241"/>
      <c r="M684" s="242"/>
      <c r="N684" s="243"/>
      <c r="O684" s="243"/>
      <c r="P684" s="243"/>
      <c r="Q684" s="243"/>
      <c r="R684" s="243"/>
      <c r="S684" s="243"/>
      <c r="T684" s="24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45" t="s">
        <v>169</v>
      </c>
      <c r="AU684" s="245" t="s">
        <v>80</v>
      </c>
      <c r="AV684" s="14" t="s">
        <v>80</v>
      </c>
      <c r="AW684" s="14" t="s">
        <v>171</v>
      </c>
      <c r="AX684" s="14" t="s">
        <v>70</v>
      </c>
      <c r="AY684" s="245" t="s">
        <v>158</v>
      </c>
    </row>
    <row r="685" s="13" customFormat="1">
      <c r="A685" s="13"/>
      <c r="B685" s="224"/>
      <c r="C685" s="225"/>
      <c r="D685" s="226" t="s">
        <v>169</v>
      </c>
      <c r="E685" s="227" t="s">
        <v>19</v>
      </c>
      <c r="F685" s="228" t="s">
        <v>2059</v>
      </c>
      <c r="G685" s="225"/>
      <c r="H685" s="227" t="s">
        <v>19</v>
      </c>
      <c r="I685" s="229"/>
      <c r="J685" s="225"/>
      <c r="K685" s="225"/>
      <c r="L685" s="230"/>
      <c r="M685" s="231"/>
      <c r="N685" s="232"/>
      <c r="O685" s="232"/>
      <c r="P685" s="232"/>
      <c r="Q685" s="232"/>
      <c r="R685" s="232"/>
      <c r="S685" s="232"/>
      <c r="T685" s="23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34" t="s">
        <v>169</v>
      </c>
      <c r="AU685" s="234" t="s">
        <v>80</v>
      </c>
      <c r="AV685" s="13" t="s">
        <v>78</v>
      </c>
      <c r="AW685" s="13" t="s">
        <v>171</v>
      </c>
      <c r="AX685" s="13" t="s">
        <v>70</v>
      </c>
      <c r="AY685" s="234" t="s">
        <v>158</v>
      </c>
    </row>
    <row r="686" s="14" customFormat="1">
      <c r="A686" s="14"/>
      <c r="B686" s="235"/>
      <c r="C686" s="236"/>
      <c r="D686" s="226" t="s">
        <v>169</v>
      </c>
      <c r="E686" s="237" t="s">
        <v>19</v>
      </c>
      <c r="F686" s="238" t="s">
        <v>378</v>
      </c>
      <c r="G686" s="236"/>
      <c r="H686" s="239">
        <v>29</v>
      </c>
      <c r="I686" s="240"/>
      <c r="J686" s="236"/>
      <c r="K686" s="236"/>
      <c r="L686" s="241"/>
      <c r="M686" s="242"/>
      <c r="N686" s="243"/>
      <c r="O686" s="243"/>
      <c r="P686" s="243"/>
      <c r="Q686" s="243"/>
      <c r="R686" s="243"/>
      <c r="S686" s="243"/>
      <c r="T686" s="24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45" t="s">
        <v>169</v>
      </c>
      <c r="AU686" s="245" t="s">
        <v>80</v>
      </c>
      <c r="AV686" s="14" t="s">
        <v>80</v>
      </c>
      <c r="AW686" s="14" t="s">
        <v>171</v>
      </c>
      <c r="AX686" s="14" t="s">
        <v>70</v>
      </c>
      <c r="AY686" s="245" t="s">
        <v>158</v>
      </c>
    </row>
    <row r="687" s="13" customFormat="1">
      <c r="A687" s="13"/>
      <c r="B687" s="224"/>
      <c r="C687" s="225"/>
      <c r="D687" s="226" t="s">
        <v>169</v>
      </c>
      <c r="E687" s="227" t="s">
        <v>19</v>
      </c>
      <c r="F687" s="228" t="s">
        <v>2060</v>
      </c>
      <c r="G687" s="225"/>
      <c r="H687" s="227" t="s">
        <v>19</v>
      </c>
      <c r="I687" s="229"/>
      <c r="J687" s="225"/>
      <c r="K687" s="225"/>
      <c r="L687" s="230"/>
      <c r="M687" s="231"/>
      <c r="N687" s="232"/>
      <c r="O687" s="232"/>
      <c r="P687" s="232"/>
      <c r="Q687" s="232"/>
      <c r="R687" s="232"/>
      <c r="S687" s="232"/>
      <c r="T687" s="23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34" t="s">
        <v>169</v>
      </c>
      <c r="AU687" s="234" t="s">
        <v>80</v>
      </c>
      <c r="AV687" s="13" t="s">
        <v>78</v>
      </c>
      <c r="AW687" s="13" t="s">
        <v>171</v>
      </c>
      <c r="AX687" s="13" t="s">
        <v>70</v>
      </c>
      <c r="AY687" s="234" t="s">
        <v>158</v>
      </c>
    </row>
    <row r="688" s="14" customFormat="1">
      <c r="A688" s="14"/>
      <c r="B688" s="235"/>
      <c r="C688" s="236"/>
      <c r="D688" s="226" t="s">
        <v>169</v>
      </c>
      <c r="E688" s="237" t="s">
        <v>19</v>
      </c>
      <c r="F688" s="238" t="s">
        <v>378</v>
      </c>
      <c r="G688" s="236"/>
      <c r="H688" s="239">
        <v>29</v>
      </c>
      <c r="I688" s="240"/>
      <c r="J688" s="236"/>
      <c r="K688" s="236"/>
      <c r="L688" s="241"/>
      <c r="M688" s="242"/>
      <c r="N688" s="243"/>
      <c r="O688" s="243"/>
      <c r="P688" s="243"/>
      <c r="Q688" s="243"/>
      <c r="R688" s="243"/>
      <c r="S688" s="243"/>
      <c r="T688" s="24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45" t="s">
        <v>169</v>
      </c>
      <c r="AU688" s="245" t="s">
        <v>80</v>
      </c>
      <c r="AV688" s="14" t="s">
        <v>80</v>
      </c>
      <c r="AW688" s="14" t="s">
        <v>171</v>
      </c>
      <c r="AX688" s="14" t="s">
        <v>70</v>
      </c>
      <c r="AY688" s="245" t="s">
        <v>158</v>
      </c>
    </row>
    <row r="689" s="15" customFormat="1">
      <c r="A689" s="15"/>
      <c r="B689" s="256"/>
      <c r="C689" s="257"/>
      <c r="D689" s="226" t="s">
        <v>169</v>
      </c>
      <c r="E689" s="258" t="s">
        <v>19</v>
      </c>
      <c r="F689" s="259" t="s">
        <v>470</v>
      </c>
      <c r="G689" s="257"/>
      <c r="H689" s="260">
        <v>482.5</v>
      </c>
      <c r="I689" s="261"/>
      <c r="J689" s="257"/>
      <c r="K689" s="257"/>
      <c r="L689" s="262"/>
      <c r="M689" s="263"/>
      <c r="N689" s="264"/>
      <c r="O689" s="264"/>
      <c r="P689" s="264"/>
      <c r="Q689" s="264"/>
      <c r="R689" s="264"/>
      <c r="S689" s="264"/>
      <c r="T689" s="26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T689" s="266" t="s">
        <v>169</v>
      </c>
      <c r="AU689" s="266" t="s">
        <v>80</v>
      </c>
      <c r="AV689" s="15" t="s">
        <v>165</v>
      </c>
      <c r="AW689" s="15" t="s">
        <v>171</v>
      </c>
      <c r="AX689" s="15" t="s">
        <v>70</v>
      </c>
      <c r="AY689" s="266" t="s">
        <v>158</v>
      </c>
    </row>
    <row r="690" s="14" customFormat="1">
      <c r="A690" s="14"/>
      <c r="B690" s="235"/>
      <c r="C690" s="236"/>
      <c r="D690" s="226" t="s">
        <v>169</v>
      </c>
      <c r="E690" s="237" t="s">
        <v>19</v>
      </c>
      <c r="F690" s="238" t="s">
        <v>2087</v>
      </c>
      <c r="G690" s="236"/>
      <c r="H690" s="239">
        <v>489.73749999999995</v>
      </c>
      <c r="I690" s="240"/>
      <c r="J690" s="236"/>
      <c r="K690" s="236"/>
      <c r="L690" s="241"/>
      <c r="M690" s="242"/>
      <c r="N690" s="243"/>
      <c r="O690" s="243"/>
      <c r="P690" s="243"/>
      <c r="Q690" s="243"/>
      <c r="R690" s="243"/>
      <c r="S690" s="243"/>
      <c r="T690" s="24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45" t="s">
        <v>169</v>
      </c>
      <c r="AU690" s="245" t="s">
        <v>80</v>
      </c>
      <c r="AV690" s="14" t="s">
        <v>80</v>
      </c>
      <c r="AW690" s="14" t="s">
        <v>171</v>
      </c>
      <c r="AX690" s="14" t="s">
        <v>78</v>
      </c>
      <c r="AY690" s="245" t="s">
        <v>158</v>
      </c>
    </row>
    <row r="691" s="2" customFormat="1" ht="14.4" customHeight="1">
      <c r="A691" s="40"/>
      <c r="B691" s="41"/>
      <c r="C691" s="206" t="s">
        <v>528</v>
      </c>
      <c r="D691" s="206" t="s">
        <v>160</v>
      </c>
      <c r="E691" s="207" t="s">
        <v>503</v>
      </c>
      <c r="F691" s="208" t="s">
        <v>504</v>
      </c>
      <c r="G691" s="209" t="s">
        <v>505</v>
      </c>
      <c r="H691" s="210">
        <v>30</v>
      </c>
      <c r="I691" s="211"/>
      <c r="J691" s="212">
        <f>ROUND(I691*H691,2)</f>
        <v>0</v>
      </c>
      <c r="K691" s="208" t="s">
        <v>164</v>
      </c>
      <c r="L691" s="46"/>
      <c r="M691" s="213" t="s">
        <v>19</v>
      </c>
      <c r="N691" s="214" t="s">
        <v>41</v>
      </c>
      <c r="O691" s="86"/>
      <c r="P691" s="215">
        <f>O691*H691</f>
        <v>0</v>
      </c>
      <c r="Q691" s="215">
        <v>0.45937</v>
      </c>
      <c r="R691" s="215">
        <f>Q691*H691</f>
        <v>13.7811</v>
      </c>
      <c r="S691" s="215">
        <v>0</v>
      </c>
      <c r="T691" s="216">
        <f>S691*H691</f>
        <v>0</v>
      </c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R691" s="217" t="s">
        <v>165</v>
      </c>
      <c r="AT691" s="217" t="s">
        <v>160</v>
      </c>
      <c r="AU691" s="217" t="s">
        <v>80</v>
      </c>
      <c r="AY691" s="19" t="s">
        <v>158</v>
      </c>
      <c r="BE691" s="218">
        <f>IF(N691="základní",J691,0)</f>
        <v>0</v>
      </c>
      <c r="BF691" s="218">
        <f>IF(N691="snížená",J691,0)</f>
        <v>0</v>
      </c>
      <c r="BG691" s="218">
        <f>IF(N691="zákl. přenesená",J691,0)</f>
        <v>0</v>
      </c>
      <c r="BH691" s="218">
        <f>IF(N691="sníž. přenesená",J691,0)</f>
        <v>0</v>
      </c>
      <c r="BI691" s="218">
        <f>IF(N691="nulová",J691,0)</f>
        <v>0</v>
      </c>
      <c r="BJ691" s="19" t="s">
        <v>78</v>
      </c>
      <c r="BK691" s="218">
        <f>ROUND(I691*H691,2)</f>
        <v>0</v>
      </c>
      <c r="BL691" s="19" t="s">
        <v>165</v>
      </c>
      <c r="BM691" s="217" t="s">
        <v>2088</v>
      </c>
    </row>
    <row r="692" s="2" customFormat="1">
      <c r="A692" s="40"/>
      <c r="B692" s="41"/>
      <c r="C692" s="42"/>
      <c r="D692" s="219" t="s">
        <v>167</v>
      </c>
      <c r="E692" s="42"/>
      <c r="F692" s="220" t="s">
        <v>507</v>
      </c>
      <c r="G692" s="42"/>
      <c r="H692" s="42"/>
      <c r="I692" s="221"/>
      <c r="J692" s="42"/>
      <c r="K692" s="42"/>
      <c r="L692" s="46"/>
      <c r="M692" s="222"/>
      <c r="N692" s="223"/>
      <c r="O692" s="86"/>
      <c r="P692" s="86"/>
      <c r="Q692" s="86"/>
      <c r="R692" s="86"/>
      <c r="S692" s="86"/>
      <c r="T692" s="87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T692" s="19" t="s">
        <v>167</v>
      </c>
      <c r="AU692" s="19" t="s">
        <v>80</v>
      </c>
    </row>
    <row r="693" s="13" customFormat="1">
      <c r="A693" s="13"/>
      <c r="B693" s="224"/>
      <c r="C693" s="225"/>
      <c r="D693" s="226" t="s">
        <v>169</v>
      </c>
      <c r="E693" s="227" t="s">
        <v>19</v>
      </c>
      <c r="F693" s="228" t="s">
        <v>2044</v>
      </c>
      <c r="G693" s="225"/>
      <c r="H693" s="227" t="s">
        <v>19</v>
      </c>
      <c r="I693" s="229"/>
      <c r="J693" s="225"/>
      <c r="K693" s="225"/>
      <c r="L693" s="230"/>
      <c r="M693" s="231"/>
      <c r="N693" s="232"/>
      <c r="O693" s="232"/>
      <c r="P693" s="232"/>
      <c r="Q693" s="232"/>
      <c r="R693" s="232"/>
      <c r="S693" s="232"/>
      <c r="T693" s="23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34" t="s">
        <v>169</v>
      </c>
      <c r="AU693" s="234" t="s">
        <v>80</v>
      </c>
      <c r="AV693" s="13" t="s">
        <v>78</v>
      </c>
      <c r="AW693" s="13" t="s">
        <v>171</v>
      </c>
      <c r="AX693" s="13" t="s">
        <v>70</v>
      </c>
      <c r="AY693" s="234" t="s">
        <v>158</v>
      </c>
    </row>
    <row r="694" s="13" customFormat="1">
      <c r="A694" s="13"/>
      <c r="B694" s="224"/>
      <c r="C694" s="225"/>
      <c r="D694" s="226" t="s">
        <v>169</v>
      </c>
      <c r="E694" s="227" t="s">
        <v>19</v>
      </c>
      <c r="F694" s="228" t="s">
        <v>2045</v>
      </c>
      <c r="G694" s="225"/>
      <c r="H694" s="227" t="s">
        <v>19</v>
      </c>
      <c r="I694" s="229"/>
      <c r="J694" s="225"/>
      <c r="K694" s="225"/>
      <c r="L694" s="230"/>
      <c r="M694" s="231"/>
      <c r="N694" s="232"/>
      <c r="O694" s="232"/>
      <c r="P694" s="232"/>
      <c r="Q694" s="232"/>
      <c r="R694" s="232"/>
      <c r="S694" s="232"/>
      <c r="T694" s="23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34" t="s">
        <v>169</v>
      </c>
      <c r="AU694" s="234" t="s">
        <v>80</v>
      </c>
      <c r="AV694" s="13" t="s">
        <v>78</v>
      </c>
      <c r="AW694" s="13" t="s">
        <v>171</v>
      </c>
      <c r="AX694" s="13" t="s">
        <v>70</v>
      </c>
      <c r="AY694" s="234" t="s">
        <v>158</v>
      </c>
    </row>
    <row r="695" s="14" customFormat="1">
      <c r="A695" s="14"/>
      <c r="B695" s="235"/>
      <c r="C695" s="236"/>
      <c r="D695" s="226" t="s">
        <v>169</v>
      </c>
      <c r="E695" s="237" t="s">
        <v>19</v>
      </c>
      <c r="F695" s="238" t="s">
        <v>508</v>
      </c>
      <c r="G695" s="236"/>
      <c r="H695" s="239">
        <v>2</v>
      </c>
      <c r="I695" s="240"/>
      <c r="J695" s="236"/>
      <c r="K695" s="236"/>
      <c r="L695" s="241"/>
      <c r="M695" s="242"/>
      <c r="N695" s="243"/>
      <c r="O695" s="243"/>
      <c r="P695" s="243"/>
      <c r="Q695" s="243"/>
      <c r="R695" s="243"/>
      <c r="S695" s="243"/>
      <c r="T695" s="24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45" t="s">
        <v>169</v>
      </c>
      <c r="AU695" s="245" t="s">
        <v>80</v>
      </c>
      <c r="AV695" s="14" t="s">
        <v>80</v>
      </c>
      <c r="AW695" s="14" t="s">
        <v>171</v>
      </c>
      <c r="AX695" s="14" t="s">
        <v>70</v>
      </c>
      <c r="AY695" s="245" t="s">
        <v>158</v>
      </c>
    </row>
    <row r="696" s="13" customFormat="1">
      <c r="A696" s="13"/>
      <c r="B696" s="224"/>
      <c r="C696" s="225"/>
      <c r="D696" s="226" t="s">
        <v>169</v>
      </c>
      <c r="E696" s="227" t="s">
        <v>19</v>
      </c>
      <c r="F696" s="228" t="s">
        <v>2046</v>
      </c>
      <c r="G696" s="225"/>
      <c r="H696" s="227" t="s">
        <v>19</v>
      </c>
      <c r="I696" s="229"/>
      <c r="J696" s="225"/>
      <c r="K696" s="225"/>
      <c r="L696" s="230"/>
      <c r="M696" s="231"/>
      <c r="N696" s="232"/>
      <c r="O696" s="232"/>
      <c r="P696" s="232"/>
      <c r="Q696" s="232"/>
      <c r="R696" s="232"/>
      <c r="S696" s="232"/>
      <c r="T696" s="23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34" t="s">
        <v>169</v>
      </c>
      <c r="AU696" s="234" t="s">
        <v>80</v>
      </c>
      <c r="AV696" s="13" t="s">
        <v>78</v>
      </c>
      <c r="AW696" s="13" t="s">
        <v>171</v>
      </c>
      <c r="AX696" s="13" t="s">
        <v>70</v>
      </c>
      <c r="AY696" s="234" t="s">
        <v>158</v>
      </c>
    </row>
    <row r="697" s="14" customFormat="1">
      <c r="A697" s="14"/>
      <c r="B697" s="235"/>
      <c r="C697" s="236"/>
      <c r="D697" s="226" t="s">
        <v>169</v>
      </c>
      <c r="E697" s="237" t="s">
        <v>19</v>
      </c>
      <c r="F697" s="238" t="s">
        <v>508</v>
      </c>
      <c r="G697" s="236"/>
      <c r="H697" s="239">
        <v>2</v>
      </c>
      <c r="I697" s="240"/>
      <c r="J697" s="236"/>
      <c r="K697" s="236"/>
      <c r="L697" s="241"/>
      <c r="M697" s="242"/>
      <c r="N697" s="243"/>
      <c r="O697" s="243"/>
      <c r="P697" s="243"/>
      <c r="Q697" s="243"/>
      <c r="R697" s="243"/>
      <c r="S697" s="243"/>
      <c r="T697" s="24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45" t="s">
        <v>169</v>
      </c>
      <c r="AU697" s="245" t="s">
        <v>80</v>
      </c>
      <c r="AV697" s="14" t="s">
        <v>80</v>
      </c>
      <c r="AW697" s="14" t="s">
        <v>171</v>
      </c>
      <c r="AX697" s="14" t="s">
        <v>70</v>
      </c>
      <c r="AY697" s="245" t="s">
        <v>158</v>
      </c>
    </row>
    <row r="698" s="13" customFormat="1">
      <c r="A698" s="13"/>
      <c r="B698" s="224"/>
      <c r="C698" s="225"/>
      <c r="D698" s="226" t="s">
        <v>169</v>
      </c>
      <c r="E698" s="227" t="s">
        <v>19</v>
      </c>
      <c r="F698" s="228" t="s">
        <v>2047</v>
      </c>
      <c r="G698" s="225"/>
      <c r="H698" s="227" t="s">
        <v>19</v>
      </c>
      <c r="I698" s="229"/>
      <c r="J698" s="225"/>
      <c r="K698" s="225"/>
      <c r="L698" s="230"/>
      <c r="M698" s="231"/>
      <c r="N698" s="232"/>
      <c r="O698" s="232"/>
      <c r="P698" s="232"/>
      <c r="Q698" s="232"/>
      <c r="R698" s="232"/>
      <c r="S698" s="232"/>
      <c r="T698" s="23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34" t="s">
        <v>169</v>
      </c>
      <c r="AU698" s="234" t="s">
        <v>80</v>
      </c>
      <c r="AV698" s="13" t="s">
        <v>78</v>
      </c>
      <c r="AW698" s="13" t="s">
        <v>171</v>
      </c>
      <c r="AX698" s="13" t="s">
        <v>70</v>
      </c>
      <c r="AY698" s="234" t="s">
        <v>158</v>
      </c>
    </row>
    <row r="699" s="14" customFormat="1">
      <c r="A699" s="14"/>
      <c r="B699" s="235"/>
      <c r="C699" s="236"/>
      <c r="D699" s="226" t="s">
        <v>169</v>
      </c>
      <c r="E699" s="237" t="s">
        <v>19</v>
      </c>
      <c r="F699" s="238" t="s">
        <v>508</v>
      </c>
      <c r="G699" s="236"/>
      <c r="H699" s="239">
        <v>2</v>
      </c>
      <c r="I699" s="240"/>
      <c r="J699" s="236"/>
      <c r="K699" s="236"/>
      <c r="L699" s="241"/>
      <c r="M699" s="242"/>
      <c r="N699" s="243"/>
      <c r="O699" s="243"/>
      <c r="P699" s="243"/>
      <c r="Q699" s="243"/>
      <c r="R699" s="243"/>
      <c r="S699" s="243"/>
      <c r="T699" s="24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45" t="s">
        <v>169</v>
      </c>
      <c r="AU699" s="245" t="s">
        <v>80</v>
      </c>
      <c r="AV699" s="14" t="s">
        <v>80</v>
      </c>
      <c r="AW699" s="14" t="s">
        <v>171</v>
      </c>
      <c r="AX699" s="14" t="s">
        <v>70</v>
      </c>
      <c r="AY699" s="245" t="s">
        <v>158</v>
      </c>
    </row>
    <row r="700" s="13" customFormat="1">
      <c r="A700" s="13"/>
      <c r="B700" s="224"/>
      <c r="C700" s="225"/>
      <c r="D700" s="226" t="s">
        <v>169</v>
      </c>
      <c r="E700" s="227" t="s">
        <v>19</v>
      </c>
      <c r="F700" s="228" t="s">
        <v>2048</v>
      </c>
      <c r="G700" s="225"/>
      <c r="H700" s="227" t="s">
        <v>19</v>
      </c>
      <c r="I700" s="229"/>
      <c r="J700" s="225"/>
      <c r="K700" s="225"/>
      <c r="L700" s="230"/>
      <c r="M700" s="231"/>
      <c r="N700" s="232"/>
      <c r="O700" s="232"/>
      <c r="P700" s="232"/>
      <c r="Q700" s="232"/>
      <c r="R700" s="232"/>
      <c r="S700" s="232"/>
      <c r="T700" s="23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34" t="s">
        <v>169</v>
      </c>
      <c r="AU700" s="234" t="s">
        <v>80</v>
      </c>
      <c r="AV700" s="13" t="s">
        <v>78</v>
      </c>
      <c r="AW700" s="13" t="s">
        <v>171</v>
      </c>
      <c r="AX700" s="13" t="s">
        <v>70</v>
      </c>
      <c r="AY700" s="234" t="s">
        <v>158</v>
      </c>
    </row>
    <row r="701" s="14" customFormat="1">
      <c r="A701" s="14"/>
      <c r="B701" s="235"/>
      <c r="C701" s="236"/>
      <c r="D701" s="226" t="s">
        <v>169</v>
      </c>
      <c r="E701" s="237" t="s">
        <v>19</v>
      </c>
      <c r="F701" s="238" t="s">
        <v>508</v>
      </c>
      <c r="G701" s="236"/>
      <c r="H701" s="239">
        <v>2</v>
      </c>
      <c r="I701" s="240"/>
      <c r="J701" s="236"/>
      <c r="K701" s="236"/>
      <c r="L701" s="241"/>
      <c r="M701" s="242"/>
      <c r="N701" s="243"/>
      <c r="O701" s="243"/>
      <c r="P701" s="243"/>
      <c r="Q701" s="243"/>
      <c r="R701" s="243"/>
      <c r="S701" s="243"/>
      <c r="T701" s="24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45" t="s">
        <v>169</v>
      </c>
      <c r="AU701" s="245" t="s">
        <v>80</v>
      </c>
      <c r="AV701" s="14" t="s">
        <v>80</v>
      </c>
      <c r="AW701" s="14" t="s">
        <v>171</v>
      </c>
      <c r="AX701" s="14" t="s">
        <v>70</v>
      </c>
      <c r="AY701" s="245" t="s">
        <v>158</v>
      </c>
    </row>
    <row r="702" s="13" customFormat="1">
      <c r="A702" s="13"/>
      <c r="B702" s="224"/>
      <c r="C702" s="225"/>
      <c r="D702" s="226" t="s">
        <v>169</v>
      </c>
      <c r="E702" s="227" t="s">
        <v>19</v>
      </c>
      <c r="F702" s="228" t="s">
        <v>2049</v>
      </c>
      <c r="G702" s="225"/>
      <c r="H702" s="227" t="s">
        <v>19</v>
      </c>
      <c r="I702" s="229"/>
      <c r="J702" s="225"/>
      <c r="K702" s="225"/>
      <c r="L702" s="230"/>
      <c r="M702" s="231"/>
      <c r="N702" s="232"/>
      <c r="O702" s="232"/>
      <c r="P702" s="232"/>
      <c r="Q702" s="232"/>
      <c r="R702" s="232"/>
      <c r="S702" s="232"/>
      <c r="T702" s="23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34" t="s">
        <v>169</v>
      </c>
      <c r="AU702" s="234" t="s">
        <v>80</v>
      </c>
      <c r="AV702" s="13" t="s">
        <v>78</v>
      </c>
      <c r="AW702" s="13" t="s">
        <v>171</v>
      </c>
      <c r="AX702" s="13" t="s">
        <v>70</v>
      </c>
      <c r="AY702" s="234" t="s">
        <v>158</v>
      </c>
    </row>
    <row r="703" s="14" customFormat="1">
      <c r="A703" s="14"/>
      <c r="B703" s="235"/>
      <c r="C703" s="236"/>
      <c r="D703" s="226" t="s">
        <v>169</v>
      </c>
      <c r="E703" s="237" t="s">
        <v>19</v>
      </c>
      <c r="F703" s="238" t="s">
        <v>508</v>
      </c>
      <c r="G703" s="236"/>
      <c r="H703" s="239">
        <v>2</v>
      </c>
      <c r="I703" s="240"/>
      <c r="J703" s="236"/>
      <c r="K703" s="236"/>
      <c r="L703" s="241"/>
      <c r="M703" s="242"/>
      <c r="N703" s="243"/>
      <c r="O703" s="243"/>
      <c r="P703" s="243"/>
      <c r="Q703" s="243"/>
      <c r="R703" s="243"/>
      <c r="S703" s="243"/>
      <c r="T703" s="24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45" t="s">
        <v>169</v>
      </c>
      <c r="AU703" s="245" t="s">
        <v>80</v>
      </c>
      <c r="AV703" s="14" t="s">
        <v>80</v>
      </c>
      <c r="AW703" s="14" t="s">
        <v>171</v>
      </c>
      <c r="AX703" s="14" t="s">
        <v>70</v>
      </c>
      <c r="AY703" s="245" t="s">
        <v>158</v>
      </c>
    </row>
    <row r="704" s="13" customFormat="1">
      <c r="A704" s="13"/>
      <c r="B704" s="224"/>
      <c r="C704" s="225"/>
      <c r="D704" s="226" t="s">
        <v>169</v>
      </c>
      <c r="E704" s="227" t="s">
        <v>19</v>
      </c>
      <c r="F704" s="228" t="s">
        <v>2050</v>
      </c>
      <c r="G704" s="225"/>
      <c r="H704" s="227" t="s">
        <v>19</v>
      </c>
      <c r="I704" s="229"/>
      <c r="J704" s="225"/>
      <c r="K704" s="225"/>
      <c r="L704" s="230"/>
      <c r="M704" s="231"/>
      <c r="N704" s="232"/>
      <c r="O704" s="232"/>
      <c r="P704" s="232"/>
      <c r="Q704" s="232"/>
      <c r="R704" s="232"/>
      <c r="S704" s="232"/>
      <c r="T704" s="23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34" t="s">
        <v>169</v>
      </c>
      <c r="AU704" s="234" t="s">
        <v>80</v>
      </c>
      <c r="AV704" s="13" t="s">
        <v>78</v>
      </c>
      <c r="AW704" s="13" t="s">
        <v>171</v>
      </c>
      <c r="AX704" s="13" t="s">
        <v>70</v>
      </c>
      <c r="AY704" s="234" t="s">
        <v>158</v>
      </c>
    </row>
    <row r="705" s="14" customFormat="1">
      <c r="A705" s="14"/>
      <c r="B705" s="235"/>
      <c r="C705" s="236"/>
      <c r="D705" s="226" t="s">
        <v>169</v>
      </c>
      <c r="E705" s="237" t="s">
        <v>19</v>
      </c>
      <c r="F705" s="238" t="s">
        <v>508</v>
      </c>
      <c r="G705" s="236"/>
      <c r="H705" s="239">
        <v>2</v>
      </c>
      <c r="I705" s="240"/>
      <c r="J705" s="236"/>
      <c r="K705" s="236"/>
      <c r="L705" s="241"/>
      <c r="M705" s="242"/>
      <c r="N705" s="243"/>
      <c r="O705" s="243"/>
      <c r="P705" s="243"/>
      <c r="Q705" s="243"/>
      <c r="R705" s="243"/>
      <c r="S705" s="243"/>
      <c r="T705" s="24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45" t="s">
        <v>169</v>
      </c>
      <c r="AU705" s="245" t="s">
        <v>80</v>
      </c>
      <c r="AV705" s="14" t="s">
        <v>80</v>
      </c>
      <c r="AW705" s="14" t="s">
        <v>171</v>
      </c>
      <c r="AX705" s="14" t="s">
        <v>70</v>
      </c>
      <c r="AY705" s="245" t="s">
        <v>158</v>
      </c>
    </row>
    <row r="706" s="13" customFormat="1">
      <c r="A706" s="13"/>
      <c r="B706" s="224"/>
      <c r="C706" s="225"/>
      <c r="D706" s="226" t="s">
        <v>169</v>
      </c>
      <c r="E706" s="227" t="s">
        <v>19</v>
      </c>
      <c r="F706" s="228" t="s">
        <v>2051</v>
      </c>
      <c r="G706" s="225"/>
      <c r="H706" s="227" t="s">
        <v>19</v>
      </c>
      <c r="I706" s="229"/>
      <c r="J706" s="225"/>
      <c r="K706" s="225"/>
      <c r="L706" s="230"/>
      <c r="M706" s="231"/>
      <c r="N706" s="232"/>
      <c r="O706" s="232"/>
      <c r="P706" s="232"/>
      <c r="Q706" s="232"/>
      <c r="R706" s="232"/>
      <c r="S706" s="232"/>
      <c r="T706" s="23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34" t="s">
        <v>169</v>
      </c>
      <c r="AU706" s="234" t="s">
        <v>80</v>
      </c>
      <c r="AV706" s="13" t="s">
        <v>78</v>
      </c>
      <c r="AW706" s="13" t="s">
        <v>171</v>
      </c>
      <c r="AX706" s="13" t="s">
        <v>70</v>
      </c>
      <c r="AY706" s="234" t="s">
        <v>158</v>
      </c>
    </row>
    <row r="707" s="14" customFormat="1">
      <c r="A707" s="14"/>
      <c r="B707" s="235"/>
      <c r="C707" s="236"/>
      <c r="D707" s="226" t="s">
        <v>169</v>
      </c>
      <c r="E707" s="237" t="s">
        <v>19</v>
      </c>
      <c r="F707" s="238" t="s">
        <v>508</v>
      </c>
      <c r="G707" s="236"/>
      <c r="H707" s="239">
        <v>2</v>
      </c>
      <c r="I707" s="240"/>
      <c r="J707" s="236"/>
      <c r="K707" s="236"/>
      <c r="L707" s="241"/>
      <c r="M707" s="242"/>
      <c r="N707" s="243"/>
      <c r="O707" s="243"/>
      <c r="P707" s="243"/>
      <c r="Q707" s="243"/>
      <c r="R707" s="243"/>
      <c r="S707" s="243"/>
      <c r="T707" s="24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45" t="s">
        <v>169</v>
      </c>
      <c r="AU707" s="245" t="s">
        <v>80</v>
      </c>
      <c r="AV707" s="14" t="s">
        <v>80</v>
      </c>
      <c r="AW707" s="14" t="s">
        <v>171</v>
      </c>
      <c r="AX707" s="14" t="s">
        <v>70</v>
      </c>
      <c r="AY707" s="245" t="s">
        <v>158</v>
      </c>
    </row>
    <row r="708" s="13" customFormat="1">
      <c r="A708" s="13"/>
      <c r="B708" s="224"/>
      <c r="C708" s="225"/>
      <c r="D708" s="226" t="s">
        <v>169</v>
      </c>
      <c r="E708" s="227" t="s">
        <v>19</v>
      </c>
      <c r="F708" s="228" t="s">
        <v>2052</v>
      </c>
      <c r="G708" s="225"/>
      <c r="H708" s="227" t="s">
        <v>19</v>
      </c>
      <c r="I708" s="229"/>
      <c r="J708" s="225"/>
      <c r="K708" s="225"/>
      <c r="L708" s="230"/>
      <c r="M708" s="231"/>
      <c r="N708" s="232"/>
      <c r="O708" s="232"/>
      <c r="P708" s="232"/>
      <c r="Q708" s="232"/>
      <c r="R708" s="232"/>
      <c r="S708" s="232"/>
      <c r="T708" s="23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34" t="s">
        <v>169</v>
      </c>
      <c r="AU708" s="234" t="s">
        <v>80</v>
      </c>
      <c r="AV708" s="13" t="s">
        <v>78</v>
      </c>
      <c r="AW708" s="13" t="s">
        <v>171</v>
      </c>
      <c r="AX708" s="13" t="s">
        <v>70</v>
      </c>
      <c r="AY708" s="234" t="s">
        <v>158</v>
      </c>
    </row>
    <row r="709" s="14" customFormat="1">
      <c r="A709" s="14"/>
      <c r="B709" s="235"/>
      <c r="C709" s="236"/>
      <c r="D709" s="226" t="s">
        <v>169</v>
      </c>
      <c r="E709" s="237" t="s">
        <v>19</v>
      </c>
      <c r="F709" s="238" t="s">
        <v>508</v>
      </c>
      <c r="G709" s="236"/>
      <c r="H709" s="239">
        <v>2</v>
      </c>
      <c r="I709" s="240"/>
      <c r="J709" s="236"/>
      <c r="K709" s="236"/>
      <c r="L709" s="241"/>
      <c r="M709" s="242"/>
      <c r="N709" s="243"/>
      <c r="O709" s="243"/>
      <c r="P709" s="243"/>
      <c r="Q709" s="243"/>
      <c r="R709" s="243"/>
      <c r="S709" s="243"/>
      <c r="T709" s="24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45" t="s">
        <v>169</v>
      </c>
      <c r="AU709" s="245" t="s">
        <v>80</v>
      </c>
      <c r="AV709" s="14" t="s">
        <v>80</v>
      </c>
      <c r="AW709" s="14" t="s">
        <v>171</v>
      </c>
      <c r="AX709" s="14" t="s">
        <v>70</v>
      </c>
      <c r="AY709" s="245" t="s">
        <v>158</v>
      </c>
    </row>
    <row r="710" s="13" customFormat="1">
      <c r="A710" s="13"/>
      <c r="B710" s="224"/>
      <c r="C710" s="225"/>
      <c r="D710" s="226" t="s">
        <v>169</v>
      </c>
      <c r="E710" s="227" t="s">
        <v>19</v>
      </c>
      <c r="F710" s="228" t="s">
        <v>2053</v>
      </c>
      <c r="G710" s="225"/>
      <c r="H710" s="227" t="s">
        <v>19</v>
      </c>
      <c r="I710" s="229"/>
      <c r="J710" s="225"/>
      <c r="K710" s="225"/>
      <c r="L710" s="230"/>
      <c r="M710" s="231"/>
      <c r="N710" s="232"/>
      <c r="O710" s="232"/>
      <c r="P710" s="232"/>
      <c r="Q710" s="232"/>
      <c r="R710" s="232"/>
      <c r="S710" s="232"/>
      <c r="T710" s="23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34" t="s">
        <v>169</v>
      </c>
      <c r="AU710" s="234" t="s">
        <v>80</v>
      </c>
      <c r="AV710" s="13" t="s">
        <v>78</v>
      </c>
      <c r="AW710" s="13" t="s">
        <v>171</v>
      </c>
      <c r="AX710" s="13" t="s">
        <v>70</v>
      </c>
      <c r="AY710" s="234" t="s">
        <v>158</v>
      </c>
    </row>
    <row r="711" s="14" customFormat="1">
      <c r="A711" s="14"/>
      <c r="B711" s="235"/>
      <c r="C711" s="236"/>
      <c r="D711" s="226" t="s">
        <v>169</v>
      </c>
      <c r="E711" s="237" t="s">
        <v>19</v>
      </c>
      <c r="F711" s="238" t="s">
        <v>508</v>
      </c>
      <c r="G711" s="236"/>
      <c r="H711" s="239">
        <v>2</v>
      </c>
      <c r="I711" s="240"/>
      <c r="J711" s="236"/>
      <c r="K711" s="236"/>
      <c r="L711" s="241"/>
      <c r="M711" s="242"/>
      <c r="N711" s="243"/>
      <c r="O711" s="243"/>
      <c r="P711" s="243"/>
      <c r="Q711" s="243"/>
      <c r="R711" s="243"/>
      <c r="S711" s="243"/>
      <c r="T711" s="24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45" t="s">
        <v>169</v>
      </c>
      <c r="AU711" s="245" t="s">
        <v>80</v>
      </c>
      <c r="AV711" s="14" t="s">
        <v>80</v>
      </c>
      <c r="AW711" s="14" t="s">
        <v>171</v>
      </c>
      <c r="AX711" s="14" t="s">
        <v>70</v>
      </c>
      <c r="AY711" s="245" t="s">
        <v>158</v>
      </c>
    </row>
    <row r="712" s="13" customFormat="1">
      <c r="A712" s="13"/>
      <c r="B712" s="224"/>
      <c r="C712" s="225"/>
      <c r="D712" s="226" t="s">
        <v>169</v>
      </c>
      <c r="E712" s="227" t="s">
        <v>19</v>
      </c>
      <c r="F712" s="228" t="s">
        <v>2054</v>
      </c>
      <c r="G712" s="225"/>
      <c r="H712" s="227" t="s">
        <v>19</v>
      </c>
      <c r="I712" s="229"/>
      <c r="J712" s="225"/>
      <c r="K712" s="225"/>
      <c r="L712" s="230"/>
      <c r="M712" s="231"/>
      <c r="N712" s="232"/>
      <c r="O712" s="232"/>
      <c r="P712" s="232"/>
      <c r="Q712" s="232"/>
      <c r="R712" s="232"/>
      <c r="S712" s="232"/>
      <c r="T712" s="23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34" t="s">
        <v>169</v>
      </c>
      <c r="AU712" s="234" t="s">
        <v>80</v>
      </c>
      <c r="AV712" s="13" t="s">
        <v>78</v>
      </c>
      <c r="AW712" s="13" t="s">
        <v>171</v>
      </c>
      <c r="AX712" s="13" t="s">
        <v>70</v>
      </c>
      <c r="AY712" s="234" t="s">
        <v>158</v>
      </c>
    </row>
    <row r="713" s="14" customFormat="1">
      <c r="A713" s="14"/>
      <c r="B713" s="235"/>
      <c r="C713" s="236"/>
      <c r="D713" s="226" t="s">
        <v>169</v>
      </c>
      <c r="E713" s="237" t="s">
        <v>19</v>
      </c>
      <c r="F713" s="238" t="s">
        <v>508</v>
      </c>
      <c r="G713" s="236"/>
      <c r="H713" s="239">
        <v>2</v>
      </c>
      <c r="I713" s="240"/>
      <c r="J713" s="236"/>
      <c r="K713" s="236"/>
      <c r="L713" s="241"/>
      <c r="M713" s="242"/>
      <c r="N713" s="243"/>
      <c r="O713" s="243"/>
      <c r="P713" s="243"/>
      <c r="Q713" s="243"/>
      <c r="R713" s="243"/>
      <c r="S713" s="243"/>
      <c r="T713" s="24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45" t="s">
        <v>169</v>
      </c>
      <c r="AU713" s="245" t="s">
        <v>80</v>
      </c>
      <c r="AV713" s="14" t="s">
        <v>80</v>
      </c>
      <c r="AW713" s="14" t="s">
        <v>171</v>
      </c>
      <c r="AX713" s="14" t="s">
        <v>70</v>
      </c>
      <c r="AY713" s="245" t="s">
        <v>158</v>
      </c>
    </row>
    <row r="714" s="13" customFormat="1">
      <c r="A714" s="13"/>
      <c r="B714" s="224"/>
      <c r="C714" s="225"/>
      <c r="D714" s="226" t="s">
        <v>169</v>
      </c>
      <c r="E714" s="227" t="s">
        <v>19</v>
      </c>
      <c r="F714" s="228" t="s">
        <v>2056</v>
      </c>
      <c r="G714" s="225"/>
      <c r="H714" s="227" t="s">
        <v>19</v>
      </c>
      <c r="I714" s="229"/>
      <c r="J714" s="225"/>
      <c r="K714" s="225"/>
      <c r="L714" s="230"/>
      <c r="M714" s="231"/>
      <c r="N714" s="232"/>
      <c r="O714" s="232"/>
      <c r="P714" s="232"/>
      <c r="Q714" s="232"/>
      <c r="R714" s="232"/>
      <c r="S714" s="232"/>
      <c r="T714" s="23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34" t="s">
        <v>169</v>
      </c>
      <c r="AU714" s="234" t="s">
        <v>80</v>
      </c>
      <c r="AV714" s="13" t="s">
        <v>78</v>
      </c>
      <c r="AW714" s="13" t="s">
        <v>171</v>
      </c>
      <c r="AX714" s="13" t="s">
        <v>70</v>
      </c>
      <c r="AY714" s="234" t="s">
        <v>158</v>
      </c>
    </row>
    <row r="715" s="14" customFormat="1">
      <c r="A715" s="14"/>
      <c r="B715" s="235"/>
      <c r="C715" s="236"/>
      <c r="D715" s="226" t="s">
        <v>169</v>
      </c>
      <c r="E715" s="237" t="s">
        <v>19</v>
      </c>
      <c r="F715" s="238" t="s">
        <v>508</v>
      </c>
      <c r="G715" s="236"/>
      <c r="H715" s="239">
        <v>2</v>
      </c>
      <c r="I715" s="240"/>
      <c r="J715" s="236"/>
      <c r="K715" s="236"/>
      <c r="L715" s="241"/>
      <c r="M715" s="242"/>
      <c r="N715" s="243"/>
      <c r="O715" s="243"/>
      <c r="P715" s="243"/>
      <c r="Q715" s="243"/>
      <c r="R715" s="243"/>
      <c r="S715" s="243"/>
      <c r="T715" s="24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45" t="s">
        <v>169</v>
      </c>
      <c r="AU715" s="245" t="s">
        <v>80</v>
      </c>
      <c r="AV715" s="14" t="s">
        <v>80</v>
      </c>
      <c r="AW715" s="14" t="s">
        <v>171</v>
      </c>
      <c r="AX715" s="14" t="s">
        <v>70</v>
      </c>
      <c r="AY715" s="245" t="s">
        <v>158</v>
      </c>
    </row>
    <row r="716" s="13" customFormat="1">
      <c r="A716" s="13"/>
      <c r="B716" s="224"/>
      <c r="C716" s="225"/>
      <c r="D716" s="226" t="s">
        <v>169</v>
      </c>
      <c r="E716" s="227" t="s">
        <v>19</v>
      </c>
      <c r="F716" s="228" t="s">
        <v>2057</v>
      </c>
      <c r="G716" s="225"/>
      <c r="H716" s="227" t="s">
        <v>19</v>
      </c>
      <c r="I716" s="229"/>
      <c r="J716" s="225"/>
      <c r="K716" s="225"/>
      <c r="L716" s="230"/>
      <c r="M716" s="231"/>
      <c r="N716" s="232"/>
      <c r="O716" s="232"/>
      <c r="P716" s="232"/>
      <c r="Q716" s="232"/>
      <c r="R716" s="232"/>
      <c r="S716" s="232"/>
      <c r="T716" s="23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34" t="s">
        <v>169</v>
      </c>
      <c r="AU716" s="234" t="s">
        <v>80</v>
      </c>
      <c r="AV716" s="13" t="s">
        <v>78</v>
      </c>
      <c r="AW716" s="13" t="s">
        <v>171</v>
      </c>
      <c r="AX716" s="13" t="s">
        <v>70</v>
      </c>
      <c r="AY716" s="234" t="s">
        <v>158</v>
      </c>
    </row>
    <row r="717" s="14" customFormat="1">
      <c r="A717" s="14"/>
      <c r="B717" s="235"/>
      <c r="C717" s="236"/>
      <c r="D717" s="226" t="s">
        <v>169</v>
      </c>
      <c r="E717" s="237" t="s">
        <v>19</v>
      </c>
      <c r="F717" s="238" t="s">
        <v>508</v>
      </c>
      <c r="G717" s="236"/>
      <c r="H717" s="239">
        <v>2</v>
      </c>
      <c r="I717" s="240"/>
      <c r="J717" s="236"/>
      <c r="K717" s="236"/>
      <c r="L717" s="241"/>
      <c r="M717" s="242"/>
      <c r="N717" s="243"/>
      <c r="O717" s="243"/>
      <c r="P717" s="243"/>
      <c r="Q717" s="243"/>
      <c r="R717" s="243"/>
      <c r="S717" s="243"/>
      <c r="T717" s="24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45" t="s">
        <v>169</v>
      </c>
      <c r="AU717" s="245" t="s">
        <v>80</v>
      </c>
      <c r="AV717" s="14" t="s">
        <v>80</v>
      </c>
      <c r="AW717" s="14" t="s">
        <v>171</v>
      </c>
      <c r="AX717" s="14" t="s">
        <v>70</v>
      </c>
      <c r="AY717" s="245" t="s">
        <v>158</v>
      </c>
    </row>
    <row r="718" s="13" customFormat="1">
      <c r="A718" s="13"/>
      <c r="B718" s="224"/>
      <c r="C718" s="225"/>
      <c r="D718" s="226" t="s">
        <v>169</v>
      </c>
      <c r="E718" s="227" t="s">
        <v>19</v>
      </c>
      <c r="F718" s="228" t="s">
        <v>2058</v>
      </c>
      <c r="G718" s="225"/>
      <c r="H718" s="227" t="s">
        <v>19</v>
      </c>
      <c r="I718" s="229"/>
      <c r="J718" s="225"/>
      <c r="K718" s="225"/>
      <c r="L718" s="230"/>
      <c r="M718" s="231"/>
      <c r="N718" s="232"/>
      <c r="O718" s="232"/>
      <c r="P718" s="232"/>
      <c r="Q718" s="232"/>
      <c r="R718" s="232"/>
      <c r="S718" s="232"/>
      <c r="T718" s="23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34" t="s">
        <v>169</v>
      </c>
      <c r="AU718" s="234" t="s">
        <v>80</v>
      </c>
      <c r="AV718" s="13" t="s">
        <v>78</v>
      </c>
      <c r="AW718" s="13" t="s">
        <v>171</v>
      </c>
      <c r="AX718" s="13" t="s">
        <v>70</v>
      </c>
      <c r="AY718" s="234" t="s">
        <v>158</v>
      </c>
    </row>
    <row r="719" s="14" customFormat="1">
      <c r="A719" s="14"/>
      <c r="B719" s="235"/>
      <c r="C719" s="236"/>
      <c r="D719" s="226" t="s">
        <v>169</v>
      </c>
      <c r="E719" s="237" t="s">
        <v>19</v>
      </c>
      <c r="F719" s="238" t="s">
        <v>508</v>
      </c>
      <c r="G719" s="236"/>
      <c r="H719" s="239">
        <v>2</v>
      </c>
      <c r="I719" s="240"/>
      <c r="J719" s="236"/>
      <c r="K719" s="236"/>
      <c r="L719" s="241"/>
      <c r="M719" s="242"/>
      <c r="N719" s="243"/>
      <c r="O719" s="243"/>
      <c r="P719" s="243"/>
      <c r="Q719" s="243"/>
      <c r="R719" s="243"/>
      <c r="S719" s="243"/>
      <c r="T719" s="24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45" t="s">
        <v>169</v>
      </c>
      <c r="AU719" s="245" t="s">
        <v>80</v>
      </c>
      <c r="AV719" s="14" t="s">
        <v>80</v>
      </c>
      <c r="AW719" s="14" t="s">
        <v>171</v>
      </c>
      <c r="AX719" s="14" t="s">
        <v>70</v>
      </c>
      <c r="AY719" s="245" t="s">
        <v>158</v>
      </c>
    </row>
    <row r="720" s="13" customFormat="1">
      <c r="A720" s="13"/>
      <c r="B720" s="224"/>
      <c r="C720" s="225"/>
      <c r="D720" s="226" t="s">
        <v>169</v>
      </c>
      <c r="E720" s="227" t="s">
        <v>19</v>
      </c>
      <c r="F720" s="228" t="s">
        <v>2059</v>
      </c>
      <c r="G720" s="225"/>
      <c r="H720" s="227" t="s">
        <v>19</v>
      </c>
      <c r="I720" s="229"/>
      <c r="J720" s="225"/>
      <c r="K720" s="225"/>
      <c r="L720" s="230"/>
      <c r="M720" s="231"/>
      <c r="N720" s="232"/>
      <c r="O720" s="232"/>
      <c r="P720" s="232"/>
      <c r="Q720" s="232"/>
      <c r="R720" s="232"/>
      <c r="S720" s="232"/>
      <c r="T720" s="23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34" t="s">
        <v>169</v>
      </c>
      <c r="AU720" s="234" t="s">
        <v>80</v>
      </c>
      <c r="AV720" s="13" t="s">
        <v>78</v>
      </c>
      <c r="AW720" s="13" t="s">
        <v>171</v>
      </c>
      <c r="AX720" s="13" t="s">
        <v>70</v>
      </c>
      <c r="AY720" s="234" t="s">
        <v>158</v>
      </c>
    </row>
    <row r="721" s="14" customFormat="1">
      <c r="A721" s="14"/>
      <c r="B721" s="235"/>
      <c r="C721" s="236"/>
      <c r="D721" s="226" t="s">
        <v>169</v>
      </c>
      <c r="E721" s="237" t="s">
        <v>19</v>
      </c>
      <c r="F721" s="238" t="s">
        <v>508</v>
      </c>
      <c r="G721" s="236"/>
      <c r="H721" s="239">
        <v>2</v>
      </c>
      <c r="I721" s="240"/>
      <c r="J721" s="236"/>
      <c r="K721" s="236"/>
      <c r="L721" s="241"/>
      <c r="M721" s="242"/>
      <c r="N721" s="243"/>
      <c r="O721" s="243"/>
      <c r="P721" s="243"/>
      <c r="Q721" s="243"/>
      <c r="R721" s="243"/>
      <c r="S721" s="243"/>
      <c r="T721" s="24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45" t="s">
        <v>169</v>
      </c>
      <c r="AU721" s="245" t="s">
        <v>80</v>
      </c>
      <c r="AV721" s="14" t="s">
        <v>80</v>
      </c>
      <c r="AW721" s="14" t="s">
        <v>171</v>
      </c>
      <c r="AX721" s="14" t="s">
        <v>70</v>
      </c>
      <c r="AY721" s="245" t="s">
        <v>158</v>
      </c>
    </row>
    <row r="722" s="13" customFormat="1">
      <c r="A722" s="13"/>
      <c r="B722" s="224"/>
      <c r="C722" s="225"/>
      <c r="D722" s="226" t="s">
        <v>169</v>
      </c>
      <c r="E722" s="227" t="s">
        <v>19</v>
      </c>
      <c r="F722" s="228" t="s">
        <v>2060</v>
      </c>
      <c r="G722" s="225"/>
      <c r="H722" s="227" t="s">
        <v>19</v>
      </c>
      <c r="I722" s="229"/>
      <c r="J722" s="225"/>
      <c r="K722" s="225"/>
      <c r="L722" s="230"/>
      <c r="M722" s="231"/>
      <c r="N722" s="232"/>
      <c r="O722" s="232"/>
      <c r="P722" s="232"/>
      <c r="Q722" s="232"/>
      <c r="R722" s="232"/>
      <c r="S722" s="232"/>
      <c r="T722" s="23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34" t="s">
        <v>169</v>
      </c>
      <c r="AU722" s="234" t="s">
        <v>80</v>
      </c>
      <c r="AV722" s="13" t="s">
        <v>78</v>
      </c>
      <c r="AW722" s="13" t="s">
        <v>171</v>
      </c>
      <c r="AX722" s="13" t="s">
        <v>70</v>
      </c>
      <c r="AY722" s="234" t="s">
        <v>158</v>
      </c>
    </row>
    <row r="723" s="14" customFormat="1">
      <c r="A723" s="14"/>
      <c r="B723" s="235"/>
      <c r="C723" s="236"/>
      <c r="D723" s="226" t="s">
        <v>169</v>
      </c>
      <c r="E723" s="237" t="s">
        <v>19</v>
      </c>
      <c r="F723" s="238" t="s">
        <v>508</v>
      </c>
      <c r="G723" s="236"/>
      <c r="H723" s="239">
        <v>2</v>
      </c>
      <c r="I723" s="240"/>
      <c r="J723" s="236"/>
      <c r="K723" s="236"/>
      <c r="L723" s="241"/>
      <c r="M723" s="242"/>
      <c r="N723" s="243"/>
      <c r="O723" s="243"/>
      <c r="P723" s="243"/>
      <c r="Q723" s="243"/>
      <c r="R723" s="243"/>
      <c r="S723" s="243"/>
      <c r="T723" s="24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45" t="s">
        <v>169</v>
      </c>
      <c r="AU723" s="245" t="s">
        <v>80</v>
      </c>
      <c r="AV723" s="14" t="s">
        <v>80</v>
      </c>
      <c r="AW723" s="14" t="s">
        <v>171</v>
      </c>
      <c r="AX723" s="14" t="s">
        <v>70</v>
      </c>
      <c r="AY723" s="245" t="s">
        <v>158</v>
      </c>
    </row>
    <row r="724" s="15" customFormat="1">
      <c r="A724" s="15"/>
      <c r="B724" s="256"/>
      <c r="C724" s="257"/>
      <c r="D724" s="226" t="s">
        <v>169</v>
      </c>
      <c r="E724" s="258" t="s">
        <v>19</v>
      </c>
      <c r="F724" s="259" t="s">
        <v>470</v>
      </c>
      <c r="G724" s="257"/>
      <c r="H724" s="260">
        <v>30</v>
      </c>
      <c r="I724" s="261"/>
      <c r="J724" s="257"/>
      <c r="K724" s="257"/>
      <c r="L724" s="262"/>
      <c r="M724" s="263"/>
      <c r="N724" s="264"/>
      <c r="O724" s="264"/>
      <c r="P724" s="264"/>
      <c r="Q724" s="264"/>
      <c r="R724" s="264"/>
      <c r="S724" s="264"/>
      <c r="T724" s="26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T724" s="266" t="s">
        <v>169</v>
      </c>
      <c r="AU724" s="266" t="s">
        <v>80</v>
      </c>
      <c r="AV724" s="15" t="s">
        <v>165</v>
      </c>
      <c r="AW724" s="15" t="s">
        <v>171</v>
      </c>
      <c r="AX724" s="15" t="s">
        <v>78</v>
      </c>
      <c r="AY724" s="266" t="s">
        <v>158</v>
      </c>
    </row>
    <row r="725" s="2" customFormat="1" ht="14.4" customHeight="1">
      <c r="A725" s="40"/>
      <c r="B725" s="41"/>
      <c r="C725" s="206" t="s">
        <v>532</v>
      </c>
      <c r="D725" s="206" t="s">
        <v>160</v>
      </c>
      <c r="E725" s="207" t="s">
        <v>509</v>
      </c>
      <c r="F725" s="208" t="s">
        <v>510</v>
      </c>
      <c r="G725" s="209" t="s">
        <v>181</v>
      </c>
      <c r="H725" s="210">
        <v>482.5</v>
      </c>
      <c r="I725" s="211"/>
      <c r="J725" s="212">
        <f>ROUND(I725*H725,2)</f>
        <v>0</v>
      </c>
      <c r="K725" s="208" t="s">
        <v>164</v>
      </c>
      <c r="L725" s="46"/>
      <c r="M725" s="213" t="s">
        <v>19</v>
      </c>
      <c r="N725" s="214" t="s">
        <v>41</v>
      </c>
      <c r="O725" s="86"/>
      <c r="P725" s="215">
        <f>O725*H725</f>
        <v>0</v>
      </c>
      <c r="Q725" s="215">
        <v>0</v>
      </c>
      <c r="R725" s="215">
        <f>Q725*H725</f>
        <v>0</v>
      </c>
      <c r="S725" s="215">
        <v>0</v>
      </c>
      <c r="T725" s="216">
        <f>S725*H725</f>
        <v>0</v>
      </c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R725" s="217" t="s">
        <v>165</v>
      </c>
      <c r="AT725" s="217" t="s">
        <v>160</v>
      </c>
      <c r="AU725" s="217" t="s">
        <v>80</v>
      </c>
      <c r="AY725" s="19" t="s">
        <v>158</v>
      </c>
      <c r="BE725" s="218">
        <f>IF(N725="základní",J725,0)</f>
        <v>0</v>
      </c>
      <c r="BF725" s="218">
        <f>IF(N725="snížená",J725,0)</f>
        <v>0</v>
      </c>
      <c r="BG725" s="218">
        <f>IF(N725="zákl. přenesená",J725,0)</f>
        <v>0</v>
      </c>
      <c r="BH725" s="218">
        <f>IF(N725="sníž. přenesená",J725,0)</f>
        <v>0</v>
      </c>
      <c r="BI725" s="218">
        <f>IF(N725="nulová",J725,0)</f>
        <v>0</v>
      </c>
      <c r="BJ725" s="19" t="s">
        <v>78</v>
      </c>
      <c r="BK725" s="218">
        <f>ROUND(I725*H725,2)</f>
        <v>0</v>
      </c>
      <c r="BL725" s="19" t="s">
        <v>165</v>
      </c>
      <c r="BM725" s="217" t="s">
        <v>2089</v>
      </c>
    </row>
    <row r="726" s="2" customFormat="1">
      <c r="A726" s="40"/>
      <c r="B726" s="41"/>
      <c r="C726" s="42"/>
      <c r="D726" s="219" t="s">
        <v>167</v>
      </c>
      <c r="E726" s="42"/>
      <c r="F726" s="220" t="s">
        <v>512</v>
      </c>
      <c r="G726" s="42"/>
      <c r="H726" s="42"/>
      <c r="I726" s="221"/>
      <c r="J726" s="42"/>
      <c r="K726" s="42"/>
      <c r="L726" s="46"/>
      <c r="M726" s="222"/>
      <c r="N726" s="223"/>
      <c r="O726" s="86"/>
      <c r="P726" s="86"/>
      <c r="Q726" s="86"/>
      <c r="R726" s="86"/>
      <c r="S726" s="86"/>
      <c r="T726" s="87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T726" s="19" t="s">
        <v>167</v>
      </c>
      <c r="AU726" s="19" t="s">
        <v>80</v>
      </c>
    </row>
    <row r="727" s="13" customFormat="1">
      <c r="A727" s="13"/>
      <c r="B727" s="224"/>
      <c r="C727" s="225"/>
      <c r="D727" s="226" t="s">
        <v>169</v>
      </c>
      <c r="E727" s="227" t="s">
        <v>19</v>
      </c>
      <c r="F727" s="228" t="s">
        <v>2044</v>
      </c>
      <c r="G727" s="225"/>
      <c r="H727" s="227" t="s">
        <v>19</v>
      </c>
      <c r="I727" s="229"/>
      <c r="J727" s="225"/>
      <c r="K727" s="225"/>
      <c r="L727" s="230"/>
      <c r="M727" s="231"/>
      <c r="N727" s="232"/>
      <c r="O727" s="232"/>
      <c r="P727" s="232"/>
      <c r="Q727" s="232"/>
      <c r="R727" s="232"/>
      <c r="S727" s="232"/>
      <c r="T727" s="23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34" t="s">
        <v>169</v>
      </c>
      <c r="AU727" s="234" t="s">
        <v>80</v>
      </c>
      <c r="AV727" s="13" t="s">
        <v>78</v>
      </c>
      <c r="AW727" s="13" t="s">
        <v>171</v>
      </c>
      <c r="AX727" s="13" t="s">
        <v>70</v>
      </c>
      <c r="AY727" s="234" t="s">
        <v>158</v>
      </c>
    </row>
    <row r="728" s="13" customFormat="1">
      <c r="A728" s="13"/>
      <c r="B728" s="224"/>
      <c r="C728" s="225"/>
      <c r="D728" s="226" t="s">
        <v>169</v>
      </c>
      <c r="E728" s="227" t="s">
        <v>19</v>
      </c>
      <c r="F728" s="228" t="s">
        <v>2045</v>
      </c>
      <c r="G728" s="225"/>
      <c r="H728" s="227" t="s">
        <v>19</v>
      </c>
      <c r="I728" s="229"/>
      <c r="J728" s="225"/>
      <c r="K728" s="225"/>
      <c r="L728" s="230"/>
      <c r="M728" s="231"/>
      <c r="N728" s="232"/>
      <c r="O728" s="232"/>
      <c r="P728" s="232"/>
      <c r="Q728" s="232"/>
      <c r="R728" s="232"/>
      <c r="S728" s="232"/>
      <c r="T728" s="23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34" t="s">
        <v>169</v>
      </c>
      <c r="AU728" s="234" t="s">
        <v>80</v>
      </c>
      <c r="AV728" s="13" t="s">
        <v>78</v>
      </c>
      <c r="AW728" s="13" t="s">
        <v>171</v>
      </c>
      <c r="AX728" s="13" t="s">
        <v>70</v>
      </c>
      <c r="AY728" s="234" t="s">
        <v>158</v>
      </c>
    </row>
    <row r="729" s="14" customFormat="1">
      <c r="A729" s="14"/>
      <c r="B729" s="235"/>
      <c r="C729" s="236"/>
      <c r="D729" s="226" t="s">
        <v>169</v>
      </c>
      <c r="E729" s="237" t="s">
        <v>19</v>
      </c>
      <c r="F729" s="238" t="s">
        <v>452</v>
      </c>
      <c r="G729" s="236"/>
      <c r="H729" s="239">
        <v>40</v>
      </c>
      <c r="I729" s="240"/>
      <c r="J729" s="236"/>
      <c r="K729" s="236"/>
      <c r="L729" s="241"/>
      <c r="M729" s="242"/>
      <c r="N729" s="243"/>
      <c r="O729" s="243"/>
      <c r="P729" s="243"/>
      <c r="Q729" s="243"/>
      <c r="R729" s="243"/>
      <c r="S729" s="243"/>
      <c r="T729" s="24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45" t="s">
        <v>169</v>
      </c>
      <c r="AU729" s="245" t="s">
        <v>80</v>
      </c>
      <c r="AV729" s="14" t="s">
        <v>80</v>
      </c>
      <c r="AW729" s="14" t="s">
        <v>171</v>
      </c>
      <c r="AX729" s="14" t="s">
        <v>70</v>
      </c>
      <c r="AY729" s="245" t="s">
        <v>158</v>
      </c>
    </row>
    <row r="730" s="13" customFormat="1">
      <c r="A730" s="13"/>
      <c r="B730" s="224"/>
      <c r="C730" s="225"/>
      <c r="D730" s="226" t="s">
        <v>169</v>
      </c>
      <c r="E730" s="227" t="s">
        <v>19</v>
      </c>
      <c r="F730" s="228" t="s">
        <v>2046</v>
      </c>
      <c r="G730" s="225"/>
      <c r="H730" s="227" t="s">
        <v>19</v>
      </c>
      <c r="I730" s="229"/>
      <c r="J730" s="225"/>
      <c r="K730" s="225"/>
      <c r="L730" s="230"/>
      <c r="M730" s="231"/>
      <c r="N730" s="232"/>
      <c r="O730" s="232"/>
      <c r="P730" s="232"/>
      <c r="Q730" s="232"/>
      <c r="R730" s="232"/>
      <c r="S730" s="232"/>
      <c r="T730" s="23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34" t="s">
        <v>169</v>
      </c>
      <c r="AU730" s="234" t="s">
        <v>80</v>
      </c>
      <c r="AV730" s="13" t="s">
        <v>78</v>
      </c>
      <c r="AW730" s="13" t="s">
        <v>171</v>
      </c>
      <c r="AX730" s="13" t="s">
        <v>70</v>
      </c>
      <c r="AY730" s="234" t="s">
        <v>158</v>
      </c>
    </row>
    <row r="731" s="14" customFormat="1">
      <c r="A731" s="14"/>
      <c r="B731" s="235"/>
      <c r="C731" s="236"/>
      <c r="D731" s="226" t="s">
        <v>169</v>
      </c>
      <c r="E731" s="237" t="s">
        <v>19</v>
      </c>
      <c r="F731" s="238" t="s">
        <v>378</v>
      </c>
      <c r="G731" s="236"/>
      <c r="H731" s="239">
        <v>29</v>
      </c>
      <c r="I731" s="240"/>
      <c r="J731" s="236"/>
      <c r="K731" s="236"/>
      <c r="L731" s="241"/>
      <c r="M731" s="242"/>
      <c r="N731" s="243"/>
      <c r="O731" s="243"/>
      <c r="P731" s="243"/>
      <c r="Q731" s="243"/>
      <c r="R731" s="243"/>
      <c r="S731" s="243"/>
      <c r="T731" s="24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45" t="s">
        <v>169</v>
      </c>
      <c r="AU731" s="245" t="s">
        <v>80</v>
      </c>
      <c r="AV731" s="14" t="s">
        <v>80</v>
      </c>
      <c r="AW731" s="14" t="s">
        <v>171</v>
      </c>
      <c r="AX731" s="14" t="s">
        <v>70</v>
      </c>
      <c r="AY731" s="245" t="s">
        <v>158</v>
      </c>
    </row>
    <row r="732" s="13" customFormat="1">
      <c r="A732" s="13"/>
      <c r="B732" s="224"/>
      <c r="C732" s="225"/>
      <c r="D732" s="226" t="s">
        <v>169</v>
      </c>
      <c r="E732" s="227" t="s">
        <v>19</v>
      </c>
      <c r="F732" s="228" t="s">
        <v>2047</v>
      </c>
      <c r="G732" s="225"/>
      <c r="H732" s="227" t="s">
        <v>19</v>
      </c>
      <c r="I732" s="229"/>
      <c r="J732" s="225"/>
      <c r="K732" s="225"/>
      <c r="L732" s="230"/>
      <c r="M732" s="231"/>
      <c r="N732" s="232"/>
      <c r="O732" s="232"/>
      <c r="P732" s="232"/>
      <c r="Q732" s="232"/>
      <c r="R732" s="232"/>
      <c r="S732" s="232"/>
      <c r="T732" s="23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34" t="s">
        <v>169</v>
      </c>
      <c r="AU732" s="234" t="s">
        <v>80</v>
      </c>
      <c r="AV732" s="13" t="s">
        <v>78</v>
      </c>
      <c r="AW732" s="13" t="s">
        <v>171</v>
      </c>
      <c r="AX732" s="13" t="s">
        <v>70</v>
      </c>
      <c r="AY732" s="234" t="s">
        <v>158</v>
      </c>
    </row>
    <row r="733" s="14" customFormat="1">
      <c r="A733" s="14"/>
      <c r="B733" s="235"/>
      <c r="C733" s="236"/>
      <c r="D733" s="226" t="s">
        <v>169</v>
      </c>
      <c r="E733" s="237" t="s">
        <v>19</v>
      </c>
      <c r="F733" s="238" t="s">
        <v>433</v>
      </c>
      <c r="G733" s="236"/>
      <c r="H733" s="239">
        <v>37</v>
      </c>
      <c r="I733" s="240"/>
      <c r="J733" s="236"/>
      <c r="K733" s="236"/>
      <c r="L733" s="241"/>
      <c r="M733" s="242"/>
      <c r="N733" s="243"/>
      <c r="O733" s="243"/>
      <c r="P733" s="243"/>
      <c r="Q733" s="243"/>
      <c r="R733" s="243"/>
      <c r="S733" s="243"/>
      <c r="T733" s="24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45" t="s">
        <v>169</v>
      </c>
      <c r="AU733" s="245" t="s">
        <v>80</v>
      </c>
      <c r="AV733" s="14" t="s">
        <v>80</v>
      </c>
      <c r="AW733" s="14" t="s">
        <v>171</v>
      </c>
      <c r="AX733" s="14" t="s">
        <v>70</v>
      </c>
      <c r="AY733" s="245" t="s">
        <v>158</v>
      </c>
    </row>
    <row r="734" s="13" customFormat="1">
      <c r="A734" s="13"/>
      <c r="B734" s="224"/>
      <c r="C734" s="225"/>
      <c r="D734" s="226" t="s">
        <v>169</v>
      </c>
      <c r="E734" s="227" t="s">
        <v>19</v>
      </c>
      <c r="F734" s="228" t="s">
        <v>2048</v>
      </c>
      <c r="G734" s="225"/>
      <c r="H734" s="227" t="s">
        <v>19</v>
      </c>
      <c r="I734" s="229"/>
      <c r="J734" s="225"/>
      <c r="K734" s="225"/>
      <c r="L734" s="230"/>
      <c r="M734" s="231"/>
      <c r="N734" s="232"/>
      <c r="O734" s="232"/>
      <c r="P734" s="232"/>
      <c r="Q734" s="232"/>
      <c r="R734" s="232"/>
      <c r="S734" s="232"/>
      <c r="T734" s="23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34" t="s">
        <v>169</v>
      </c>
      <c r="AU734" s="234" t="s">
        <v>80</v>
      </c>
      <c r="AV734" s="13" t="s">
        <v>78</v>
      </c>
      <c r="AW734" s="13" t="s">
        <v>171</v>
      </c>
      <c r="AX734" s="13" t="s">
        <v>70</v>
      </c>
      <c r="AY734" s="234" t="s">
        <v>158</v>
      </c>
    </row>
    <row r="735" s="14" customFormat="1">
      <c r="A735" s="14"/>
      <c r="B735" s="235"/>
      <c r="C735" s="236"/>
      <c r="D735" s="226" t="s">
        <v>169</v>
      </c>
      <c r="E735" s="237" t="s">
        <v>19</v>
      </c>
      <c r="F735" s="238" t="s">
        <v>1016</v>
      </c>
      <c r="G735" s="236"/>
      <c r="H735" s="239">
        <v>71</v>
      </c>
      <c r="I735" s="240"/>
      <c r="J735" s="236"/>
      <c r="K735" s="236"/>
      <c r="L735" s="241"/>
      <c r="M735" s="242"/>
      <c r="N735" s="243"/>
      <c r="O735" s="243"/>
      <c r="P735" s="243"/>
      <c r="Q735" s="243"/>
      <c r="R735" s="243"/>
      <c r="S735" s="243"/>
      <c r="T735" s="24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45" t="s">
        <v>169</v>
      </c>
      <c r="AU735" s="245" t="s">
        <v>80</v>
      </c>
      <c r="AV735" s="14" t="s">
        <v>80</v>
      </c>
      <c r="AW735" s="14" t="s">
        <v>171</v>
      </c>
      <c r="AX735" s="14" t="s">
        <v>70</v>
      </c>
      <c r="AY735" s="245" t="s">
        <v>158</v>
      </c>
    </row>
    <row r="736" s="13" customFormat="1">
      <c r="A736" s="13"/>
      <c r="B736" s="224"/>
      <c r="C736" s="225"/>
      <c r="D736" s="226" t="s">
        <v>169</v>
      </c>
      <c r="E736" s="227" t="s">
        <v>19</v>
      </c>
      <c r="F736" s="228" t="s">
        <v>2049</v>
      </c>
      <c r="G736" s="225"/>
      <c r="H736" s="227" t="s">
        <v>19</v>
      </c>
      <c r="I736" s="229"/>
      <c r="J736" s="225"/>
      <c r="K736" s="225"/>
      <c r="L736" s="230"/>
      <c r="M736" s="231"/>
      <c r="N736" s="232"/>
      <c r="O736" s="232"/>
      <c r="P736" s="232"/>
      <c r="Q736" s="232"/>
      <c r="R736" s="232"/>
      <c r="S736" s="232"/>
      <c r="T736" s="23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34" t="s">
        <v>169</v>
      </c>
      <c r="AU736" s="234" t="s">
        <v>80</v>
      </c>
      <c r="AV736" s="13" t="s">
        <v>78</v>
      </c>
      <c r="AW736" s="13" t="s">
        <v>171</v>
      </c>
      <c r="AX736" s="13" t="s">
        <v>70</v>
      </c>
      <c r="AY736" s="234" t="s">
        <v>158</v>
      </c>
    </row>
    <row r="737" s="14" customFormat="1">
      <c r="A737" s="14"/>
      <c r="B737" s="235"/>
      <c r="C737" s="236"/>
      <c r="D737" s="226" t="s">
        <v>169</v>
      </c>
      <c r="E737" s="237" t="s">
        <v>19</v>
      </c>
      <c r="F737" s="238" t="s">
        <v>257</v>
      </c>
      <c r="G737" s="236"/>
      <c r="H737" s="239">
        <v>13</v>
      </c>
      <c r="I737" s="240"/>
      <c r="J737" s="236"/>
      <c r="K737" s="236"/>
      <c r="L737" s="241"/>
      <c r="M737" s="242"/>
      <c r="N737" s="243"/>
      <c r="O737" s="243"/>
      <c r="P737" s="243"/>
      <c r="Q737" s="243"/>
      <c r="R737" s="243"/>
      <c r="S737" s="243"/>
      <c r="T737" s="24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45" t="s">
        <v>169</v>
      </c>
      <c r="AU737" s="245" t="s">
        <v>80</v>
      </c>
      <c r="AV737" s="14" t="s">
        <v>80</v>
      </c>
      <c r="AW737" s="14" t="s">
        <v>171</v>
      </c>
      <c r="AX737" s="14" t="s">
        <v>70</v>
      </c>
      <c r="AY737" s="245" t="s">
        <v>158</v>
      </c>
    </row>
    <row r="738" s="13" customFormat="1">
      <c r="A738" s="13"/>
      <c r="B738" s="224"/>
      <c r="C738" s="225"/>
      <c r="D738" s="226" t="s">
        <v>169</v>
      </c>
      <c r="E738" s="227" t="s">
        <v>19</v>
      </c>
      <c r="F738" s="228" t="s">
        <v>2050</v>
      </c>
      <c r="G738" s="225"/>
      <c r="H738" s="227" t="s">
        <v>19</v>
      </c>
      <c r="I738" s="229"/>
      <c r="J738" s="225"/>
      <c r="K738" s="225"/>
      <c r="L738" s="230"/>
      <c r="M738" s="231"/>
      <c r="N738" s="232"/>
      <c r="O738" s="232"/>
      <c r="P738" s="232"/>
      <c r="Q738" s="232"/>
      <c r="R738" s="232"/>
      <c r="S738" s="232"/>
      <c r="T738" s="23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34" t="s">
        <v>169</v>
      </c>
      <c r="AU738" s="234" t="s">
        <v>80</v>
      </c>
      <c r="AV738" s="13" t="s">
        <v>78</v>
      </c>
      <c r="AW738" s="13" t="s">
        <v>171</v>
      </c>
      <c r="AX738" s="13" t="s">
        <v>70</v>
      </c>
      <c r="AY738" s="234" t="s">
        <v>158</v>
      </c>
    </row>
    <row r="739" s="14" customFormat="1">
      <c r="A739" s="14"/>
      <c r="B739" s="235"/>
      <c r="C739" s="236"/>
      <c r="D739" s="226" t="s">
        <v>169</v>
      </c>
      <c r="E739" s="237" t="s">
        <v>19</v>
      </c>
      <c r="F739" s="238" t="s">
        <v>378</v>
      </c>
      <c r="G739" s="236"/>
      <c r="H739" s="239">
        <v>29</v>
      </c>
      <c r="I739" s="240"/>
      <c r="J739" s="236"/>
      <c r="K739" s="236"/>
      <c r="L739" s="241"/>
      <c r="M739" s="242"/>
      <c r="N739" s="243"/>
      <c r="O739" s="243"/>
      <c r="P739" s="243"/>
      <c r="Q739" s="243"/>
      <c r="R739" s="243"/>
      <c r="S739" s="243"/>
      <c r="T739" s="24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45" t="s">
        <v>169</v>
      </c>
      <c r="AU739" s="245" t="s">
        <v>80</v>
      </c>
      <c r="AV739" s="14" t="s">
        <v>80</v>
      </c>
      <c r="AW739" s="14" t="s">
        <v>171</v>
      </c>
      <c r="AX739" s="14" t="s">
        <v>70</v>
      </c>
      <c r="AY739" s="245" t="s">
        <v>158</v>
      </c>
    </row>
    <row r="740" s="13" customFormat="1">
      <c r="A740" s="13"/>
      <c r="B740" s="224"/>
      <c r="C740" s="225"/>
      <c r="D740" s="226" t="s">
        <v>169</v>
      </c>
      <c r="E740" s="227" t="s">
        <v>19</v>
      </c>
      <c r="F740" s="228" t="s">
        <v>2051</v>
      </c>
      <c r="G740" s="225"/>
      <c r="H740" s="227" t="s">
        <v>19</v>
      </c>
      <c r="I740" s="229"/>
      <c r="J740" s="225"/>
      <c r="K740" s="225"/>
      <c r="L740" s="230"/>
      <c r="M740" s="231"/>
      <c r="N740" s="232"/>
      <c r="O740" s="232"/>
      <c r="P740" s="232"/>
      <c r="Q740" s="232"/>
      <c r="R740" s="232"/>
      <c r="S740" s="232"/>
      <c r="T740" s="23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34" t="s">
        <v>169</v>
      </c>
      <c r="AU740" s="234" t="s">
        <v>80</v>
      </c>
      <c r="AV740" s="13" t="s">
        <v>78</v>
      </c>
      <c r="AW740" s="13" t="s">
        <v>171</v>
      </c>
      <c r="AX740" s="13" t="s">
        <v>70</v>
      </c>
      <c r="AY740" s="234" t="s">
        <v>158</v>
      </c>
    </row>
    <row r="741" s="14" customFormat="1">
      <c r="A741" s="14"/>
      <c r="B741" s="235"/>
      <c r="C741" s="236"/>
      <c r="D741" s="226" t="s">
        <v>169</v>
      </c>
      <c r="E741" s="237" t="s">
        <v>19</v>
      </c>
      <c r="F741" s="238" t="s">
        <v>279</v>
      </c>
      <c r="G741" s="236"/>
      <c r="H741" s="239">
        <v>15</v>
      </c>
      <c r="I741" s="240"/>
      <c r="J741" s="236"/>
      <c r="K741" s="236"/>
      <c r="L741" s="241"/>
      <c r="M741" s="242"/>
      <c r="N741" s="243"/>
      <c r="O741" s="243"/>
      <c r="P741" s="243"/>
      <c r="Q741" s="243"/>
      <c r="R741" s="243"/>
      <c r="S741" s="243"/>
      <c r="T741" s="24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45" t="s">
        <v>169</v>
      </c>
      <c r="AU741" s="245" t="s">
        <v>80</v>
      </c>
      <c r="AV741" s="14" t="s">
        <v>80</v>
      </c>
      <c r="AW741" s="14" t="s">
        <v>171</v>
      </c>
      <c r="AX741" s="14" t="s">
        <v>70</v>
      </c>
      <c r="AY741" s="245" t="s">
        <v>158</v>
      </c>
    </row>
    <row r="742" s="13" customFormat="1">
      <c r="A742" s="13"/>
      <c r="B742" s="224"/>
      <c r="C742" s="225"/>
      <c r="D742" s="226" t="s">
        <v>169</v>
      </c>
      <c r="E742" s="227" t="s">
        <v>19</v>
      </c>
      <c r="F742" s="228" t="s">
        <v>2052</v>
      </c>
      <c r="G742" s="225"/>
      <c r="H742" s="227" t="s">
        <v>19</v>
      </c>
      <c r="I742" s="229"/>
      <c r="J742" s="225"/>
      <c r="K742" s="225"/>
      <c r="L742" s="230"/>
      <c r="M742" s="231"/>
      <c r="N742" s="232"/>
      <c r="O742" s="232"/>
      <c r="P742" s="232"/>
      <c r="Q742" s="232"/>
      <c r="R742" s="232"/>
      <c r="S742" s="232"/>
      <c r="T742" s="23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34" t="s">
        <v>169</v>
      </c>
      <c r="AU742" s="234" t="s">
        <v>80</v>
      </c>
      <c r="AV742" s="13" t="s">
        <v>78</v>
      </c>
      <c r="AW742" s="13" t="s">
        <v>171</v>
      </c>
      <c r="AX742" s="13" t="s">
        <v>70</v>
      </c>
      <c r="AY742" s="234" t="s">
        <v>158</v>
      </c>
    </row>
    <row r="743" s="14" customFormat="1">
      <c r="A743" s="14"/>
      <c r="B743" s="235"/>
      <c r="C743" s="236"/>
      <c r="D743" s="226" t="s">
        <v>169</v>
      </c>
      <c r="E743" s="237" t="s">
        <v>19</v>
      </c>
      <c r="F743" s="238" t="s">
        <v>524</v>
      </c>
      <c r="G743" s="236"/>
      <c r="H743" s="239">
        <v>50</v>
      </c>
      <c r="I743" s="240"/>
      <c r="J743" s="236"/>
      <c r="K743" s="236"/>
      <c r="L743" s="241"/>
      <c r="M743" s="242"/>
      <c r="N743" s="243"/>
      <c r="O743" s="243"/>
      <c r="P743" s="243"/>
      <c r="Q743" s="243"/>
      <c r="R743" s="243"/>
      <c r="S743" s="243"/>
      <c r="T743" s="24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45" t="s">
        <v>169</v>
      </c>
      <c r="AU743" s="245" t="s">
        <v>80</v>
      </c>
      <c r="AV743" s="14" t="s">
        <v>80</v>
      </c>
      <c r="AW743" s="14" t="s">
        <v>171</v>
      </c>
      <c r="AX743" s="14" t="s">
        <v>70</v>
      </c>
      <c r="AY743" s="245" t="s">
        <v>158</v>
      </c>
    </row>
    <row r="744" s="13" customFormat="1">
      <c r="A744" s="13"/>
      <c r="B744" s="224"/>
      <c r="C744" s="225"/>
      <c r="D744" s="226" t="s">
        <v>169</v>
      </c>
      <c r="E744" s="227" t="s">
        <v>19</v>
      </c>
      <c r="F744" s="228" t="s">
        <v>2053</v>
      </c>
      <c r="G744" s="225"/>
      <c r="H744" s="227" t="s">
        <v>19</v>
      </c>
      <c r="I744" s="229"/>
      <c r="J744" s="225"/>
      <c r="K744" s="225"/>
      <c r="L744" s="230"/>
      <c r="M744" s="231"/>
      <c r="N744" s="232"/>
      <c r="O744" s="232"/>
      <c r="P744" s="232"/>
      <c r="Q744" s="232"/>
      <c r="R744" s="232"/>
      <c r="S744" s="232"/>
      <c r="T744" s="23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34" t="s">
        <v>169</v>
      </c>
      <c r="AU744" s="234" t="s">
        <v>80</v>
      </c>
      <c r="AV744" s="13" t="s">
        <v>78</v>
      </c>
      <c r="AW744" s="13" t="s">
        <v>171</v>
      </c>
      <c r="AX744" s="13" t="s">
        <v>70</v>
      </c>
      <c r="AY744" s="234" t="s">
        <v>158</v>
      </c>
    </row>
    <row r="745" s="14" customFormat="1">
      <c r="A745" s="14"/>
      <c r="B745" s="235"/>
      <c r="C745" s="236"/>
      <c r="D745" s="226" t="s">
        <v>169</v>
      </c>
      <c r="E745" s="237" t="s">
        <v>19</v>
      </c>
      <c r="F745" s="238" t="s">
        <v>209</v>
      </c>
      <c r="G745" s="236"/>
      <c r="H745" s="239">
        <v>7</v>
      </c>
      <c r="I745" s="240"/>
      <c r="J745" s="236"/>
      <c r="K745" s="236"/>
      <c r="L745" s="241"/>
      <c r="M745" s="242"/>
      <c r="N745" s="243"/>
      <c r="O745" s="243"/>
      <c r="P745" s="243"/>
      <c r="Q745" s="243"/>
      <c r="R745" s="243"/>
      <c r="S745" s="243"/>
      <c r="T745" s="24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45" t="s">
        <v>169</v>
      </c>
      <c r="AU745" s="245" t="s">
        <v>80</v>
      </c>
      <c r="AV745" s="14" t="s">
        <v>80</v>
      </c>
      <c r="AW745" s="14" t="s">
        <v>171</v>
      </c>
      <c r="AX745" s="14" t="s">
        <v>70</v>
      </c>
      <c r="AY745" s="245" t="s">
        <v>158</v>
      </c>
    </row>
    <row r="746" s="13" customFormat="1">
      <c r="A746" s="13"/>
      <c r="B746" s="224"/>
      <c r="C746" s="225"/>
      <c r="D746" s="226" t="s">
        <v>169</v>
      </c>
      <c r="E746" s="227" t="s">
        <v>19</v>
      </c>
      <c r="F746" s="228" t="s">
        <v>2054</v>
      </c>
      <c r="G746" s="225"/>
      <c r="H746" s="227" t="s">
        <v>19</v>
      </c>
      <c r="I746" s="229"/>
      <c r="J746" s="225"/>
      <c r="K746" s="225"/>
      <c r="L746" s="230"/>
      <c r="M746" s="231"/>
      <c r="N746" s="232"/>
      <c r="O746" s="232"/>
      <c r="P746" s="232"/>
      <c r="Q746" s="232"/>
      <c r="R746" s="232"/>
      <c r="S746" s="232"/>
      <c r="T746" s="23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34" t="s">
        <v>169</v>
      </c>
      <c r="AU746" s="234" t="s">
        <v>80</v>
      </c>
      <c r="AV746" s="13" t="s">
        <v>78</v>
      </c>
      <c r="AW746" s="13" t="s">
        <v>171</v>
      </c>
      <c r="AX746" s="13" t="s">
        <v>70</v>
      </c>
      <c r="AY746" s="234" t="s">
        <v>158</v>
      </c>
    </row>
    <row r="747" s="14" customFormat="1">
      <c r="A747" s="14"/>
      <c r="B747" s="235"/>
      <c r="C747" s="236"/>
      <c r="D747" s="226" t="s">
        <v>169</v>
      </c>
      <c r="E747" s="237" t="s">
        <v>19</v>
      </c>
      <c r="F747" s="238" t="s">
        <v>2055</v>
      </c>
      <c r="G747" s="236"/>
      <c r="H747" s="239">
        <v>56.5</v>
      </c>
      <c r="I747" s="240"/>
      <c r="J747" s="236"/>
      <c r="K747" s="236"/>
      <c r="L747" s="241"/>
      <c r="M747" s="242"/>
      <c r="N747" s="243"/>
      <c r="O747" s="243"/>
      <c r="P747" s="243"/>
      <c r="Q747" s="243"/>
      <c r="R747" s="243"/>
      <c r="S747" s="243"/>
      <c r="T747" s="24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45" t="s">
        <v>169</v>
      </c>
      <c r="AU747" s="245" t="s">
        <v>80</v>
      </c>
      <c r="AV747" s="14" t="s">
        <v>80</v>
      </c>
      <c r="AW747" s="14" t="s">
        <v>171</v>
      </c>
      <c r="AX747" s="14" t="s">
        <v>70</v>
      </c>
      <c r="AY747" s="245" t="s">
        <v>158</v>
      </c>
    </row>
    <row r="748" s="13" customFormat="1">
      <c r="A748" s="13"/>
      <c r="B748" s="224"/>
      <c r="C748" s="225"/>
      <c r="D748" s="226" t="s">
        <v>169</v>
      </c>
      <c r="E748" s="227" t="s">
        <v>19</v>
      </c>
      <c r="F748" s="228" t="s">
        <v>2056</v>
      </c>
      <c r="G748" s="225"/>
      <c r="H748" s="227" t="s">
        <v>19</v>
      </c>
      <c r="I748" s="229"/>
      <c r="J748" s="225"/>
      <c r="K748" s="225"/>
      <c r="L748" s="230"/>
      <c r="M748" s="231"/>
      <c r="N748" s="232"/>
      <c r="O748" s="232"/>
      <c r="P748" s="232"/>
      <c r="Q748" s="232"/>
      <c r="R748" s="232"/>
      <c r="S748" s="232"/>
      <c r="T748" s="23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34" t="s">
        <v>169</v>
      </c>
      <c r="AU748" s="234" t="s">
        <v>80</v>
      </c>
      <c r="AV748" s="13" t="s">
        <v>78</v>
      </c>
      <c r="AW748" s="13" t="s">
        <v>171</v>
      </c>
      <c r="AX748" s="13" t="s">
        <v>70</v>
      </c>
      <c r="AY748" s="234" t="s">
        <v>158</v>
      </c>
    </row>
    <row r="749" s="14" customFormat="1">
      <c r="A749" s="14"/>
      <c r="B749" s="235"/>
      <c r="C749" s="236"/>
      <c r="D749" s="226" t="s">
        <v>169</v>
      </c>
      <c r="E749" s="237" t="s">
        <v>19</v>
      </c>
      <c r="F749" s="238" t="s">
        <v>299</v>
      </c>
      <c r="G749" s="236"/>
      <c r="H749" s="239">
        <v>18</v>
      </c>
      <c r="I749" s="240"/>
      <c r="J749" s="236"/>
      <c r="K749" s="236"/>
      <c r="L749" s="241"/>
      <c r="M749" s="242"/>
      <c r="N749" s="243"/>
      <c r="O749" s="243"/>
      <c r="P749" s="243"/>
      <c r="Q749" s="243"/>
      <c r="R749" s="243"/>
      <c r="S749" s="243"/>
      <c r="T749" s="24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45" t="s">
        <v>169</v>
      </c>
      <c r="AU749" s="245" t="s">
        <v>80</v>
      </c>
      <c r="AV749" s="14" t="s">
        <v>80</v>
      </c>
      <c r="AW749" s="14" t="s">
        <v>171</v>
      </c>
      <c r="AX749" s="14" t="s">
        <v>70</v>
      </c>
      <c r="AY749" s="245" t="s">
        <v>158</v>
      </c>
    </row>
    <row r="750" s="13" customFormat="1">
      <c r="A750" s="13"/>
      <c r="B750" s="224"/>
      <c r="C750" s="225"/>
      <c r="D750" s="226" t="s">
        <v>169</v>
      </c>
      <c r="E750" s="227" t="s">
        <v>19</v>
      </c>
      <c r="F750" s="228" t="s">
        <v>2057</v>
      </c>
      <c r="G750" s="225"/>
      <c r="H750" s="227" t="s">
        <v>19</v>
      </c>
      <c r="I750" s="229"/>
      <c r="J750" s="225"/>
      <c r="K750" s="225"/>
      <c r="L750" s="230"/>
      <c r="M750" s="231"/>
      <c r="N750" s="232"/>
      <c r="O750" s="232"/>
      <c r="P750" s="232"/>
      <c r="Q750" s="232"/>
      <c r="R750" s="232"/>
      <c r="S750" s="232"/>
      <c r="T750" s="23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34" t="s">
        <v>169</v>
      </c>
      <c r="AU750" s="234" t="s">
        <v>80</v>
      </c>
      <c r="AV750" s="13" t="s">
        <v>78</v>
      </c>
      <c r="AW750" s="13" t="s">
        <v>171</v>
      </c>
      <c r="AX750" s="13" t="s">
        <v>70</v>
      </c>
      <c r="AY750" s="234" t="s">
        <v>158</v>
      </c>
    </row>
    <row r="751" s="14" customFormat="1">
      <c r="A751" s="14"/>
      <c r="B751" s="235"/>
      <c r="C751" s="236"/>
      <c r="D751" s="226" t="s">
        <v>169</v>
      </c>
      <c r="E751" s="237" t="s">
        <v>19</v>
      </c>
      <c r="F751" s="238" t="s">
        <v>458</v>
      </c>
      <c r="G751" s="236"/>
      <c r="H751" s="239">
        <v>41</v>
      </c>
      <c r="I751" s="240"/>
      <c r="J751" s="236"/>
      <c r="K751" s="236"/>
      <c r="L751" s="241"/>
      <c r="M751" s="242"/>
      <c r="N751" s="243"/>
      <c r="O751" s="243"/>
      <c r="P751" s="243"/>
      <c r="Q751" s="243"/>
      <c r="R751" s="243"/>
      <c r="S751" s="243"/>
      <c r="T751" s="24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45" t="s">
        <v>169</v>
      </c>
      <c r="AU751" s="245" t="s">
        <v>80</v>
      </c>
      <c r="AV751" s="14" t="s">
        <v>80</v>
      </c>
      <c r="AW751" s="14" t="s">
        <v>171</v>
      </c>
      <c r="AX751" s="14" t="s">
        <v>70</v>
      </c>
      <c r="AY751" s="245" t="s">
        <v>158</v>
      </c>
    </row>
    <row r="752" s="13" customFormat="1">
      <c r="A752" s="13"/>
      <c r="B752" s="224"/>
      <c r="C752" s="225"/>
      <c r="D752" s="226" t="s">
        <v>169</v>
      </c>
      <c r="E752" s="227" t="s">
        <v>19</v>
      </c>
      <c r="F752" s="228" t="s">
        <v>2058</v>
      </c>
      <c r="G752" s="225"/>
      <c r="H752" s="227" t="s">
        <v>19</v>
      </c>
      <c r="I752" s="229"/>
      <c r="J752" s="225"/>
      <c r="K752" s="225"/>
      <c r="L752" s="230"/>
      <c r="M752" s="231"/>
      <c r="N752" s="232"/>
      <c r="O752" s="232"/>
      <c r="P752" s="232"/>
      <c r="Q752" s="232"/>
      <c r="R752" s="232"/>
      <c r="S752" s="232"/>
      <c r="T752" s="23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34" t="s">
        <v>169</v>
      </c>
      <c r="AU752" s="234" t="s">
        <v>80</v>
      </c>
      <c r="AV752" s="13" t="s">
        <v>78</v>
      </c>
      <c r="AW752" s="13" t="s">
        <v>171</v>
      </c>
      <c r="AX752" s="13" t="s">
        <v>70</v>
      </c>
      <c r="AY752" s="234" t="s">
        <v>158</v>
      </c>
    </row>
    <row r="753" s="14" customFormat="1">
      <c r="A753" s="14"/>
      <c r="B753" s="235"/>
      <c r="C753" s="236"/>
      <c r="D753" s="226" t="s">
        <v>169</v>
      </c>
      <c r="E753" s="237" t="s">
        <v>19</v>
      </c>
      <c r="F753" s="238" t="s">
        <v>299</v>
      </c>
      <c r="G753" s="236"/>
      <c r="H753" s="239">
        <v>18</v>
      </c>
      <c r="I753" s="240"/>
      <c r="J753" s="236"/>
      <c r="K753" s="236"/>
      <c r="L753" s="241"/>
      <c r="M753" s="242"/>
      <c r="N753" s="243"/>
      <c r="O753" s="243"/>
      <c r="P753" s="243"/>
      <c r="Q753" s="243"/>
      <c r="R753" s="243"/>
      <c r="S753" s="243"/>
      <c r="T753" s="24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45" t="s">
        <v>169</v>
      </c>
      <c r="AU753" s="245" t="s">
        <v>80</v>
      </c>
      <c r="AV753" s="14" t="s">
        <v>80</v>
      </c>
      <c r="AW753" s="14" t="s">
        <v>171</v>
      </c>
      <c r="AX753" s="14" t="s">
        <v>70</v>
      </c>
      <c r="AY753" s="245" t="s">
        <v>158</v>
      </c>
    </row>
    <row r="754" s="13" customFormat="1">
      <c r="A754" s="13"/>
      <c r="B754" s="224"/>
      <c r="C754" s="225"/>
      <c r="D754" s="226" t="s">
        <v>169</v>
      </c>
      <c r="E754" s="227" t="s">
        <v>19</v>
      </c>
      <c r="F754" s="228" t="s">
        <v>2059</v>
      </c>
      <c r="G754" s="225"/>
      <c r="H754" s="227" t="s">
        <v>19</v>
      </c>
      <c r="I754" s="229"/>
      <c r="J754" s="225"/>
      <c r="K754" s="225"/>
      <c r="L754" s="230"/>
      <c r="M754" s="231"/>
      <c r="N754" s="232"/>
      <c r="O754" s="232"/>
      <c r="P754" s="232"/>
      <c r="Q754" s="232"/>
      <c r="R754" s="232"/>
      <c r="S754" s="232"/>
      <c r="T754" s="23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34" t="s">
        <v>169</v>
      </c>
      <c r="AU754" s="234" t="s">
        <v>80</v>
      </c>
      <c r="AV754" s="13" t="s">
        <v>78</v>
      </c>
      <c r="AW754" s="13" t="s">
        <v>171</v>
      </c>
      <c r="AX754" s="13" t="s">
        <v>70</v>
      </c>
      <c r="AY754" s="234" t="s">
        <v>158</v>
      </c>
    </row>
    <row r="755" s="14" customFormat="1">
      <c r="A755" s="14"/>
      <c r="B755" s="235"/>
      <c r="C755" s="236"/>
      <c r="D755" s="226" t="s">
        <v>169</v>
      </c>
      <c r="E755" s="237" t="s">
        <v>19</v>
      </c>
      <c r="F755" s="238" t="s">
        <v>378</v>
      </c>
      <c r="G755" s="236"/>
      <c r="H755" s="239">
        <v>29</v>
      </c>
      <c r="I755" s="240"/>
      <c r="J755" s="236"/>
      <c r="K755" s="236"/>
      <c r="L755" s="241"/>
      <c r="M755" s="242"/>
      <c r="N755" s="243"/>
      <c r="O755" s="243"/>
      <c r="P755" s="243"/>
      <c r="Q755" s="243"/>
      <c r="R755" s="243"/>
      <c r="S755" s="243"/>
      <c r="T755" s="24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45" t="s">
        <v>169</v>
      </c>
      <c r="AU755" s="245" t="s">
        <v>80</v>
      </c>
      <c r="AV755" s="14" t="s">
        <v>80</v>
      </c>
      <c r="AW755" s="14" t="s">
        <v>171</v>
      </c>
      <c r="AX755" s="14" t="s">
        <v>70</v>
      </c>
      <c r="AY755" s="245" t="s">
        <v>158</v>
      </c>
    </row>
    <row r="756" s="13" customFormat="1">
      <c r="A756" s="13"/>
      <c r="B756" s="224"/>
      <c r="C756" s="225"/>
      <c r="D756" s="226" t="s">
        <v>169</v>
      </c>
      <c r="E756" s="227" t="s">
        <v>19</v>
      </c>
      <c r="F756" s="228" t="s">
        <v>2060</v>
      </c>
      <c r="G756" s="225"/>
      <c r="H756" s="227" t="s">
        <v>19</v>
      </c>
      <c r="I756" s="229"/>
      <c r="J756" s="225"/>
      <c r="K756" s="225"/>
      <c r="L756" s="230"/>
      <c r="M756" s="231"/>
      <c r="N756" s="232"/>
      <c r="O756" s="232"/>
      <c r="P756" s="232"/>
      <c r="Q756" s="232"/>
      <c r="R756" s="232"/>
      <c r="S756" s="232"/>
      <c r="T756" s="23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34" t="s">
        <v>169</v>
      </c>
      <c r="AU756" s="234" t="s">
        <v>80</v>
      </c>
      <c r="AV756" s="13" t="s">
        <v>78</v>
      </c>
      <c r="AW756" s="13" t="s">
        <v>171</v>
      </c>
      <c r="AX756" s="13" t="s">
        <v>70</v>
      </c>
      <c r="AY756" s="234" t="s">
        <v>158</v>
      </c>
    </row>
    <row r="757" s="14" customFormat="1">
      <c r="A757" s="14"/>
      <c r="B757" s="235"/>
      <c r="C757" s="236"/>
      <c r="D757" s="226" t="s">
        <v>169</v>
      </c>
      <c r="E757" s="237" t="s">
        <v>19</v>
      </c>
      <c r="F757" s="238" t="s">
        <v>378</v>
      </c>
      <c r="G757" s="236"/>
      <c r="H757" s="239">
        <v>29</v>
      </c>
      <c r="I757" s="240"/>
      <c r="J757" s="236"/>
      <c r="K757" s="236"/>
      <c r="L757" s="241"/>
      <c r="M757" s="242"/>
      <c r="N757" s="243"/>
      <c r="O757" s="243"/>
      <c r="P757" s="243"/>
      <c r="Q757" s="243"/>
      <c r="R757" s="243"/>
      <c r="S757" s="243"/>
      <c r="T757" s="24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45" t="s">
        <v>169</v>
      </c>
      <c r="AU757" s="245" t="s">
        <v>80</v>
      </c>
      <c r="AV757" s="14" t="s">
        <v>80</v>
      </c>
      <c r="AW757" s="14" t="s">
        <v>171</v>
      </c>
      <c r="AX757" s="14" t="s">
        <v>70</v>
      </c>
      <c r="AY757" s="245" t="s">
        <v>158</v>
      </c>
    </row>
    <row r="758" s="15" customFormat="1">
      <c r="A758" s="15"/>
      <c r="B758" s="256"/>
      <c r="C758" s="257"/>
      <c r="D758" s="226" t="s">
        <v>169</v>
      </c>
      <c r="E758" s="258" t="s">
        <v>19</v>
      </c>
      <c r="F758" s="259" t="s">
        <v>470</v>
      </c>
      <c r="G758" s="257"/>
      <c r="H758" s="260">
        <v>482.5</v>
      </c>
      <c r="I758" s="261"/>
      <c r="J758" s="257"/>
      <c r="K758" s="257"/>
      <c r="L758" s="262"/>
      <c r="M758" s="263"/>
      <c r="N758" s="264"/>
      <c r="O758" s="264"/>
      <c r="P758" s="264"/>
      <c r="Q758" s="264"/>
      <c r="R758" s="264"/>
      <c r="S758" s="264"/>
      <c r="T758" s="26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T758" s="266" t="s">
        <v>169</v>
      </c>
      <c r="AU758" s="266" t="s">
        <v>80</v>
      </c>
      <c r="AV758" s="15" t="s">
        <v>165</v>
      </c>
      <c r="AW758" s="15" t="s">
        <v>171</v>
      </c>
      <c r="AX758" s="15" t="s">
        <v>78</v>
      </c>
      <c r="AY758" s="266" t="s">
        <v>158</v>
      </c>
    </row>
    <row r="759" s="2" customFormat="1" ht="14.4" customHeight="1">
      <c r="A759" s="40"/>
      <c r="B759" s="41"/>
      <c r="C759" s="206" t="s">
        <v>536</v>
      </c>
      <c r="D759" s="206" t="s">
        <v>160</v>
      </c>
      <c r="E759" s="207" t="s">
        <v>2090</v>
      </c>
      <c r="F759" s="208" t="s">
        <v>2091</v>
      </c>
      <c r="G759" s="209" t="s">
        <v>505</v>
      </c>
      <c r="H759" s="210">
        <v>7</v>
      </c>
      <c r="I759" s="211"/>
      <c r="J759" s="212">
        <f>ROUND(I759*H759,2)</f>
        <v>0</v>
      </c>
      <c r="K759" s="208" t="s">
        <v>164</v>
      </c>
      <c r="L759" s="46"/>
      <c r="M759" s="213" t="s">
        <v>19</v>
      </c>
      <c r="N759" s="214" t="s">
        <v>41</v>
      </c>
      <c r="O759" s="86"/>
      <c r="P759" s="215">
        <f>O759*H759</f>
        <v>0</v>
      </c>
      <c r="Q759" s="215">
        <v>0.10921</v>
      </c>
      <c r="R759" s="215">
        <f>Q759*H759</f>
        <v>0.76446999999999998</v>
      </c>
      <c r="S759" s="215">
        <v>0</v>
      </c>
      <c r="T759" s="216">
        <f>S759*H759</f>
        <v>0</v>
      </c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R759" s="217" t="s">
        <v>165</v>
      </c>
      <c r="AT759" s="217" t="s">
        <v>160</v>
      </c>
      <c r="AU759" s="217" t="s">
        <v>80</v>
      </c>
      <c r="AY759" s="19" t="s">
        <v>158</v>
      </c>
      <c r="BE759" s="218">
        <f>IF(N759="základní",J759,0)</f>
        <v>0</v>
      </c>
      <c r="BF759" s="218">
        <f>IF(N759="snížená",J759,0)</f>
        <v>0</v>
      </c>
      <c r="BG759" s="218">
        <f>IF(N759="zákl. přenesená",J759,0)</f>
        <v>0</v>
      </c>
      <c r="BH759" s="218">
        <f>IF(N759="sníž. přenesená",J759,0)</f>
        <v>0</v>
      </c>
      <c r="BI759" s="218">
        <f>IF(N759="nulová",J759,0)</f>
        <v>0</v>
      </c>
      <c r="BJ759" s="19" t="s">
        <v>78</v>
      </c>
      <c r="BK759" s="218">
        <f>ROUND(I759*H759,2)</f>
        <v>0</v>
      </c>
      <c r="BL759" s="19" t="s">
        <v>165</v>
      </c>
      <c r="BM759" s="217" t="s">
        <v>2092</v>
      </c>
    </row>
    <row r="760" s="2" customFormat="1">
      <c r="A760" s="40"/>
      <c r="B760" s="41"/>
      <c r="C760" s="42"/>
      <c r="D760" s="219" t="s">
        <v>167</v>
      </c>
      <c r="E760" s="42"/>
      <c r="F760" s="220" t="s">
        <v>2093</v>
      </c>
      <c r="G760" s="42"/>
      <c r="H760" s="42"/>
      <c r="I760" s="221"/>
      <c r="J760" s="42"/>
      <c r="K760" s="42"/>
      <c r="L760" s="46"/>
      <c r="M760" s="222"/>
      <c r="N760" s="223"/>
      <c r="O760" s="86"/>
      <c r="P760" s="86"/>
      <c r="Q760" s="86"/>
      <c r="R760" s="86"/>
      <c r="S760" s="86"/>
      <c r="T760" s="87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T760" s="19" t="s">
        <v>167</v>
      </c>
      <c r="AU760" s="19" t="s">
        <v>80</v>
      </c>
    </row>
    <row r="761" s="13" customFormat="1">
      <c r="A761" s="13"/>
      <c r="B761" s="224"/>
      <c r="C761" s="225"/>
      <c r="D761" s="226" t="s">
        <v>169</v>
      </c>
      <c r="E761" s="227" t="s">
        <v>19</v>
      </c>
      <c r="F761" s="228" t="s">
        <v>2044</v>
      </c>
      <c r="G761" s="225"/>
      <c r="H761" s="227" t="s">
        <v>19</v>
      </c>
      <c r="I761" s="229"/>
      <c r="J761" s="225"/>
      <c r="K761" s="225"/>
      <c r="L761" s="230"/>
      <c r="M761" s="231"/>
      <c r="N761" s="232"/>
      <c r="O761" s="232"/>
      <c r="P761" s="232"/>
      <c r="Q761" s="232"/>
      <c r="R761" s="232"/>
      <c r="S761" s="232"/>
      <c r="T761" s="23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34" t="s">
        <v>169</v>
      </c>
      <c r="AU761" s="234" t="s">
        <v>80</v>
      </c>
      <c r="AV761" s="13" t="s">
        <v>78</v>
      </c>
      <c r="AW761" s="13" t="s">
        <v>171</v>
      </c>
      <c r="AX761" s="13" t="s">
        <v>70</v>
      </c>
      <c r="AY761" s="234" t="s">
        <v>158</v>
      </c>
    </row>
    <row r="762" s="14" customFormat="1">
      <c r="A762" s="14"/>
      <c r="B762" s="235"/>
      <c r="C762" s="236"/>
      <c r="D762" s="226" t="s">
        <v>169</v>
      </c>
      <c r="E762" s="237" t="s">
        <v>19</v>
      </c>
      <c r="F762" s="238" t="s">
        <v>209</v>
      </c>
      <c r="G762" s="236"/>
      <c r="H762" s="239">
        <v>7</v>
      </c>
      <c r="I762" s="240"/>
      <c r="J762" s="236"/>
      <c r="K762" s="236"/>
      <c r="L762" s="241"/>
      <c r="M762" s="242"/>
      <c r="N762" s="243"/>
      <c r="O762" s="243"/>
      <c r="P762" s="243"/>
      <c r="Q762" s="243"/>
      <c r="R762" s="243"/>
      <c r="S762" s="243"/>
      <c r="T762" s="24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45" t="s">
        <v>169</v>
      </c>
      <c r="AU762" s="245" t="s">
        <v>80</v>
      </c>
      <c r="AV762" s="14" t="s">
        <v>80</v>
      </c>
      <c r="AW762" s="14" t="s">
        <v>171</v>
      </c>
      <c r="AX762" s="14" t="s">
        <v>70</v>
      </c>
      <c r="AY762" s="245" t="s">
        <v>158</v>
      </c>
    </row>
    <row r="763" s="15" customFormat="1">
      <c r="A763" s="15"/>
      <c r="B763" s="256"/>
      <c r="C763" s="257"/>
      <c r="D763" s="226" t="s">
        <v>169</v>
      </c>
      <c r="E763" s="258" t="s">
        <v>19</v>
      </c>
      <c r="F763" s="259" t="s">
        <v>470</v>
      </c>
      <c r="G763" s="257"/>
      <c r="H763" s="260">
        <v>7</v>
      </c>
      <c r="I763" s="261"/>
      <c r="J763" s="257"/>
      <c r="K763" s="257"/>
      <c r="L763" s="262"/>
      <c r="M763" s="263"/>
      <c r="N763" s="264"/>
      <c r="O763" s="264"/>
      <c r="P763" s="264"/>
      <c r="Q763" s="264"/>
      <c r="R763" s="264"/>
      <c r="S763" s="264"/>
      <c r="T763" s="26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T763" s="266" t="s">
        <v>169</v>
      </c>
      <c r="AU763" s="266" t="s">
        <v>80</v>
      </c>
      <c r="AV763" s="15" t="s">
        <v>165</v>
      </c>
      <c r="AW763" s="15" t="s">
        <v>171</v>
      </c>
      <c r="AX763" s="15" t="s">
        <v>78</v>
      </c>
      <c r="AY763" s="266" t="s">
        <v>158</v>
      </c>
    </row>
    <row r="764" s="2" customFormat="1" ht="14.4" customHeight="1">
      <c r="A764" s="40"/>
      <c r="B764" s="41"/>
      <c r="C764" s="206" t="s">
        <v>540</v>
      </c>
      <c r="D764" s="206" t="s">
        <v>160</v>
      </c>
      <c r="E764" s="207" t="s">
        <v>2094</v>
      </c>
      <c r="F764" s="208" t="s">
        <v>2095</v>
      </c>
      <c r="G764" s="209" t="s">
        <v>505</v>
      </c>
      <c r="H764" s="210">
        <v>12</v>
      </c>
      <c r="I764" s="211"/>
      <c r="J764" s="212">
        <f>ROUND(I764*H764,2)</f>
        <v>0</v>
      </c>
      <c r="K764" s="208" t="s">
        <v>164</v>
      </c>
      <c r="L764" s="46"/>
      <c r="M764" s="213" t="s">
        <v>19</v>
      </c>
      <c r="N764" s="214" t="s">
        <v>41</v>
      </c>
      <c r="O764" s="86"/>
      <c r="P764" s="215">
        <f>O764*H764</f>
        <v>0</v>
      </c>
      <c r="Q764" s="215">
        <v>0.10833</v>
      </c>
      <c r="R764" s="215">
        <f>Q764*H764</f>
        <v>1.29996</v>
      </c>
      <c r="S764" s="215">
        <v>0</v>
      </c>
      <c r="T764" s="216">
        <f>S764*H764</f>
        <v>0</v>
      </c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R764" s="217" t="s">
        <v>165</v>
      </c>
      <c r="AT764" s="217" t="s">
        <v>160</v>
      </c>
      <c r="AU764" s="217" t="s">
        <v>80</v>
      </c>
      <c r="AY764" s="19" t="s">
        <v>158</v>
      </c>
      <c r="BE764" s="218">
        <f>IF(N764="základní",J764,0)</f>
        <v>0</v>
      </c>
      <c r="BF764" s="218">
        <f>IF(N764="snížená",J764,0)</f>
        <v>0</v>
      </c>
      <c r="BG764" s="218">
        <f>IF(N764="zákl. přenesená",J764,0)</f>
        <v>0</v>
      </c>
      <c r="BH764" s="218">
        <f>IF(N764="sníž. přenesená",J764,0)</f>
        <v>0</v>
      </c>
      <c r="BI764" s="218">
        <f>IF(N764="nulová",J764,0)</f>
        <v>0</v>
      </c>
      <c r="BJ764" s="19" t="s">
        <v>78</v>
      </c>
      <c r="BK764" s="218">
        <f>ROUND(I764*H764,2)</f>
        <v>0</v>
      </c>
      <c r="BL764" s="19" t="s">
        <v>165</v>
      </c>
      <c r="BM764" s="217" t="s">
        <v>2096</v>
      </c>
    </row>
    <row r="765" s="2" customFormat="1">
      <c r="A765" s="40"/>
      <c r="B765" s="41"/>
      <c r="C765" s="42"/>
      <c r="D765" s="219" t="s">
        <v>167</v>
      </c>
      <c r="E765" s="42"/>
      <c r="F765" s="220" t="s">
        <v>2097</v>
      </c>
      <c r="G765" s="42"/>
      <c r="H765" s="42"/>
      <c r="I765" s="221"/>
      <c r="J765" s="42"/>
      <c r="K765" s="42"/>
      <c r="L765" s="46"/>
      <c r="M765" s="222"/>
      <c r="N765" s="223"/>
      <c r="O765" s="86"/>
      <c r="P765" s="86"/>
      <c r="Q765" s="86"/>
      <c r="R765" s="86"/>
      <c r="S765" s="86"/>
      <c r="T765" s="87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T765" s="19" t="s">
        <v>167</v>
      </c>
      <c r="AU765" s="19" t="s">
        <v>80</v>
      </c>
    </row>
    <row r="766" s="13" customFormat="1">
      <c r="A766" s="13"/>
      <c r="B766" s="224"/>
      <c r="C766" s="225"/>
      <c r="D766" s="226" t="s">
        <v>169</v>
      </c>
      <c r="E766" s="227" t="s">
        <v>19</v>
      </c>
      <c r="F766" s="228" t="s">
        <v>2044</v>
      </c>
      <c r="G766" s="225"/>
      <c r="H766" s="227" t="s">
        <v>19</v>
      </c>
      <c r="I766" s="229"/>
      <c r="J766" s="225"/>
      <c r="K766" s="225"/>
      <c r="L766" s="230"/>
      <c r="M766" s="231"/>
      <c r="N766" s="232"/>
      <c r="O766" s="232"/>
      <c r="P766" s="232"/>
      <c r="Q766" s="232"/>
      <c r="R766" s="232"/>
      <c r="S766" s="232"/>
      <c r="T766" s="23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34" t="s">
        <v>169</v>
      </c>
      <c r="AU766" s="234" t="s">
        <v>80</v>
      </c>
      <c r="AV766" s="13" t="s">
        <v>78</v>
      </c>
      <c r="AW766" s="13" t="s">
        <v>171</v>
      </c>
      <c r="AX766" s="13" t="s">
        <v>70</v>
      </c>
      <c r="AY766" s="234" t="s">
        <v>158</v>
      </c>
    </row>
    <row r="767" s="14" customFormat="1">
      <c r="A767" s="14"/>
      <c r="B767" s="235"/>
      <c r="C767" s="236"/>
      <c r="D767" s="226" t="s">
        <v>169</v>
      </c>
      <c r="E767" s="237" t="s">
        <v>19</v>
      </c>
      <c r="F767" s="238" t="s">
        <v>8</v>
      </c>
      <c r="G767" s="236"/>
      <c r="H767" s="239">
        <v>12</v>
      </c>
      <c r="I767" s="240"/>
      <c r="J767" s="236"/>
      <c r="K767" s="236"/>
      <c r="L767" s="241"/>
      <c r="M767" s="242"/>
      <c r="N767" s="243"/>
      <c r="O767" s="243"/>
      <c r="P767" s="243"/>
      <c r="Q767" s="243"/>
      <c r="R767" s="243"/>
      <c r="S767" s="243"/>
      <c r="T767" s="24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45" t="s">
        <v>169</v>
      </c>
      <c r="AU767" s="245" t="s">
        <v>80</v>
      </c>
      <c r="AV767" s="14" t="s">
        <v>80</v>
      </c>
      <c r="AW767" s="14" t="s">
        <v>171</v>
      </c>
      <c r="AX767" s="14" t="s">
        <v>70</v>
      </c>
      <c r="AY767" s="245" t="s">
        <v>158</v>
      </c>
    </row>
    <row r="768" s="15" customFormat="1">
      <c r="A768" s="15"/>
      <c r="B768" s="256"/>
      <c r="C768" s="257"/>
      <c r="D768" s="226" t="s">
        <v>169</v>
      </c>
      <c r="E768" s="258" t="s">
        <v>19</v>
      </c>
      <c r="F768" s="259" t="s">
        <v>470</v>
      </c>
      <c r="G768" s="257"/>
      <c r="H768" s="260">
        <v>12</v>
      </c>
      <c r="I768" s="261"/>
      <c r="J768" s="257"/>
      <c r="K768" s="257"/>
      <c r="L768" s="262"/>
      <c r="M768" s="263"/>
      <c r="N768" s="264"/>
      <c r="O768" s="264"/>
      <c r="P768" s="264"/>
      <c r="Q768" s="264"/>
      <c r="R768" s="264"/>
      <c r="S768" s="264"/>
      <c r="T768" s="26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T768" s="266" t="s">
        <v>169</v>
      </c>
      <c r="AU768" s="266" t="s">
        <v>80</v>
      </c>
      <c r="AV768" s="15" t="s">
        <v>165</v>
      </c>
      <c r="AW768" s="15" t="s">
        <v>171</v>
      </c>
      <c r="AX768" s="15" t="s">
        <v>78</v>
      </c>
      <c r="AY768" s="266" t="s">
        <v>158</v>
      </c>
    </row>
    <row r="769" s="2" customFormat="1" ht="14.4" customHeight="1">
      <c r="A769" s="40"/>
      <c r="B769" s="41"/>
      <c r="C769" s="206" t="s">
        <v>544</v>
      </c>
      <c r="D769" s="206" t="s">
        <v>160</v>
      </c>
      <c r="E769" s="207" t="s">
        <v>2098</v>
      </c>
      <c r="F769" s="208" t="s">
        <v>2099</v>
      </c>
      <c r="G769" s="209" t="s">
        <v>505</v>
      </c>
      <c r="H769" s="210">
        <v>13</v>
      </c>
      <c r="I769" s="211"/>
      <c r="J769" s="212">
        <f>ROUND(I769*H769,2)</f>
        <v>0</v>
      </c>
      <c r="K769" s="208" t="s">
        <v>164</v>
      </c>
      <c r="L769" s="46"/>
      <c r="M769" s="213" t="s">
        <v>19</v>
      </c>
      <c r="N769" s="214" t="s">
        <v>41</v>
      </c>
      <c r="O769" s="86"/>
      <c r="P769" s="215">
        <f>O769*H769</f>
        <v>0</v>
      </c>
      <c r="Q769" s="215">
        <v>0.11217000000000001</v>
      </c>
      <c r="R769" s="215">
        <f>Q769*H769</f>
        <v>1.45821</v>
      </c>
      <c r="S769" s="215">
        <v>0</v>
      </c>
      <c r="T769" s="216">
        <f>S769*H769</f>
        <v>0</v>
      </c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R769" s="217" t="s">
        <v>165</v>
      </c>
      <c r="AT769" s="217" t="s">
        <v>160</v>
      </c>
      <c r="AU769" s="217" t="s">
        <v>80</v>
      </c>
      <c r="AY769" s="19" t="s">
        <v>158</v>
      </c>
      <c r="BE769" s="218">
        <f>IF(N769="základní",J769,0)</f>
        <v>0</v>
      </c>
      <c r="BF769" s="218">
        <f>IF(N769="snížená",J769,0)</f>
        <v>0</v>
      </c>
      <c r="BG769" s="218">
        <f>IF(N769="zákl. přenesená",J769,0)</f>
        <v>0</v>
      </c>
      <c r="BH769" s="218">
        <f>IF(N769="sníž. přenesená",J769,0)</f>
        <v>0</v>
      </c>
      <c r="BI769" s="218">
        <f>IF(N769="nulová",J769,0)</f>
        <v>0</v>
      </c>
      <c r="BJ769" s="19" t="s">
        <v>78</v>
      </c>
      <c r="BK769" s="218">
        <f>ROUND(I769*H769,2)</f>
        <v>0</v>
      </c>
      <c r="BL769" s="19" t="s">
        <v>165</v>
      </c>
      <c r="BM769" s="217" t="s">
        <v>2100</v>
      </c>
    </row>
    <row r="770" s="2" customFormat="1">
      <c r="A770" s="40"/>
      <c r="B770" s="41"/>
      <c r="C770" s="42"/>
      <c r="D770" s="219" t="s">
        <v>167</v>
      </c>
      <c r="E770" s="42"/>
      <c r="F770" s="220" t="s">
        <v>2101</v>
      </c>
      <c r="G770" s="42"/>
      <c r="H770" s="42"/>
      <c r="I770" s="221"/>
      <c r="J770" s="42"/>
      <c r="K770" s="42"/>
      <c r="L770" s="46"/>
      <c r="M770" s="222"/>
      <c r="N770" s="223"/>
      <c r="O770" s="86"/>
      <c r="P770" s="86"/>
      <c r="Q770" s="86"/>
      <c r="R770" s="86"/>
      <c r="S770" s="86"/>
      <c r="T770" s="87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T770" s="19" t="s">
        <v>167</v>
      </c>
      <c r="AU770" s="19" t="s">
        <v>80</v>
      </c>
    </row>
    <row r="771" s="13" customFormat="1">
      <c r="A771" s="13"/>
      <c r="B771" s="224"/>
      <c r="C771" s="225"/>
      <c r="D771" s="226" t="s">
        <v>169</v>
      </c>
      <c r="E771" s="227" t="s">
        <v>19</v>
      </c>
      <c r="F771" s="228" t="s">
        <v>2044</v>
      </c>
      <c r="G771" s="225"/>
      <c r="H771" s="227" t="s">
        <v>19</v>
      </c>
      <c r="I771" s="229"/>
      <c r="J771" s="225"/>
      <c r="K771" s="225"/>
      <c r="L771" s="230"/>
      <c r="M771" s="231"/>
      <c r="N771" s="232"/>
      <c r="O771" s="232"/>
      <c r="P771" s="232"/>
      <c r="Q771" s="232"/>
      <c r="R771" s="232"/>
      <c r="S771" s="232"/>
      <c r="T771" s="23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34" t="s">
        <v>169</v>
      </c>
      <c r="AU771" s="234" t="s">
        <v>80</v>
      </c>
      <c r="AV771" s="13" t="s">
        <v>78</v>
      </c>
      <c r="AW771" s="13" t="s">
        <v>171</v>
      </c>
      <c r="AX771" s="13" t="s">
        <v>70</v>
      </c>
      <c r="AY771" s="234" t="s">
        <v>158</v>
      </c>
    </row>
    <row r="772" s="14" customFormat="1">
      <c r="A772" s="14"/>
      <c r="B772" s="235"/>
      <c r="C772" s="236"/>
      <c r="D772" s="226" t="s">
        <v>169</v>
      </c>
      <c r="E772" s="237" t="s">
        <v>19</v>
      </c>
      <c r="F772" s="238" t="s">
        <v>257</v>
      </c>
      <c r="G772" s="236"/>
      <c r="H772" s="239">
        <v>13</v>
      </c>
      <c r="I772" s="240"/>
      <c r="J772" s="236"/>
      <c r="K772" s="236"/>
      <c r="L772" s="241"/>
      <c r="M772" s="242"/>
      <c r="N772" s="243"/>
      <c r="O772" s="243"/>
      <c r="P772" s="243"/>
      <c r="Q772" s="243"/>
      <c r="R772" s="243"/>
      <c r="S772" s="243"/>
      <c r="T772" s="24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45" t="s">
        <v>169</v>
      </c>
      <c r="AU772" s="245" t="s">
        <v>80</v>
      </c>
      <c r="AV772" s="14" t="s">
        <v>80</v>
      </c>
      <c r="AW772" s="14" t="s">
        <v>171</v>
      </c>
      <c r="AX772" s="14" t="s">
        <v>70</v>
      </c>
      <c r="AY772" s="245" t="s">
        <v>158</v>
      </c>
    </row>
    <row r="773" s="15" customFormat="1">
      <c r="A773" s="15"/>
      <c r="B773" s="256"/>
      <c r="C773" s="257"/>
      <c r="D773" s="226" t="s">
        <v>169</v>
      </c>
      <c r="E773" s="258" t="s">
        <v>19</v>
      </c>
      <c r="F773" s="259" t="s">
        <v>470</v>
      </c>
      <c r="G773" s="257"/>
      <c r="H773" s="260">
        <v>13</v>
      </c>
      <c r="I773" s="261"/>
      <c r="J773" s="257"/>
      <c r="K773" s="257"/>
      <c r="L773" s="262"/>
      <c r="M773" s="263"/>
      <c r="N773" s="264"/>
      <c r="O773" s="264"/>
      <c r="P773" s="264"/>
      <c r="Q773" s="264"/>
      <c r="R773" s="264"/>
      <c r="S773" s="264"/>
      <c r="T773" s="26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T773" s="266" t="s">
        <v>169</v>
      </c>
      <c r="AU773" s="266" t="s">
        <v>80</v>
      </c>
      <c r="AV773" s="15" t="s">
        <v>165</v>
      </c>
      <c r="AW773" s="15" t="s">
        <v>171</v>
      </c>
      <c r="AX773" s="15" t="s">
        <v>78</v>
      </c>
      <c r="AY773" s="266" t="s">
        <v>158</v>
      </c>
    </row>
    <row r="774" s="2" customFormat="1" ht="14.4" customHeight="1">
      <c r="A774" s="40"/>
      <c r="B774" s="41"/>
      <c r="C774" s="206" t="s">
        <v>548</v>
      </c>
      <c r="D774" s="206" t="s">
        <v>160</v>
      </c>
      <c r="E774" s="207" t="s">
        <v>2102</v>
      </c>
      <c r="F774" s="208" t="s">
        <v>2103</v>
      </c>
      <c r="G774" s="209" t="s">
        <v>505</v>
      </c>
      <c r="H774" s="210">
        <v>4</v>
      </c>
      <c r="I774" s="211"/>
      <c r="J774" s="212">
        <f>ROUND(I774*H774,2)</f>
        <v>0</v>
      </c>
      <c r="K774" s="208" t="s">
        <v>164</v>
      </c>
      <c r="L774" s="46"/>
      <c r="M774" s="213" t="s">
        <v>19</v>
      </c>
      <c r="N774" s="214" t="s">
        <v>41</v>
      </c>
      <c r="O774" s="86"/>
      <c r="P774" s="215">
        <f>O774*H774</f>
        <v>0</v>
      </c>
      <c r="Q774" s="215">
        <v>0.012120000000000001</v>
      </c>
      <c r="R774" s="215">
        <f>Q774*H774</f>
        <v>0.048480000000000002</v>
      </c>
      <c r="S774" s="215">
        <v>0</v>
      </c>
      <c r="T774" s="216">
        <f>S774*H774</f>
        <v>0</v>
      </c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R774" s="217" t="s">
        <v>165</v>
      </c>
      <c r="AT774" s="217" t="s">
        <v>160</v>
      </c>
      <c r="AU774" s="217" t="s">
        <v>80</v>
      </c>
      <c r="AY774" s="19" t="s">
        <v>158</v>
      </c>
      <c r="BE774" s="218">
        <f>IF(N774="základní",J774,0)</f>
        <v>0</v>
      </c>
      <c r="BF774" s="218">
        <f>IF(N774="snížená",J774,0)</f>
        <v>0</v>
      </c>
      <c r="BG774" s="218">
        <f>IF(N774="zákl. přenesená",J774,0)</f>
        <v>0</v>
      </c>
      <c r="BH774" s="218">
        <f>IF(N774="sníž. přenesená",J774,0)</f>
        <v>0</v>
      </c>
      <c r="BI774" s="218">
        <f>IF(N774="nulová",J774,0)</f>
        <v>0</v>
      </c>
      <c r="BJ774" s="19" t="s">
        <v>78</v>
      </c>
      <c r="BK774" s="218">
        <f>ROUND(I774*H774,2)</f>
        <v>0</v>
      </c>
      <c r="BL774" s="19" t="s">
        <v>165</v>
      </c>
      <c r="BM774" s="217" t="s">
        <v>2104</v>
      </c>
    </row>
    <row r="775" s="2" customFormat="1">
      <c r="A775" s="40"/>
      <c r="B775" s="41"/>
      <c r="C775" s="42"/>
      <c r="D775" s="219" t="s">
        <v>167</v>
      </c>
      <c r="E775" s="42"/>
      <c r="F775" s="220" t="s">
        <v>2105</v>
      </c>
      <c r="G775" s="42"/>
      <c r="H775" s="42"/>
      <c r="I775" s="221"/>
      <c r="J775" s="42"/>
      <c r="K775" s="42"/>
      <c r="L775" s="46"/>
      <c r="M775" s="222"/>
      <c r="N775" s="223"/>
      <c r="O775" s="86"/>
      <c r="P775" s="86"/>
      <c r="Q775" s="86"/>
      <c r="R775" s="86"/>
      <c r="S775" s="86"/>
      <c r="T775" s="87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T775" s="19" t="s">
        <v>167</v>
      </c>
      <c r="AU775" s="19" t="s">
        <v>80</v>
      </c>
    </row>
    <row r="776" s="13" customFormat="1">
      <c r="A776" s="13"/>
      <c r="B776" s="224"/>
      <c r="C776" s="225"/>
      <c r="D776" s="226" t="s">
        <v>169</v>
      </c>
      <c r="E776" s="227" t="s">
        <v>19</v>
      </c>
      <c r="F776" s="228" t="s">
        <v>2044</v>
      </c>
      <c r="G776" s="225"/>
      <c r="H776" s="227" t="s">
        <v>19</v>
      </c>
      <c r="I776" s="229"/>
      <c r="J776" s="225"/>
      <c r="K776" s="225"/>
      <c r="L776" s="230"/>
      <c r="M776" s="231"/>
      <c r="N776" s="232"/>
      <c r="O776" s="232"/>
      <c r="P776" s="232"/>
      <c r="Q776" s="232"/>
      <c r="R776" s="232"/>
      <c r="S776" s="232"/>
      <c r="T776" s="23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34" t="s">
        <v>169</v>
      </c>
      <c r="AU776" s="234" t="s">
        <v>80</v>
      </c>
      <c r="AV776" s="13" t="s">
        <v>78</v>
      </c>
      <c r="AW776" s="13" t="s">
        <v>171</v>
      </c>
      <c r="AX776" s="13" t="s">
        <v>70</v>
      </c>
      <c r="AY776" s="234" t="s">
        <v>158</v>
      </c>
    </row>
    <row r="777" s="14" customFormat="1">
      <c r="A777" s="14"/>
      <c r="B777" s="235"/>
      <c r="C777" s="236"/>
      <c r="D777" s="226" t="s">
        <v>169</v>
      </c>
      <c r="E777" s="237" t="s">
        <v>19</v>
      </c>
      <c r="F777" s="238" t="s">
        <v>165</v>
      </c>
      <c r="G777" s="236"/>
      <c r="H777" s="239">
        <v>4</v>
      </c>
      <c r="I777" s="240"/>
      <c r="J777" s="236"/>
      <c r="K777" s="236"/>
      <c r="L777" s="241"/>
      <c r="M777" s="242"/>
      <c r="N777" s="243"/>
      <c r="O777" s="243"/>
      <c r="P777" s="243"/>
      <c r="Q777" s="243"/>
      <c r="R777" s="243"/>
      <c r="S777" s="243"/>
      <c r="T777" s="24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45" t="s">
        <v>169</v>
      </c>
      <c r="AU777" s="245" t="s">
        <v>80</v>
      </c>
      <c r="AV777" s="14" t="s">
        <v>80</v>
      </c>
      <c r="AW777" s="14" t="s">
        <v>171</v>
      </c>
      <c r="AX777" s="14" t="s">
        <v>70</v>
      </c>
      <c r="AY777" s="245" t="s">
        <v>158</v>
      </c>
    </row>
    <row r="778" s="15" customFormat="1">
      <c r="A778" s="15"/>
      <c r="B778" s="256"/>
      <c r="C778" s="257"/>
      <c r="D778" s="226" t="s">
        <v>169</v>
      </c>
      <c r="E778" s="258" t="s">
        <v>19</v>
      </c>
      <c r="F778" s="259" t="s">
        <v>470</v>
      </c>
      <c r="G778" s="257"/>
      <c r="H778" s="260">
        <v>4</v>
      </c>
      <c r="I778" s="261"/>
      <c r="J778" s="257"/>
      <c r="K778" s="257"/>
      <c r="L778" s="262"/>
      <c r="M778" s="263"/>
      <c r="N778" s="264"/>
      <c r="O778" s="264"/>
      <c r="P778" s="264"/>
      <c r="Q778" s="264"/>
      <c r="R778" s="264"/>
      <c r="S778" s="264"/>
      <c r="T778" s="26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T778" s="266" t="s">
        <v>169</v>
      </c>
      <c r="AU778" s="266" t="s">
        <v>80</v>
      </c>
      <c r="AV778" s="15" t="s">
        <v>165</v>
      </c>
      <c r="AW778" s="15" t="s">
        <v>171</v>
      </c>
      <c r="AX778" s="15" t="s">
        <v>78</v>
      </c>
      <c r="AY778" s="266" t="s">
        <v>158</v>
      </c>
    </row>
    <row r="779" s="2" customFormat="1" ht="14.4" customHeight="1">
      <c r="A779" s="40"/>
      <c r="B779" s="41"/>
      <c r="C779" s="206" t="s">
        <v>552</v>
      </c>
      <c r="D779" s="206" t="s">
        <v>160</v>
      </c>
      <c r="E779" s="207" t="s">
        <v>2106</v>
      </c>
      <c r="F779" s="208" t="s">
        <v>2107</v>
      </c>
      <c r="G779" s="209" t="s">
        <v>505</v>
      </c>
      <c r="H779" s="210">
        <v>26</v>
      </c>
      <c r="I779" s="211"/>
      <c r="J779" s="212">
        <f>ROUND(I779*H779,2)</f>
        <v>0</v>
      </c>
      <c r="K779" s="208" t="s">
        <v>164</v>
      </c>
      <c r="L779" s="46"/>
      <c r="M779" s="213" t="s">
        <v>19</v>
      </c>
      <c r="N779" s="214" t="s">
        <v>41</v>
      </c>
      <c r="O779" s="86"/>
      <c r="P779" s="215">
        <f>O779*H779</f>
        <v>0</v>
      </c>
      <c r="Q779" s="215">
        <v>0.024240000000000001</v>
      </c>
      <c r="R779" s="215">
        <f>Q779*H779</f>
        <v>0.63024000000000002</v>
      </c>
      <c r="S779" s="215">
        <v>0</v>
      </c>
      <c r="T779" s="216">
        <f>S779*H779</f>
        <v>0</v>
      </c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R779" s="217" t="s">
        <v>165</v>
      </c>
      <c r="AT779" s="217" t="s">
        <v>160</v>
      </c>
      <c r="AU779" s="217" t="s">
        <v>80</v>
      </c>
      <c r="AY779" s="19" t="s">
        <v>158</v>
      </c>
      <c r="BE779" s="218">
        <f>IF(N779="základní",J779,0)</f>
        <v>0</v>
      </c>
      <c r="BF779" s="218">
        <f>IF(N779="snížená",J779,0)</f>
        <v>0</v>
      </c>
      <c r="BG779" s="218">
        <f>IF(N779="zákl. přenesená",J779,0)</f>
        <v>0</v>
      </c>
      <c r="BH779" s="218">
        <f>IF(N779="sníž. přenesená",J779,0)</f>
        <v>0</v>
      </c>
      <c r="BI779" s="218">
        <f>IF(N779="nulová",J779,0)</f>
        <v>0</v>
      </c>
      <c r="BJ779" s="19" t="s">
        <v>78</v>
      </c>
      <c r="BK779" s="218">
        <f>ROUND(I779*H779,2)</f>
        <v>0</v>
      </c>
      <c r="BL779" s="19" t="s">
        <v>165</v>
      </c>
      <c r="BM779" s="217" t="s">
        <v>2108</v>
      </c>
    </row>
    <row r="780" s="2" customFormat="1">
      <c r="A780" s="40"/>
      <c r="B780" s="41"/>
      <c r="C780" s="42"/>
      <c r="D780" s="219" t="s">
        <v>167</v>
      </c>
      <c r="E780" s="42"/>
      <c r="F780" s="220" t="s">
        <v>2109</v>
      </c>
      <c r="G780" s="42"/>
      <c r="H780" s="42"/>
      <c r="I780" s="221"/>
      <c r="J780" s="42"/>
      <c r="K780" s="42"/>
      <c r="L780" s="46"/>
      <c r="M780" s="222"/>
      <c r="N780" s="223"/>
      <c r="O780" s="86"/>
      <c r="P780" s="86"/>
      <c r="Q780" s="86"/>
      <c r="R780" s="86"/>
      <c r="S780" s="86"/>
      <c r="T780" s="87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T780" s="19" t="s">
        <v>167</v>
      </c>
      <c r="AU780" s="19" t="s">
        <v>80</v>
      </c>
    </row>
    <row r="781" s="13" customFormat="1">
      <c r="A781" s="13"/>
      <c r="B781" s="224"/>
      <c r="C781" s="225"/>
      <c r="D781" s="226" t="s">
        <v>169</v>
      </c>
      <c r="E781" s="227" t="s">
        <v>19</v>
      </c>
      <c r="F781" s="228" t="s">
        <v>2044</v>
      </c>
      <c r="G781" s="225"/>
      <c r="H781" s="227" t="s">
        <v>19</v>
      </c>
      <c r="I781" s="229"/>
      <c r="J781" s="225"/>
      <c r="K781" s="225"/>
      <c r="L781" s="230"/>
      <c r="M781" s="231"/>
      <c r="N781" s="232"/>
      <c r="O781" s="232"/>
      <c r="P781" s="232"/>
      <c r="Q781" s="232"/>
      <c r="R781" s="232"/>
      <c r="S781" s="232"/>
      <c r="T781" s="23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34" t="s">
        <v>169</v>
      </c>
      <c r="AU781" s="234" t="s">
        <v>80</v>
      </c>
      <c r="AV781" s="13" t="s">
        <v>78</v>
      </c>
      <c r="AW781" s="13" t="s">
        <v>171</v>
      </c>
      <c r="AX781" s="13" t="s">
        <v>70</v>
      </c>
      <c r="AY781" s="234" t="s">
        <v>158</v>
      </c>
    </row>
    <row r="782" s="14" customFormat="1">
      <c r="A782" s="14"/>
      <c r="B782" s="235"/>
      <c r="C782" s="236"/>
      <c r="D782" s="226" t="s">
        <v>169</v>
      </c>
      <c r="E782" s="237" t="s">
        <v>19</v>
      </c>
      <c r="F782" s="238" t="s">
        <v>353</v>
      </c>
      <c r="G782" s="236"/>
      <c r="H782" s="239">
        <v>26</v>
      </c>
      <c r="I782" s="240"/>
      <c r="J782" s="236"/>
      <c r="K782" s="236"/>
      <c r="L782" s="241"/>
      <c r="M782" s="242"/>
      <c r="N782" s="243"/>
      <c r="O782" s="243"/>
      <c r="P782" s="243"/>
      <c r="Q782" s="243"/>
      <c r="R782" s="243"/>
      <c r="S782" s="243"/>
      <c r="T782" s="24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45" t="s">
        <v>169</v>
      </c>
      <c r="AU782" s="245" t="s">
        <v>80</v>
      </c>
      <c r="AV782" s="14" t="s">
        <v>80</v>
      </c>
      <c r="AW782" s="14" t="s">
        <v>171</v>
      </c>
      <c r="AX782" s="14" t="s">
        <v>70</v>
      </c>
      <c r="AY782" s="245" t="s">
        <v>158</v>
      </c>
    </row>
    <row r="783" s="15" customFormat="1">
      <c r="A783" s="15"/>
      <c r="B783" s="256"/>
      <c r="C783" s="257"/>
      <c r="D783" s="226" t="s">
        <v>169</v>
      </c>
      <c r="E783" s="258" t="s">
        <v>19</v>
      </c>
      <c r="F783" s="259" t="s">
        <v>470</v>
      </c>
      <c r="G783" s="257"/>
      <c r="H783" s="260">
        <v>26</v>
      </c>
      <c r="I783" s="261"/>
      <c r="J783" s="257"/>
      <c r="K783" s="257"/>
      <c r="L783" s="262"/>
      <c r="M783" s="263"/>
      <c r="N783" s="264"/>
      <c r="O783" s="264"/>
      <c r="P783" s="264"/>
      <c r="Q783" s="264"/>
      <c r="R783" s="264"/>
      <c r="S783" s="264"/>
      <c r="T783" s="26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66" t="s">
        <v>169</v>
      </c>
      <c r="AU783" s="266" t="s">
        <v>80</v>
      </c>
      <c r="AV783" s="15" t="s">
        <v>165</v>
      </c>
      <c r="AW783" s="15" t="s">
        <v>171</v>
      </c>
      <c r="AX783" s="15" t="s">
        <v>78</v>
      </c>
      <c r="AY783" s="266" t="s">
        <v>158</v>
      </c>
    </row>
    <row r="784" s="2" customFormat="1" ht="14.4" customHeight="1">
      <c r="A784" s="40"/>
      <c r="B784" s="41"/>
      <c r="C784" s="206" t="s">
        <v>556</v>
      </c>
      <c r="D784" s="206" t="s">
        <v>160</v>
      </c>
      <c r="E784" s="207" t="s">
        <v>2110</v>
      </c>
      <c r="F784" s="208" t="s">
        <v>2111</v>
      </c>
      <c r="G784" s="209" t="s">
        <v>505</v>
      </c>
      <c r="H784" s="210">
        <v>2</v>
      </c>
      <c r="I784" s="211"/>
      <c r="J784" s="212">
        <f>ROUND(I784*H784,2)</f>
        <v>0</v>
      </c>
      <c r="K784" s="208" t="s">
        <v>164</v>
      </c>
      <c r="L784" s="46"/>
      <c r="M784" s="213" t="s">
        <v>19</v>
      </c>
      <c r="N784" s="214" t="s">
        <v>41</v>
      </c>
      <c r="O784" s="86"/>
      <c r="P784" s="215">
        <f>O784*H784</f>
        <v>0</v>
      </c>
      <c r="Q784" s="215">
        <v>0.036400000000000002</v>
      </c>
      <c r="R784" s="215">
        <f>Q784*H784</f>
        <v>0.072800000000000004</v>
      </c>
      <c r="S784" s="215">
        <v>0</v>
      </c>
      <c r="T784" s="216">
        <f>S784*H784</f>
        <v>0</v>
      </c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R784" s="217" t="s">
        <v>165</v>
      </c>
      <c r="AT784" s="217" t="s">
        <v>160</v>
      </c>
      <c r="AU784" s="217" t="s">
        <v>80</v>
      </c>
      <c r="AY784" s="19" t="s">
        <v>158</v>
      </c>
      <c r="BE784" s="218">
        <f>IF(N784="základní",J784,0)</f>
        <v>0</v>
      </c>
      <c r="BF784" s="218">
        <f>IF(N784="snížená",J784,0)</f>
        <v>0</v>
      </c>
      <c r="BG784" s="218">
        <f>IF(N784="zákl. přenesená",J784,0)</f>
        <v>0</v>
      </c>
      <c r="BH784" s="218">
        <f>IF(N784="sníž. přenesená",J784,0)</f>
        <v>0</v>
      </c>
      <c r="BI784" s="218">
        <f>IF(N784="nulová",J784,0)</f>
        <v>0</v>
      </c>
      <c r="BJ784" s="19" t="s">
        <v>78</v>
      </c>
      <c r="BK784" s="218">
        <f>ROUND(I784*H784,2)</f>
        <v>0</v>
      </c>
      <c r="BL784" s="19" t="s">
        <v>165</v>
      </c>
      <c r="BM784" s="217" t="s">
        <v>2112</v>
      </c>
    </row>
    <row r="785" s="2" customFormat="1">
      <c r="A785" s="40"/>
      <c r="B785" s="41"/>
      <c r="C785" s="42"/>
      <c r="D785" s="219" t="s">
        <v>167</v>
      </c>
      <c r="E785" s="42"/>
      <c r="F785" s="220" t="s">
        <v>2113</v>
      </c>
      <c r="G785" s="42"/>
      <c r="H785" s="42"/>
      <c r="I785" s="221"/>
      <c r="J785" s="42"/>
      <c r="K785" s="42"/>
      <c r="L785" s="46"/>
      <c r="M785" s="222"/>
      <c r="N785" s="223"/>
      <c r="O785" s="86"/>
      <c r="P785" s="86"/>
      <c r="Q785" s="86"/>
      <c r="R785" s="86"/>
      <c r="S785" s="86"/>
      <c r="T785" s="87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T785" s="19" t="s">
        <v>167</v>
      </c>
      <c r="AU785" s="19" t="s">
        <v>80</v>
      </c>
    </row>
    <row r="786" s="13" customFormat="1">
      <c r="A786" s="13"/>
      <c r="B786" s="224"/>
      <c r="C786" s="225"/>
      <c r="D786" s="226" t="s">
        <v>169</v>
      </c>
      <c r="E786" s="227" t="s">
        <v>19</v>
      </c>
      <c r="F786" s="228" t="s">
        <v>2044</v>
      </c>
      <c r="G786" s="225"/>
      <c r="H786" s="227" t="s">
        <v>19</v>
      </c>
      <c r="I786" s="229"/>
      <c r="J786" s="225"/>
      <c r="K786" s="225"/>
      <c r="L786" s="230"/>
      <c r="M786" s="231"/>
      <c r="N786" s="232"/>
      <c r="O786" s="232"/>
      <c r="P786" s="232"/>
      <c r="Q786" s="232"/>
      <c r="R786" s="232"/>
      <c r="S786" s="232"/>
      <c r="T786" s="23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34" t="s">
        <v>169</v>
      </c>
      <c r="AU786" s="234" t="s">
        <v>80</v>
      </c>
      <c r="AV786" s="13" t="s">
        <v>78</v>
      </c>
      <c r="AW786" s="13" t="s">
        <v>171</v>
      </c>
      <c r="AX786" s="13" t="s">
        <v>70</v>
      </c>
      <c r="AY786" s="234" t="s">
        <v>158</v>
      </c>
    </row>
    <row r="787" s="14" customFormat="1">
      <c r="A787" s="14"/>
      <c r="B787" s="235"/>
      <c r="C787" s="236"/>
      <c r="D787" s="226" t="s">
        <v>169</v>
      </c>
      <c r="E787" s="237" t="s">
        <v>19</v>
      </c>
      <c r="F787" s="238" t="s">
        <v>80</v>
      </c>
      <c r="G787" s="236"/>
      <c r="H787" s="239">
        <v>2</v>
      </c>
      <c r="I787" s="240"/>
      <c r="J787" s="236"/>
      <c r="K787" s="236"/>
      <c r="L787" s="241"/>
      <c r="M787" s="242"/>
      <c r="N787" s="243"/>
      <c r="O787" s="243"/>
      <c r="P787" s="243"/>
      <c r="Q787" s="243"/>
      <c r="R787" s="243"/>
      <c r="S787" s="243"/>
      <c r="T787" s="24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45" t="s">
        <v>169</v>
      </c>
      <c r="AU787" s="245" t="s">
        <v>80</v>
      </c>
      <c r="AV787" s="14" t="s">
        <v>80</v>
      </c>
      <c r="AW787" s="14" t="s">
        <v>171</v>
      </c>
      <c r="AX787" s="14" t="s">
        <v>70</v>
      </c>
      <c r="AY787" s="245" t="s">
        <v>158</v>
      </c>
    </row>
    <row r="788" s="15" customFormat="1">
      <c r="A788" s="15"/>
      <c r="B788" s="256"/>
      <c r="C788" s="257"/>
      <c r="D788" s="226" t="s">
        <v>169</v>
      </c>
      <c r="E788" s="258" t="s">
        <v>19</v>
      </c>
      <c r="F788" s="259" t="s">
        <v>470</v>
      </c>
      <c r="G788" s="257"/>
      <c r="H788" s="260">
        <v>2</v>
      </c>
      <c r="I788" s="261"/>
      <c r="J788" s="257"/>
      <c r="K788" s="257"/>
      <c r="L788" s="262"/>
      <c r="M788" s="263"/>
      <c r="N788" s="264"/>
      <c r="O788" s="264"/>
      <c r="P788" s="264"/>
      <c r="Q788" s="264"/>
      <c r="R788" s="264"/>
      <c r="S788" s="264"/>
      <c r="T788" s="26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T788" s="266" t="s">
        <v>169</v>
      </c>
      <c r="AU788" s="266" t="s">
        <v>80</v>
      </c>
      <c r="AV788" s="15" t="s">
        <v>165</v>
      </c>
      <c r="AW788" s="15" t="s">
        <v>171</v>
      </c>
      <c r="AX788" s="15" t="s">
        <v>78</v>
      </c>
      <c r="AY788" s="266" t="s">
        <v>158</v>
      </c>
    </row>
    <row r="789" s="2" customFormat="1" ht="14.4" customHeight="1">
      <c r="A789" s="40"/>
      <c r="B789" s="41"/>
      <c r="C789" s="206" t="s">
        <v>560</v>
      </c>
      <c r="D789" s="206" t="s">
        <v>160</v>
      </c>
      <c r="E789" s="207" t="s">
        <v>2114</v>
      </c>
      <c r="F789" s="208" t="s">
        <v>2115</v>
      </c>
      <c r="G789" s="209" t="s">
        <v>505</v>
      </c>
      <c r="H789" s="210">
        <v>32</v>
      </c>
      <c r="I789" s="211"/>
      <c r="J789" s="212">
        <f>ROUND(I789*H789,2)</f>
        <v>0</v>
      </c>
      <c r="K789" s="208" t="s">
        <v>164</v>
      </c>
      <c r="L789" s="46"/>
      <c r="M789" s="213" t="s">
        <v>19</v>
      </c>
      <c r="N789" s="214" t="s">
        <v>41</v>
      </c>
      <c r="O789" s="86"/>
      <c r="P789" s="215">
        <f>O789*H789</f>
        <v>0</v>
      </c>
      <c r="Q789" s="215">
        <v>0</v>
      </c>
      <c r="R789" s="215">
        <f>Q789*H789</f>
        <v>0</v>
      </c>
      <c r="S789" s="215">
        <v>0</v>
      </c>
      <c r="T789" s="216">
        <f>S789*H789</f>
        <v>0</v>
      </c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R789" s="217" t="s">
        <v>165</v>
      </c>
      <c r="AT789" s="217" t="s">
        <v>160</v>
      </c>
      <c r="AU789" s="217" t="s">
        <v>80</v>
      </c>
      <c r="AY789" s="19" t="s">
        <v>158</v>
      </c>
      <c r="BE789" s="218">
        <f>IF(N789="základní",J789,0)</f>
        <v>0</v>
      </c>
      <c r="BF789" s="218">
        <f>IF(N789="snížená",J789,0)</f>
        <v>0</v>
      </c>
      <c r="BG789" s="218">
        <f>IF(N789="zákl. přenesená",J789,0)</f>
        <v>0</v>
      </c>
      <c r="BH789" s="218">
        <f>IF(N789="sníž. přenesená",J789,0)</f>
        <v>0</v>
      </c>
      <c r="BI789" s="218">
        <f>IF(N789="nulová",J789,0)</f>
        <v>0</v>
      </c>
      <c r="BJ789" s="19" t="s">
        <v>78</v>
      </c>
      <c r="BK789" s="218">
        <f>ROUND(I789*H789,2)</f>
        <v>0</v>
      </c>
      <c r="BL789" s="19" t="s">
        <v>165</v>
      </c>
      <c r="BM789" s="217" t="s">
        <v>2116</v>
      </c>
    </row>
    <row r="790" s="2" customFormat="1">
      <c r="A790" s="40"/>
      <c r="B790" s="41"/>
      <c r="C790" s="42"/>
      <c r="D790" s="219" t="s">
        <v>167</v>
      </c>
      <c r="E790" s="42"/>
      <c r="F790" s="220" t="s">
        <v>2117</v>
      </c>
      <c r="G790" s="42"/>
      <c r="H790" s="42"/>
      <c r="I790" s="221"/>
      <c r="J790" s="42"/>
      <c r="K790" s="42"/>
      <c r="L790" s="46"/>
      <c r="M790" s="222"/>
      <c r="N790" s="223"/>
      <c r="O790" s="86"/>
      <c r="P790" s="86"/>
      <c r="Q790" s="86"/>
      <c r="R790" s="86"/>
      <c r="S790" s="86"/>
      <c r="T790" s="87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T790" s="19" t="s">
        <v>167</v>
      </c>
      <c r="AU790" s="19" t="s">
        <v>80</v>
      </c>
    </row>
    <row r="791" s="13" customFormat="1">
      <c r="A791" s="13"/>
      <c r="B791" s="224"/>
      <c r="C791" s="225"/>
      <c r="D791" s="226" t="s">
        <v>169</v>
      </c>
      <c r="E791" s="227" t="s">
        <v>19</v>
      </c>
      <c r="F791" s="228" t="s">
        <v>2044</v>
      </c>
      <c r="G791" s="225"/>
      <c r="H791" s="227" t="s">
        <v>19</v>
      </c>
      <c r="I791" s="229"/>
      <c r="J791" s="225"/>
      <c r="K791" s="225"/>
      <c r="L791" s="230"/>
      <c r="M791" s="231"/>
      <c r="N791" s="232"/>
      <c r="O791" s="232"/>
      <c r="P791" s="232"/>
      <c r="Q791" s="232"/>
      <c r="R791" s="232"/>
      <c r="S791" s="232"/>
      <c r="T791" s="23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34" t="s">
        <v>169</v>
      </c>
      <c r="AU791" s="234" t="s">
        <v>80</v>
      </c>
      <c r="AV791" s="13" t="s">
        <v>78</v>
      </c>
      <c r="AW791" s="13" t="s">
        <v>171</v>
      </c>
      <c r="AX791" s="13" t="s">
        <v>70</v>
      </c>
      <c r="AY791" s="234" t="s">
        <v>158</v>
      </c>
    </row>
    <row r="792" s="14" customFormat="1">
      <c r="A792" s="14"/>
      <c r="B792" s="235"/>
      <c r="C792" s="236"/>
      <c r="D792" s="226" t="s">
        <v>169</v>
      </c>
      <c r="E792" s="237" t="s">
        <v>19</v>
      </c>
      <c r="F792" s="238" t="s">
        <v>405</v>
      </c>
      <c r="G792" s="236"/>
      <c r="H792" s="239">
        <v>32</v>
      </c>
      <c r="I792" s="240"/>
      <c r="J792" s="236"/>
      <c r="K792" s="236"/>
      <c r="L792" s="241"/>
      <c r="M792" s="242"/>
      <c r="N792" s="243"/>
      <c r="O792" s="243"/>
      <c r="P792" s="243"/>
      <c r="Q792" s="243"/>
      <c r="R792" s="243"/>
      <c r="S792" s="243"/>
      <c r="T792" s="24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T792" s="245" t="s">
        <v>169</v>
      </c>
      <c r="AU792" s="245" t="s">
        <v>80</v>
      </c>
      <c r="AV792" s="14" t="s">
        <v>80</v>
      </c>
      <c r="AW792" s="14" t="s">
        <v>171</v>
      </c>
      <c r="AX792" s="14" t="s">
        <v>70</v>
      </c>
      <c r="AY792" s="245" t="s">
        <v>158</v>
      </c>
    </row>
    <row r="793" s="15" customFormat="1">
      <c r="A793" s="15"/>
      <c r="B793" s="256"/>
      <c r="C793" s="257"/>
      <c r="D793" s="226" t="s">
        <v>169</v>
      </c>
      <c r="E793" s="258" t="s">
        <v>19</v>
      </c>
      <c r="F793" s="259" t="s">
        <v>470</v>
      </c>
      <c r="G793" s="257"/>
      <c r="H793" s="260">
        <v>32</v>
      </c>
      <c r="I793" s="261"/>
      <c r="J793" s="257"/>
      <c r="K793" s="257"/>
      <c r="L793" s="262"/>
      <c r="M793" s="263"/>
      <c r="N793" s="264"/>
      <c r="O793" s="264"/>
      <c r="P793" s="264"/>
      <c r="Q793" s="264"/>
      <c r="R793" s="264"/>
      <c r="S793" s="264"/>
      <c r="T793" s="26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T793" s="266" t="s">
        <v>169</v>
      </c>
      <c r="AU793" s="266" t="s">
        <v>80</v>
      </c>
      <c r="AV793" s="15" t="s">
        <v>165</v>
      </c>
      <c r="AW793" s="15" t="s">
        <v>171</v>
      </c>
      <c r="AX793" s="15" t="s">
        <v>78</v>
      </c>
      <c r="AY793" s="266" t="s">
        <v>158</v>
      </c>
    </row>
    <row r="794" s="2" customFormat="1" ht="19.8" customHeight="1">
      <c r="A794" s="40"/>
      <c r="B794" s="41"/>
      <c r="C794" s="206" t="s">
        <v>564</v>
      </c>
      <c r="D794" s="206" t="s">
        <v>160</v>
      </c>
      <c r="E794" s="207" t="s">
        <v>2118</v>
      </c>
      <c r="F794" s="208" t="s">
        <v>2119</v>
      </c>
      <c r="G794" s="209" t="s">
        <v>505</v>
      </c>
      <c r="H794" s="210">
        <v>31</v>
      </c>
      <c r="I794" s="211"/>
      <c r="J794" s="212">
        <f>ROUND(I794*H794,2)</f>
        <v>0</v>
      </c>
      <c r="K794" s="208" t="s">
        <v>164</v>
      </c>
      <c r="L794" s="46"/>
      <c r="M794" s="213" t="s">
        <v>19</v>
      </c>
      <c r="N794" s="214" t="s">
        <v>41</v>
      </c>
      <c r="O794" s="86"/>
      <c r="P794" s="215">
        <f>O794*H794</f>
        <v>0</v>
      </c>
      <c r="Q794" s="215">
        <v>0.30399999999999999</v>
      </c>
      <c r="R794" s="215">
        <f>Q794*H794</f>
        <v>9.4239999999999995</v>
      </c>
      <c r="S794" s="215">
        <v>0</v>
      </c>
      <c r="T794" s="216">
        <f>S794*H794</f>
        <v>0</v>
      </c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R794" s="217" t="s">
        <v>165</v>
      </c>
      <c r="AT794" s="217" t="s">
        <v>160</v>
      </c>
      <c r="AU794" s="217" t="s">
        <v>80</v>
      </c>
      <c r="AY794" s="19" t="s">
        <v>158</v>
      </c>
      <c r="BE794" s="218">
        <f>IF(N794="základní",J794,0)</f>
        <v>0</v>
      </c>
      <c r="BF794" s="218">
        <f>IF(N794="snížená",J794,0)</f>
        <v>0</v>
      </c>
      <c r="BG794" s="218">
        <f>IF(N794="zákl. přenesená",J794,0)</f>
        <v>0</v>
      </c>
      <c r="BH794" s="218">
        <f>IF(N794="sníž. přenesená",J794,0)</f>
        <v>0</v>
      </c>
      <c r="BI794" s="218">
        <f>IF(N794="nulová",J794,0)</f>
        <v>0</v>
      </c>
      <c r="BJ794" s="19" t="s">
        <v>78</v>
      </c>
      <c r="BK794" s="218">
        <f>ROUND(I794*H794,2)</f>
        <v>0</v>
      </c>
      <c r="BL794" s="19" t="s">
        <v>165</v>
      </c>
      <c r="BM794" s="217" t="s">
        <v>2120</v>
      </c>
    </row>
    <row r="795" s="2" customFormat="1">
      <c r="A795" s="40"/>
      <c r="B795" s="41"/>
      <c r="C795" s="42"/>
      <c r="D795" s="219" t="s">
        <v>167</v>
      </c>
      <c r="E795" s="42"/>
      <c r="F795" s="220" t="s">
        <v>2121</v>
      </c>
      <c r="G795" s="42"/>
      <c r="H795" s="42"/>
      <c r="I795" s="221"/>
      <c r="J795" s="42"/>
      <c r="K795" s="42"/>
      <c r="L795" s="46"/>
      <c r="M795" s="222"/>
      <c r="N795" s="223"/>
      <c r="O795" s="86"/>
      <c r="P795" s="86"/>
      <c r="Q795" s="86"/>
      <c r="R795" s="86"/>
      <c r="S795" s="86"/>
      <c r="T795" s="87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T795" s="19" t="s">
        <v>167</v>
      </c>
      <c r="AU795" s="19" t="s">
        <v>80</v>
      </c>
    </row>
    <row r="796" s="13" customFormat="1">
      <c r="A796" s="13"/>
      <c r="B796" s="224"/>
      <c r="C796" s="225"/>
      <c r="D796" s="226" t="s">
        <v>169</v>
      </c>
      <c r="E796" s="227" t="s">
        <v>19</v>
      </c>
      <c r="F796" s="228" t="s">
        <v>2044</v>
      </c>
      <c r="G796" s="225"/>
      <c r="H796" s="227" t="s">
        <v>19</v>
      </c>
      <c r="I796" s="229"/>
      <c r="J796" s="225"/>
      <c r="K796" s="225"/>
      <c r="L796" s="230"/>
      <c r="M796" s="231"/>
      <c r="N796" s="232"/>
      <c r="O796" s="232"/>
      <c r="P796" s="232"/>
      <c r="Q796" s="232"/>
      <c r="R796" s="232"/>
      <c r="S796" s="232"/>
      <c r="T796" s="23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34" t="s">
        <v>169</v>
      </c>
      <c r="AU796" s="234" t="s">
        <v>80</v>
      </c>
      <c r="AV796" s="13" t="s">
        <v>78</v>
      </c>
      <c r="AW796" s="13" t="s">
        <v>171</v>
      </c>
      <c r="AX796" s="13" t="s">
        <v>70</v>
      </c>
      <c r="AY796" s="234" t="s">
        <v>158</v>
      </c>
    </row>
    <row r="797" s="14" customFormat="1">
      <c r="A797" s="14"/>
      <c r="B797" s="235"/>
      <c r="C797" s="236"/>
      <c r="D797" s="226" t="s">
        <v>169</v>
      </c>
      <c r="E797" s="237" t="s">
        <v>19</v>
      </c>
      <c r="F797" s="238" t="s">
        <v>399</v>
      </c>
      <c r="G797" s="236"/>
      <c r="H797" s="239">
        <v>31</v>
      </c>
      <c r="I797" s="240"/>
      <c r="J797" s="236"/>
      <c r="K797" s="236"/>
      <c r="L797" s="241"/>
      <c r="M797" s="242"/>
      <c r="N797" s="243"/>
      <c r="O797" s="243"/>
      <c r="P797" s="243"/>
      <c r="Q797" s="243"/>
      <c r="R797" s="243"/>
      <c r="S797" s="243"/>
      <c r="T797" s="24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45" t="s">
        <v>169</v>
      </c>
      <c r="AU797" s="245" t="s">
        <v>80</v>
      </c>
      <c r="AV797" s="14" t="s">
        <v>80</v>
      </c>
      <c r="AW797" s="14" t="s">
        <v>171</v>
      </c>
      <c r="AX797" s="14" t="s">
        <v>70</v>
      </c>
      <c r="AY797" s="245" t="s">
        <v>158</v>
      </c>
    </row>
    <row r="798" s="15" customFormat="1">
      <c r="A798" s="15"/>
      <c r="B798" s="256"/>
      <c r="C798" s="257"/>
      <c r="D798" s="226" t="s">
        <v>169</v>
      </c>
      <c r="E798" s="258" t="s">
        <v>19</v>
      </c>
      <c r="F798" s="259" t="s">
        <v>470</v>
      </c>
      <c r="G798" s="257"/>
      <c r="H798" s="260">
        <v>31</v>
      </c>
      <c r="I798" s="261"/>
      <c r="J798" s="257"/>
      <c r="K798" s="257"/>
      <c r="L798" s="262"/>
      <c r="M798" s="263"/>
      <c r="N798" s="264"/>
      <c r="O798" s="264"/>
      <c r="P798" s="264"/>
      <c r="Q798" s="264"/>
      <c r="R798" s="264"/>
      <c r="S798" s="264"/>
      <c r="T798" s="26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T798" s="266" t="s">
        <v>169</v>
      </c>
      <c r="AU798" s="266" t="s">
        <v>80</v>
      </c>
      <c r="AV798" s="15" t="s">
        <v>165</v>
      </c>
      <c r="AW798" s="15" t="s">
        <v>171</v>
      </c>
      <c r="AX798" s="15" t="s">
        <v>78</v>
      </c>
      <c r="AY798" s="266" t="s">
        <v>158</v>
      </c>
    </row>
    <row r="799" s="2" customFormat="1" ht="19.8" customHeight="1">
      <c r="A799" s="40"/>
      <c r="B799" s="41"/>
      <c r="C799" s="206" t="s">
        <v>569</v>
      </c>
      <c r="D799" s="206" t="s">
        <v>160</v>
      </c>
      <c r="E799" s="207" t="s">
        <v>2122</v>
      </c>
      <c r="F799" s="208" t="s">
        <v>2123</v>
      </c>
      <c r="G799" s="209" t="s">
        <v>505</v>
      </c>
      <c r="H799" s="210">
        <v>1</v>
      </c>
      <c r="I799" s="211"/>
      <c r="J799" s="212">
        <f>ROUND(I799*H799,2)</f>
        <v>0</v>
      </c>
      <c r="K799" s="208" t="s">
        <v>164</v>
      </c>
      <c r="L799" s="46"/>
      <c r="M799" s="213" t="s">
        <v>19</v>
      </c>
      <c r="N799" s="214" t="s">
        <v>41</v>
      </c>
      <c r="O799" s="86"/>
      <c r="P799" s="215">
        <f>O799*H799</f>
        <v>0</v>
      </c>
      <c r="Q799" s="215">
        <v>0.42115999999999998</v>
      </c>
      <c r="R799" s="215">
        <f>Q799*H799</f>
        <v>0.42115999999999998</v>
      </c>
      <c r="S799" s="215">
        <v>0</v>
      </c>
      <c r="T799" s="216">
        <f>S799*H799</f>
        <v>0</v>
      </c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R799" s="217" t="s">
        <v>165</v>
      </c>
      <c r="AT799" s="217" t="s">
        <v>160</v>
      </c>
      <c r="AU799" s="217" t="s">
        <v>80</v>
      </c>
      <c r="AY799" s="19" t="s">
        <v>158</v>
      </c>
      <c r="BE799" s="218">
        <f>IF(N799="základní",J799,0)</f>
        <v>0</v>
      </c>
      <c r="BF799" s="218">
        <f>IF(N799="snížená",J799,0)</f>
        <v>0</v>
      </c>
      <c r="BG799" s="218">
        <f>IF(N799="zákl. přenesená",J799,0)</f>
        <v>0</v>
      </c>
      <c r="BH799" s="218">
        <f>IF(N799="sníž. přenesená",J799,0)</f>
        <v>0</v>
      </c>
      <c r="BI799" s="218">
        <f>IF(N799="nulová",J799,0)</f>
        <v>0</v>
      </c>
      <c r="BJ799" s="19" t="s">
        <v>78</v>
      </c>
      <c r="BK799" s="218">
        <f>ROUND(I799*H799,2)</f>
        <v>0</v>
      </c>
      <c r="BL799" s="19" t="s">
        <v>165</v>
      </c>
      <c r="BM799" s="217" t="s">
        <v>2124</v>
      </c>
    </row>
    <row r="800" s="2" customFormat="1">
      <c r="A800" s="40"/>
      <c r="B800" s="41"/>
      <c r="C800" s="42"/>
      <c r="D800" s="219" t="s">
        <v>167</v>
      </c>
      <c r="E800" s="42"/>
      <c r="F800" s="220" t="s">
        <v>2125</v>
      </c>
      <c r="G800" s="42"/>
      <c r="H800" s="42"/>
      <c r="I800" s="221"/>
      <c r="J800" s="42"/>
      <c r="K800" s="42"/>
      <c r="L800" s="46"/>
      <c r="M800" s="222"/>
      <c r="N800" s="223"/>
      <c r="O800" s="86"/>
      <c r="P800" s="86"/>
      <c r="Q800" s="86"/>
      <c r="R800" s="86"/>
      <c r="S800" s="86"/>
      <c r="T800" s="87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T800" s="19" t="s">
        <v>167</v>
      </c>
      <c r="AU800" s="19" t="s">
        <v>80</v>
      </c>
    </row>
    <row r="801" s="13" customFormat="1">
      <c r="A801" s="13"/>
      <c r="B801" s="224"/>
      <c r="C801" s="225"/>
      <c r="D801" s="226" t="s">
        <v>169</v>
      </c>
      <c r="E801" s="227" t="s">
        <v>19</v>
      </c>
      <c r="F801" s="228" t="s">
        <v>2044</v>
      </c>
      <c r="G801" s="225"/>
      <c r="H801" s="227" t="s">
        <v>19</v>
      </c>
      <c r="I801" s="229"/>
      <c r="J801" s="225"/>
      <c r="K801" s="225"/>
      <c r="L801" s="230"/>
      <c r="M801" s="231"/>
      <c r="N801" s="232"/>
      <c r="O801" s="232"/>
      <c r="P801" s="232"/>
      <c r="Q801" s="232"/>
      <c r="R801" s="232"/>
      <c r="S801" s="232"/>
      <c r="T801" s="23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34" t="s">
        <v>169</v>
      </c>
      <c r="AU801" s="234" t="s">
        <v>80</v>
      </c>
      <c r="AV801" s="13" t="s">
        <v>78</v>
      </c>
      <c r="AW801" s="13" t="s">
        <v>171</v>
      </c>
      <c r="AX801" s="13" t="s">
        <v>70</v>
      </c>
      <c r="AY801" s="234" t="s">
        <v>158</v>
      </c>
    </row>
    <row r="802" s="14" customFormat="1">
      <c r="A802" s="14"/>
      <c r="B802" s="235"/>
      <c r="C802" s="236"/>
      <c r="D802" s="226" t="s">
        <v>169</v>
      </c>
      <c r="E802" s="237" t="s">
        <v>19</v>
      </c>
      <c r="F802" s="238" t="s">
        <v>78</v>
      </c>
      <c r="G802" s="236"/>
      <c r="H802" s="239">
        <v>1</v>
      </c>
      <c r="I802" s="240"/>
      <c r="J802" s="236"/>
      <c r="K802" s="236"/>
      <c r="L802" s="241"/>
      <c r="M802" s="242"/>
      <c r="N802" s="243"/>
      <c r="O802" s="243"/>
      <c r="P802" s="243"/>
      <c r="Q802" s="243"/>
      <c r="R802" s="243"/>
      <c r="S802" s="243"/>
      <c r="T802" s="24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45" t="s">
        <v>169</v>
      </c>
      <c r="AU802" s="245" t="s">
        <v>80</v>
      </c>
      <c r="AV802" s="14" t="s">
        <v>80</v>
      </c>
      <c r="AW802" s="14" t="s">
        <v>171</v>
      </c>
      <c r="AX802" s="14" t="s">
        <v>70</v>
      </c>
      <c r="AY802" s="245" t="s">
        <v>158</v>
      </c>
    </row>
    <row r="803" s="15" customFormat="1">
      <c r="A803" s="15"/>
      <c r="B803" s="256"/>
      <c r="C803" s="257"/>
      <c r="D803" s="226" t="s">
        <v>169</v>
      </c>
      <c r="E803" s="258" t="s">
        <v>19</v>
      </c>
      <c r="F803" s="259" t="s">
        <v>470</v>
      </c>
      <c r="G803" s="257"/>
      <c r="H803" s="260">
        <v>1</v>
      </c>
      <c r="I803" s="261"/>
      <c r="J803" s="257"/>
      <c r="K803" s="257"/>
      <c r="L803" s="262"/>
      <c r="M803" s="263"/>
      <c r="N803" s="264"/>
      <c r="O803" s="264"/>
      <c r="P803" s="264"/>
      <c r="Q803" s="264"/>
      <c r="R803" s="264"/>
      <c r="S803" s="264"/>
      <c r="T803" s="26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T803" s="266" t="s">
        <v>169</v>
      </c>
      <c r="AU803" s="266" t="s">
        <v>80</v>
      </c>
      <c r="AV803" s="15" t="s">
        <v>165</v>
      </c>
      <c r="AW803" s="15" t="s">
        <v>171</v>
      </c>
      <c r="AX803" s="15" t="s">
        <v>78</v>
      </c>
      <c r="AY803" s="266" t="s">
        <v>158</v>
      </c>
    </row>
    <row r="804" s="2" customFormat="1" ht="14.4" customHeight="1">
      <c r="A804" s="40"/>
      <c r="B804" s="41"/>
      <c r="C804" s="206" t="s">
        <v>573</v>
      </c>
      <c r="D804" s="206" t="s">
        <v>160</v>
      </c>
      <c r="E804" s="207" t="s">
        <v>592</v>
      </c>
      <c r="F804" s="208" t="s">
        <v>593</v>
      </c>
      <c r="G804" s="209" t="s">
        <v>181</v>
      </c>
      <c r="H804" s="210">
        <v>482.5</v>
      </c>
      <c r="I804" s="211"/>
      <c r="J804" s="212">
        <f>ROUND(I804*H804,2)</f>
        <v>0</v>
      </c>
      <c r="K804" s="208" t="s">
        <v>164</v>
      </c>
      <c r="L804" s="46"/>
      <c r="M804" s="213" t="s">
        <v>19</v>
      </c>
      <c r="N804" s="214" t="s">
        <v>41</v>
      </c>
      <c r="O804" s="86"/>
      <c r="P804" s="215">
        <f>O804*H804</f>
        <v>0</v>
      </c>
      <c r="Q804" s="215">
        <v>0.00012999999999999999</v>
      </c>
      <c r="R804" s="215">
        <f>Q804*H804</f>
        <v>0.062724999999999989</v>
      </c>
      <c r="S804" s="215">
        <v>0</v>
      </c>
      <c r="T804" s="216">
        <f>S804*H804</f>
        <v>0</v>
      </c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R804" s="217" t="s">
        <v>165</v>
      </c>
      <c r="AT804" s="217" t="s">
        <v>160</v>
      </c>
      <c r="AU804" s="217" t="s">
        <v>80</v>
      </c>
      <c r="AY804" s="19" t="s">
        <v>158</v>
      </c>
      <c r="BE804" s="218">
        <f>IF(N804="základní",J804,0)</f>
        <v>0</v>
      </c>
      <c r="BF804" s="218">
        <f>IF(N804="snížená",J804,0)</f>
        <v>0</v>
      </c>
      <c r="BG804" s="218">
        <f>IF(N804="zákl. přenesená",J804,0)</f>
        <v>0</v>
      </c>
      <c r="BH804" s="218">
        <f>IF(N804="sníž. přenesená",J804,0)</f>
        <v>0</v>
      </c>
      <c r="BI804" s="218">
        <f>IF(N804="nulová",J804,0)</f>
        <v>0</v>
      </c>
      <c r="BJ804" s="19" t="s">
        <v>78</v>
      </c>
      <c r="BK804" s="218">
        <f>ROUND(I804*H804,2)</f>
        <v>0</v>
      </c>
      <c r="BL804" s="19" t="s">
        <v>165</v>
      </c>
      <c r="BM804" s="217" t="s">
        <v>2126</v>
      </c>
    </row>
    <row r="805" s="2" customFormat="1">
      <c r="A805" s="40"/>
      <c r="B805" s="41"/>
      <c r="C805" s="42"/>
      <c r="D805" s="219" t="s">
        <v>167</v>
      </c>
      <c r="E805" s="42"/>
      <c r="F805" s="220" t="s">
        <v>595</v>
      </c>
      <c r="G805" s="42"/>
      <c r="H805" s="42"/>
      <c r="I805" s="221"/>
      <c r="J805" s="42"/>
      <c r="K805" s="42"/>
      <c r="L805" s="46"/>
      <c r="M805" s="222"/>
      <c r="N805" s="223"/>
      <c r="O805" s="86"/>
      <c r="P805" s="86"/>
      <c r="Q805" s="86"/>
      <c r="R805" s="86"/>
      <c r="S805" s="86"/>
      <c r="T805" s="87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T805" s="19" t="s">
        <v>167</v>
      </c>
      <c r="AU805" s="19" t="s">
        <v>80</v>
      </c>
    </row>
    <row r="806" s="13" customFormat="1">
      <c r="A806" s="13"/>
      <c r="B806" s="224"/>
      <c r="C806" s="225"/>
      <c r="D806" s="226" t="s">
        <v>169</v>
      </c>
      <c r="E806" s="227" t="s">
        <v>19</v>
      </c>
      <c r="F806" s="228" t="s">
        <v>2044</v>
      </c>
      <c r="G806" s="225"/>
      <c r="H806" s="227" t="s">
        <v>19</v>
      </c>
      <c r="I806" s="229"/>
      <c r="J806" s="225"/>
      <c r="K806" s="225"/>
      <c r="L806" s="230"/>
      <c r="M806" s="231"/>
      <c r="N806" s="232"/>
      <c r="O806" s="232"/>
      <c r="P806" s="232"/>
      <c r="Q806" s="232"/>
      <c r="R806" s="232"/>
      <c r="S806" s="232"/>
      <c r="T806" s="23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34" t="s">
        <v>169</v>
      </c>
      <c r="AU806" s="234" t="s">
        <v>80</v>
      </c>
      <c r="AV806" s="13" t="s">
        <v>78</v>
      </c>
      <c r="AW806" s="13" t="s">
        <v>171</v>
      </c>
      <c r="AX806" s="13" t="s">
        <v>70</v>
      </c>
      <c r="AY806" s="234" t="s">
        <v>158</v>
      </c>
    </row>
    <row r="807" s="13" customFormat="1">
      <c r="A807" s="13"/>
      <c r="B807" s="224"/>
      <c r="C807" s="225"/>
      <c r="D807" s="226" t="s">
        <v>169</v>
      </c>
      <c r="E807" s="227" t="s">
        <v>19</v>
      </c>
      <c r="F807" s="228" t="s">
        <v>2045</v>
      </c>
      <c r="G807" s="225"/>
      <c r="H807" s="227" t="s">
        <v>19</v>
      </c>
      <c r="I807" s="229"/>
      <c r="J807" s="225"/>
      <c r="K807" s="225"/>
      <c r="L807" s="230"/>
      <c r="M807" s="231"/>
      <c r="N807" s="232"/>
      <c r="O807" s="232"/>
      <c r="P807" s="232"/>
      <c r="Q807" s="232"/>
      <c r="R807" s="232"/>
      <c r="S807" s="232"/>
      <c r="T807" s="23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34" t="s">
        <v>169</v>
      </c>
      <c r="AU807" s="234" t="s">
        <v>80</v>
      </c>
      <c r="AV807" s="13" t="s">
        <v>78</v>
      </c>
      <c r="AW807" s="13" t="s">
        <v>171</v>
      </c>
      <c r="AX807" s="13" t="s">
        <v>70</v>
      </c>
      <c r="AY807" s="234" t="s">
        <v>158</v>
      </c>
    </row>
    <row r="808" s="14" customFormat="1">
      <c r="A808" s="14"/>
      <c r="B808" s="235"/>
      <c r="C808" s="236"/>
      <c r="D808" s="226" t="s">
        <v>169</v>
      </c>
      <c r="E808" s="237" t="s">
        <v>19</v>
      </c>
      <c r="F808" s="238" t="s">
        <v>452</v>
      </c>
      <c r="G808" s="236"/>
      <c r="H808" s="239">
        <v>40</v>
      </c>
      <c r="I808" s="240"/>
      <c r="J808" s="236"/>
      <c r="K808" s="236"/>
      <c r="L808" s="241"/>
      <c r="M808" s="242"/>
      <c r="N808" s="243"/>
      <c r="O808" s="243"/>
      <c r="P808" s="243"/>
      <c r="Q808" s="243"/>
      <c r="R808" s="243"/>
      <c r="S808" s="243"/>
      <c r="T808" s="24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45" t="s">
        <v>169</v>
      </c>
      <c r="AU808" s="245" t="s">
        <v>80</v>
      </c>
      <c r="AV808" s="14" t="s">
        <v>80</v>
      </c>
      <c r="AW808" s="14" t="s">
        <v>171</v>
      </c>
      <c r="AX808" s="14" t="s">
        <v>70</v>
      </c>
      <c r="AY808" s="245" t="s">
        <v>158</v>
      </c>
    </row>
    <row r="809" s="13" customFormat="1">
      <c r="A809" s="13"/>
      <c r="B809" s="224"/>
      <c r="C809" s="225"/>
      <c r="D809" s="226" t="s">
        <v>169</v>
      </c>
      <c r="E809" s="227" t="s">
        <v>19</v>
      </c>
      <c r="F809" s="228" t="s">
        <v>2046</v>
      </c>
      <c r="G809" s="225"/>
      <c r="H809" s="227" t="s">
        <v>19</v>
      </c>
      <c r="I809" s="229"/>
      <c r="J809" s="225"/>
      <c r="K809" s="225"/>
      <c r="L809" s="230"/>
      <c r="M809" s="231"/>
      <c r="N809" s="232"/>
      <c r="O809" s="232"/>
      <c r="P809" s="232"/>
      <c r="Q809" s="232"/>
      <c r="R809" s="232"/>
      <c r="S809" s="232"/>
      <c r="T809" s="23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34" t="s">
        <v>169</v>
      </c>
      <c r="AU809" s="234" t="s">
        <v>80</v>
      </c>
      <c r="AV809" s="13" t="s">
        <v>78</v>
      </c>
      <c r="AW809" s="13" t="s">
        <v>171</v>
      </c>
      <c r="AX809" s="13" t="s">
        <v>70</v>
      </c>
      <c r="AY809" s="234" t="s">
        <v>158</v>
      </c>
    </row>
    <row r="810" s="14" customFormat="1">
      <c r="A810" s="14"/>
      <c r="B810" s="235"/>
      <c r="C810" s="236"/>
      <c r="D810" s="226" t="s">
        <v>169</v>
      </c>
      <c r="E810" s="237" t="s">
        <v>19</v>
      </c>
      <c r="F810" s="238" t="s">
        <v>378</v>
      </c>
      <c r="G810" s="236"/>
      <c r="H810" s="239">
        <v>29</v>
      </c>
      <c r="I810" s="240"/>
      <c r="J810" s="236"/>
      <c r="K810" s="236"/>
      <c r="L810" s="241"/>
      <c r="M810" s="242"/>
      <c r="N810" s="243"/>
      <c r="O810" s="243"/>
      <c r="P810" s="243"/>
      <c r="Q810" s="243"/>
      <c r="R810" s="243"/>
      <c r="S810" s="243"/>
      <c r="T810" s="24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45" t="s">
        <v>169</v>
      </c>
      <c r="AU810" s="245" t="s">
        <v>80</v>
      </c>
      <c r="AV810" s="14" t="s">
        <v>80</v>
      </c>
      <c r="AW810" s="14" t="s">
        <v>171</v>
      </c>
      <c r="AX810" s="14" t="s">
        <v>70</v>
      </c>
      <c r="AY810" s="245" t="s">
        <v>158</v>
      </c>
    </row>
    <row r="811" s="13" customFormat="1">
      <c r="A811" s="13"/>
      <c r="B811" s="224"/>
      <c r="C811" s="225"/>
      <c r="D811" s="226" t="s">
        <v>169</v>
      </c>
      <c r="E811" s="227" t="s">
        <v>19</v>
      </c>
      <c r="F811" s="228" t="s">
        <v>2047</v>
      </c>
      <c r="G811" s="225"/>
      <c r="H811" s="227" t="s">
        <v>19</v>
      </c>
      <c r="I811" s="229"/>
      <c r="J811" s="225"/>
      <c r="K811" s="225"/>
      <c r="L811" s="230"/>
      <c r="M811" s="231"/>
      <c r="N811" s="232"/>
      <c r="O811" s="232"/>
      <c r="P811" s="232"/>
      <c r="Q811" s="232"/>
      <c r="R811" s="232"/>
      <c r="S811" s="232"/>
      <c r="T811" s="23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34" t="s">
        <v>169</v>
      </c>
      <c r="AU811" s="234" t="s">
        <v>80</v>
      </c>
      <c r="AV811" s="13" t="s">
        <v>78</v>
      </c>
      <c r="AW811" s="13" t="s">
        <v>171</v>
      </c>
      <c r="AX811" s="13" t="s">
        <v>70</v>
      </c>
      <c r="AY811" s="234" t="s">
        <v>158</v>
      </c>
    </row>
    <row r="812" s="14" customFormat="1">
      <c r="A812" s="14"/>
      <c r="B812" s="235"/>
      <c r="C812" s="236"/>
      <c r="D812" s="226" t="s">
        <v>169</v>
      </c>
      <c r="E812" s="237" t="s">
        <v>19</v>
      </c>
      <c r="F812" s="238" t="s">
        <v>433</v>
      </c>
      <c r="G812" s="236"/>
      <c r="H812" s="239">
        <v>37</v>
      </c>
      <c r="I812" s="240"/>
      <c r="J812" s="236"/>
      <c r="K812" s="236"/>
      <c r="L812" s="241"/>
      <c r="M812" s="242"/>
      <c r="N812" s="243"/>
      <c r="O812" s="243"/>
      <c r="P812" s="243"/>
      <c r="Q812" s="243"/>
      <c r="R812" s="243"/>
      <c r="S812" s="243"/>
      <c r="T812" s="24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45" t="s">
        <v>169</v>
      </c>
      <c r="AU812" s="245" t="s">
        <v>80</v>
      </c>
      <c r="AV812" s="14" t="s">
        <v>80</v>
      </c>
      <c r="AW812" s="14" t="s">
        <v>171</v>
      </c>
      <c r="AX812" s="14" t="s">
        <v>70</v>
      </c>
      <c r="AY812" s="245" t="s">
        <v>158</v>
      </c>
    </row>
    <row r="813" s="13" customFormat="1">
      <c r="A813" s="13"/>
      <c r="B813" s="224"/>
      <c r="C813" s="225"/>
      <c r="D813" s="226" t="s">
        <v>169</v>
      </c>
      <c r="E813" s="227" t="s">
        <v>19</v>
      </c>
      <c r="F813" s="228" t="s">
        <v>2048</v>
      </c>
      <c r="G813" s="225"/>
      <c r="H813" s="227" t="s">
        <v>19</v>
      </c>
      <c r="I813" s="229"/>
      <c r="J813" s="225"/>
      <c r="K813" s="225"/>
      <c r="L813" s="230"/>
      <c r="M813" s="231"/>
      <c r="N813" s="232"/>
      <c r="O813" s="232"/>
      <c r="P813" s="232"/>
      <c r="Q813" s="232"/>
      <c r="R813" s="232"/>
      <c r="S813" s="232"/>
      <c r="T813" s="23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34" t="s">
        <v>169</v>
      </c>
      <c r="AU813" s="234" t="s">
        <v>80</v>
      </c>
      <c r="AV813" s="13" t="s">
        <v>78</v>
      </c>
      <c r="AW813" s="13" t="s">
        <v>171</v>
      </c>
      <c r="AX813" s="13" t="s">
        <v>70</v>
      </c>
      <c r="AY813" s="234" t="s">
        <v>158</v>
      </c>
    </row>
    <row r="814" s="14" customFormat="1">
      <c r="A814" s="14"/>
      <c r="B814" s="235"/>
      <c r="C814" s="236"/>
      <c r="D814" s="226" t="s">
        <v>169</v>
      </c>
      <c r="E814" s="237" t="s">
        <v>19</v>
      </c>
      <c r="F814" s="238" t="s">
        <v>1016</v>
      </c>
      <c r="G814" s="236"/>
      <c r="H814" s="239">
        <v>71</v>
      </c>
      <c r="I814" s="240"/>
      <c r="J814" s="236"/>
      <c r="K814" s="236"/>
      <c r="L814" s="241"/>
      <c r="M814" s="242"/>
      <c r="N814" s="243"/>
      <c r="O814" s="243"/>
      <c r="P814" s="243"/>
      <c r="Q814" s="243"/>
      <c r="R814" s="243"/>
      <c r="S814" s="243"/>
      <c r="T814" s="24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45" t="s">
        <v>169</v>
      </c>
      <c r="AU814" s="245" t="s">
        <v>80</v>
      </c>
      <c r="AV814" s="14" t="s">
        <v>80</v>
      </c>
      <c r="AW814" s="14" t="s">
        <v>171</v>
      </c>
      <c r="AX814" s="14" t="s">
        <v>70</v>
      </c>
      <c r="AY814" s="245" t="s">
        <v>158</v>
      </c>
    </row>
    <row r="815" s="13" customFormat="1">
      <c r="A815" s="13"/>
      <c r="B815" s="224"/>
      <c r="C815" s="225"/>
      <c r="D815" s="226" t="s">
        <v>169</v>
      </c>
      <c r="E815" s="227" t="s">
        <v>19</v>
      </c>
      <c r="F815" s="228" t="s">
        <v>2049</v>
      </c>
      <c r="G815" s="225"/>
      <c r="H815" s="227" t="s">
        <v>19</v>
      </c>
      <c r="I815" s="229"/>
      <c r="J815" s="225"/>
      <c r="K815" s="225"/>
      <c r="L815" s="230"/>
      <c r="M815" s="231"/>
      <c r="N815" s="232"/>
      <c r="O815" s="232"/>
      <c r="P815" s="232"/>
      <c r="Q815" s="232"/>
      <c r="R815" s="232"/>
      <c r="S815" s="232"/>
      <c r="T815" s="23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34" t="s">
        <v>169</v>
      </c>
      <c r="AU815" s="234" t="s">
        <v>80</v>
      </c>
      <c r="AV815" s="13" t="s">
        <v>78</v>
      </c>
      <c r="AW815" s="13" t="s">
        <v>171</v>
      </c>
      <c r="AX815" s="13" t="s">
        <v>70</v>
      </c>
      <c r="AY815" s="234" t="s">
        <v>158</v>
      </c>
    </row>
    <row r="816" s="14" customFormat="1">
      <c r="A816" s="14"/>
      <c r="B816" s="235"/>
      <c r="C816" s="236"/>
      <c r="D816" s="226" t="s">
        <v>169</v>
      </c>
      <c r="E816" s="237" t="s">
        <v>19</v>
      </c>
      <c r="F816" s="238" t="s">
        <v>257</v>
      </c>
      <c r="G816" s="236"/>
      <c r="H816" s="239">
        <v>13</v>
      </c>
      <c r="I816" s="240"/>
      <c r="J816" s="236"/>
      <c r="K816" s="236"/>
      <c r="L816" s="241"/>
      <c r="M816" s="242"/>
      <c r="N816" s="243"/>
      <c r="O816" s="243"/>
      <c r="P816" s="243"/>
      <c r="Q816" s="243"/>
      <c r="R816" s="243"/>
      <c r="S816" s="243"/>
      <c r="T816" s="24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45" t="s">
        <v>169</v>
      </c>
      <c r="AU816" s="245" t="s">
        <v>80</v>
      </c>
      <c r="AV816" s="14" t="s">
        <v>80</v>
      </c>
      <c r="AW816" s="14" t="s">
        <v>171</v>
      </c>
      <c r="AX816" s="14" t="s">
        <v>70</v>
      </c>
      <c r="AY816" s="245" t="s">
        <v>158</v>
      </c>
    </row>
    <row r="817" s="13" customFormat="1">
      <c r="A817" s="13"/>
      <c r="B817" s="224"/>
      <c r="C817" s="225"/>
      <c r="D817" s="226" t="s">
        <v>169</v>
      </c>
      <c r="E817" s="227" t="s">
        <v>19</v>
      </c>
      <c r="F817" s="228" t="s">
        <v>2050</v>
      </c>
      <c r="G817" s="225"/>
      <c r="H817" s="227" t="s">
        <v>19</v>
      </c>
      <c r="I817" s="229"/>
      <c r="J817" s="225"/>
      <c r="K817" s="225"/>
      <c r="L817" s="230"/>
      <c r="M817" s="231"/>
      <c r="N817" s="232"/>
      <c r="O817" s="232"/>
      <c r="P817" s="232"/>
      <c r="Q817" s="232"/>
      <c r="R817" s="232"/>
      <c r="S817" s="232"/>
      <c r="T817" s="23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34" t="s">
        <v>169</v>
      </c>
      <c r="AU817" s="234" t="s">
        <v>80</v>
      </c>
      <c r="AV817" s="13" t="s">
        <v>78</v>
      </c>
      <c r="AW817" s="13" t="s">
        <v>171</v>
      </c>
      <c r="AX817" s="13" t="s">
        <v>70</v>
      </c>
      <c r="AY817" s="234" t="s">
        <v>158</v>
      </c>
    </row>
    <row r="818" s="14" customFormat="1">
      <c r="A818" s="14"/>
      <c r="B818" s="235"/>
      <c r="C818" s="236"/>
      <c r="D818" s="226" t="s">
        <v>169</v>
      </c>
      <c r="E818" s="237" t="s">
        <v>19</v>
      </c>
      <c r="F818" s="238" t="s">
        <v>378</v>
      </c>
      <c r="G818" s="236"/>
      <c r="H818" s="239">
        <v>29</v>
      </c>
      <c r="I818" s="240"/>
      <c r="J818" s="236"/>
      <c r="K818" s="236"/>
      <c r="L818" s="241"/>
      <c r="M818" s="242"/>
      <c r="N818" s="243"/>
      <c r="O818" s="243"/>
      <c r="P818" s="243"/>
      <c r="Q818" s="243"/>
      <c r="R818" s="243"/>
      <c r="S818" s="243"/>
      <c r="T818" s="24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45" t="s">
        <v>169</v>
      </c>
      <c r="AU818" s="245" t="s">
        <v>80</v>
      </c>
      <c r="AV818" s="14" t="s">
        <v>80</v>
      </c>
      <c r="AW818" s="14" t="s">
        <v>171</v>
      </c>
      <c r="AX818" s="14" t="s">
        <v>70</v>
      </c>
      <c r="AY818" s="245" t="s">
        <v>158</v>
      </c>
    </row>
    <row r="819" s="13" customFormat="1">
      <c r="A819" s="13"/>
      <c r="B819" s="224"/>
      <c r="C819" s="225"/>
      <c r="D819" s="226" t="s">
        <v>169</v>
      </c>
      <c r="E819" s="227" t="s">
        <v>19</v>
      </c>
      <c r="F819" s="228" t="s">
        <v>2051</v>
      </c>
      <c r="G819" s="225"/>
      <c r="H819" s="227" t="s">
        <v>19</v>
      </c>
      <c r="I819" s="229"/>
      <c r="J819" s="225"/>
      <c r="K819" s="225"/>
      <c r="L819" s="230"/>
      <c r="M819" s="231"/>
      <c r="N819" s="232"/>
      <c r="O819" s="232"/>
      <c r="P819" s="232"/>
      <c r="Q819" s="232"/>
      <c r="R819" s="232"/>
      <c r="S819" s="232"/>
      <c r="T819" s="23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34" t="s">
        <v>169</v>
      </c>
      <c r="AU819" s="234" t="s">
        <v>80</v>
      </c>
      <c r="AV819" s="13" t="s">
        <v>78</v>
      </c>
      <c r="AW819" s="13" t="s">
        <v>171</v>
      </c>
      <c r="AX819" s="13" t="s">
        <v>70</v>
      </c>
      <c r="AY819" s="234" t="s">
        <v>158</v>
      </c>
    </row>
    <row r="820" s="14" customFormat="1">
      <c r="A820" s="14"/>
      <c r="B820" s="235"/>
      <c r="C820" s="236"/>
      <c r="D820" s="226" t="s">
        <v>169</v>
      </c>
      <c r="E820" s="237" t="s">
        <v>19</v>
      </c>
      <c r="F820" s="238" t="s">
        <v>279</v>
      </c>
      <c r="G820" s="236"/>
      <c r="H820" s="239">
        <v>15</v>
      </c>
      <c r="I820" s="240"/>
      <c r="J820" s="236"/>
      <c r="K820" s="236"/>
      <c r="L820" s="241"/>
      <c r="M820" s="242"/>
      <c r="N820" s="243"/>
      <c r="O820" s="243"/>
      <c r="P820" s="243"/>
      <c r="Q820" s="243"/>
      <c r="R820" s="243"/>
      <c r="S820" s="243"/>
      <c r="T820" s="24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45" t="s">
        <v>169</v>
      </c>
      <c r="AU820" s="245" t="s">
        <v>80</v>
      </c>
      <c r="AV820" s="14" t="s">
        <v>80</v>
      </c>
      <c r="AW820" s="14" t="s">
        <v>171</v>
      </c>
      <c r="AX820" s="14" t="s">
        <v>70</v>
      </c>
      <c r="AY820" s="245" t="s">
        <v>158</v>
      </c>
    </row>
    <row r="821" s="13" customFormat="1">
      <c r="A821" s="13"/>
      <c r="B821" s="224"/>
      <c r="C821" s="225"/>
      <c r="D821" s="226" t="s">
        <v>169</v>
      </c>
      <c r="E821" s="227" t="s">
        <v>19</v>
      </c>
      <c r="F821" s="228" t="s">
        <v>2052</v>
      </c>
      <c r="G821" s="225"/>
      <c r="H821" s="227" t="s">
        <v>19</v>
      </c>
      <c r="I821" s="229"/>
      <c r="J821" s="225"/>
      <c r="K821" s="225"/>
      <c r="L821" s="230"/>
      <c r="M821" s="231"/>
      <c r="N821" s="232"/>
      <c r="O821" s="232"/>
      <c r="P821" s="232"/>
      <c r="Q821" s="232"/>
      <c r="R821" s="232"/>
      <c r="S821" s="232"/>
      <c r="T821" s="23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34" t="s">
        <v>169</v>
      </c>
      <c r="AU821" s="234" t="s">
        <v>80</v>
      </c>
      <c r="AV821" s="13" t="s">
        <v>78</v>
      </c>
      <c r="AW821" s="13" t="s">
        <v>171</v>
      </c>
      <c r="AX821" s="13" t="s">
        <v>70</v>
      </c>
      <c r="AY821" s="234" t="s">
        <v>158</v>
      </c>
    </row>
    <row r="822" s="14" customFormat="1">
      <c r="A822" s="14"/>
      <c r="B822" s="235"/>
      <c r="C822" s="236"/>
      <c r="D822" s="226" t="s">
        <v>169</v>
      </c>
      <c r="E822" s="237" t="s">
        <v>19</v>
      </c>
      <c r="F822" s="238" t="s">
        <v>524</v>
      </c>
      <c r="G822" s="236"/>
      <c r="H822" s="239">
        <v>50</v>
      </c>
      <c r="I822" s="240"/>
      <c r="J822" s="236"/>
      <c r="K822" s="236"/>
      <c r="L822" s="241"/>
      <c r="M822" s="242"/>
      <c r="N822" s="243"/>
      <c r="O822" s="243"/>
      <c r="P822" s="243"/>
      <c r="Q822" s="243"/>
      <c r="R822" s="243"/>
      <c r="S822" s="243"/>
      <c r="T822" s="24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45" t="s">
        <v>169</v>
      </c>
      <c r="AU822" s="245" t="s">
        <v>80</v>
      </c>
      <c r="AV822" s="14" t="s">
        <v>80</v>
      </c>
      <c r="AW822" s="14" t="s">
        <v>171</v>
      </c>
      <c r="AX822" s="14" t="s">
        <v>70</v>
      </c>
      <c r="AY822" s="245" t="s">
        <v>158</v>
      </c>
    </row>
    <row r="823" s="13" customFormat="1">
      <c r="A823" s="13"/>
      <c r="B823" s="224"/>
      <c r="C823" s="225"/>
      <c r="D823" s="226" t="s">
        <v>169</v>
      </c>
      <c r="E823" s="227" t="s">
        <v>19</v>
      </c>
      <c r="F823" s="228" t="s">
        <v>2053</v>
      </c>
      <c r="G823" s="225"/>
      <c r="H823" s="227" t="s">
        <v>19</v>
      </c>
      <c r="I823" s="229"/>
      <c r="J823" s="225"/>
      <c r="K823" s="225"/>
      <c r="L823" s="230"/>
      <c r="M823" s="231"/>
      <c r="N823" s="232"/>
      <c r="O823" s="232"/>
      <c r="P823" s="232"/>
      <c r="Q823" s="232"/>
      <c r="R823" s="232"/>
      <c r="S823" s="232"/>
      <c r="T823" s="23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34" t="s">
        <v>169</v>
      </c>
      <c r="AU823" s="234" t="s">
        <v>80</v>
      </c>
      <c r="AV823" s="13" t="s">
        <v>78</v>
      </c>
      <c r="AW823" s="13" t="s">
        <v>171</v>
      </c>
      <c r="AX823" s="13" t="s">
        <v>70</v>
      </c>
      <c r="AY823" s="234" t="s">
        <v>158</v>
      </c>
    </row>
    <row r="824" s="14" customFormat="1">
      <c r="A824" s="14"/>
      <c r="B824" s="235"/>
      <c r="C824" s="236"/>
      <c r="D824" s="226" t="s">
        <v>169</v>
      </c>
      <c r="E824" s="237" t="s">
        <v>19</v>
      </c>
      <c r="F824" s="238" t="s">
        <v>209</v>
      </c>
      <c r="G824" s="236"/>
      <c r="H824" s="239">
        <v>7</v>
      </c>
      <c r="I824" s="240"/>
      <c r="J824" s="236"/>
      <c r="K824" s="236"/>
      <c r="L824" s="241"/>
      <c r="M824" s="242"/>
      <c r="N824" s="243"/>
      <c r="O824" s="243"/>
      <c r="P824" s="243"/>
      <c r="Q824" s="243"/>
      <c r="R824" s="243"/>
      <c r="S824" s="243"/>
      <c r="T824" s="24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45" t="s">
        <v>169</v>
      </c>
      <c r="AU824" s="245" t="s">
        <v>80</v>
      </c>
      <c r="AV824" s="14" t="s">
        <v>80</v>
      </c>
      <c r="AW824" s="14" t="s">
        <v>171</v>
      </c>
      <c r="AX824" s="14" t="s">
        <v>70</v>
      </c>
      <c r="AY824" s="245" t="s">
        <v>158</v>
      </c>
    </row>
    <row r="825" s="13" customFormat="1">
      <c r="A825" s="13"/>
      <c r="B825" s="224"/>
      <c r="C825" s="225"/>
      <c r="D825" s="226" t="s">
        <v>169</v>
      </c>
      <c r="E825" s="227" t="s">
        <v>19</v>
      </c>
      <c r="F825" s="228" t="s">
        <v>2054</v>
      </c>
      <c r="G825" s="225"/>
      <c r="H825" s="227" t="s">
        <v>19</v>
      </c>
      <c r="I825" s="229"/>
      <c r="J825" s="225"/>
      <c r="K825" s="225"/>
      <c r="L825" s="230"/>
      <c r="M825" s="231"/>
      <c r="N825" s="232"/>
      <c r="O825" s="232"/>
      <c r="P825" s="232"/>
      <c r="Q825" s="232"/>
      <c r="R825" s="232"/>
      <c r="S825" s="232"/>
      <c r="T825" s="23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34" t="s">
        <v>169</v>
      </c>
      <c r="AU825" s="234" t="s">
        <v>80</v>
      </c>
      <c r="AV825" s="13" t="s">
        <v>78</v>
      </c>
      <c r="AW825" s="13" t="s">
        <v>171</v>
      </c>
      <c r="AX825" s="13" t="s">
        <v>70</v>
      </c>
      <c r="AY825" s="234" t="s">
        <v>158</v>
      </c>
    </row>
    <row r="826" s="14" customFormat="1">
      <c r="A826" s="14"/>
      <c r="B826" s="235"/>
      <c r="C826" s="236"/>
      <c r="D826" s="226" t="s">
        <v>169</v>
      </c>
      <c r="E826" s="237" t="s">
        <v>19</v>
      </c>
      <c r="F826" s="238" t="s">
        <v>2055</v>
      </c>
      <c r="G826" s="236"/>
      <c r="H826" s="239">
        <v>56.5</v>
      </c>
      <c r="I826" s="240"/>
      <c r="J826" s="236"/>
      <c r="K826" s="236"/>
      <c r="L826" s="241"/>
      <c r="M826" s="242"/>
      <c r="N826" s="243"/>
      <c r="O826" s="243"/>
      <c r="P826" s="243"/>
      <c r="Q826" s="243"/>
      <c r="R826" s="243"/>
      <c r="S826" s="243"/>
      <c r="T826" s="24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45" t="s">
        <v>169</v>
      </c>
      <c r="AU826" s="245" t="s">
        <v>80</v>
      </c>
      <c r="AV826" s="14" t="s">
        <v>80</v>
      </c>
      <c r="AW826" s="14" t="s">
        <v>171</v>
      </c>
      <c r="AX826" s="14" t="s">
        <v>70</v>
      </c>
      <c r="AY826" s="245" t="s">
        <v>158</v>
      </c>
    </row>
    <row r="827" s="13" customFormat="1">
      <c r="A827" s="13"/>
      <c r="B827" s="224"/>
      <c r="C827" s="225"/>
      <c r="D827" s="226" t="s">
        <v>169</v>
      </c>
      <c r="E827" s="227" t="s">
        <v>19</v>
      </c>
      <c r="F827" s="228" t="s">
        <v>2056</v>
      </c>
      <c r="G827" s="225"/>
      <c r="H827" s="227" t="s">
        <v>19</v>
      </c>
      <c r="I827" s="229"/>
      <c r="J827" s="225"/>
      <c r="K827" s="225"/>
      <c r="L827" s="230"/>
      <c r="M827" s="231"/>
      <c r="N827" s="232"/>
      <c r="O827" s="232"/>
      <c r="P827" s="232"/>
      <c r="Q827" s="232"/>
      <c r="R827" s="232"/>
      <c r="S827" s="232"/>
      <c r="T827" s="23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34" t="s">
        <v>169</v>
      </c>
      <c r="AU827" s="234" t="s">
        <v>80</v>
      </c>
      <c r="AV827" s="13" t="s">
        <v>78</v>
      </c>
      <c r="AW827" s="13" t="s">
        <v>171</v>
      </c>
      <c r="AX827" s="13" t="s">
        <v>70</v>
      </c>
      <c r="AY827" s="234" t="s">
        <v>158</v>
      </c>
    </row>
    <row r="828" s="14" customFormat="1">
      <c r="A828" s="14"/>
      <c r="B828" s="235"/>
      <c r="C828" s="236"/>
      <c r="D828" s="226" t="s">
        <v>169</v>
      </c>
      <c r="E828" s="237" t="s">
        <v>19</v>
      </c>
      <c r="F828" s="238" t="s">
        <v>299</v>
      </c>
      <c r="G828" s="236"/>
      <c r="H828" s="239">
        <v>18</v>
      </c>
      <c r="I828" s="240"/>
      <c r="J828" s="236"/>
      <c r="K828" s="236"/>
      <c r="L828" s="241"/>
      <c r="M828" s="242"/>
      <c r="N828" s="243"/>
      <c r="O828" s="243"/>
      <c r="P828" s="243"/>
      <c r="Q828" s="243"/>
      <c r="R828" s="243"/>
      <c r="S828" s="243"/>
      <c r="T828" s="24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45" t="s">
        <v>169</v>
      </c>
      <c r="AU828" s="245" t="s">
        <v>80</v>
      </c>
      <c r="AV828" s="14" t="s">
        <v>80</v>
      </c>
      <c r="AW828" s="14" t="s">
        <v>171</v>
      </c>
      <c r="AX828" s="14" t="s">
        <v>70</v>
      </c>
      <c r="AY828" s="245" t="s">
        <v>158</v>
      </c>
    </row>
    <row r="829" s="13" customFormat="1">
      <c r="A829" s="13"/>
      <c r="B829" s="224"/>
      <c r="C829" s="225"/>
      <c r="D829" s="226" t="s">
        <v>169</v>
      </c>
      <c r="E829" s="227" t="s">
        <v>19</v>
      </c>
      <c r="F829" s="228" t="s">
        <v>2057</v>
      </c>
      <c r="G829" s="225"/>
      <c r="H829" s="227" t="s">
        <v>19</v>
      </c>
      <c r="I829" s="229"/>
      <c r="J829" s="225"/>
      <c r="K829" s="225"/>
      <c r="L829" s="230"/>
      <c r="M829" s="231"/>
      <c r="N829" s="232"/>
      <c r="O829" s="232"/>
      <c r="P829" s="232"/>
      <c r="Q829" s="232"/>
      <c r="R829" s="232"/>
      <c r="S829" s="232"/>
      <c r="T829" s="23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34" t="s">
        <v>169</v>
      </c>
      <c r="AU829" s="234" t="s">
        <v>80</v>
      </c>
      <c r="AV829" s="13" t="s">
        <v>78</v>
      </c>
      <c r="AW829" s="13" t="s">
        <v>171</v>
      </c>
      <c r="AX829" s="13" t="s">
        <v>70</v>
      </c>
      <c r="AY829" s="234" t="s">
        <v>158</v>
      </c>
    </row>
    <row r="830" s="14" customFormat="1">
      <c r="A830" s="14"/>
      <c r="B830" s="235"/>
      <c r="C830" s="236"/>
      <c r="D830" s="226" t="s">
        <v>169</v>
      </c>
      <c r="E830" s="237" t="s">
        <v>19</v>
      </c>
      <c r="F830" s="238" t="s">
        <v>458</v>
      </c>
      <c r="G830" s="236"/>
      <c r="H830" s="239">
        <v>41</v>
      </c>
      <c r="I830" s="240"/>
      <c r="J830" s="236"/>
      <c r="K830" s="236"/>
      <c r="L830" s="241"/>
      <c r="M830" s="242"/>
      <c r="N830" s="243"/>
      <c r="O830" s="243"/>
      <c r="P830" s="243"/>
      <c r="Q830" s="243"/>
      <c r="R830" s="243"/>
      <c r="S830" s="243"/>
      <c r="T830" s="24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45" t="s">
        <v>169</v>
      </c>
      <c r="AU830" s="245" t="s">
        <v>80</v>
      </c>
      <c r="AV830" s="14" t="s">
        <v>80</v>
      </c>
      <c r="AW830" s="14" t="s">
        <v>171</v>
      </c>
      <c r="AX830" s="14" t="s">
        <v>70</v>
      </c>
      <c r="AY830" s="245" t="s">
        <v>158</v>
      </c>
    </row>
    <row r="831" s="13" customFormat="1">
      <c r="A831" s="13"/>
      <c r="B831" s="224"/>
      <c r="C831" s="225"/>
      <c r="D831" s="226" t="s">
        <v>169</v>
      </c>
      <c r="E831" s="227" t="s">
        <v>19</v>
      </c>
      <c r="F831" s="228" t="s">
        <v>2058</v>
      </c>
      <c r="G831" s="225"/>
      <c r="H831" s="227" t="s">
        <v>19</v>
      </c>
      <c r="I831" s="229"/>
      <c r="J831" s="225"/>
      <c r="K831" s="225"/>
      <c r="L831" s="230"/>
      <c r="M831" s="231"/>
      <c r="N831" s="232"/>
      <c r="O831" s="232"/>
      <c r="P831" s="232"/>
      <c r="Q831" s="232"/>
      <c r="R831" s="232"/>
      <c r="S831" s="232"/>
      <c r="T831" s="23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34" t="s">
        <v>169</v>
      </c>
      <c r="AU831" s="234" t="s">
        <v>80</v>
      </c>
      <c r="AV831" s="13" t="s">
        <v>78</v>
      </c>
      <c r="AW831" s="13" t="s">
        <v>171</v>
      </c>
      <c r="AX831" s="13" t="s">
        <v>70</v>
      </c>
      <c r="AY831" s="234" t="s">
        <v>158</v>
      </c>
    </row>
    <row r="832" s="14" customFormat="1">
      <c r="A832" s="14"/>
      <c r="B832" s="235"/>
      <c r="C832" s="236"/>
      <c r="D832" s="226" t="s">
        <v>169</v>
      </c>
      <c r="E832" s="237" t="s">
        <v>19</v>
      </c>
      <c r="F832" s="238" t="s">
        <v>299</v>
      </c>
      <c r="G832" s="236"/>
      <c r="H832" s="239">
        <v>18</v>
      </c>
      <c r="I832" s="240"/>
      <c r="J832" s="236"/>
      <c r="K832" s="236"/>
      <c r="L832" s="241"/>
      <c r="M832" s="242"/>
      <c r="N832" s="243"/>
      <c r="O832" s="243"/>
      <c r="P832" s="243"/>
      <c r="Q832" s="243"/>
      <c r="R832" s="243"/>
      <c r="S832" s="243"/>
      <c r="T832" s="24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45" t="s">
        <v>169</v>
      </c>
      <c r="AU832" s="245" t="s">
        <v>80</v>
      </c>
      <c r="AV832" s="14" t="s">
        <v>80</v>
      </c>
      <c r="AW832" s="14" t="s">
        <v>171</v>
      </c>
      <c r="AX832" s="14" t="s">
        <v>70</v>
      </c>
      <c r="AY832" s="245" t="s">
        <v>158</v>
      </c>
    </row>
    <row r="833" s="13" customFormat="1">
      <c r="A833" s="13"/>
      <c r="B833" s="224"/>
      <c r="C833" s="225"/>
      <c r="D833" s="226" t="s">
        <v>169</v>
      </c>
      <c r="E833" s="227" t="s">
        <v>19</v>
      </c>
      <c r="F833" s="228" t="s">
        <v>2059</v>
      </c>
      <c r="G833" s="225"/>
      <c r="H833" s="227" t="s">
        <v>19</v>
      </c>
      <c r="I833" s="229"/>
      <c r="J833" s="225"/>
      <c r="K833" s="225"/>
      <c r="L833" s="230"/>
      <c r="M833" s="231"/>
      <c r="N833" s="232"/>
      <c r="O833" s="232"/>
      <c r="P833" s="232"/>
      <c r="Q833" s="232"/>
      <c r="R833" s="232"/>
      <c r="S833" s="232"/>
      <c r="T833" s="23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34" t="s">
        <v>169</v>
      </c>
      <c r="AU833" s="234" t="s">
        <v>80</v>
      </c>
      <c r="AV833" s="13" t="s">
        <v>78</v>
      </c>
      <c r="AW833" s="13" t="s">
        <v>171</v>
      </c>
      <c r="AX833" s="13" t="s">
        <v>70</v>
      </c>
      <c r="AY833" s="234" t="s">
        <v>158</v>
      </c>
    </row>
    <row r="834" s="14" customFormat="1">
      <c r="A834" s="14"/>
      <c r="B834" s="235"/>
      <c r="C834" s="236"/>
      <c r="D834" s="226" t="s">
        <v>169</v>
      </c>
      <c r="E834" s="237" t="s">
        <v>19</v>
      </c>
      <c r="F834" s="238" t="s">
        <v>378</v>
      </c>
      <c r="G834" s="236"/>
      <c r="H834" s="239">
        <v>29</v>
      </c>
      <c r="I834" s="240"/>
      <c r="J834" s="236"/>
      <c r="K834" s="236"/>
      <c r="L834" s="241"/>
      <c r="M834" s="242"/>
      <c r="N834" s="243"/>
      <c r="O834" s="243"/>
      <c r="P834" s="243"/>
      <c r="Q834" s="243"/>
      <c r="R834" s="243"/>
      <c r="S834" s="243"/>
      <c r="T834" s="24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45" t="s">
        <v>169</v>
      </c>
      <c r="AU834" s="245" t="s">
        <v>80</v>
      </c>
      <c r="AV834" s="14" t="s">
        <v>80</v>
      </c>
      <c r="AW834" s="14" t="s">
        <v>171</v>
      </c>
      <c r="AX834" s="14" t="s">
        <v>70</v>
      </c>
      <c r="AY834" s="245" t="s">
        <v>158</v>
      </c>
    </row>
    <row r="835" s="13" customFormat="1">
      <c r="A835" s="13"/>
      <c r="B835" s="224"/>
      <c r="C835" s="225"/>
      <c r="D835" s="226" t="s">
        <v>169</v>
      </c>
      <c r="E835" s="227" t="s">
        <v>19</v>
      </c>
      <c r="F835" s="228" t="s">
        <v>2060</v>
      </c>
      <c r="G835" s="225"/>
      <c r="H835" s="227" t="s">
        <v>19</v>
      </c>
      <c r="I835" s="229"/>
      <c r="J835" s="225"/>
      <c r="K835" s="225"/>
      <c r="L835" s="230"/>
      <c r="M835" s="231"/>
      <c r="N835" s="232"/>
      <c r="O835" s="232"/>
      <c r="P835" s="232"/>
      <c r="Q835" s="232"/>
      <c r="R835" s="232"/>
      <c r="S835" s="232"/>
      <c r="T835" s="23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34" t="s">
        <v>169</v>
      </c>
      <c r="AU835" s="234" t="s">
        <v>80</v>
      </c>
      <c r="AV835" s="13" t="s">
        <v>78</v>
      </c>
      <c r="AW835" s="13" t="s">
        <v>171</v>
      </c>
      <c r="AX835" s="13" t="s">
        <v>70</v>
      </c>
      <c r="AY835" s="234" t="s">
        <v>158</v>
      </c>
    </row>
    <row r="836" s="14" customFormat="1">
      <c r="A836" s="14"/>
      <c r="B836" s="235"/>
      <c r="C836" s="236"/>
      <c r="D836" s="226" t="s">
        <v>169</v>
      </c>
      <c r="E836" s="237" t="s">
        <v>19</v>
      </c>
      <c r="F836" s="238" t="s">
        <v>378</v>
      </c>
      <c r="G836" s="236"/>
      <c r="H836" s="239">
        <v>29</v>
      </c>
      <c r="I836" s="240"/>
      <c r="J836" s="236"/>
      <c r="K836" s="236"/>
      <c r="L836" s="241"/>
      <c r="M836" s="242"/>
      <c r="N836" s="243"/>
      <c r="O836" s="243"/>
      <c r="P836" s="243"/>
      <c r="Q836" s="243"/>
      <c r="R836" s="243"/>
      <c r="S836" s="243"/>
      <c r="T836" s="24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45" t="s">
        <v>169</v>
      </c>
      <c r="AU836" s="245" t="s">
        <v>80</v>
      </c>
      <c r="AV836" s="14" t="s">
        <v>80</v>
      </c>
      <c r="AW836" s="14" t="s">
        <v>171</v>
      </c>
      <c r="AX836" s="14" t="s">
        <v>70</v>
      </c>
      <c r="AY836" s="245" t="s">
        <v>158</v>
      </c>
    </row>
    <row r="837" s="15" customFormat="1">
      <c r="A837" s="15"/>
      <c r="B837" s="256"/>
      <c r="C837" s="257"/>
      <c r="D837" s="226" t="s">
        <v>169</v>
      </c>
      <c r="E837" s="258" t="s">
        <v>19</v>
      </c>
      <c r="F837" s="259" t="s">
        <v>470</v>
      </c>
      <c r="G837" s="257"/>
      <c r="H837" s="260">
        <v>482.5</v>
      </c>
      <c r="I837" s="261"/>
      <c r="J837" s="257"/>
      <c r="K837" s="257"/>
      <c r="L837" s="262"/>
      <c r="M837" s="263"/>
      <c r="N837" s="264"/>
      <c r="O837" s="264"/>
      <c r="P837" s="264"/>
      <c r="Q837" s="264"/>
      <c r="R837" s="264"/>
      <c r="S837" s="264"/>
      <c r="T837" s="26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T837" s="266" t="s">
        <v>169</v>
      </c>
      <c r="AU837" s="266" t="s">
        <v>80</v>
      </c>
      <c r="AV837" s="15" t="s">
        <v>165</v>
      </c>
      <c r="AW837" s="15" t="s">
        <v>171</v>
      </c>
      <c r="AX837" s="15" t="s">
        <v>78</v>
      </c>
      <c r="AY837" s="266" t="s">
        <v>158</v>
      </c>
    </row>
    <row r="838" s="12" customFormat="1" ht="22.8" customHeight="1">
      <c r="A838" s="12"/>
      <c r="B838" s="190"/>
      <c r="C838" s="191"/>
      <c r="D838" s="192" t="s">
        <v>69</v>
      </c>
      <c r="E838" s="204" t="s">
        <v>220</v>
      </c>
      <c r="F838" s="204" t="s">
        <v>596</v>
      </c>
      <c r="G838" s="191"/>
      <c r="H838" s="191"/>
      <c r="I838" s="194"/>
      <c r="J838" s="205">
        <f>BK838</f>
        <v>0</v>
      </c>
      <c r="K838" s="191"/>
      <c r="L838" s="196"/>
      <c r="M838" s="197"/>
      <c r="N838" s="198"/>
      <c r="O838" s="198"/>
      <c r="P838" s="199">
        <f>P839+P855</f>
        <v>0</v>
      </c>
      <c r="Q838" s="198"/>
      <c r="R838" s="199">
        <f>R839+R855</f>
        <v>2.34554376</v>
      </c>
      <c r="S838" s="198"/>
      <c r="T838" s="200">
        <f>T839+T855</f>
        <v>14.257599999999998</v>
      </c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R838" s="201" t="s">
        <v>78</v>
      </c>
      <c r="AT838" s="202" t="s">
        <v>69</v>
      </c>
      <c r="AU838" s="202" t="s">
        <v>78</v>
      </c>
      <c r="AY838" s="201" t="s">
        <v>158</v>
      </c>
      <c r="BK838" s="203">
        <f>BK839+BK855</f>
        <v>0</v>
      </c>
    </row>
    <row r="839" s="12" customFormat="1" ht="20.88" customHeight="1">
      <c r="A839" s="12"/>
      <c r="B839" s="190"/>
      <c r="C839" s="191"/>
      <c r="D839" s="192" t="s">
        <v>69</v>
      </c>
      <c r="E839" s="204" t="s">
        <v>895</v>
      </c>
      <c r="F839" s="204" t="s">
        <v>896</v>
      </c>
      <c r="G839" s="191"/>
      <c r="H839" s="191"/>
      <c r="I839" s="194"/>
      <c r="J839" s="205">
        <f>BK839</f>
        <v>0</v>
      </c>
      <c r="K839" s="191"/>
      <c r="L839" s="196"/>
      <c r="M839" s="197"/>
      <c r="N839" s="198"/>
      <c r="O839" s="198"/>
      <c r="P839" s="199">
        <f>SUM(P840:P854)</f>
        <v>0</v>
      </c>
      <c r="Q839" s="198"/>
      <c r="R839" s="199">
        <f>SUM(R840:R854)</f>
        <v>2.34554376</v>
      </c>
      <c r="S839" s="198"/>
      <c r="T839" s="200">
        <f>SUM(T840:T854)</f>
        <v>0</v>
      </c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R839" s="201" t="s">
        <v>78</v>
      </c>
      <c r="AT839" s="202" t="s">
        <v>69</v>
      </c>
      <c r="AU839" s="202" t="s">
        <v>80</v>
      </c>
      <c r="AY839" s="201" t="s">
        <v>158</v>
      </c>
      <c r="BK839" s="203">
        <f>SUM(BK840:BK854)</f>
        <v>0</v>
      </c>
    </row>
    <row r="840" s="2" customFormat="1" ht="22.2" customHeight="1">
      <c r="A840" s="40"/>
      <c r="B840" s="41"/>
      <c r="C840" s="206" t="s">
        <v>578</v>
      </c>
      <c r="D840" s="206" t="s">
        <v>160</v>
      </c>
      <c r="E840" s="207" t="s">
        <v>897</v>
      </c>
      <c r="F840" s="208" t="s">
        <v>898</v>
      </c>
      <c r="G840" s="209" t="s">
        <v>181</v>
      </c>
      <c r="H840" s="210">
        <v>8.4000000000000004</v>
      </c>
      <c r="I840" s="211"/>
      <c r="J840" s="212">
        <f>ROUND(I840*H840,2)</f>
        <v>0</v>
      </c>
      <c r="K840" s="208" t="s">
        <v>164</v>
      </c>
      <c r="L840" s="46"/>
      <c r="M840" s="213" t="s">
        <v>19</v>
      </c>
      <c r="N840" s="214" t="s">
        <v>41</v>
      </c>
      <c r="O840" s="86"/>
      <c r="P840" s="215">
        <f>O840*H840</f>
        <v>0</v>
      </c>
      <c r="Q840" s="215">
        <v>0.18292</v>
      </c>
      <c r="R840" s="215">
        <f>Q840*H840</f>
        <v>1.5365280000000001</v>
      </c>
      <c r="S840" s="215">
        <v>0</v>
      </c>
      <c r="T840" s="216">
        <f>S840*H840</f>
        <v>0</v>
      </c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R840" s="217" t="s">
        <v>165</v>
      </c>
      <c r="AT840" s="217" t="s">
        <v>160</v>
      </c>
      <c r="AU840" s="217" t="s">
        <v>178</v>
      </c>
      <c r="AY840" s="19" t="s">
        <v>158</v>
      </c>
      <c r="BE840" s="218">
        <f>IF(N840="základní",J840,0)</f>
        <v>0</v>
      </c>
      <c r="BF840" s="218">
        <f>IF(N840="snížená",J840,0)</f>
        <v>0</v>
      </c>
      <c r="BG840" s="218">
        <f>IF(N840="zákl. přenesená",J840,0)</f>
        <v>0</v>
      </c>
      <c r="BH840" s="218">
        <f>IF(N840="sníž. přenesená",J840,0)</f>
        <v>0</v>
      </c>
      <c r="BI840" s="218">
        <f>IF(N840="nulová",J840,0)</f>
        <v>0</v>
      </c>
      <c r="BJ840" s="19" t="s">
        <v>78</v>
      </c>
      <c r="BK840" s="218">
        <f>ROUND(I840*H840,2)</f>
        <v>0</v>
      </c>
      <c r="BL840" s="19" t="s">
        <v>165</v>
      </c>
      <c r="BM840" s="217" t="s">
        <v>2127</v>
      </c>
    </row>
    <row r="841" s="2" customFormat="1">
      <c r="A841" s="40"/>
      <c r="B841" s="41"/>
      <c r="C841" s="42"/>
      <c r="D841" s="219" t="s">
        <v>167</v>
      </c>
      <c r="E841" s="42"/>
      <c r="F841" s="220" t="s">
        <v>900</v>
      </c>
      <c r="G841" s="42"/>
      <c r="H841" s="42"/>
      <c r="I841" s="221"/>
      <c r="J841" s="42"/>
      <c r="K841" s="42"/>
      <c r="L841" s="46"/>
      <c r="M841" s="222"/>
      <c r="N841" s="223"/>
      <c r="O841" s="86"/>
      <c r="P841" s="86"/>
      <c r="Q841" s="86"/>
      <c r="R841" s="86"/>
      <c r="S841" s="86"/>
      <c r="T841" s="87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T841" s="19" t="s">
        <v>167</v>
      </c>
      <c r="AU841" s="19" t="s">
        <v>178</v>
      </c>
    </row>
    <row r="842" s="13" customFormat="1">
      <c r="A842" s="13"/>
      <c r="B842" s="224"/>
      <c r="C842" s="225"/>
      <c r="D842" s="226" t="s">
        <v>169</v>
      </c>
      <c r="E842" s="227" t="s">
        <v>19</v>
      </c>
      <c r="F842" s="228" t="s">
        <v>2128</v>
      </c>
      <c r="G842" s="225"/>
      <c r="H842" s="227" t="s">
        <v>19</v>
      </c>
      <c r="I842" s="229"/>
      <c r="J842" s="225"/>
      <c r="K842" s="225"/>
      <c r="L842" s="230"/>
      <c r="M842" s="231"/>
      <c r="N842" s="232"/>
      <c r="O842" s="232"/>
      <c r="P842" s="232"/>
      <c r="Q842" s="232"/>
      <c r="R842" s="232"/>
      <c r="S842" s="232"/>
      <c r="T842" s="23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34" t="s">
        <v>169</v>
      </c>
      <c r="AU842" s="234" t="s">
        <v>178</v>
      </c>
      <c r="AV842" s="13" t="s">
        <v>78</v>
      </c>
      <c r="AW842" s="13" t="s">
        <v>171</v>
      </c>
      <c r="AX842" s="13" t="s">
        <v>70</v>
      </c>
      <c r="AY842" s="234" t="s">
        <v>158</v>
      </c>
    </row>
    <row r="843" s="14" customFormat="1">
      <c r="A843" s="14"/>
      <c r="B843" s="235"/>
      <c r="C843" s="236"/>
      <c r="D843" s="226" t="s">
        <v>169</v>
      </c>
      <c r="E843" s="237" t="s">
        <v>19</v>
      </c>
      <c r="F843" s="238" t="s">
        <v>2129</v>
      </c>
      <c r="G843" s="236"/>
      <c r="H843" s="239">
        <v>2.7999999999999998</v>
      </c>
      <c r="I843" s="240"/>
      <c r="J843" s="236"/>
      <c r="K843" s="236"/>
      <c r="L843" s="241"/>
      <c r="M843" s="242"/>
      <c r="N843" s="243"/>
      <c r="O843" s="243"/>
      <c r="P843" s="243"/>
      <c r="Q843" s="243"/>
      <c r="R843" s="243"/>
      <c r="S843" s="243"/>
      <c r="T843" s="24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45" t="s">
        <v>169</v>
      </c>
      <c r="AU843" s="245" t="s">
        <v>178</v>
      </c>
      <c r="AV843" s="14" t="s">
        <v>80</v>
      </c>
      <c r="AW843" s="14" t="s">
        <v>171</v>
      </c>
      <c r="AX843" s="14" t="s">
        <v>70</v>
      </c>
      <c r="AY843" s="245" t="s">
        <v>158</v>
      </c>
    </row>
    <row r="844" s="14" customFormat="1">
      <c r="A844" s="14"/>
      <c r="B844" s="235"/>
      <c r="C844" s="236"/>
      <c r="D844" s="226" t="s">
        <v>169</v>
      </c>
      <c r="E844" s="237" t="s">
        <v>19</v>
      </c>
      <c r="F844" s="238" t="s">
        <v>2130</v>
      </c>
      <c r="G844" s="236"/>
      <c r="H844" s="239">
        <v>5.5999999999999996</v>
      </c>
      <c r="I844" s="240"/>
      <c r="J844" s="236"/>
      <c r="K844" s="236"/>
      <c r="L844" s="241"/>
      <c r="M844" s="242"/>
      <c r="N844" s="243"/>
      <c r="O844" s="243"/>
      <c r="P844" s="243"/>
      <c r="Q844" s="243"/>
      <c r="R844" s="243"/>
      <c r="S844" s="243"/>
      <c r="T844" s="24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45" t="s">
        <v>169</v>
      </c>
      <c r="AU844" s="245" t="s">
        <v>178</v>
      </c>
      <c r="AV844" s="14" t="s">
        <v>80</v>
      </c>
      <c r="AW844" s="14" t="s">
        <v>171</v>
      </c>
      <c r="AX844" s="14" t="s">
        <v>70</v>
      </c>
      <c r="AY844" s="245" t="s">
        <v>158</v>
      </c>
    </row>
    <row r="845" s="2" customFormat="1" ht="14.4" customHeight="1">
      <c r="A845" s="40"/>
      <c r="B845" s="41"/>
      <c r="C845" s="246" t="s">
        <v>582</v>
      </c>
      <c r="D845" s="246" t="s">
        <v>400</v>
      </c>
      <c r="E845" s="247" t="s">
        <v>911</v>
      </c>
      <c r="F845" s="248" t="s">
        <v>912</v>
      </c>
      <c r="G845" s="249" t="s">
        <v>181</v>
      </c>
      <c r="H845" s="250">
        <v>4.2839999999999998</v>
      </c>
      <c r="I845" s="251"/>
      <c r="J845" s="252">
        <f>ROUND(I845*H845,2)</f>
        <v>0</v>
      </c>
      <c r="K845" s="248" t="s">
        <v>164</v>
      </c>
      <c r="L845" s="253"/>
      <c r="M845" s="254" t="s">
        <v>19</v>
      </c>
      <c r="N845" s="255" t="s">
        <v>41</v>
      </c>
      <c r="O845" s="86"/>
      <c r="P845" s="215">
        <f>O845*H845</f>
        <v>0</v>
      </c>
      <c r="Q845" s="215">
        <v>0.056120000000000003</v>
      </c>
      <c r="R845" s="215">
        <f>Q845*H845</f>
        <v>0.24041808000000001</v>
      </c>
      <c r="S845" s="215">
        <v>0</v>
      </c>
      <c r="T845" s="216">
        <f>S845*H845</f>
        <v>0</v>
      </c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R845" s="217" t="s">
        <v>215</v>
      </c>
      <c r="AT845" s="217" t="s">
        <v>400</v>
      </c>
      <c r="AU845" s="217" t="s">
        <v>178</v>
      </c>
      <c r="AY845" s="19" t="s">
        <v>158</v>
      </c>
      <c r="BE845" s="218">
        <f>IF(N845="základní",J845,0)</f>
        <v>0</v>
      </c>
      <c r="BF845" s="218">
        <f>IF(N845="snížená",J845,0)</f>
        <v>0</v>
      </c>
      <c r="BG845" s="218">
        <f>IF(N845="zákl. přenesená",J845,0)</f>
        <v>0</v>
      </c>
      <c r="BH845" s="218">
        <f>IF(N845="sníž. přenesená",J845,0)</f>
        <v>0</v>
      </c>
      <c r="BI845" s="218">
        <f>IF(N845="nulová",J845,0)</f>
        <v>0</v>
      </c>
      <c r="BJ845" s="19" t="s">
        <v>78</v>
      </c>
      <c r="BK845" s="218">
        <f>ROUND(I845*H845,2)</f>
        <v>0</v>
      </c>
      <c r="BL845" s="19" t="s">
        <v>165</v>
      </c>
      <c r="BM845" s="217" t="s">
        <v>2131</v>
      </c>
    </row>
    <row r="846" s="13" customFormat="1">
      <c r="A846" s="13"/>
      <c r="B846" s="224"/>
      <c r="C846" s="225"/>
      <c r="D846" s="226" t="s">
        <v>169</v>
      </c>
      <c r="E846" s="227" t="s">
        <v>19</v>
      </c>
      <c r="F846" s="228" t="s">
        <v>914</v>
      </c>
      <c r="G846" s="225"/>
      <c r="H846" s="227" t="s">
        <v>19</v>
      </c>
      <c r="I846" s="229"/>
      <c r="J846" s="225"/>
      <c r="K846" s="225"/>
      <c r="L846" s="230"/>
      <c r="M846" s="231"/>
      <c r="N846" s="232"/>
      <c r="O846" s="232"/>
      <c r="P846" s="232"/>
      <c r="Q846" s="232"/>
      <c r="R846" s="232"/>
      <c r="S846" s="232"/>
      <c r="T846" s="23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34" t="s">
        <v>169</v>
      </c>
      <c r="AU846" s="234" t="s">
        <v>178</v>
      </c>
      <c r="AV846" s="13" t="s">
        <v>78</v>
      </c>
      <c r="AW846" s="13" t="s">
        <v>171</v>
      </c>
      <c r="AX846" s="13" t="s">
        <v>70</v>
      </c>
      <c r="AY846" s="234" t="s">
        <v>158</v>
      </c>
    </row>
    <row r="847" s="14" customFormat="1">
      <c r="A847" s="14"/>
      <c r="B847" s="235"/>
      <c r="C847" s="236"/>
      <c r="D847" s="226" t="s">
        <v>169</v>
      </c>
      <c r="E847" s="237" t="s">
        <v>19</v>
      </c>
      <c r="F847" s="238" t="s">
        <v>2129</v>
      </c>
      <c r="G847" s="236"/>
      <c r="H847" s="239">
        <v>2.7999999999999998</v>
      </c>
      <c r="I847" s="240"/>
      <c r="J847" s="236"/>
      <c r="K847" s="236"/>
      <c r="L847" s="241"/>
      <c r="M847" s="242"/>
      <c r="N847" s="243"/>
      <c r="O847" s="243"/>
      <c r="P847" s="243"/>
      <c r="Q847" s="243"/>
      <c r="R847" s="243"/>
      <c r="S847" s="243"/>
      <c r="T847" s="24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45" t="s">
        <v>169</v>
      </c>
      <c r="AU847" s="245" t="s">
        <v>178</v>
      </c>
      <c r="AV847" s="14" t="s">
        <v>80</v>
      </c>
      <c r="AW847" s="14" t="s">
        <v>171</v>
      </c>
      <c r="AX847" s="14" t="s">
        <v>70</v>
      </c>
      <c r="AY847" s="245" t="s">
        <v>158</v>
      </c>
    </row>
    <row r="848" s="14" customFormat="1">
      <c r="A848" s="14"/>
      <c r="B848" s="235"/>
      <c r="C848" s="236"/>
      <c r="D848" s="226" t="s">
        <v>169</v>
      </c>
      <c r="E848" s="237" t="s">
        <v>19</v>
      </c>
      <c r="F848" s="238" t="s">
        <v>2130</v>
      </c>
      <c r="G848" s="236"/>
      <c r="H848" s="239">
        <v>5.5999999999999996</v>
      </c>
      <c r="I848" s="240"/>
      <c r="J848" s="236"/>
      <c r="K848" s="236"/>
      <c r="L848" s="241"/>
      <c r="M848" s="242"/>
      <c r="N848" s="243"/>
      <c r="O848" s="243"/>
      <c r="P848" s="243"/>
      <c r="Q848" s="243"/>
      <c r="R848" s="243"/>
      <c r="S848" s="243"/>
      <c r="T848" s="24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45" t="s">
        <v>169</v>
      </c>
      <c r="AU848" s="245" t="s">
        <v>178</v>
      </c>
      <c r="AV848" s="14" t="s">
        <v>80</v>
      </c>
      <c r="AW848" s="14" t="s">
        <v>171</v>
      </c>
      <c r="AX848" s="14" t="s">
        <v>70</v>
      </c>
      <c r="AY848" s="245" t="s">
        <v>158</v>
      </c>
    </row>
    <row r="849" s="14" customFormat="1">
      <c r="A849" s="14"/>
      <c r="B849" s="235"/>
      <c r="C849" s="236"/>
      <c r="D849" s="226" t="s">
        <v>169</v>
      </c>
      <c r="E849" s="236"/>
      <c r="F849" s="238" t="s">
        <v>2132</v>
      </c>
      <c r="G849" s="236"/>
      <c r="H849" s="239">
        <v>4.2839999999999998</v>
      </c>
      <c r="I849" s="240"/>
      <c r="J849" s="236"/>
      <c r="K849" s="236"/>
      <c r="L849" s="241"/>
      <c r="M849" s="242"/>
      <c r="N849" s="243"/>
      <c r="O849" s="243"/>
      <c r="P849" s="243"/>
      <c r="Q849" s="243"/>
      <c r="R849" s="243"/>
      <c r="S849" s="243"/>
      <c r="T849" s="24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45" t="s">
        <v>169</v>
      </c>
      <c r="AU849" s="245" t="s">
        <v>178</v>
      </c>
      <c r="AV849" s="14" t="s">
        <v>80</v>
      </c>
      <c r="AW849" s="14" t="s">
        <v>4</v>
      </c>
      <c r="AX849" s="14" t="s">
        <v>78</v>
      </c>
      <c r="AY849" s="245" t="s">
        <v>158</v>
      </c>
    </row>
    <row r="850" s="2" customFormat="1" ht="14.4" customHeight="1">
      <c r="A850" s="40"/>
      <c r="B850" s="41"/>
      <c r="C850" s="206" t="s">
        <v>587</v>
      </c>
      <c r="D850" s="206" t="s">
        <v>160</v>
      </c>
      <c r="E850" s="207" t="s">
        <v>916</v>
      </c>
      <c r="F850" s="208" t="s">
        <v>917</v>
      </c>
      <c r="G850" s="209" t="s">
        <v>234</v>
      </c>
      <c r="H850" s="210">
        <v>0.252</v>
      </c>
      <c r="I850" s="211"/>
      <c r="J850" s="212">
        <f>ROUND(I850*H850,2)</f>
        <v>0</v>
      </c>
      <c r="K850" s="208" t="s">
        <v>164</v>
      </c>
      <c r="L850" s="46"/>
      <c r="M850" s="213" t="s">
        <v>19</v>
      </c>
      <c r="N850" s="214" t="s">
        <v>41</v>
      </c>
      <c r="O850" s="86"/>
      <c r="P850" s="215">
        <f>O850*H850</f>
        <v>0</v>
      </c>
      <c r="Q850" s="215">
        <v>2.2563399999999998</v>
      </c>
      <c r="R850" s="215">
        <f>Q850*H850</f>
        <v>0.56859767999999999</v>
      </c>
      <c r="S850" s="215">
        <v>0</v>
      </c>
      <c r="T850" s="216">
        <f>S850*H850</f>
        <v>0</v>
      </c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R850" s="217" t="s">
        <v>165</v>
      </c>
      <c r="AT850" s="217" t="s">
        <v>160</v>
      </c>
      <c r="AU850" s="217" t="s">
        <v>178</v>
      </c>
      <c r="AY850" s="19" t="s">
        <v>158</v>
      </c>
      <c r="BE850" s="218">
        <f>IF(N850="základní",J850,0)</f>
        <v>0</v>
      </c>
      <c r="BF850" s="218">
        <f>IF(N850="snížená",J850,0)</f>
        <v>0</v>
      </c>
      <c r="BG850" s="218">
        <f>IF(N850="zákl. přenesená",J850,0)</f>
        <v>0</v>
      </c>
      <c r="BH850" s="218">
        <f>IF(N850="sníž. přenesená",J850,0)</f>
        <v>0</v>
      </c>
      <c r="BI850" s="218">
        <f>IF(N850="nulová",J850,0)</f>
        <v>0</v>
      </c>
      <c r="BJ850" s="19" t="s">
        <v>78</v>
      </c>
      <c r="BK850" s="218">
        <f>ROUND(I850*H850,2)</f>
        <v>0</v>
      </c>
      <c r="BL850" s="19" t="s">
        <v>165</v>
      </c>
      <c r="BM850" s="217" t="s">
        <v>2133</v>
      </c>
    </row>
    <row r="851" s="2" customFormat="1">
      <c r="A851" s="40"/>
      <c r="B851" s="41"/>
      <c r="C851" s="42"/>
      <c r="D851" s="219" t="s">
        <v>167</v>
      </c>
      <c r="E851" s="42"/>
      <c r="F851" s="220" t="s">
        <v>919</v>
      </c>
      <c r="G851" s="42"/>
      <c r="H851" s="42"/>
      <c r="I851" s="221"/>
      <c r="J851" s="42"/>
      <c r="K851" s="42"/>
      <c r="L851" s="46"/>
      <c r="M851" s="222"/>
      <c r="N851" s="223"/>
      <c r="O851" s="86"/>
      <c r="P851" s="86"/>
      <c r="Q851" s="86"/>
      <c r="R851" s="86"/>
      <c r="S851" s="86"/>
      <c r="T851" s="87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T851" s="19" t="s">
        <v>167</v>
      </c>
      <c r="AU851" s="19" t="s">
        <v>178</v>
      </c>
    </row>
    <row r="852" s="13" customFormat="1">
      <c r="A852" s="13"/>
      <c r="B852" s="224"/>
      <c r="C852" s="225"/>
      <c r="D852" s="226" t="s">
        <v>169</v>
      </c>
      <c r="E852" s="227" t="s">
        <v>19</v>
      </c>
      <c r="F852" s="228" t="s">
        <v>920</v>
      </c>
      <c r="G852" s="225"/>
      <c r="H852" s="227" t="s">
        <v>19</v>
      </c>
      <c r="I852" s="229"/>
      <c r="J852" s="225"/>
      <c r="K852" s="225"/>
      <c r="L852" s="230"/>
      <c r="M852" s="231"/>
      <c r="N852" s="232"/>
      <c r="O852" s="232"/>
      <c r="P852" s="232"/>
      <c r="Q852" s="232"/>
      <c r="R852" s="232"/>
      <c r="S852" s="232"/>
      <c r="T852" s="23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34" t="s">
        <v>169</v>
      </c>
      <c r="AU852" s="234" t="s">
        <v>178</v>
      </c>
      <c r="AV852" s="13" t="s">
        <v>78</v>
      </c>
      <c r="AW852" s="13" t="s">
        <v>171</v>
      </c>
      <c r="AX852" s="13" t="s">
        <v>70</v>
      </c>
      <c r="AY852" s="234" t="s">
        <v>158</v>
      </c>
    </row>
    <row r="853" s="14" customFormat="1">
      <c r="A853" s="14"/>
      <c r="B853" s="235"/>
      <c r="C853" s="236"/>
      <c r="D853" s="226" t="s">
        <v>169</v>
      </c>
      <c r="E853" s="237" t="s">
        <v>19</v>
      </c>
      <c r="F853" s="238" t="s">
        <v>2134</v>
      </c>
      <c r="G853" s="236"/>
      <c r="H853" s="239">
        <v>0.084000000000000005</v>
      </c>
      <c r="I853" s="240"/>
      <c r="J853" s="236"/>
      <c r="K853" s="236"/>
      <c r="L853" s="241"/>
      <c r="M853" s="242"/>
      <c r="N853" s="243"/>
      <c r="O853" s="243"/>
      <c r="P853" s="243"/>
      <c r="Q853" s="243"/>
      <c r="R853" s="243"/>
      <c r="S853" s="243"/>
      <c r="T853" s="24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45" t="s">
        <v>169</v>
      </c>
      <c r="AU853" s="245" t="s">
        <v>178</v>
      </c>
      <c r="AV853" s="14" t="s">
        <v>80</v>
      </c>
      <c r="AW853" s="14" t="s">
        <v>171</v>
      </c>
      <c r="AX853" s="14" t="s">
        <v>70</v>
      </c>
      <c r="AY853" s="245" t="s">
        <v>158</v>
      </c>
    </row>
    <row r="854" s="14" customFormat="1">
      <c r="A854" s="14"/>
      <c r="B854" s="235"/>
      <c r="C854" s="236"/>
      <c r="D854" s="226" t="s">
        <v>169</v>
      </c>
      <c r="E854" s="237" t="s">
        <v>19</v>
      </c>
      <c r="F854" s="238" t="s">
        <v>2135</v>
      </c>
      <c r="G854" s="236"/>
      <c r="H854" s="239">
        <v>0.16800000000000001</v>
      </c>
      <c r="I854" s="240"/>
      <c r="J854" s="236"/>
      <c r="K854" s="236"/>
      <c r="L854" s="241"/>
      <c r="M854" s="242"/>
      <c r="N854" s="243"/>
      <c r="O854" s="243"/>
      <c r="P854" s="243"/>
      <c r="Q854" s="243"/>
      <c r="R854" s="243"/>
      <c r="S854" s="243"/>
      <c r="T854" s="24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45" t="s">
        <v>169</v>
      </c>
      <c r="AU854" s="245" t="s">
        <v>178</v>
      </c>
      <c r="AV854" s="14" t="s">
        <v>80</v>
      </c>
      <c r="AW854" s="14" t="s">
        <v>171</v>
      </c>
      <c r="AX854" s="14" t="s">
        <v>70</v>
      </c>
      <c r="AY854" s="245" t="s">
        <v>158</v>
      </c>
    </row>
    <row r="855" s="12" customFormat="1" ht="20.88" customHeight="1">
      <c r="A855" s="12"/>
      <c r="B855" s="190"/>
      <c r="C855" s="191"/>
      <c r="D855" s="192" t="s">
        <v>69</v>
      </c>
      <c r="E855" s="204" t="s">
        <v>930</v>
      </c>
      <c r="F855" s="204" t="s">
        <v>931</v>
      </c>
      <c r="G855" s="191"/>
      <c r="H855" s="191"/>
      <c r="I855" s="194"/>
      <c r="J855" s="205">
        <f>BK855</f>
        <v>0</v>
      </c>
      <c r="K855" s="191"/>
      <c r="L855" s="196"/>
      <c r="M855" s="197"/>
      <c r="N855" s="198"/>
      <c r="O855" s="198"/>
      <c r="P855" s="199">
        <f>SUM(P856:P876)</f>
        <v>0</v>
      </c>
      <c r="Q855" s="198"/>
      <c r="R855" s="199">
        <f>SUM(R856:R876)</f>
        <v>0</v>
      </c>
      <c r="S855" s="198"/>
      <c r="T855" s="200">
        <f>SUM(T856:T876)</f>
        <v>14.257599999999998</v>
      </c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R855" s="201" t="s">
        <v>78</v>
      </c>
      <c r="AT855" s="202" t="s">
        <v>69</v>
      </c>
      <c r="AU855" s="202" t="s">
        <v>80</v>
      </c>
      <c r="AY855" s="201" t="s">
        <v>158</v>
      </c>
      <c r="BK855" s="203">
        <f>SUM(BK856:BK876)</f>
        <v>0</v>
      </c>
    </row>
    <row r="856" s="2" customFormat="1" ht="34.8" customHeight="1">
      <c r="A856" s="40"/>
      <c r="B856" s="41"/>
      <c r="C856" s="206" t="s">
        <v>591</v>
      </c>
      <c r="D856" s="206" t="s">
        <v>160</v>
      </c>
      <c r="E856" s="207" t="s">
        <v>961</v>
      </c>
      <c r="F856" s="208" t="s">
        <v>962</v>
      </c>
      <c r="G856" s="209" t="s">
        <v>223</v>
      </c>
      <c r="H856" s="210">
        <v>56.979999999999997</v>
      </c>
      <c r="I856" s="211"/>
      <c r="J856" s="212">
        <f>ROUND(I856*H856,2)</f>
        <v>0</v>
      </c>
      <c r="K856" s="208" t="s">
        <v>164</v>
      </c>
      <c r="L856" s="46"/>
      <c r="M856" s="213" t="s">
        <v>19</v>
      </c>
      <c r="N856" s="214" t="s">
        <v>41</v>
      </c>
      <c r="O856" s="86"/>
      <c r="P856" s="215">
        <f>O856*H856</f>
        <v>0</v>
      </c>
      <c r="Q856" s="215">
        <v>0</v>
      </c>
      <c r="R856" s="215">
        <f>Q856*H856</f>
        <v>0</v>
      </c>
      <c r="S856" s="215">
        <v>0.22</v>
      </c>
      <c r="T856" s="216">
        <f>S856*H856</f>
        <v>12.535599999999999</v>
      </c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R856" s="217" t="s">
        <v>165</v>
      </c>
      <c r="AT856" s="217" t="s">
        <v>160</v>
      </c>
      <c r="AU856" s="217" t="s">
        <v>178</v>
      </c>
      <c r="AY856" s="19" t="s">
        <v>158</v>
      </c>
      <c r="BE856" s="218">
        <f>IF(N856="základní",J856,0)</f>
        <v>0</v>
      </c>
      <c r="BF856" s="218">
        <f>IF(N856="snížená",J856,0)</f>
        <v>0</v>
      </c>
      <c r="BG856" s="218">
        <f>IF(N856="zákl. přenesená",J856,0)</f>
        <v>0</v>
      </c>
      <c r="BH856" s="218">
        <f>IF(N856="sníž. přenesená",J856,0)</f>
        <v>0</v>
      </c>
      <c r="BI856" s="218">
        <f>IF(N856="nulová",J856,0)</f>
        <v>0</v>
      </c>
      <c r="BJ856" s="19" t="s">
        <v>78</v>
      </c>
      <c r="BK856" s="218">
        <f>ROUND(I856*H856,2)</f>
        <v>0</v>
      </c>
      <c r="BL856" s="19" t="s">
        <v>165</v>
      </c>
      <c r="BM856" s="217" t="s">
        <v>2136</v>
      </c>
    </row>
    <row r="857" s="2" customFormat="1">
      <c r="A857" s="40"/>
      <c r="B857" s="41"/>
      <c r="C857" s="42"/>
      <c r="D857" s="219" t="s">
        <v>167</v>
      </c>
      <c r="E857" s="42"/>
      <c r="F857" s="220" t="s">
        <v>964</v>
      </c>
      <c r="G857" s="42"/>
      <c r="H857" s="42"/>
      <c r="I857" s="221"/>
      <c r="J857" s="42"/>
      <c r="K857" s="42"/>
      <c r="L857" s="46"/>
      <c r="M857" s="222"/>
      <c r="N857" s="223"/>
      <c r="O857" s="86"/>
      <c r="P857" s="86"/>
      <c r="Q857" s="86"/>
      <c r="R857" s="86"/>
      <c r="S857" s="86"/>
      <c r="T857" s="87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T857" s="19" t="s">
        <v>167</v>
      </c>
      <c r="AU857" s="19" t="s">
        <v>178</v>
      </c>
    </row>
    <row r="858" s="13" customFormat="1">
      <c r="A858" s="13"/>
      <c r="B858" s="224"/>
      <c r="C858" s="225"/>
      <c r="D858" s="226" t="s">
        <v>169</v>
      </c>
      <c r="E858" s="227" t="s">
        <v>19</v>
      </c>
      <c r="F858" s="228" t="s">
        <v>965</v>
      </c>
      <c r="G858" s="225"/>
      <c r="H858" s="227" t="s">
        <v>19</v>
      </c>
      <c r="I858" s="229"/>
      <c r="J858" s="225"/>
      <c r="K858" s="225"/>
      <c r="L858" s="230"/>
      <c r="M858" s="231"/>
      <c r="N858" s="232"/>
      <c r="O858" s="232"/>
      <c r="P858" s="232"/>
      <c r="Q858" s="232"/>
      <c r="R858" s="232"/>
      <c r="S858" s="232"/>
      <c r="T858" s="23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34" t="s">
        <v>169</v>
      </c>
      <c r="AU858" s="234" t="s">
        <v>178</v>
      </c>
      <c r="AV858" s="13" t="s">
        <v>78</v>
      </c>
      <c r="AW858" s="13" t="s">
        <v>171</v>
      </c>
      <c r="AX858" s="13" t="s">
        <v>70</v>
      </c>
      <c r="AY858" s="234" t="s">
        <v>158</v>
      </c>
    </row>
    <row r="859" s="14" customFormat="1">
      <c r="A859" s="14"/>
      <c r="B859" s="235"/>
      <c r="C859" s="236"/>
      <c r="D859" s="226" t="s">
        <v>169</v>
      </c>
      <c r="E859" s="237" t="s">
        <v>19</v>
      </c>
      <c r="F859" s="238" t="s">
        <v>2078</v>
      </c>
      <c r="G859" s="236"/>
      <c r="H859" s="239">
        <v>34.859999999999992</v>
      </c>
      <c r="I859" s="240"/>
      <c r="J859" s="236"/>
      <c r="K859" s="236"/>
      <c r="L859" s="241"/>
      <c r="M859" s="242"/>
      <c r="N859" s="243"/>
      <c r="O859" s="243"/>
      <c r="P859" s="243"/>
      <c r="Q859" s="243"/>
      <c r="R859" s="243"/>
      <c r="S859" s="243"/>
      <c r="T859" s="24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45" t="s">
        <v>169</v>
      </c>
      <c r="AU859" s="245" t="s">
        <v>178</v>
      </c>
      <c r="AV859" s="14" t="s">
        <v>80</v>
      </c>
      <c r="AW859" s="14" t="s">
        <v>171</v>
      </c>
      <c r="AX859" s="14" t="s">
        <v>70</v>
      </c>
      <c r="AY859" s="245" t="s">
        <v>158</v>
      </c>
    </row>
    <row r="860" s="14" customFormat="1">
      <c r="A860" s="14"/>
      <c r="B860" s="235"/>
      <c r="C860" s="236"/>
      <c r="D860" s="226" t="s">
        <v>169</v>
      </c>
      <c r="E860" s="237" t="s">
        <v>19</v>
      </c>
      <c r="F860" s="238" t="s">
        <v>2079</v>
      </c>
      <c r="G860" s="236"/>
      <c r="H860" s="239">
        <v>22.120000000000001</v>
      </c>
      <c r="I860" s="240"/>
      <c r="J860" s="236"/>
      <c r="K860" s="236"/>
      <c r="L860" s="241"/>
      <c r="M860" s="242"/>
      <c r="N860" s="243"/>
      <c r="O860" s="243"/>
      <c r="P860" s="243"/>
      <c r="Q860" s="243"/>
      <c r="R860" s="243"/>
      <c r="S860" s="243"/>
      <c r="T860" s="24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45" t="s">
        <v>169</v>
      </c>
      <c r="AU860" s="245" t="s">
        <v>178</v>
      </c>
      <c r="AV860" s="14" t="s">
        <v>80</v>
      </c>
      <c r="AW860" s="14" t="s">
        <v>171</v>
      </c>
      <c r="AX860" s="14" t="s">
        <v>70</v>
      </c>
      <c r="AY860" s="245" t="s">
        <v>158</v>
      </c>
    </row>
    <row r="861" s="2" customFormat="1" ht="14.4" customHeight="1">
      <c r="A861" s="40"/>
      <c r="B861" s="41"/>
      <c r="C861" s="206" t="s">
        <v>599</v>
      </c>
      <c r="D861" s="206" t="s">
        <v>160</v>
      </c>
      <c r="E861" s="207" t="s">
        <v>943</v>
      </c>
      <c r="F861" s="208" t="s">
        <v>944</v>
      </c>
      <c r="G861" s="209" t="s">
        <v>181</v>
      </c>
      <c r="H861" s="210">
        <v>81.400000000000006</v>
      </c>
      <c r="I861" s="211"/>
      <c r="J861" s="212">
        <f>ROUND(I861*H861,2)</f>
        <v>0</v>
      </c>
      <c r="K861" s="208" t="s">
        <v>164</v>
      </c>
      <c r="L861" s="46"/>
      <c r="M861" s="213" t="s">
        <v>19</v>
      </c>
      <c r="N861" s="214" t="s">
        <v>41</v>
      </c>
      <c r="O861" s="86"/>
      <c r="P861" s="215">
        <f>O861*H861</f>
        <v>0</v>
      </c>
      <c r="Q861" s="215">
        <v>0</v>
      </c>
      <c r="R861" s="215">
        <f>Q861*H861</f>
        <v>0</v>
      </c>
      <c r="S861" s="215">
        <v>0</v>
      </c>
      <c r="T861" s="216">
        <f>S861*H861</f>
        <v>0</v>
      </c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R861" s="217" t="s">
        <v>165</v>
      </c>
      <c r="AT861" s="217" t="s">
        <v>160</v>
      </c>
      <c r="AU861" s="217" t="s">
        <v>178</v>
      </c>
      <c r="AY861" s="19" t="s">
        <v>158</v>
      </c>
      <c r="BE861" s="218">
        <f>IF(N861="základní",J861,0)</f>
        <v>0</v>
      </c>
      <c r="BF861" s="218">
        <f>IF(N861="snížená",J861,0)</f>
        <v>0</v>
      </c>
      <c r="BG861" s="218">
        <f>IF(N861="zákl. přenesená",J861,0)</f>
        <v>0</v>
      </c>
      <c r="BH861" s="218">
        <f>IF(N861="sníž. přenesená",J861,0)</f>
        <v>0</v>
      </c>
      <c r="BI861" s="218">
        <f>IF(N861="nulová",J861,0)</f>
        <v>0</v>
      </c>
      <c r="BJ861" s="19" t="s">
        <v>78</v>
      </c>
      <c r="BK861" s="218">
        <f>ROUND(I861*H861,2)</f>
        <v>0</v>
      </c>
      <c r="BL861" s="19" t="s">
        <v>165</v>
      </c>
      <c r="BM861" s="217" t="s">
        <v>2137</v>
      </c>
    </row>
    <row r="862" s="2" customFormat="1">
      <c r="A862" s="40"/>
      <c r="B862" s="41"/>
      <c r="C862" s="42"/>
      <c r="D862" s="219" t="s">
        <v>167</v>
      </c>
      <c r="E862" s="42"/>
      <c r="F862" s="220" t="s">
        <v>946</v>
      </c>
      <c r="G862" s="42"/>
      <c r="H862" s="42"/>
      <c r="I862" s="221"/>
      <c r="J862" s="42"/>
      <c r="K862" s="42"/>
      <c r="L862" s="46"/>
      <c r="M862" s="222"/>
      <c r="N862" s="223"/>
      <c r="O862" s="86"/>
      <c r="P862" s="86"/>
      <c r="Q862" s="86"/>
      <c r="R862" s="86"/>
      <c r="S862" s="86"/>
      <c r="T862" s="87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T862" s="19" t="s">
        <v>167</v>
      </c>
      <c r="AU862" s="19" t="s">
        <v>178</v>
      </c>
    </row>
    <row r="863" s="13" customFormat="1">
      <c r="A863" s="13"/>
      <c r="B863" s="224"/>
      <c r="C863" s="225"/>
      <c r="D863" s="226" t="s">
        <v>169</v>
      </c>
      <c r="E863" s="227" t="s">
        <v>19</v>
      </c>
      <c r="F863" s="228" t="s">
        <v>947</v>
      </c>
      <c r="G863" s="225"/>
      <c r="H863" s="227" t="s">
        <v>19</v>
      </c>
      <c r="I863" s="229"/>
      <c r="J863" s="225"/>
      <c r="K863" s="225"/>
      <c r="L863" s="230"/>
      <c r="M863" s="231"/>
      <c r="N863" s="232"/>
      <c r="O863" s="232"/>
      <c r="P863" s="232"/>
      <c r="Q863" s="232"/>
      <c r="R863" s="232"/>
      <c r="S863" s="232"/>
      <c r="T863" s="23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34" t="s">
        <v>169</v>
      </c>
      <c r="AU863" s="234" t="s">
        <v>178</v>
      </c>
      <c r="AV863" s="13" t="s">
        <v>78</v>
      </c>
      <c r="AW863" s="13" t="s">
        <v>171</v>
      </c>
      <c r="AX863" s="13" t="s">
        <v>70</v>
      </c>
      <c r="AY863" s="234" t="s">
        <v>158</v>
      </c>
    </row>
    <row r="864" s="14" customFormat="1">
      <c r="A864" s="14"/>
      <c r="B864" s="235"/>
      <c r="C864" s="236"/>
      <c r="D864" s="226" t="s">
        <v>169</v>
      </c>
      <c r="E864" s="237" t="s">
        <v>19</v>
      </c>
      <c r="F864" s="238" t="s">
        <v>2138</v>
      </c>
      <c r="G864" s="236"/>
      <c r="H864" s="239">
        <v>49.799999999999997</v>
      </c>
      <c r="I864" s="240"/>
      <c r="J864" s="236"/>
      <c r="K864" s="236"/>
      <c r="L864" s="241"/>
      <c r="M864" s="242"/>
      <c r="N864" s="243"/>
      <c r="O864" s="243"/>
      <c r="P864" s="243"/>
      <c r="Q864" s="243"/>
      <c r="R864" s="243"/>
      <c r="S864" s="243"/>
      <c r="T864" s="24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45" t="s">
        <v>169</v>
      </c>
      <c r="AU864" s="245" t="s">
        <v>178</v>
      </c>
      <c r="AV864" s="14" t="s">
        <v>80</v>
      </c>
      <c r="AW864" s="14" t="s">
        <v>171</v>
      </c>
      <c r="AX864" s="14" t="s">
        <v>70</v>
      </c>
      <c r="AY864" s="245" t="s">
        <v>158</v>
      </c>
    </row>
    <row r="865" s="14" customFormat="1">
      <c r="A865" s="14"/>
      <c r="B865" s="235"/>
      <c r="C865" s="236"/>
      <c r="D865" s="226" t="s">
        <v>169</v>
      </c>
      <c r="E865" s="237" t="s">
        <v>19</v>
      </c>
      <c r="F865" s="238" t="s">
        <v>2139</v>
      </c>
      <c r="G865" s="236"/>
      <c r="H865" s="239">
        <v>31.600000000000001</v>
      </c>
      <c r="I865" s="240"/>
      <c r="J865" s="236"/>
      <c r="K865" s="236"/>
      <c r="L865" s="241"/>
      <c r="M865" s="242"/>
      <c r="N865" s="243"/>
      <c r="O865" s="243"/>
      <c r="P865" s="243"/>
      <c r="Q865" s="243"/>
      <c r="R865" s="243"/>
      <c r="S865" s="243"/>
      <c r="T865" s="24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45" t="s">
        <v>169</v>
      </c>
      <c r="AU865" s="245" t="s">
        <v>178</v>
      </c>
      <c r="AV865" s="14" t="s">
        <v>80</v>
      </c>
      <c r="AW865" s="14" t="s">
        <v>171</v>
      </c>
      <c r="AX865" s="14" t="s">
        <v>70</v>
      </c>
      <c r="AY865" s="245" t="s">
        <v>158</v>
      </c>
    </row>
    <row r="866" s="2" customFormat="1" ht="22.2" customHeight="1">
      <c r="A866" s="40"/>
      <c r="B866" s="41"/>
      <c r="C866" s="206" t="s">
        <v>604</v>
      </c>
      <c r="D866" s="206" t="s">
        <v>160</v>
      </c>
      <c r="E866" s="207" t="s">
        <v>932</v>
      </c>
      <c r="F866" s="208" t="s">
        <v>933</v>
      </c>
      <c r="G866" s="209" t="s">
        <v>181</v>
      </c>
      <c r="H866" s="210">
        <v>8.4000000000000004</v>
      </c>
      <c r="I866" s="211"/>
      <c r="J866" s="212">
        <f>ROUND(I866*H866,2)</f>
        <v>0</v>
      </c>
      <c r="K866" s="208" t="s">
        <v>164</v>
      </c>
      <c r="L866" s="46"/>
      <c r="M866" s="213" t="s">
        <v>19</v>
      </c>
      <c r="N866" s="214" t="s">
        <v>41</v>
      </c>
      <c r="O866" s="86"/>
      <c r="P866" s="215">
        <f>O866*H866</f>
        <v>0</v>
      </c>
      <c r="Q866" s="215">
        <v>0</v>
      </c>
      <c r="R866" s="215">
        <f>Q866*H866</f>
        <v>0</v>
      </c>
      <c r="S866" s="215">
        <v>0.20499999999999999</v>
      </c>
      <c r="T866" s="216">
        <f>S866*H866</f>
        <v>1.722</v>
      </c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R866" s="217" t="s">
        <v>165</v>
      </c>
      <c r="AT866" s="217" t="s">
        <v>160</v>
      </c>
      <c r="AU866" s="217" t="s">
        <v>178</v>
      </c>
      <c r="AY866" s="19" t="s">
        <v>158</v>
      </c>
      <c r="BE866" s="218">
        <f>IF(N866="základní",J866,0)</f>
        <v>0</v>
      </c>
      <c r="BF866" s="218">
        <f>IF(N866="snížená",J866,0)</f>
        <v>0</v>
      </c>
      <c r="BG866" s="218">
        <f>IF(N866="zákl. přenesená",J866,0)</f>
        <v>0</v>
      </c>
      <c r="BH866" s="218">
        <f>IF(N866="sníž. přenesená",J866,0)</f>
        <v>0</v>
      </c>
      <c r="BI866" s="218">
        <f>IF(N866="nulová",J866,0)</f>
        <v>0</v>
      </c>
      <c r="BJ866" s="19" t="s">
        <v>78</v>
      </c>
      <c r="BK866" s="218">
        <f>ROUND(I866*H866,2)</f>
        <v>0</v>
      </c>
      <c r="BL866" s="19" t="s">
        <v>165</v>
      </c>
      <c r="BM866" s="217" t="s">
        <v>2140</v>
      </c>
    </row>
    <row r="867" s="2" customFormat="1">
      <c r="A867" s="40"/>
      <c r="B867" s="41"/>
      <c r="C867" s="42"/>
      <c r="D867" s="219" t="s">
        <v>167</v>
      </c>
      <c r="E867" s="42"/>
      <c r="F867" s="220" t="s">
        <v>935</v>
      </c>
      <c r="G867" s="42"/>
      <c r="H867" s="42"/>
      <c r="I867" s="221"/>
      <c r="J867" s="42"/>
      <c r="K867" s="42"/>
      <c r="L867" s="46"/>
      <c r="M867" s="222"/>
      <c r="N867" s="223"/>
      <c r="O867" s="86"/>
      <c r="P867" s="86"/>
      <c r="Q867" s="86"/>
      <c r="R867" s="86"/>
      <c r="S867" s="86"/>
      <c r="T867" s="87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T867" s="19" t="s">
        <v>167</v>
      </c>
      <c r="AU867" s="19" t="s">
        <v>178</v>
      </c>
    </row>
    <row r="868" s="13" customFormat="1">
      <c r="A868" s="13"/>
      <c r="B868" s="224"/>
      <c r="C868" s="225"/>
      <c r="D868" s="226" t="s">
        <v>169</v>
      </c>
      <c r="E868" s="227" t="s">
        <v>19</v>
      </c>
      <c r="F868" s="228" t="s">
        <v>936</v>
      </c>
      <c r="G868" s="225"/>
      <c r="H868" s="227" t="s">
        <v>19</v>
      </c>
      <c r="I868" s="229"/>
      <c r="J868" s="225"/>
      <c r="K868" s="225"/>
      <c r="L868" s="230"/>
      <c r="M868" s="231"/>
      <c r="N868" s="232"/>
      <c r="O868" s="232"/>
      <c r="P868" s="232"/>
      <c r="Q868" s="232"/>
      <c r="R868" s="232"/>
      <c r="S868" s="232"/>
      <c r="T868" s="23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34" t="s">
        <v>169</v>
      </c>
      <c r="AU868" s="234" t="s">
        <v>178</v>
      </c>
      <c r="AV868" s="13" t="s">
        <v>78</v>
      </c>
      <c r="AW868" s="13" t="s">
        <v>171</v>
      </c>
      <c r="AX868" s="13" t="s">
        <v>70</v>
      </c>
      <c r="AY868" s="234" t="s">
        <v>158</v>
      </c>
    </row>
    <row r="869" s="14" customFormat="1">
      <c r="A869" s="14"/>
      <c r="B869" s="235"/>
      <c r="C869" s="236"/>
      <c r="D869" s="226" t="s">
        <v>169</v>
      </c>
      <c r="E869" s="237" t="s">
        <v>19</v>
      </c>
      <c r="F869" s="238" t="s">
        <v>2129</v>
      </c>
      <c r="G869" s="236"/>
      <c r="H869" s="239">
        <v>2.7999999999999998</v>
      </c>
      <c r="I869" s="240"/>
      <c r="J869" s="236"/>
      <c r="K869" s="236"/>
      <c r="L869" s="241"/>
      <c r="M869" s="242"/>
      <c r="N869" s="243"/>
      <c r="O869" s="243"/>
      <c r="P869" s="243"/>
      <c r="Q869" s="243"/>
      <c r="R869" s="243"/>
      <c r="S869" s="243"/>
      <c r="T869" s="24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45" t="s">
        <v>169</v>
      </c>
      <c r="AU869" s="245" t="s">
        <v>178</v>
      </c>
      <c r="AV869" s="14" t="s">
        <v>80</v>
      </c>
      <c r="AW869" s="14" t="s">
        <v>171</v>
      </c>
      <c r="AX869" s="14" t="s">
        <v>70</v>
      </c>
      <c r="AY869" s="245" t="s">
        <v>158</v>
      </c>
    </row>
    <row r="870" s="14" customFormat="1">
      <c r="A870" s="14"/>
      <c r="B870" s="235"/>
      <c r="C870" s="236"/>
      <c r="D870" s="226" t="s">
        <v>169</v>
      </c>
      <c r="E870" s="237" t="s">
        <v>19</v>
      </c>
      <c r="F870" s="238" t="s">
        <v>2130</v>
      </c>
      <c r="G870" s="236"/>
      <c r="H870" s="239">
        <v>5.5999999999999996</v>
      </c>
      <c r="I870" s="240"/>
      <c r="J870" s="236"/>
      <c r="K870" s="236"/>
      <c r="L870" s="241"/>
      <c r="M870" s="242"/>
      <c r="N870" s="243"/>
      <c r="O870" s="243"/>
      <c r="P870" s="243"/>
      <c r="Q870" s="243"/>
      <c r="R870" s="243"/>
      <c r="S870" s="243"/>
      <c r="T870" s="24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45" t="s">
        <v>169</v>
      </c>
      <c r="AU870" s="245" t="s">
        <v>178</v>
      </c>
      <c r="AV870" s="14" t="s">
        <v>80</v>
      </c>
      <c r="AW870" s="14" t="s">
        <v>171</v>
      </c>
      <c r="AX870" s="14" t="s">
        <v>70</v>
      </c>
      <c r="AY870" s="245" t="s">
        <v>158</v>
      </c>
    </row>
    <row r="871" s="2" customFormat="1" ht="40.2" customHeight="1">
      <c r="A871" s="40"/>
      <c r="B871" s="41"/>
      <c r="C871" s="206" t="s">
        <v>616</v>
      </c>
      <c r="D871" s="206" t="s">
        <v>160</v>
      </c>
      <c r="E871" s="207" t="s">
        <v>937</v>
      </c>
      <c r="F871" s="208" t="s">
        <v>938</v>
      </c>
      <c r="G871" s="209" t="s">
        <v>181</v>
      </c>
      <c r="H871" s="210">
        <v>4.2000000000000002</v>
      </c>
      <c r="I871" s="211"/>
      <c r="J871" s="212">
        <f>ROUND(I871*H871,2)</f>
        <v>0</v>
      </c>
      <c r="K871" s="208" t="s">
        <v>164</v>
      </c>
      <c r="L871" s="46"/>
      <c r="M871" s="213" t="s">
        <v>19</v>
      </c>
      <c r="N871" s="214" t="s">
        <v>41</v>
      </c>
      <c r="O871" s="86"/>
      <c r="P871" s="215">
        <f>O871*H871</f>
        <v>0</v>
      </c>
      <c r="Q871" s="215">
        <v>0</v>
      </c>
      <c r="R871" s="215">
        <f>Q871*H871</f>
        <v>0</v>
      </c>
      <c r="S871" s="215">
        <v>0</v>
      </c>
      <c r="T871" s="216">
        <f>S871*H871</f>
        <v>0</v>
      </c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R871" s="217" t="s">
        <v>165</v>
      </c>
      <c r="AT871" s="217" t="s">
        <v>160</v>
      </c>
      <c r="AU871" s="217" t="s">
        <v>178</v>
      </c>
      <c r="AY871" s="19" t="s">
        <v>158</v>
      </c>
      <c r="BE871" s="218">
        <f>IF(N871="základní",J871,0)</f>
        <v>0</v>
      </c>
      <c r="BF871" s="218">
        <f>IF(N871="snížená",J871,0)</f>
        <v>0</v>
      </c>
      <c r="BG871" s="218">
        <f>IF(N871="zákl. přenesená",J871,0)</f>
        <v>0</v>
      </c>
      <c r="BH871" s="218">
        <f>IF(N871="sníž. přenesená",J871,0)</f>
        <v>0</v>
      </c>
      <c r="BI871" s="218">
        <f>IF(N871="nulová",J871,0)</f>
        <v>0</v>
      </c>
      <c r="BJ871" s="19" t="s">
        <v>78</v>
      </c>
      <c r="BK871" s="218">
        <f>ROUND(I871*H871,2)</f>
        <v>0</v>
      </c>
      <c r="BL871" s="19" t="s">
        <v>165</v>
      </c>
      <c r="BM871" s="217" t="s">
        <v>2141</v>
      </c>
    </row>
    <row r="872" s="2" customFormat="1">
      <c r="A872" s="40"/>
      <c r="B872" s="41"/>
      <c r="C872" s="42"/>
      <c r="D872" s="219" t="s">
        <v>167</v>
      </c>
      <c r="E872" s="42"/>
      <c r="F872" s="220" t="s">
        <v>940</v>
      </c>
      <c r="G872" s="42"/>
      <c r="H872" s="42"/>
      <c r="I872" s="221"/>
      <c r="J872" s="42"/>
      <c r="K872" s="42"/>
      <c r="L872" s="46"/>
      <c r="M872" s="222"/>
      <c r="N872" s="223"/>
      <c r="O872" s="86"/>
      <c r="P872" s="86"/>
      <c r="Q872" s="86"/>
      <c r="R872" s="86"/>
      <c r="S872" s="86"/>
      <c r="T872" s="87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T872" s="19" t="s">
        <v>167</v>
      </c>
      <c r="AU872" s="19" t="s">
        <v>178</v>
      </c>
    </row>
    <row r="873" s="13" customFormat="1">
      <c r="A873" s="13"/>
      <c r="B873" s="224"/>
      <c r="C873" s="225"/>
      <c r="D873" s="226" t="s">
        <v>169</v>
      </c>
      <c r="E873" s="227" t="s">
        <v>19</v>
      </c>
      <c r="F873" s="228" t="s">
        <v>941</v>
      </c>
      <c r="G873" s="225"/>
      <c r="H873" s="227" t="s">
        <v>19</v>
      </c>
      <c r="I873" s="229"/>
      <c r="J873" s="225"/>
      <c r="K873" s="225"/>
      <c r="L873" s="230"/>
      <c r="M873" s="231"/>
      <c r="N873" s="232"/>
      <c r="O873" s="232"/>
      <c r="P873" s="232"/>
      <c r="Q873" s="232"/>
      <c r="R873" s="232"/>
      <c r="S873" s="232"/>
      <c r="T873" s="23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34" t="s">
        <v>169</v>
      </c>
      <c r="AU873" s="234" t="s">
        <v>178</v>
      </c>
      <c r="AV873" s="13" t="s">
        <v>78</v>
      </c>
      <c r="AW873" s="13" t="s">
        <v>171</v>
      </c>
      <c r="AX873" s="13" t="s">
        <v>70</v>
      </c>
      <c r="AY873" s="234" t="s">
        <v>158</v>
      </c>
    </row>
    <row r="874" s="14" customFormat="1">
      <c r="A874" s="14"/>
      <c r="B874" s="235"/>
      <c r="C874" s="236"/>
      <c r="D874" s="226" t="s">
        <v>169</v>
      </c>
      <c r="E874" s="237" t="s">
        <v>19</v>
      </c>
      <c r="F874" s="238" t="s">
        <v>2129</v>
      </c>
      <c r="G874" s="236"/>
      <c r="H874" s="239">
        <v>2.7999999999999998</v>
      </c>
      <c r="I874" s="240"/>
      <c r="J874" s="236"/>
      <c r="K874" s="236"/>
      <c r="L874" s="241"/>
      <c r="M874" s="242"/>
      <c r="N874" s="243"/>
      <c r="O874" s="243"/>
      <c r="P874" s="243"/>
      <c r="Q874" s="243"/>
      <c r="R874" s="243"/>
      <c r="S874" s="243"/>
      <c r="T874" s="24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45" t="s">
        <v>169</v>
      </c>
      <c r="AU874" s="245" t="s">
        <v>178</v>
      </c>
      <c r="AV874" s="14" t="s">
        <v>80</v>
      </c>
      <c r="AW874" s="14" t="s">
        <v>171</v>
      </c>
      <c r="AX874" s="14" t="s">
        <v>70</v>
      </c>
      <c r="AY874" s="245" t="s">
        <v>158</v>
      </c>
    </row>
    <row r="875" s="14" customFormat="1">
      <c r="A875" s="14"/>
      <c r="B875" s="235"/>
      <c r="C875" s="236"/>
      <c r="D875" s="226" t="s">
        <v>169</v>
      </c>
      <c r="E875" s="237" t="s">
        <v>19</v>
      </c>
      <c r="F875" s="238" t="s">
        <v>2130</v>
      </c>
      <c r="G875" s="236"/>
      <c r="H875" s="239">
        <v>5.5999999999999996</v>
      </c>
      <c r="I875" s="240"/>
      <c r="J875" s="236"/>
      <c r="K875" s="236"/>
      <c r="L875" s="241"/>
      <c r="M875" s="242"/>
      <c r="N875" s="243"/>
      <c r="O875" s="243"/>
      <c r="P875" s="243"/>
      <c r="Q875" s="243"/>
      <c r="R875" s="243"/>
      <c r="S875" s="243"/>
      <c r="T875" s="24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45" t="s">
        <v>169</v>
      </c>
      <c r="AU875" s="245" t="s">
        <v>178</v>
      </c>
      <c r="AV875" s="14" t="s">
        <v>80</v>
      </c>
      <c r="AW875" s="14" t="s">
        <v>171</v>
      </c>
      <c r="AX875" s="14" t="s">
        <v>70</v>
      </c>
      <c r="AY875" s="245" t="s">
        <v>158</v>
      </c>
    </row>
    <row r="876" s="14" customFormat="1">
      <c r="A876" s="14"/>
      <c r="B876" s="235"/>
      <c r="C876" s="236"/>
      <c r="D876" s="226" t="s">
        <v>169</v>
      </c>
      <c r="E876" s="236"/>
      <c r="F876" s="238" t="s">
        <v>2142</v>
      </c>
      <c r="G876" s="236"/>
      <c r="H876" s="239">
        <v>4.2000000000000002</v>
      </c>
      <c r="I876" s="240"/>
      <c r="J876" s="236"/>
      <c r="K876" s="236"/>
      <c r="L876" s="241"/>
      <c r="M876" s="242"/>
      <c r="N876" s="243"/>
      <c r="O876" s="243"/>
      <c r="P876" s="243"/>
      <c r="Q876" s="243"/>
      <c r="R876" s="243"/>
      <c r="S876" s="243"/>
      <c r="T876" s="24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45" t="s">
        <v>169</v>
      </c>
      <c r="AU876" s="245" t="s">
        <v>178</v>
      </c>
      <c r="AV876" s="14" t="s">
        <v>80</v>
      </c>
      <c r="AW876" s="14" t="s">
        <v>4</v>
      </c>
      <c r="AX876" s="14" t="s">
        <v>78</v>
      </c>
      <c r="AY876" s="245" t="s">
        <v>158</v>
      </c>
    </row>
    <row r="877" s="12" customFormat="1" ht="22.8" customHeight="1">
      <c r="A877" s="12"/>
      <c r="B877" s="190"/>
      <c r="C877" s="191"/>
      <c r="D877" s="192" t="s">
        <v>69</v>
      </c>
      <c r="E877" s="204" t="s">
        <v>597</v>
      </c>
      <c r="F877" s="204" t="s">
        <v>598</v>
      </c>
      <c r="G877" s="191"/>
      <c r="H877" s="191"/>
      <c r="I877" s="194"/>
      <c r="J877" s="205">
        <f>BK877</f>
        <v>0</v>
      </c>
      <c r="K877" s="191"/>
      <c r="L877" s="196"/>
      <c r="M877" s="197"/>
      <c r="N877" s="198"/>
      <c r="O877" s="198"/>
      <c r="P877" s="199">
        <f>SUM(P878:P912)</f>
        <v>0</v>
      </c>
      <c r="Q877" s="198"/>
      <c r="R877" s="199">
        <f>SUM(R878:R912)</f>
        <v>0</v>
      </c>
      <c r="S877" s="198"/>
      <c r="T877" s="200">
        <f>SUM(T878:T912)</f>
        <v>0</v>
      </c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R877" s="201" t="s">
        <v>78</v>
      </c>
      <c r="AT877" s="202" t="s">
        <v>69</v>
      </c>
      <c r="AU877" s="202" t="s">
        <v>78</v>
      </c>
      <c r="AY877" s="201" t="s">
        <v>158</v>
      </c>
      <c r="BK877" s="203">
        <f>SUM(BK878:BK912)</f>
        <v>0</v>
      </c>
    </row>
    <row r="878" s="2" customFormat="1" ht="14.4" customHeight="1">
      <c r="A878" s="40"/>
      <c r="B878" s="41"/>
      <c r="C878" s="206" t="s">
        <v>1011</v>
      </c>
      <c r="D878" s="206" t="s">
        <v>160</v>
      </c>
      <c r="E878" s="207" t="s">
        <v>600</v>
      </c>
      <c r="F878" s="208" t="s">
        <v>601</v>
      </c>
      <c r="G878" s="209" t="s">
        <v>356</v>
      </c>
      <c r="H878" s="210">
        <v>351.416</v>
      </c>
      <c r="I878" s="211"/>
      <c r="J878" s="212">
        <f>ROUND(I878*H878,2)</f>
        <v>0</v>
      </c>
      <c r="K878" s="208" t="s">
        <v>164</v>
      </c>
      <c r="L878" s="46"/>
      <c r="M878" s="213" t="s">
        <v>19</v>
      </c>
      <c r="N878" s="214" t="s">
        <v>41</v>
      </c>
      <c r="O878" s="86"/>
      <c r="P878" s="215">
        <f>O878*H878</f>
        <v>0</v>
      </c>
      <c r="Q878" s="215">
        <v>0</v>
      </c>
      <c r="R878" s="215">
        <f>Q878*H878</f>
        <v>0</v>
      </c>
      <c r="S878" s="215">
        <v>0</v>
      </c>
      <c r="T878" s="216">
        <f>S878*H878</f>
        <v>0</v>
      </c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R878" s="217" t="s">
        <v>165</v>
      </c>
      <c r="AT878" s="217" t="s">
        <v>160</v>
      </c>
      <c r="AU878" s="217" t="s">
        <v>80</v>
      </c>
      <c r="AY878" s="19" t="s">
        <v>158</v>
      </c>
      <c r="BE878" s="218">
        <f>IF(N878="základní",J878,0)</f>
        <v>0</v>
      </c>
      <c r="BF878" s="218">
        <f>IF(N878="snížená",J878,0)</f>
        <v>0</v>
      </c>
      <c r="BG878" s="218">
        <f>IF(N878="zákl. přenesená",J878,0)</f>
        <v>0</v>
      </c>
      <c r="BH878" s="218">
        <f>IF(N878="sníž. přenesená",J878,0)</f>
        <v>0</v>
      </c>
      <c r="BI878" s="218">
        <f>IF(N878="nulová",J878,0)</f>
        <v>0</v>
      </c>
      <c r="BJ878" s="19" t="s">
        <v>78</v>
      </c>
      <c r="BK878" s="218">
        <f>ROUND(I878*H878,2)</f>
        <v>0</v>
      </c>
      <c r="BL878" s="19" t="s">
        <v>165</v>
      </c>
      <c r="BM878" s="217" t="s">
        <v>2143</v>
      </c>
    </row>
    <row r="879" s="2" customFormat="1">
      <c r="A879" s="40"/>
      <c r="B879" s="41"/>
      <c r="C879" s="42"/>
      <c r="D879" s="219" t="s">
        <v>167</v>
      </c>
      <c r="E879" s="42"/>
      <c r="F879" s="220" t="s">
        <v>603</v>
      </c>
      <c r="G879" s="42"/>
      <c r="H879" s="42"/>
      <c r="I879" s="221"/>
      <c r="J879" s="42"/>
      <c r="K879" s="42"/>
      <c r="L879" s="46"/>
      <c r="M879" s="222"/>
      <c r="N879" s="223"/>
      <c r="O879" s="86"/>
      <c r="P879" s="86"/>
      <c r="Q879" s="86"/>
      <c r="R879" s="86"/>
      <c r="S879" s="86"/>
      <c r="T879" s="87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T879" s="19" t="s">
        <v>167</v>
      </c>
      <c r="AU879" s="19" t="s">
        <v>80</v>
      </c>
    </row>
    <row r="880" s="2" customFormat="1" ht="22.2" customHeight="1">
      <c r="A880" s="40"/>
      <c r="B880" s="41"/>
      <c r="C880" s="206" t="s">
        <v>1016</v>
      </c>
      <c r="D880" s="206" t="s">
        <v>160</v>
      </c>
      <c r="E880" s="207" t="s">
        <v>605</v>
      </c>
      <c r="F880" s="208" t="s">
        <v>606</v>
      </c>
      <c r="G880" s="209" t="s">
        <v>356</v>
      </c>
      <c r="H880" s="210">
        <v>351.416</v>
      </c>
      <c r="I880" s="211"/>
      <c r="J880" s="212">
        <f>ROUND(I880*H880,2)</f>
        <v>0</v>
      </c>
      <c r="K880" s="208" t="s">
        <v>164</v>
      </c>
      <c r="L880" s="46"/>
      <c r="M880" s="213" t="s">
        <v>19</v>
      </c>
      <c r="N880" s="214" t="s">
        <v>41</v>
      </c>
      <c r="O880" s="86"/>
      <c r="P880" s="215">
        <f>O880*H880</f>
        <v>0</v>
      </c>
      <c r="Q880" s="215">
        <v>0</v>
      </c>
      <c r="R880" s="215">
        <f>Q880*H880</f>
        <v>0</v>
      </c>
      <c r="S880" s="215">
        <v>0</v>
      </c>
      <c r="T880" s="216">
        <f>S880*H880</f>
        <v>0</v>
      </c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R880" s="217" t="s">
        <v>165</v>
      </c>
      <c r="AT880" s="217" t="s">
        <v>160</v>
      </c>
      <c r="AU880" s="217" t="s">
        <v>80</v>
      </c>
      <c r="AY880" s="19" t="s">
        <v>158</v>
      </c>
      <c r="BE880" s="218">
        <f>IF(N880="základní",J880,0)</f>
        <v>0</v>
      </c>
      <c r="BF880" s="218">
        <f>IF(N880="snížená",J880,0)</f>
        <v>0</v>
      </c>
      <c r="BG880" s="218">
        <f>IF(N880="zákl. přenesená",J880,0)</f>
        <v>0</v>
      </c>
      <c r="BH880" s="218">
        <f>IF(N880="sníž. přenesená",J880,0)</f>
        <v>0</v>
      </c>
      <c r="BI880" s="218">
        <f>IF(N880="nulová",J880,0)</f>
        <v>0</v>
      </c>
      <c r="BJ880" s="19" t="s">
        <v>78</v>
      </c>
      <c r="BK880" s="218">
        <f>ROUND(I880*H880,2)</f>
        <v>0</v>
      </c>
      <c r="BL880" s="19" t="s">
        <v>165</v>
      </c>
      <c r="BM880" s="217" t="s">
        <v>2144</v>
      </c>
    </row>
    <row r="881" s="2" customFormat="1">
      <c r="A881" s="40"/>
      <c r="B881" s="41"/>
      <c r="C881" s="42"/>
      <c r="D881" s="219" t="s">
        <v>167</v>
      </c>
      <c r="E881" s="42"/>
      <c r="F881" s="220" t="s">
        <v>608</v>
      </c>
      <c r="G881" s="42"/>
      <c r="H881" s="42"/>
      <c r="I881" s="221"/>
      <c r="J881" s="42"/>
      <c r="K881" s="42"/>
      <c r="L881" s="46"/>
      <c r="M881" s="222"/>
      <c r="N881" s="223"/>
      <c r="O881" s="86"/>
      <c r="P881" s="86"/>
      <c r="Q881" s="86"/>
      <c r="R881" s="86"/>
      <c r="S881" s="86"/>
      <c r="T881" s="87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T881" s="19" t="s">
        <v>167</v>
      </c>
      <c r="AU881" s="19" t="s">
        <v>80</v>
      </c>
    </row>
    <row r="882" s="13" customFormat="1">
      <c r="A882" s="13"/>
      <c r="B882" s="224"/>
      <c r="C882" s="225"/>
      <c r="D882" s="226" t="s">
        <v>169</v>
      </c>
      <c r="E882" s="227" t="s">
        <v>19</v>
      </c>
      <c r="F882" s="228" t="s">
        <v>609</v>
      </c>
      <c r="G882" s="225"/>
      <c r="H882" s="227" t="s">
        <v>19</v>
      </c>
      <c r="I882" s="229"/>
      <c r="J882" s="225"/>
      <c r="K882" s="225"/>
      <c r="L882" s="230"/>
      <c r="M882" s="231"/>
      <c r="N882" s="232"/>
      <c r="O882" s="232"/>
      <c r="P882" s="232"/>
      <c r="Q882" s="232"/>
      <c r="R882" s="232"/>
      <c r="S882" s="232"/>
      <c r="T882" s="23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34" t="s">
        <v>169</v>
      </c>
      <c r="AU882" s="234" t="s">
        <v>80</v>
      </c>
      <c r="AV882" s="13" t="s">
        <v>78</v>
      </c>
      <c r="AW882" s="13" t="s">
        <v>171</v>
      </c>
      <c r="AX882" s="13" t="s">
        <v>70</v>
      </c>
      <c r="AY882" s="234" t="s">
        <v>158</v>
      </c>
    </row>
    <row r="883" s="13" customFormat="1">
      <c r="A883" s="13"/>
      <c r="B883" s="224"/>
      <c r="C883" s="225"/>
      <c r="D883" s="226" t="s">
        <v>169</v>
      </c>
      <c r="E883" s="227" t="s">
        <v>19</v>
      </c>
      <c r="F883" s="228" t="s">
        <v>333</v>
      </c>
      <c r="G883" s="225"/>
      <c r="H883" s="227" t="s">
        <v>19</v>
      </c>
      <c r="I883" s="229"/>
      <c r="J883" s="225"/>
      <c r="K883" s="225"/>
      <c r="L883" s="230"/>
      <c r="M883" s="231"/>
      <c r="N883" s="232"/>
      <c r="O883" s="232"/>
      <c r="P883" s="232"/>
      <c r="Q883" s="232"/>
      <c r="R883" s="232"/>
      <c r="S883" s="232"/>
      <c r="T883" s="23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34" t="s">
        <v>169</v>
      </c>
      <c r="AU883" s="234" t="s">
        <v>80</v>
      </c>
      <c r="AV883" s="13" t="s">
        <v>78</v>
      </c>
      <c r="AW883" s="13" t="s">
        <v>171</v>
      </c>
      <c r="AX883" s="13" t="s">
        <v>70</v>
      </c>
      <c r="AY883" s="234" t="s">
        <v>158</v>
      </c>
    </row>
    <row r="884" s="14" customFormat="1">
      <c r="A884" s="14"/>
      <c r="B884" s="235"/>
      <c r="C884" s="236"/>
      <c r="D884" s="226" t="s">
        <v>169</v>
      </c>
      <c r="E884" s="237" t="s">
        <v>19</v>
      </c>
      <c r="F884" s="238" t="s">
        <v>1917</v>
      </c>
      <c r="G884" s="236"/>
      <c r="H884" s="239">
        <v>91.507199999999997</v>
      </c>
      <c r="I884" s="240"/>
      <c r="J884" s="236"/>
      <c r="K884" s="236"/>
      <c r="L884" s="241"/>
      <c r="M884" s="242"/>
      <c r="N884" s="243"/>
      <c r="O884" s="243"/>
      <c r="P884" s="243"/>
      <c r="Q884" s="243"/>
      <c r="R884" s="243"/>
      <c r="S884" s="243"/>
      <c r="T884" s="24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45" t="s">
        <v>169</v>
      </c>
      <c r="AU884" s="245" t="s">
        <v>80</v>
      </c>
      <c r="AV884" s="14" t="s">
        <v>80</v>
      </c>
      <c r="AW884" s="14" t="s">
        <v>171</v>
      </c>
      <c r="AX884" s="14" t="s">
        <v>70</v>
      </c>
      <c r="AY884" s="245" t="s">
        <v>158</v>
      </c>
    </row>
    <row r="885" s="14" customFormat="1">
      <c r="A885" s="14"/>
      <c r="B885" s="235"/>
      <c r="C885" s="236"/>
      <c r="D885" s="226" t="s">
        <v>169</v>
      </c>
      <c r="E885" s="237" t="s">
        <v>19</v>
      </c>
      <c r="F885" s="238" t="s">
        <v>1918</v>
      </c>
      <c r="G885" s="236"/>
      <c r="H885" s="239">
        <v>62.486399999999996</v>
      </c>
      <c r="I885" s="240"/>
      <c r="J885" s="236"/>
      <c r="K885" s="236"/>
      <c r="L885" s="241"/>
      <c r="M885" s="242"/>
      <c r="N885" s="243"/>
      <c r="O885" s="243"/>
      <c r="P885" s="243"/>
      <c r="Q885" s="243"/>
      <c r="R885" s="243"/>
      <c r="S885" s="243"/>
      <c r="T885" s="24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45" t="s">
        <v>169</v>
      </c>
      <c r="AU885" s="245" t="s">
        <v>80</v>
      </c>
      <c r="AV885" s="14" t="s">
        <v>80</v>
      </c>
      <c r="AW885" s="14" t="s">
        <v>171</v>
      </c>
      <c r="AX885" s="14" t="s">
        <v>70</v>
      </c>
      <c r="AY885" s="245" t="s">
        <v>158</v>
      </c>
    </row>
    <row r="886" s="14" customFormat="1">
      <c r="A886" s="14"/>
      <c r="B886" s="235"/>
      <c r="C886" s="236"/>
      <c r="D886" s="226" t="s">
        <v>169</v>
      </c>
      <c r="E886" s="237" t="s">
        <v>19</v>
      </c>
      <c r="F886" s="238" t="s">
        <v>1919</v>
      </c>
      <c r="G886" s="236"/>
      <c r="H886" s="239">
        <v>72.743400000000008</v>
      </c>
      <c r="I886" s="240"/>
      <c r="J886" s="236"/>
      <c r="K886" s="236"/>
      <c r="L886" s="241"/>
      <c r="M886" s="242"/>
      <c r="N886" s="243"/>
      <c r="O886" s="243"/>
      <c r="P886" s="243"/>
      <c r="Q886" s="243"/>
      <c r="R886" s="243"/>
      <c r="S886" s="243"/>
      <c r="T886" s="24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45" t="s">
        <v>169</v>
      </c>
      <c r="AU886" s="245" t="s">
        <v>80</v>
      </c>
      <c r="AV886" s="14" t="s">
        <v>80</v>
      </c>
      <c r="AW886" s="14" t="s">
        <v>171</v>
      </c>
      <c r="AX886" s="14" t="s">
        <v>70</v>
      </c>
      <c r="AY886" s="245" t="s">
        <v>158</v>
      </c>
    </row>
    <row r="887" s="14" customFormat="1">
      <c r="A887" s="14"/>
      <c r="B887" s="235"/>
      <c r="C887" s="236"/>
      <c r="D887" s="226" t="s">
        <v>169</v>
      </c>
      <c r="E887" s="237" t="s">
        <v>19</v>
      </c>
      <c r="F887" s="238" t="s">
        <v>1920</v>
      </c>
      <c r="G887" s="236"/>
      <c r="H887" s="239">
        <v>152.03999999999999</v>
      </c>
      <c r="I887" s="240"/>
      <c r="J887" s="236"/>
      <c r="K887" s="236"/>
      <c r="L887" s="241"/>
      <c r="M887" s="242"/>
      <c r="N887" s="243"/>
      <c r="O887" s="243"/>
      <c r="P887" s="243"/>
      <c r="Q887" s="243"/>
      <c r="R887" s="243"/>
      <c r="S887" s="243"/>
      <c r="T887" s="24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45" t="s">
        <v>169</v>
      </c>
      <c r="AU887" s="245" t="s">
        <v>80</v>
      </c>
      <c r="AV887" s="14" t="s">
        <v>80</v>
      </c>
      <c r="AW887" s="14" t="s">
        <v>171</v>
      </c>
      <c r="AX887" s="14" t="s">
        <v>70</v>
      </c>
      <c r="AY887" s="245" t="s">
        <v>158</v>
      </c>
    </row>
    <row r="888" s="14" customFormat="1">
      <c r="A888" s="14"/>
      <c r="B888" s="235"/>
      <c r="C888" s="236"/>
      <c r="D888" s="226" t="s">
        <v>169</v>
      </c>
      <c r="E888" s="237" t="s">
        <v>19</v>
      </c>
      <c r="F888" s="238" t="s">
        <v>1921</v>
      </c>
      <c r="G888" s="236"/>
      <c r="H888" s="239">
        <v>27.224999999999998</v>
      </c>
      <c r="I888" s="240"/>
      <c r="J888" s="236"/>
      <c r="K888" s="236"/>
      <c r="L888" s="241"/>
      <c r="M888" s="242"/>
      <c r="N888" s="243"/>
      <c r="O888" s="243"/>
      <c r="P888" s="243"/>
      <c r="Q888" s="243"/>
      <c r="R888" s="243"/>
      <c r="S888" s="243"/>
      <c r="T888" s="24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45" t="s">
        <v>169</v>
      </c>
      <c r="AU888" s="245" t="s">
        <v>80</v>
      </c>
      <c r="AV888" s="14" t="s">
        <v>80</v>
      </c>
      <c r="AW888" s="14" t="s">
        <v>171</v>
      </c>
      <c r="AX888" s="14" t="s">
        <v>70</v>
      </c>
      <c r="AY888" s="245" t="s">
        <v>158</v>
      </c>
    </row>
    <row r="889" s="14" customFormat="1">
      <c r="A889" s="14"/>
      <c r="B889" s="235"/>
      <c r="C889" s="236"/>
      <c r="D889" s="226" t="s">
        <v>169</v>
      </c>
      <c r="E889" s="237" t="s">
        <v>19</v>
      </c>
      <c r="F889" s="238" t="s">
        <v>1922</v>
      </c>
      <c r="G889" s="236"/>
      <c r="H889" s="239">
        <v>51.967999999999996</v>
      </c>
      <c r="I889" s="240"/>
      <c r="J889" s="236"/>
      <c r="K889" s="236"/>
      <c r="L889" s="241"/>
      <c r="M889" s="242"/>
      <c r="N889" s="243"/>
      <c r="O889" s="243"/>
      <c r="P889" s="243"/>
      <c r="Q889" s="243"/>
      <c r="R889" s="243"/>
      <c r="S889" s="243"/>
      <c r="T889" s="24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45" t="s">
        <v>169</v>
      </c>
      <c r="AU889" s="245" t="s">
        <v>80</v>
      </c>
      <c r="AV889" s="14" t="s">
        <v>80</v>
      </c>
      <c r="AW889" s="14" t="s">
        <v>171</v>
      </c>
      <c r="AX889" s="14" t="s">
        <v>70</v>
      </c>
      <c r="AY889" s="245" t="s">
        <v>158</v>
      </c>
    </row>
    <row r="890" s="14" customFormat="1">
      <c r="A890" s="14"/>
      <c r="B890" s="235"/>
      <c r="C890" s="236"/>
      <c r="D890" s="226" t="s">
        <v>169</v>
      </c>
      <c r="E890" s="237" t="s">
        <v>19</v>
      </c>
      <c r="F890" s="238" t="s">
        <v>1923</v>
      </c>
      <c r="G890" s="236"/>
      <c r="H890" s="239">
        <v>19.399799999999999</v>
      </c>
      <c r="I890" s="240"/>
      <c r="J890" s="236"/>
      <c r="K890" s="236"/>
      <c r="L890" s="241"/>
      <c r="M890" s="242"/>
      <c r="N890" s="243"/>
      <c r="O890" s="243"/>
      <c r="P890" s="243"/>
      <c r="Q890" s="243"/>
      <c r="R890" s="243"/>
      <c r="S890" s="243"/>
      <c r="T890" s="24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45" t="s">
        <v>169</v>
      </c>
      <c r="AU890" s="245" t="s">
        <v>80</v>
      </c>
      <c r="AV890" s="14" t="s">
        <v>80</v>
      </c>
      <c r="AW890" s="14" t="s">
        <v>171</v>
      </c>
      <c r="AX890" s="14" t="s">
        <v>70</v>
      </c>
      <c r="AY890" s="245" t="s">
        <v>158</v>
      </c>
    </row>
    <row r="891" s="14" customFormat="1">
      <c r="A891" s="14"/>
      <c r="B891" s="235"/>
      <c r="C891" s="236"/>
      <c r="D891" s="226" t="s">
        <v>169</v>
      </c>
      <c r="E891" s="237" t="s">
        <v>19</v>
      </c>
      <c r="F891" s="238" t="s">
        <v>1924</v>
      </c>
      <c r="G891" s="236"/>
      <c r="H891" s="239">
        <v>105.7614</v>
      </c>
      <c r="I891" s="240"/>
      <c r="J891" s="236"/>
      <c r="K891" s="236"/>
      <c r="L891" s="241"/>
      <c r="M891" s="242"/>
      <c r="N891" s="243"/>
      <c r="O891" s="243"/>
      <c r="P891" s="243"/>
      <c r="Q891" s="243"/>
      <c r="R891" s="243"/>
      <c r="S891" s="243"/>
      <c r="T891" s="24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45" t="s">
        <v>169</v>
      </c>
      <c r="AU891" s="245" t="s">
        <v>80</v>
      </c>
      <c r="AV891" s="14" t="s">
        <v>80</v>
      </c>
      <c r="AW891" s="14" t="s">
        <v>171</v>
      </c>
      <c r="AX891" s="14" t="s">
        <v>70</v>
      </c>
      <c r="AY891" s="245" t="s">
        <v>158</v>
      </c>
    </row>
    <row r="892" s="14" customFormat="1">
      <c r="A892" s="14"/>
      <c r="B892" s="235"/>
      <c r="C892" s="236"/>
      <c r="D892" s="226" t="s">
        <v>169</v>
      </c>
      <c r="E892" s="237" t="s">
        <v>19</v>
      </c>
      <c r="F892" s="238" t="s">
        <v>1925</v>
      </c>
      <c r="G892" s="236"/>
      <c r="H892" s="239">
        <v>13.384799999999999</v>
      </c>
      <c r="I892" s="240"/>
      <c r="J892" s="236"/>
      <c r="K892" s="236"/>
      <c r="L892" s="241"/>
      <c r="M892" s="242"/>
      <c r="N892" s="243"/>
      <c r="O892" s="243"/>
      <c r="P892" s="243"/>
      <c r="Q892" s="243"/>
      <c r="R892" s="243"/>
      <c r="S892" s="243"/>
      <c r="T892" s="24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45" t="s">
        <v>169</v>
      </c>
      <c r="AU892" s="245" t="s">
        <v>80</v>
      </c>
      <c r="AV892" s="14" t="s">
        <v>80</v>
      </c>
      <c r="AW892" s="14" t="s">
        <v>171</v>
      </c>
      <c r="AX892" s="14" t="s">
        <v>70</v>
      </c>
      <c r="AY892" s="245" t="s">
        <v>158</v>
      </c>
    </row>
    <row r="893" s="14" customFormat="1">
      <c r="A893" s="14"/>
      <c r="B893" s="235"/>
      <c r="C893" s="236"/>
      <c r="D893" s="226" t="s">
        <v>169</v>
      </c>
      <c r="E893" s="237" t="s">
        <v>19</v>
      </c>
      <c r="F893" s="238" t="s">
        <v>1926</v>
      </c>
      <c r="G893" s="236"/>
      <c r="H893" s="239">
        <v>131.7328</v>
      </c>
      <c r="I893" s="240"/>
      <c r="J893" s="236"/>
      <c r="K893" s="236"/>
      <c r="L893" s="241"/>
      <c r="M893" s="242"/>
      <c r="N893" s="243"/>
      <c r="O893" s="243"/>
      <c r="P893" s="243"/>
      <c r="Q893" s="243"/>
      <c r="R893" s="243"/>
      <c r="S893" s="243"/>
      <c r="T893" s="24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45" t="s">
        <v>169</v>
      </c>
      <c r="AU893" s="245" t="s">
        <v>80</v>
      </c>
      <c r="AV893" s="14" t="s">
        <v>80</v>
      </c>
      <c r="AW893" s="14" t="s">
        <v>171</v>
      </c>
      <c r="AX893" s="14" t="s">
        <v>70</v>
      </c>
      <c r="AY893" s="245" t="s">
        <v>158</v>
      </c>
    </row>
    <row r="894" s="14" customFormat="1">
      <c r="A894" s="14"/>
      <c r="B894" s="235"/>
      <c r="C894" s="236"/>
      <c r="D894" s="226" t="s">
        <v>169</v>
      </c>
      <c r="E894" s="237" t="s">
        <v>19</v>
      </c>
      <c r="F894" s="238" t="s">
        <v>1927</v>
      </c>
      <c r="G894" s="236"/>
      <c r="H894" s="239">
        <v>39.824999999999996</v>
      </c>
      <c r="I894" s="240"/>
      <c r="J894" s="236"/>
      <c r="K894" s="236"/>
      <c r="L894" s="241"/>
      <c r="M894" s="242"/>
      <c r="N894" s="243"/>
      <c r="O894" s="243"/>
      <c r="P894" s="243"/>
      <c r="Q894" s="243"/>
      <c r="R894" s="243"/>
      <c r="S894" s="243"/>
      <c r="T894" s="24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45" t="s">
        <v>169</v>
      </c>
      <c r="AU894" s="245" t="s">
        <v>80</v>
      </c>
      <c r="AV894" s="14" t="s">
        <v>80</v>
      </c>
      <c r="AW894" s="14" t="s">
        <v>171</v>
      </c>
      <c r="AX894" s="14" t="s">
        <v>70</v>
      </c>
      <c r="AY894" s="245" t="s">
        <v>158</v>
      </c>
    </row>
    <row r="895" s="14" customFormat="1">
      <c r="A895" s="14"/>
      <c r="B895" s="235"/>
      <c r="C895" s="236"/>
      <c r="D895" s="226" t="s">
        <v>169</v>
      </c>
      <c r="E895" s="237" t="s">
        <v>19</v>
      </c>
      <c r="F895" s="238" t="s">
        <v>1928</v>
      </c>
      <c r="G895" s="236"/>
      <c r="H895" s="239">
        <v>73.385999999999996</v>
      </c>
      <c r="I895" s="240"/>
      <c r="J895" s="236"/>
      <c r="K895" s="236"/>
      <c r="L895" s="241"/>
      <c r="M895" s="242"/>
      <c r="N895" s="243"/>
      <c r="O895" s="243"/>
      <c r="P895" s="243"/>
      <c r="Q895" s="243"/>
      <c r="R895" s="243"/>
      <c r="S895" s="243"/>
      <c r="T895" s="24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45" t="s">
        <v>169</v>
      </c>
      <c r="AU895" s="245" t="s">
        <v>80</v>
      </c>
      <c r="AV895" s="14" t="s">
        <v>80</v>
      </c>
      <c r="AW895" s="14" t="s">
        <v>171</v>
      </c>
      <c r="AX895" s="14" t="s">
        <v>70</v>
      </c>
      <c r="AY895" s="245" t="s">
        <v>158</v>
      </c>
    </row>
    <row r="896" s="14" customFormat="1">
      <c r="A896" s="14"/>
      <c r="B896" s="235"/>
      <c r="C896" s="236"/>
      <c r="D896" s="226" t="s">
        <v>169</v>
      </c>
      <c r="E896" s="237" t="s">
        <v>19</v>
      </c>
      <c r="F896" s="238" t="s">
        <v>1929</v>
      </c>
      <c r="G896" s="236"/>
      <c r="H896" s="239">
        <v>37.367999999999995</v>
      </c>
      <c r="I896" s="240"/>
      <c r="J896" s="236"/>
      <c r="K896" s="236"/>
      <c r="L896" s="241"/>
      <c r="M896" s="242"/>
      <c r="N896" s="243"/>
      <c r="O896" s="243"/>
      <c r="P896" s="243"/>
      <c r="Q896" s="243"/>
      <c r="R896" s="243"/>
      <c r="S896" s="243"/>
      <c r="T896" s="24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45" t="s">
        <v>169</v>
      </c>
      <c r="AU896" s="245" t="s">
        <v>80</v>
      </c>
      <c r="AV896" s="14" t="s">
        <v>80</v>
      </c>
      <c r="AW896" s="14" t="s">
        <v>171</v>
      </c>
      <c r="AX896" s="14" t="s">
        <v>70</v>
      </c>
      <c r="AY896" s="245" t="s">
        <v>158</v>
      </c>
    </row>
    <row r="897" s="14" customFormat="1">
      <c r="A897" s="14"/>
      <c r="B897" s="235"/>
      <c r="C897" s="236"/>
      <c r="D897" s="226" t="s">
        <v>169</v>
      </c>
      <c r="E897" s="237" t="s">
        <v>19</v>
      </c>
      <c r="F897" s="238" t="s">
        <v>1930</v>
      </c>
      <c r="G897" s="236"/>
      <c r="H897" s="239">
        <v>64.637999999999991</v>
      </c>
      <c r="I897" s="240"/>
      <c r="J897" s="236"/>
      <c r="K897" s="236"/>
      <c r="L897" s="241"/>
      <c r="M897" s="242"/>
      <c r="N897" s="243"/>
      <c r="O897" s="243"/>
      <c r="P897" s="243"/>
      <c r="Q897" s="243"/>
      <c r="R897" s="243"/>
      <c r="S897" s="243"/>
      <c r="T897" s="24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45" t="s">
        <v>169</v>
      </c>
      <c r="AU897" s="245" t="s">
        <v>80</v>
      </c>
      <c r="AV897" s="14" t="s">
        <v>80</v>
      </c>
      <c r="AW897" s="14" t="s">
        <v>171</v>
      </c>
      <c r="AX897" s="14" t="s">
        <v>70</v>
      </c>
      <c r="AY897" s="245" t="s">
        <v>158</v>
      </c>
    </row>
    <row r="898" s="14" customFormat="1">
      <c r="A898" s="14"/>
      <c r="B898" s="235"/>
      <c r="C898" s="236"/>
      <c r="D898" s="226" t="s">
        <v>169</v>
      </c>
      <c r="E898" s="237" t="s">
        <v>19</v>
      </c>
      <c r="F898" s="238" t="s">
        <v>1931</v>
      </c>
      <c r="G898" s="236"/>
      <c r="H898" s="239">
        <v>60.578999999999994</v>
      </c>
      <c r="I898" s="240"/>
      <c r="J898" s="236"/>
      <c r="K898" s="236"/>
      <c r="L898" s="241"/>
      <c r="M898" s="242"/>
      <c r="N898" s="243"/>
      <c r="O898" s="243"/>
      <c r="P898" s="243"/>
      <c r="Q898" s="243"/>
      <c r="R898" s="243"/>
      <c r="S898" s="243"/>
      <c r="T898" s="24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45" t="s">
        <v>169</v>
      </c>
      <c r="AU898" s="245" t="s">
        <v>80</v>
      </c>
      <c r="AV898" s="14" t="s">
        <v>80</v>
      </c>
      <c r="AW898" s="14" t="s">
        <v>171</v>
      </c>
      <c r="AX898" s="14" t="s">
        <v>70</v>
      </c>
      <c r="AY898" s="245" t="s">
        <v>158</v>
      </c>
    </row>
    <row r="899" s="14" customFormat="1">
      <c r="A899" s="14"/>
      <c r="B899" s="235"/>
      <c r="C899" s="236"/>
      <c r="D899" s="226" t="s">
        <v>169</v>
      </c>
      <c r="E899" s="236"/>
      <c r="F899" s="238" t="s">
        <v>2145</v>
      </c>
      <c r="G899" s="236"/>
      <c r="H899" s="239">
        <v>351.416</v>
      </c>
      <c r="I899" s="240"/>
      <c r="J899" s="236"/>
      <c r="K899" s="236"/>
      <c r="L899" s="241"/>
      <c r="M899" s="242"/>
      <c r="N899" s="243"/>
      <c r="O899" s="243"/>
      <c r="P899" s="243"/>
      <c r="Q899" s="243"/>
      <c r="R899" s="243"/>
      <c r="S899" s="243"/>
      <c r="T899" s="24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45" t="s">
        <v>169</v>
      </c>
      <c r="AU899" s="245" t="s">
        <v>80</v>
      </c>
      <c r="AV899" s="14" t="s">
        <v>80</v>
      </c>
      <c r="AW899" s="14" t="s">
        <v>4</v>
      </c>
      <c r="AX899" s="14" t="s">
        <v>78</v>
      </c>
      <c r="AY899" s="245" t="s">
        <v>158</v>
      </c>
    </row>
    <row r="900" s="2" customFormat="1" ht="19.8" customHeight="1">
      <c r="A900" s="40"/>
      <c r="B900" s="41"/>
      <c r="C900" s="206" t="s">
        <v>1021</v>
      </c>
      <c r="D900" s="206" t="s">
        <v>160</v>
      </c>
      <c r="E900" s="207" t="s">
        <v>999</v>
      </c>
      <c r="F900" s="208" t="s">
        <v>1000</v>
      </c>
      <c r="G900" s="209" t="s">
        <v>356</v>
      </c>
      <c r="H900" s="210">
        <v>13.397</v>
      </c>
      <c r="I900" s="211"/>
      <c r="J900" s="212">
        <f>ROUND(I900*H900,2)</f>
        <v>0</v>
      </c>
      <c r="K900" s="208" t="s">
        <v>164</v>
      </c>
      <c r="L900" s="46"/>
      <c r="M900" s="213" t="s">
        <v>19</v>
      </c>
      <c r="N900" s="214" t="s">
        <v>41</v>
      </c>
      <c r="O900" s="86"/>
      <c r="P900" s="215">
        <f>O900*H900</f>
        <v>0</v>
      </c>
      <c r="Q900" s="215">
        <v>0</v>
      </c>
      <c r="R900" s="215">
        <f>Q900*H900</f>
        <v>0</v>
      </c>
      <c r="S900" s="215">
        <v>0</v>
      </c>
      <c r="T900" s="216">
        <f>S900*H900</f>
        <v>0</v>
      </c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R900" s="217" t="s">
        <v>165</v>
      </c>
      <c r="AT900" s="217" t="s">
        <v>160</v>
      </c>
      <c r="AU900" s="217" t="s">
        <v>80</v>
      </c>
      <c r="AY900" s="19" t="s">
        <v>158</v>
      </c>
      <c r="BE900" s="218">
        <f>IF(N900="základní",J900,0)</f>
        <v>0</v>
      </c>
      <c r="BF900" s="218">
        <f>IF(N900="snížená",J900,0)</f>
        <v>0</v>
      </c>
      <c r="BG900" s="218">
        <f>IF(N900="zákl. přenesená",J900,0)</f>
        <v>0</v>
      </c>
      <c r="BH900" s="218">
        <f>IF(N900="sníž. přenesená",J900,0)</f>
        <v>0</v>
      </c>
      <c r="BI900" s="218">
        <f>IF(N900="nulová",J900,0)</f>
        <v>0</v>
      </c>
      <c r="BJ900" s="19" t="s">
        <v>78</v>
      </c>
      <c r="BK900" s="218">
        <f>ROUND(I900*H900,2)</f>
        <v>0</v>
      </c>
      <c r="BL900" s="19" t="s">
        <v>165</v>
      </c>
      <c r="BM900" s="217" t="s">
        <v>2146</v>
      </c>
    </row>
    <row r="901" s="2" customFormat="1">
      <c r="A901" s="40"/>
      <c r="B901" s="41"/>
      <c r="C901" s="42"/>
      <c r="D901" s="219" t="s">
        <v>167</v>
      </c>
      <c r="E901" s="42"/>
      <c r="F901" s="220" t="s">
        <v>1002</v>
      </c>
      <c r="G901" s="42"/>
      <c r="H901" s="42"/>
      <c r="I901" s="221"/>
      <c r="J901" s="42"/>
      <c r="K901" s="42"/>
      <c r="L901" s="46"/>
      <c r="M901" s="222"/>
      <c r="N901" s="223"/>
      <c r="O901" s="86"/>
      <c r="P901" s="86"/>
      <c r="Q901" s="86"/>
      <c r="R901" s="86"/>
      <c r="S901" s="86"/>
      <c r="T901" s="87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T901" s="19" t="s">
        <v>167</v>
      </c>
      <c r="AU901" s="19" t="s">
        <v>80</v>
      </c>
    </row>
    <row r="902" s="14" customFormat="1">
      <c r="A902" s="14"/>
      <c r="B902" s="235"/>
      <c r="C902" s="236"/>
      <c r="D902" s="226" t="s">
        <v>169</v>
      </c>
      <c r="E902" s="237" t="s">
        <v>19</v>
      </c>
      <c r="F902" s="238" t="s">
        <v>2147</v>
      </c>
      <c r="G902" s="236"/>
      <c r="H902" s="239">
        <v>12.536</v>
      </c>
      <c r="I902" s="240"/>
      <c r="J902" s="236"/>
      <c r="K902" s="236"/>
      <c r="L902" s="241"/>
      <c r="M902" s="242"/>
      <c r="N902" s="243"/>
      <c r="O902" s="243"/>
      <c r="P902" s="243"/>
      <c r="Q902" s="243"/>
      <c r="R902" s="243"/>
      <c r="S902" s="243"/>
      <c r="T902" s="24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45" t="s">
        <v>169</v>
      </c>
      <c r="AU902" s="245" t="s">
        <v>80</v>
      </c>
      <c r="AV902" s="14" t="s">
        <v>80</v>
      </c>
      <c r="AW902" s="14" t="s">
        <v>171</v>
      </c>
      <c r="AX902" s="14" t="s">
        <v>70</v>
      </c>
      <c r="AY902" s="245" t="s">
        <v>158</v>
      </c>
    </row>
    <row r="903" s="14" customFormat="1">
      <c r="A903" s="14"/>
      <c r="B903" s="235"/>
      <c r="C903" s="236"/>
      <c r="D903" s="226" t="s">
        <v>169</v>
      </c>
      <c r="E903" s="237" t="s">
        <v>19</v>
      </c>
      <c r="F903" s="238" t="s">
        <v>2148</v>
      </c>
      <c r="G903" s="236"/>
      <c r="H903" s="239">
        <v>0.86099999999999999</v>
      </c>
      <c r="I903" s="240"/>
      <c r="J903" s="236"/>
      <c r="K903" s="236"/>
      <c r="L903" s="241"/>
      <c r="M903" s="242"/>
      <c r="N903" s="243"/>
      <c r="O903" s="243"/>
      <c r="P903" s="243"/>
      <c r="Q903" s="243"/>
      <c r="R903" s="243"/>
      <c r="S903" s="243"/>
      <c r="T903" s="24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45" t="s">
        <v>169</v>
      </c>
      <c r="AU903" s="245" t="s">
        <v>80</v>
      </c>
      <c r="AV903" s="14" t="s">
        <v>80</v>
      </c>
      <c r="AW903" s="14" t="s">
        <v>171</v>
      </c>
      <c r="AX903" s="14" t="s">
        <v>70</v>
      </c>
      <c r="AY903" s="245" t="s">
        <v>158</v>
      </c>
    </row>
    <row r="904" s="2" customFormat="1" ht="22.2" customHeight="1">
      <c r="A904" s="40"/>
      <c r="B904" s="41"/>
      <c r="C904" s="206" t="s">
        <v>1265</v>
      </c>
      <c r="D904" s="206" t="s">
        <v>160</v>
      </c>
      <c r="E904" s="207" t="s">
        <v>1006</v>
      </c>
      <c r="F904" s="208" t="s">
        <v>1007</v>
      </c>
      <c r="G904" s="209" t="s">
        <v>356</v>
      </c>
      <c r="H904" s="210">
        <v>187.55799999999999</v>
      </c>
      <c r="I904" s="211"/>
      <c r="J904" s="212">
        <f>ROUND(I904*H904,2)</f>
        <v>0</v>
      </c>
      <c r="K904" s="208" t="s">
        <v>164</v>
      </c>
      <c r="L904" s="46"/>
      <c r="M904" s="213" t="s">
        <v>19</v>
      </c>
      <c r="N904" s="214" t="s">
        <v>41</v>
      </c>
      <c r="O904" s="86"/>
      <c r="P904" s="215">
        <f>O904*H904</f>
        <v>0</v>
      </c>
      <c r="Q904" s="215">
        <v>0</v>
      </c>
      <c r="R904" s="215">
        <f>Q904*H904</f>
        <v>0</v>
      </c>
      <c r="S904" s="215">
        <v>0</v>
      </c>
      <c r="T904" s="216">
        <f>S904*H904</f>
        <v>0</v>
      </c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R904" s="217" t="s">
        <v>165</v>
      </c>
      <c r="AT904" s="217" t="s">
        <v>160</v>
      </c>
      <c r="AU904" s="217" t="s">
        <v>80</v>
      </c>
      <c r="AY904" s="19" t="s">
        <v>158</v>
      </c>
      <c r="BE904" s="218">
        <f>IF(N904="základní",J904,0)</f>
        <v>0</v>
      </c>
      <c r="BF904" s="218">
        <f>IF(N904="snížená",J904,0)</f>
        <v>0</v>
      </c>
      <c r="BG904" s="218">
        <f>IF(N904="zákl. přenesená",J904,0)</f>
        <v>0</v>
      </c>
      <c r="BH904" s="218">
        <f>IF(N904="sníž. přenesená",J904,0)</f>
        <v>0</v>
      </c>
      <c r="BI904" s="218">
        <f>IF(N904="nulová",J904,0)</f>
        <v>0</v>
      </c>
      <c r="BJ904" s="19" t="s">
        <v>78</v>
      </c>
      <c r="BK904" s="218">
        <f>ROUND(I904*H904,2)</f>
        <v>0</v>
      </c>
      <c r="BL904" s="19" t="s">
        <v>165</v>
      </c>
      <c r="BM904" s="217" t="s">
        <v>2149</v>
      </c>
    </row>
    <row r="905" s="2" customFormat="1">
      <c r="A905" s="40"/>
      <c r="B905" s="41"/>
      <c r="C905" s="42"/>
      <c r="D905" s="219" t="s">
        <v>167</v>
      </c>
      <c r="E905" s="42"/>
      <c r="F905" s="220" t="s">
        <v>1009</v>
      </c>
      <c r="G905" s="42"/>
      <c r="H905" s="42"/>
      <c r="I905" s="221"/>
      <c r="J905" s="42"/>
      <c r="K905" s="42"/>
      <c r="L905" s="46"/>
      <c r="M905" s="222"/>
      <c r="N905" s="223"/>
      <c r="O905" s="86"/>
      <c r="P905" s="86"/>
      <c r="Q905" s="86"/>
      <c r="R905" s="86"/>
      <c r="S905" s="86"/>
      <c r="T905" s="87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T905" s="19" t="s">
        <v>167</v>
      </c>
      <c r="AU905" s="19" t="s">
        <v>80</v>
      </c>
    </row>
    <row r="906" s="14" customFormat="1">
      <c r="A906" s="14"/>
      <c r="B906" s="235"/>
      <c r="C906" s="236"/>
      <c r="D906" s="226" t="s">
        <v>169</v>
      </c>
      <c r="E906" s="236"/>
      <c r="F906" s="238" t="s">
        <v>2150</v>
      </c>
      <c r="G906" s="236"/>
      <c r="H906" s="239">
        <v>187.55799999999999</v>
      </c>
      <c r="I906" s="240"/>
      <c r="J906" s="236"/>
      <c r="K906" s="236"/>
      <c r="L906" s="241"/>
      <c r="M906" s="242"/>
      <c r="N906" s="243"/>
      <c r="O906" s="243"/>
      <c r="P906" s="243"/>
      <c r="Q906" s="243"/>
      <c r="R906" s="243"/>
      <c r="S906" s="243"/>
      <c r="T906" s="24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45" t="s">
        <v>169</v>
      </c>
      <c r="AU906" s="245" t="s">
        <v>80</v>
      </c>
      <c r="AV906" s="14" t="s">
        <v>80</v>
      </c>
      <c r="AW906" s="14" t="s">
        <v>4</v>
      </c>
      <c r="AX906" s="14" t="s">
        <v>78</v>
      </c>
      <c r="AY906" s="245" t="s">
        <v>158</v>
      </c>
    </row>
    <row r="907" s="2" customFormat="1" ht="22.2" customHeight="1">
      <c r="A907" s="40"/>
      <c r="B907" s="41"/>
      <c r="C907" s="206" t="s">
        <v>1267</v>
      </c>
      <c r="D907" s="206" t="s">
        <v>160</v>
      </c>
      <c r="E907" s="207" t="s">
        <v>1012</v>
      </c>
      <c r="F907" s="208" t="s">
        <v>1013</v>
      </c>
      <c r="G907" s="209" t="s">
        <v>356</v>
      </c>
      <c r="H907" s="210">
        <v>0.86099999999999999</v>
      </c>
      <c r="I907" s="211"/>
      <c r="J907" s="212">
        <f>ROUND(I907*H907,2)</f>
        <v>0</v>
      </c>
      <c r="K907" s="208" t="s">
        <v>164</v>
      </c>
      <c r="L907" s="46"/>
      <c r="M907" s="213" t="s">
        <v>19</v>
      </c>
      <c r="N907" s="214" t="s">
        <v>41</v>
      </c>
      <c r="O907" s="86"/>
      <c r="P907" s="215">
        <f>O907*H907</f>
        <v>0</v>
      </c>
      <c r="Q907" s="215">
        <v>0</v>
      </c>
      <c r="R907" s="215">
        <f>Q907*H907</f>
        <v>0</v>
      </c>
      <c r="S907" s="215">
        <v>0</v>
      </c>
      <c r="T907" s="216">
        <f>S907*H907</f>
        <v>0</v>
      </c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R907" s="217" t="s">
        <v>165</v>
      </c>
      <c r="AT907" s="217" t="s">
        <v>160</v>
      </c>
      <c r="AU907" s="217" t="s">
        <v>80</v>
      </c>
      <c r="AY907" s="19" t="s">
        <v>158</v>
      </c>
      <c r="BE907" s="218">
        <f>IF(N907="základní",J907,0)</f>
        <v>0</v>
      </c>
      <c r="BF907" s="218">
        <f>IF(N907="snížená",J907,0)</f>
        <v>0</v>
      </c>
      <c r="BG907" s="218">
        <f>IF(N907="zákl. přenesená",J907,0)</f>
        <v>0</v>
      </c>
      <c r="BH907" s="218">
        <f>IF(N907="sníž. přenesená",J907,0)</f>
        <v>0</v>
      </c>
      <c r="BI907" s="218">
        <f>IF(N907="nulová",J907,0)</f>
        <v>0</v>
      </c>
      <c r="BJ907" s="19" t="s">
        <v>78</v>
      </c>
      <c r="BK907" s="218">
        <f>ROUND(I907*H907,2)</f>
        <v>0</v>
      </c>
      <c r="BL907" s="19" t="s">
        <v>165</v>
      </c>
      <c r="BM907" s="217" t="s">
        <v>2151</v>
      </c>
    </row>
    <row r="908" s="2" customFormat="1">
      <c r="A908" s="40"/>
      <c r="B908" s="41"/>
      <c r="C908" s="42"/>
      <c r="D908" s="219" t="s">
        <v>167</v>
      </c>
      <c r="E908" s="42"/>
      <c r="F908" s="220" t="s">
        <v>1015</v>
      </c>
      <c r="G908" s="42"/>
      <c r="H908" s="42"/>
      <c r="I908" s="221"/>
      <c r="J908" s="42"/>
      <c r="K908" s="42"/>
      <c r="L908" s="46"/>
      <c r="M908" s="222"/>
      <c r="N908" s="223"/>
      <c r="O908" s="86"/>
      <c r="P908" s="86"/>
      <c r="Q908" s="86"/>
      <c r="R908" s="86"/>
      <c r="S908" s="86"/>
      <c r="T908" s="87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T908" s="19" t="s">
        <v>167</v>
      </c>
      <c r="AU908" s="19" t="s">
        <v>80</v>
      </c>
    </row>
    <row r="909" s="14" customFormat="1">
      <c r="A909" s="14"/>
      <c r="B909" s="235"/>
      <c r="C909" s="236"/>
      <c r="D909" s="226" t="s">
        <v>169</v>
      </c>
      <c r="E909" s="237" t="s">
        <v>19</v>
      </c>
      <c r="F909" s="238" t="s">
        <v>2148</v>
      </c>
      <c r="G909" s="236"/>
      <c r="H909" s="239">
        <v>0.86099999999999999</v>
      </c>
      <c r="I909" s="240"/>
      <c r="J909" s="236"/>
      <c r="K909" s="236"/>
      <c r="L909" s="241"/>
      <c r="M909" s="242"/>
      <c r="N909" s="243"/>
      <c r="O909" s="243"/>
      <c r="P909" s="243"/>
      <c r="Q909" s="243"/>
      <c r="R909" s="243"/>
      <c r="S909" s="243"/>
      <c r="T909" s="24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45" t="s">
        <v>169</v>
      </c>
      <c r="AU909" s="245" t="s">
        <v>80</v>
      </c>
      <c r="AV909" s="14" t="s">
        <v>80</v>
      </c>
      <c r="AW909" s="14" t="s">
        <v>171</v>
      </c>
      <c r="AX909" s="14" t="s">
        <v>70</v>
      </c>
      <c r="AY909" s="245" t="s">
        <v>158</v>
      </c>
    </row>
    <row r="910" s="2" customFormat="1" ht="22.2" customHeight="1">
      <c r="A910" s="40"/>
      <c r="B910" s="41"/>
      <c r="C910" s="206" t="s">
        <v>1270</v>
      </c>
      <c r="D910" s="206" t="s">
        <v>160</v>
      </c>
      <c r="E910" s="207" t="s">
        <v>1017</v>
      </c>
      <c r="F910" s="208" t="s">
        <v>1018</v>
      </c>
      <c r="G910" s="209" t="s">
        <v>356</v>
      </c>
      <c r="H910" s="210">
        <v>12.536</v>
      </c>
      <c r="I910" s="211"/>
      <c r="J910" s="212">
        <f>ROUND(I910*H910,2)</f>
        <v>0</v>
      </c>
      <c r="K910" s="208" t="s">
        <v>164</v>
      </c>
      <c r="L910" s="46"/>
      <c r="M910" s="213" t="s">
        <v>19</v>
      </c>
      <c r="N910" s="214" t="s">
        <v>41</v>
      </c>
      <c r="O910" s="86"/>
      <c r="P910" s="215">
        <f>O910*H910</f>
        <v>0</v>
      </c>
      <c r="Q910" s="215">
        <v>0</v>
      </c>
      <c r="R910" s="215">
        <f>Q910*H910</f>
        <v>0</v>
      </c>
      <c r="S910" s="215">
        <v>0</v>
      </c>
      <c r="T910" s="216">
        <f>S910*H910</f>
        <v>0</v>
      </c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R910" s="217" t="s">
        <v>165</v>
      </c>
      <c r="AT910" s="217" t="s">
        <v>160</v>
      </c>
      <c r="AU910" s="217" t="s">
        <v>80</v>
      </c>
      <c r="AY910" s="19" t="s">
        <v>158</v>
      </c>
      <c r="BE910" s="218">
        <f>IF(N910="základní",J910,0)</f>
        <v>0</v>
      </c>
      <c r="BF910" s="218">
        <f>IF(N910="snížená",J910,0)</f>
        <v>0</v>
      </c>
      <c r="BG910" s="218">
        <f>IF(N910="zákl. přenesená",J910,0)</f>
        <v>0</v>
      </c>
      <c r="BH910" s="218">
        <f>IF(N910="sníž. přenesená",J910,0)</f>
        <v>0</v>
      </c>
      <c r="BI910" s="218">
        <f>IF(N910="nulová",J910,0)</f>
        <v>0</v>
      </c>
      <c r="BJ910" s="19" t="s">
        <v>78</v>
      </c>
      <c r="BK910" s="218">
        <f>ROUND(I910*H910,2)</f>
        <v>0</v>
      </c>
      <c r="BL910" s="19" t="s">
        <v>165</v>
      </c>
      <c r="BM910" s="217" t="s">
        <v>2152</v>
      </c>
    </row>
    <row r="911" s="2" customFormat="1">
      <c r="A911" s="40"/>
      <c r="B911" s="41"/>
      <c r="C911" s="42"/>
      <c r="D911" s="219" t="s">
        <v>167</v>
      </c>
      <c r="E911" s="42"/>
      <c r="F911" s="220" t="s">
        <v>1020</v>
      </c>
      <c r="G911" s="42"/>
      <c r="H911" s="42"/>
      <c r="I911" s="221"/>
      <c r="J911" s="42"/>
      <c r="K911" s="42"/>
      <c r="L911" s="46"/>
      <c r="M911" s="222"/>
      <c r="N911" s="223"/>
      <c r="O911" s="86"/>
      <c r="P911" s="86"/>
      <c r="Q911" s="86"/>
      <c r="R911" s="86"/>
      <c r="S911" s="86"/>
      <c r="T911" s="87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T911" s="19" t="s">
        <v>167</v>
      </c>
      <c r="AU911" s="19" t="s">
        <v>80</v>
      </c>
    </row>
    <row r="912" s="14" customFormat="1">
      <c r="A912" s="14"/>
      <c r="B912" s="235"/>
      <c r="C912" s="236"/>
      <c r="D912" s="226" t="s">
        <v>169</v>
      </c>
      <c r="E912" s="237" t="s">
        <v>19</v>
      </c>
      <c r="F912" s="238" t="s">
        <v>2153</v>
      </c>
      <c r="G912" s="236"/>
      <c r="H912" s="239">
        <v>12.536</v>
      </c>
      <c r="I912" s="240"/>
      <c r="J912" s="236"/>
      <c r="K912" s="236"/>
      <c r="L912" s="241"/>
      <c r="M912" s="242"/>
      <c r="N912" s="243"/>
      <c r="O912" s="243"/>
      <c r="P912" s="243"/>
      <c r="Q912" s="243"/>
      <c r="R912" s="243"/>
      <c r="S912" s="243"/>
      <c r="T912" s="24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45" t="s">
        <v>169</v>
      </c>
      <c r="AU912" s="245" t="s">
        <v>80</v>
      </c>
      <c r="AV912" s="14" t="s">
        <v>80</v>
      </c>
      <c r="AW912" s="14" t="s">
        <v>171</v>
      </c>
      <c r="AX912" s="14" t="s">
        <v>70</v>
      </c>
      <c r="AY912" s="245" t="s">
        <v>158</v>
      </c>
    </row>
    <row r="913" s="12" customFormat="1" ht="22.8" customHeight="1">
      <c r="A913" s="12"/>
      <c r="B913" s="190"/>
      <c r="C913" s="191"/>
      <c r="D913" s="192" t="s">
        <v>69</v>
      </c>
      <c r="E913" s="204" t="s">
        <v>614</v>
      </c>
      <c r="F913" s="204" t="s">
        <v>615</v>
      </c>
      <c r="G913" s="191"/>
      <c r="H913" s="191"/>
      <c r="I913" s="194"/>
      <c r="J913" s="205">
        <f>BK913</f>
        <v>0</v>
      </c>
      <c r="K913" s="191"/>
      <c r="L913" s="196"/>
      <c r="M913" s="197"/>
      <c r="N913" s="198"/>
      <c r="O913" s="198"/>
      <c r="P913" s="199">
        <f>SUM(P914:P915)</f>
        <v>0</v>
      </c>
      <c r="Q913" s="198"/>
      <c r="R913" s="199">
        <f>SUM(R914:R915)</f>
        <v>0</v>
      </c>
      <c r="S913" s="198"/>
      <c r="T913" s="200">
        <f>SUM(T914:T915)</f>
        <v>0</v>
      </c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R913" s="201" t="s">
        <v>78</v>
      </c>
      <c r="AT913" s="202" t="s">
        <v>69</v>
      </c>
      <c r="AU913" s="202" t="s">
        <v>78</v>
      </c>
      <c r="AY913" s="201" t="s">
        <v>158</v>
      </c>
      <c r="BK913" s="203">
        <f>SUM(BK914:BK915)</f>
        <v>0</v>
      </c>
    </row>
    <row r="914" s="2" customFormat="1" ht="14.4" customHeight="1">
      <c r="A914" s="40"/>
      <c r="B914" s="41"/>
      <c r="C914" s="206" t="s">
        <v>1272</v>
      </c>
      <c r="D914" s="206" t="s">
        <v>160</v>
      </c>
      <c r="E914" s="207" t="s">
        <v>617</v>
      </c>
      <c r="F914" s="208" t="s">
        <v>618</v>
      </c>
      <c r="G914" s="209" t="s">
        <v>356</v>
      </c>
      <c r="H914" s="210">
        <v>31.885999999999999</v>
      </c>
      <c r="I914" s="211"/>
      <c r="J914" s="212">
        <f>ROUND(I914*H914,2)</f>
        <v>0</v>
      </c>
      <c r="K914" s="208" t="s">
        <v>164</v>
      </c>
      <c r="L914" s="46"/>
      <c r="M914" s="213" t="s">
        <v>19</v>
      </c>
      <c r="N914" s="214" t="s">
        <v>41</v>
      </c>
      <c r="O914" s="86"/>
      <c r="P914" s="215">
        <f>O914*H914</f>
        <v>0</v>
      </c>
      <c r="Q914" s="215">
        <v>0</v>
      </c>
      <c r="R914" s="215">
        <f>Q914*H914</f>
        <v>0</v>
      </c>
      <c r="S914" s="215">
        <v>0</v>
      </c>
      <c r="T914" s="216">
        <f>S914*H914</f>
        <v>0</v>
      </c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R914" s="217" t="s">
        <v>165</v>
      </c>
      <c r="AT914" s="217" t="s">
        <v>160</v>
      </c>
      <c r="AU914" s="217" t="s">
        <v>80</v>
      </c>
      <c r="AY914" s="19" t="s">
        <v>158</v>
      </c>
      <c r="BE914" s="218">
        <f>IF(N914="základní",J914,0)</f>
        <v>0</v>
      </c>
      <c r="BF914" s="218">
        <f>IF(N914="snížená",J914,0)</f>
        <v>0</v>
      </c>
      <c r="BG914" s="218">
        <f>IF(N914="zákl. přenesená",J914,0)</f>
        <v>0</v>
      </c>
      <c r="BH914" s="218">
        <f>IF(N914="sníž. přenesená",J914,0)</f>
        <v>0</v>
      </c>
      <c r="BI914" s="218">
        <f>IF(N914="nulová",J914,0)</f>
        <v>0</v>
      </c>
      <c r="BJ914" s="19" t="s">
        <v>78</v>
      </c>
      <c r="BK914" s="218">
        <f>ROUND(I914*H914,2)</f>
        <v>0</v>
      </c>
      <c r="BL914" s="19" t="s">
        <v>165</v>
      </c>
      <c r="BM914" s="217" t="s">
        <v>2154</v>
      </c>
    </row>
    <row r="915" s="2" customFormat="1">
      <c r="A915" s="40"/>
      <c r="B915" s="41"/>
      <c r="C915" s="42"/>
      <c r="D915" s="219" t="s">
        <v>167</v>
      </c>
      <c r="E915" s="42"/>
      <c r="F915" s="220" t="s">
        <v>620</v>
      </c>
      <c r="G915" s="42"/>
      <c r="H915" s="42"/>
      <c r="I915" s="221"/>
      <c r="J915" s="42"/>
      <c r="K915" s="42"/>
      <c r="L915" s="46"/>
      <c r="M915" s="267"/>
      <c r="N915" s="268"/>
      <c r="O915" s="269"/>
      <c r="P915" s="269"/>
      <c r="Q915" s="269"/>
      <c r="R915" s="269"/>
      <c r="S915" s="269"/>
      <c r="T915" s="27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T915" s="19" t="s">
        <v>167</v>
      </c>
      <c r="AU915" s="19" t="s">
        <v>80</v>
      </c>
    </row>
    <row r="916" s="2" customFormat="1" ht="6.96" customHeight="1">
      <c r="A916" s="40"/>
      <c r="B916" s="61"/>
      <c r="C916" s="62"/>
      <c r="D916" s="62"/>
      <c r="E916" s="62"/>
      <c r="F916" s="62"/>
      <c r="G916" s="62"/>
      <c r="H916" s="62"/>
      <c r="I916" s="62"/>
      <c r="J916" s="62"/>
      <c r="K916" s="62"/>
      <c r="L916" s="46"/>
      <c r="M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</row>
  </sheetData>
  <sheetProtection sheet="1" autoFilter="0" formatColumns="0" formatRows="0" objects="1" scenarios="1" spinCount="100000" saltValue="BxCKXsSxjSReCm9MxDjarSfIOlSvEpRhgPofznvicFaQKSKQWIK8i25wVL35uugYT4ayfSegy2EdQv9qgGrS5Q==" hashValue="LVzLP99oKngLBb/Q11R2VZNHP3M0LgPvEb8GvrFL9tCcHhXPGa61YJ83F2m4yfmN9EU0OdxlyEDxp+D7g1peyA==" algorithmName="SHA-512" password="CC35"/>
  <autoFilter ref="C90:K915"/>
  <mergeCells count="9">
    <mergeCell ref="E7:H7"/>
    <mergeCell ref="E9:H9"/>
    <mergeCell ref="E18:H18"/>
    <mergeCell ref="E27:H27"/>
    <mergeCell ref="E48:H48"/>
    <mergeCell ref="E50:H50"/>
    <mergeCell ref="E81:H81"/>
    <mergeCell ref="E83:H83"/>
    <mergeCell ref="L2:V2"/>
  </mergeCells>
  <hyperlinks>
    <hyperlink ref="F95" r:id="rId1" display="https://podminky.urs.cz/item/CS_URS_2025_01/119003131"/>
    <hyperlink ref="F113" r:id="rId2" display="https://podminky.urs.cz/item/CS_URS_2025_01/119003132"/>
    <hyperlink ref="F115" r:id="rId3" display="https://podminky.urs.cz/item/CS_URS_2025_01/119003141"/>
    <hyperlink ref="F120" r:id="rId4" display="https://podminky.urs.cz/item/CS_URS_2025_01/119003142"/>
    <hyperlink ref="F122" r:id="rId5" display="https://podminky.urs.cz/item/CS_URS_2025_01/119004111"/>
    <hyperlink ref="F125" r:id="rId6" display="https://podminky.urs.cz/item/CS_URS_2025_01/119004112"/>
    <hyperlink ref="F127" r:id="rId7" display="https://podminky.urs.cz/item/CS_URS_2025_01/121151103"/>
    <hyperlink ref="F154" r:id="rId8" display="https://podminky.urs.cz/item/CS_URS_2025_01/131151100"/>
    <hyperlink ref="F160" r:id="rId9" display="https://podminky.urs.cz/item/CS_URS_2025_01/131151102"/>
    <hyperlink ref="F170" r:id="rId10" display="https://podminky.urs.cz/item/CS_URS_2025_01/131251100"/>
    <hyperlink ref="F176" r:id="rId11" display="https://podminky.urs.cz/item/CS_URS_2025_01/131251102"/>
    <hyperlink ref="F186" r:id="rId12" display="https://podminky.urs.cz/item/CS_URS_2025_01/131351100"/>
    <hyperlink ref="F192" r:id="rId13" display="https://podminky.urs.cz/item/CS_URS_2025_01/131351102"/>
    <hyperlink ref="F202" r:id="rId14" display="https://podminky.urs.cz/item/CS_URS_2025_01/131451100"/>
    <hyperlink ref="F208" r:id="rId15" display="https://podminky.urs.cz/item/CS_URS_2025_01/131451102"/>
    <hyperlink ref="F218" r:id="rId16" display="https://podminky.urs.cz/item/CS_URS_2025_01/132154206"/>
    <hyperlink ref="F237" r:id="rId17" display="https://podminky.urs.cz/item/CS_URS_2025_01/132254206"/>
    <hyperlink ref="F256" r:id="rId18" display="https://podminky.urs.cz/item/CS_URS_2025_01/132354206"/>
    <hyperlink ref="F275" r:id="rId19" display="https://podminky.urs.cz/item/CS_URS_2025_01/132454206"/>
    <hyperlink ref="F294" r:id="rId20" display="https://podminky.urs.cz/item/CS_URS_2025_01/139001101"/>
    <hyperlink ref="F309" r:id="rId21" display="https://podminky.urs.cz/item/CS_URS_2025_01/151101101"/>
    <hyperlink ref="F326" r:id="rId22" display="https://podminky.urs.cz/item/CS_URS_2025_01/151101111"/>
    <hyperlink ref="F328" r:id="rId23" display="https://podminky.urs.cz/item/CS_URS_2025_01/162551108"/>
    <hyperlink ref="F356" r:id="rId24" display="https://podminky.urs.cz/item/CS_URS_2025_01/162551108"/>
    <hyperlink ref="F363" r:id="rId25" display="https://podminky.urs.cz/item/CS_URS_2025_01/162551128"/>
    <hyperlink ref="F391" r:id="rId26" display="https://podminky.urs.cz/item/CS_URS_2025_01/162751137"/>
    <hyperlink ref="F405" r:id="rId27" display="https://podminky.urs.cz/item/CS_URS_2025_01/162751139"/>
    <hyperlink ref="F408" r:id="rId28" display="https://podminky.urs.cz/item/CS_URS_2025_01/167151111"/>
    <hyperlink ref="F426" r:id="rId29" display="https://podminky.urs.cz/item/CS_URS_2025_01/171201231"/>
    <hyperlink ref="F429" r:id="rId30" display="https://podminky.urs.cz/item/CS_URS_2025_01/171251201"/>
    <hyperlink ref="F433" r:id="rId31" display="https://podminky.urs.cz/item/CS_URS_2025_01/174151101"/>
    <hyperlink ref="F461" r:id="rId32" display="https://podminky.urs.cz/item/CS_URS_2025_01/175151101"/>
    <hyperlink ref="F499" r:id="rId33" display="https://podminky.urs.cz/item/CS_URS_2025_01/181351003"/>
    <hyperlink ref="F526" r:id="rId34" display="https://podminky.urs.cz/item/CS_URS_2025_01/181411131"/>
    <hyperlink ref="F530" r:id="rId35" display="https://podminky.urs.cz/item/CS_URS_2025_01/185803111"/>
    <hyperlink ref="F532" r:id="rId36" display="https://podminky.urs.cz/item/CS_URS_2025_01/181951112"/>
    <hyperlink ref="F535" r:id="rId37" display="https://podminky.urs.cz/item/CS_URS_2025_01/213141111"/>
    <hyperlink ref="F549" r:id="rId38" display="https://podminky.urs.cz/item/CS_URS_2025_01/359901211"/>
    <hyperlink ref="F584" r:id="rId39" display="https://podminky.urs.cz/item/CS_URS_2025_01/451573111"/>
    <hyperlink ref="F603" r:id="rId40" display="https://podminky.urs.cz/item/CS_URS_2025_01/566901132"/>
    <hyperlink ref="F609" r:id="rId41" display="https://podminky.urs.cz/item/CS_URS_2025_01/565155101"/>
    <hyperlink ref="F614" r:id="rId42" display="https://podminky.urs.cz/item/CS_URS_2025_01/573111112"/>
    <hyperlink ref="F616" r:id="rId43" display="https://podminky.urs.cz/item/CS_URS_2025_01/573231108"/>
    <hyperlink ref="F618" r:id="rId44" display="https://podminky.urs.cz/item/CS_URS_2025_01/577134111"/>
    <hyperlink ref="F624" r:id="rId45" display="https://podminky.urs.cz/item/CS_URS_2025_01/871360320"/>
    <hyperlink ref="F692" r:id="rId46" display="https://podminky.urs.cz/item/CS_URS_2025_01/892372111"/>
    <hyperlink ref="F726" r:id="rId47" display="https://podminky.urs.cz/item/CS_URS_2025_01/892381111"/>
    <hyperlink ref="F760" r:id="rId48" display="https://podminky.urs.cz/item/CS_URS_2025_01/894812321"/>
    <hyperlink ref="F765" r:id="rId49" display="https://podminky.urs.cz/item/CS_URS_2025_01/894812322"/>
    <hyperlink ref="F770" r:id="rId50" display="https://podminky.urs.cz/item/CS_URS_2025_01/894812323"/>
    <hyperlink ref="F775" r:id="rId51" display="https://podminky.urs.cz/item/CS_URS_2025_01/894812331"/>
    <hyperlink ref="F780" r:id="rId52" display="https://podminky.urs.cz/item/CS_URS_2025_01/894812332"/>
    <hyperlink ref="F785" r:id="rId53" display="https://podminky.urs.cz/item/CS_URS_2025_01/894812333"/>
    <hyperlink ref="F790" r:id="rId54" display="https://podminky.urs.cz/item/CS_URS_2025_01/894812339"/>
    <hyperlink ref="F795" r:id="rId55" display="https://podminky.urs.cz/item/CS_URS_2025_01/894812356"/>
    <hyperlink ref="F800" r:id="rId56" display="https://podminky.urs.cz/item/CS_URS_2025_01/894812376"/>
    <hyperlink ref="F805" r:id="rId57" display="https://podminky.urs.cz/item/CS_URS_2025_01/899722114"/>
    <hyperlink ref="F841" r:id="rId58" display="https://podminky.urs.cz/item/CS_URS_2025_01/916231113"/>
    <hyperlink ref="F851" r:id="rId59" display="https://podminky.urs.cz/item/CS_URS_2025_01/916991121"/>
    <hyperlink ref="F857" r:id="rId60" display="https://podminky.urs.cz/item/CS_URS_2025_01/113107442"/>
    <hyperlink ref="F862" r:id="rId61" display="https://podminky.urs.cz/item/CS_URS_2025_01/919735112"/>
    <hyperlink ref="F867" r:id="rId62" display="https://podminky.urs.cz/item/CS_URS_2025_01/113202111"/>
    <hyperlink ref="F872" r:id="rId63" display="https://podminky.urs.cz/item/CS_URS_2025_01/979021112"/>
    <hyperlink ref="F879" r:id="rId64" display="https://podminky.urs.cz/item/CS_URS_2025_01/997006002"/>
    <hyperlink ref="F881" r:id="rId65" display="https://podminky.urs.cz/item/CS_URS_2025_01/997006005"/>
    <hyperlink ref="F901" r:id="rId66" display="https://podminky.urs.cz/item/CS_URS_2025_01/997221571"/>
    <hyperlink ref="F905" r:id="rId67" display="https://podminky.urs.cz/item/CS_URS_2025_01/997221579"/>
    <hyperlink ref="F908" r:id="rId68" display="https://podminky.urs.cz/item/CS_URS_2025_01/997221861"/>
    <hyperlink ref="F911" r:id="rId69" display="https://podminky.urs.cz/item/CS_URS_2025_01/997221875"/>
    <hyperlink ref="F915" r:id="rId70" display="https://podminky.urs.cz/item/CS_URS_2025_01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98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126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Projektové práce 1. etapy revitalizace volnočasového areálu Svatošské údolí II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127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2155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13. 3. 2025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33</v>
      </c>
      <c r="E23" s="40"/>
      <c r="F23" s="40"/>
      <c r="G23" s="40"/>
      <c r="H23" s="40"/>
      <c r="I23" s="134" t="s">
        <v>26</v>
      </c>
      <c r="J23" s="138" t="s">
        <v>19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32</v>
      </c>
      <c r="F24" s="40"/>
      <c r="G24" s="40"/>
      <c r="H24" s="40"/>
      <c r="I24" s="134" t="s">
        <v>28</v>
      </c>
      <c r="J24" s="138" t="s">
        <v>19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34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35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146">
        <f>ROUND(J87,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38</v>
      </c>
      <c r="G32" s="40"/>
      <c r="H32" s="40"/>
      <c r="I32" s="147" t="s">
        <v>37</v>
      </c>
      <c r="J32" s="147" t="s">
        <v>39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40</v>
      </c>
      <c r="E33" s="134" t="s">
        <v>41</v>
      </c>
      <c r="F33" s="149">
        <f>ROUND((SUM(BE87:BE648)),  2)</f>
        <v>0</v>
      </c>
      <c r="G33" s="40"/>
      <c r="H33" s="40"/>
      <c r="I33" s="150">
        <v>0.20999999999999999</v>
      </c>
      <c r="J33" s="149">
        <f>ROUND(((SUM(BE87:BE648))*I33),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42</v>
      </c>
      <c r="F34" s="149">
        <f>ROUND((SUM(BF87:BF648)),  2)</f>
        <v>0</v>
      </c>
      <c r="G34" s="40"/>
      <c r="H34" s="40"/>
      <c r="I34" s="150">
        <v>0.12</v>
      </c>
      <c r="J34" s="149">
        <f>ROUND(((SUM(BF87:BF648))*I34),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43</v>
      </c>
      <c r="F35" s="149">
        <f>ROUND((SUM(BG87:BG648)),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44</v>
      </c>
      <c r="F36" s="149">
        <f>ROUND((SUM(BH87:BH648)),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45</v>
      </c>
      <c r="F37" s="149">
        <f>ROUND((SUM(BI87:BI648)),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46</v>
      </c>
      <c r="E39" s="153"/>
      <c r="F39" s="153"/>
      <c r="G39" s="154" t="s">
        <v>47</v>
      </c>
      <c r="H39" s="155" t="s">
        <v>48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129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Projektové práce 1. etapy revitalizace volnočasového areálu Svatošské údolí II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127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SO 02-2 - Dešťová kanalizace - přípojky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Karlovy Vary - Loket </v>
      </c>
      <c r="G52" s="42"/>
      <c r="H52" s="42"/>
      <c r="I52" s="34" t="s">
        <v>23</v>
      </c>
      <c r="J52" s="74" t="str">
        <f>IF(J12="","",J12)</f>
        <v>13. 3. 2025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 xml:space="preserve">Karlovarský kraj </v>
      </c>
      <c r="G54" s="42"/>
      <c r="H54" s="42"/>
      <c r="I54" s="34" t="s">
        <v>31</v>
      </c>
      <c r="J54" s="38" t="str">
        <f>E21</f>
        <v xml:space="preserve"> 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33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130</v>
      </c>
      <c r="D57" s="164"/>
      <c r="E57" s="164"/>
      <c r="F57" s="164"/>
      <c r="G57" s="164"/>
      <c r="H57" s="164"/>
      <c r="I57" s="164"/>
      <c r="J57" s="165" t="s">
        <v>131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68</v>
      </c>
      <c r="D59" s="42"/>
      <c r="E59" s="42"/>
      <c r="F59" s="42"/>
      <c r="G59" s="42"/>
      <c r="H59" s="42"/>
      <c r="I59" s="42"/>
      <c r="J59" s="104">
        <f>J87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132</v>
      </c>
    </row>
    <row r="60" s="9" customFormat="1" ht="24.96" customHeight="1">
      <c r="A60" s="9"/>
      <c r="B60" s="167"/>
      <c r="C60" s="168"/>
      <c r="D60" s="169" t="s">
        <v>133</v>
      </c>
      <c r="E60" s="170"/>
      <c r="F60" s="170"/>
      <c r="G60" s="170"/>
      <c r="H60" s="170"/>
      <c r="I60" s="170"/>
      <c r="J60" s="171">
        <f>J88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134</v>
      </c>
      <c r="E61" s="176"/>
      <c r="F61" s="176"/>
      <c r="G61" s="176"/>
      <c r="H61" s="176"/>
      <c r="I61" s="176"/>
      <c r="J61" s="177">
        <f>J89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136</v>
      </c>
      <c r="E62" s="176"/>
      <c r="F62" s="176"/>
      <c r="G62" s="176"/>
      <c r="H62" s="176"/>
      <c r="I62" s="176"/>
      <c r="J62" s="177">
        <f>J560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137</v>
      </c>
      <c r="E63" s="176"/>
      <c r="F63" s="176"/>
      <c r="G63" s="176"/>
      <c r="H63" s="176"/>
      <c r="I63" s="176"/>
      <c r="J63" s="177">
        <f>J566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138</v>
      </c>
      <c r="E64" s="176"/>
      <c r="F64" s="176"/>
      <c r="G64" s="176"/>
      <c r="H64" s="176"/>
      <c r="I64" s="176"/>
      <c r="J64" s="177">
        <f>J571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73"/>
      <c r="C65" s="174"/>
      <c r="D65" s="175" t="s">
        <v>139</v>
      </c>
      <c r="E65" s="176"/>
      <c r="F65" s="176"/>
      <c r="G65" s="176"/>
      <c r="H65" s="176"/>
      <c r="I65" s="176"/>
      <c r="J65" s="177">
        <f>J577</f>
        <v>0</v>
      </c>
      <c r="K65" s="174"/>
      <c r="L65" s="17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73"/>
      <c r="C66" s="174"/>
      <c r="D66" s="175" t="s">
        <v>140</v>
      </c>
      <c r="E66" s="176"/>
      <c r="F66" s="176"/>
      <c r="G66" s="176"/>
      <c r="H66" s="176"/>
      <c r="I66" s="176"/>
      <c r="J66" s="177">
        <f>J642</f>
        <v>0</v>
      </c>
      <c r="K66" s="174"/>
      <c r="L66" s="17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73"/>
      <c r="C67" s="174"/>
      <c r="D67" s="175" t="s">
        <v>142</v>
      </c>
      <c r="E67" s="176"/>
      <c r="F67" s="176"/>
      <c r="G67" s="176"/>
      <c r="H67" s="176"/>
      <c r="I67" s="176"/>
      <c r="J67" s="177">
        <f>J646</f>
        <v>0</v>
      </c>
      <c r="K67" s="174"/>
      <c r="L67" s="17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0"/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136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</row>
    <row r="69" s="2" customFormat="1" ht="6.96" customHeight="1">
      <c r="A69" s="40"/>
      <c r="B69" s="61"/>
      <c r="C69" s="62"/>
      <c r="D69" s="62"/>
      <c r="E69" s="62"/>
      <c r="F69" s="62"/>
      <c r="G69" s="62"/>
      <c r="H69" s="62"/>
      <c r="I69" s="62"/>
      <c r="J69" s="62"/>
      <c r="K69" s="62"/>
      <c r="L69" s="136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</row>
    <row r="73" s="2" customFormat="1" ht="6.96" customHeight="1">
      <c r="A73" s="40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24.96" customHeight="1">
      <c r="A74" s="40"/>
      <c r="B74" s="41"/>
      <c r="C74" s="25" t="s">
        <v>143</v>
      </c>
      <c r="D74" s="42"/>
      <c r="E74" s="42"/>
      <c r="F74" s="42"/>
      <c r="G74" s="42"/>
      <c r="H74" s="42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6.96" customHeight="1">
      <c r="A75" s="40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2" customHeight="1">
      <c r="A76" s="40"/>
      <c r="B76" s="41"/>
      <c r="C76" s="34" t="s">
        <v>16</v>
      </c>
      <c r="D76" s="42"/>
      <c r="E76" s="42"/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14.4" customHeight="1">
      <c r="A77" s="40"/>
      <c r="B77" s="41"/>
      <c r="C77" s="42"/>
      <c r="D77" s="42"/>
      <c r="E77" s="162" t="str">
        <f>E7</f>
        <v>Projektové práce 1. etapy revitalizace volnočasového areálu Svatošské údolí II</v>
      </c>
      <c r="F77" s="34"/>
      <c r="G77" s="34"/>
      <c r="H77" s="34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127</v>
      </c>
      <c r="D78" s="42"/>
      <c r="E78" s="42"/>
      <c r="F78" s="42"/>
      <c r="G78" s="42"/>
      <c r="H78" s="42"/>
      <c r="I78" s="42"/>
      <c r="J78" s="42"/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15.6" customHeight="1">
      <c r="A79" s="40"/>
      <c r="B79" s="41"/>
      <c r="C79" s="42"/>
      <c r="D79" s="42"/>
      <c r="E79" s="71" t="str">
        <f>E9</f>
        <v>SO 02-2 - Dešťová kanalizace - přípojky</v>
      </c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6.96" customHeight="1">
      <c r="A80" s="40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2" customHeight="1">
      <c r="A81" s="40"/>
      <c r="B81" s="41"/>
      <c r="C81" s="34" t="s">
        <v>21</v>
      </c>
      <c r="D81" s="42"/>
      <c r="E81" s="42"/>
      <c r="F81" s="29" t="str">
        <f>F12</f>
        <v xml:space="preserve">Karlovy Vary - Loket </v>
      </c>
      <c r="G81" s="42"/>
      <c r="H81" s="42"/>
      <c r="I81" s="34" t="s">
        <v>23</v>
      </c>
      <c r="J81" s="74" t="str">
        <f>IF(J12="","",J12)</f>
        <v>13. 3. 2025</v>
      </c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6.96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2" customFormat="1" ht="15.6" customHeight="1">
      <c r="A83" s="40"/>
      <c r="B83" s="41"/>
      <c r="C83" s="34" t="s">
        <v>25</v>
      </c>
      <c r="D83" s="42"/>
      <c r="E83" s="42"/>
      <c r="F83" s="29" t="str">
        <f>E15</f>
        <v xml:space="preserve">Karlovarský kraj </v>
      </c>
      <c r="G83" s="42"/>
      <c r="H83" s="42"/>
      <c r="I83" s="34" t="s">
        <v>31</v>
      </c>
      <c r="J83" s="38" t="str">
        <f>E21</f>
        <v xml:space="preserve"> </v>
      </c>
      <c r="K83" s="42"/>
      <c r="L83" s="136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</row>
    <row r="84" s="2" customFormat="1" ht="15.6" customHeight="1">
      <c r="A84" s="40"/>
      <c r="B84" s="41"/>
      <c r="C84" s="34" t="s">
        <v>29</v>
      </c>
      <c r="D84" s="42"/>
      <c r="E84" s="42"/>
      <c r="F84" s="29" t="str">
        <f>IF(E18="","",E18)</f>
        <v>Vyplň údaj</v>
      </c>
      <c r="G84" s="42"/>
      <c r="H84" s="42"/>
      <c r="I84" s="34" t="s">
        <v>33</v>
      </c>
      <c r="J84" s="38" t="str">
        <f>E24</f>
        <v xml:space="preserve"> </v>
      </c>
      <c r="K84" s="42"/>
      <c r="L84" s="136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</row>
    <row r="85" s="2" customFormat="1" ht="10.32" customHeight="1">
      <c r="A85" s="40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136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</row>
    <row r="86" s="11" customFormat="1" ht="29.28" customHeight="1">
      <c r="A86" s="179"/>
      <c r="B86" s="180"/>
      <c r="C86" s="181" t="s">
        <v>144</v>
      </c>
      <c r="D86" s="182" t="s">
        <v>55</v>
      </c>
      <c r="E86" s="182" t="s">
        <v>51</v>
      </c>
      <c r="F86" s="182" t="s">
        <v>52</v>
      </c>
      <c r="G86" s="182" t="s">
        <v>145</v>
      </c>
      <c r="H86" s="182" t="s">
        <v>146</v>
      </c>
      <c r="I86" s="182" t="s">
        <v>147</v>
      </c>
      <c r="J86" s="182" t="s">
        <v>131</v>
      </c>
      <c r="K86" s="183" t="s">
        <v>148</v>
      </c>
      <c r="L86" s="184"/>
      <c r="M86" s="94" t="s">
        <v>19</v>
      </c>
      <c r="N86" s="95" t="s">
        <v>40</v>
      </c>
      <c r="O86" s="95" t="s">
        <v>149</v>
      </c>
      <c r="P86" s="95" t="s">
        <v>150</v>
      </c>
      <c r="Q86" s="95" t="s">
        <v>151</v>
      </c>
      <c r="R86" s="95" t="s">
        <v>152</v>
      </c>
      <c r="S86" s="95" t="s">
        <v>153</v>
      </c>
      <c r="T86" s="96" t="s">
        <v>154</v>
      </c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</row>
    <row r="87" s="2" customFormat="1" ht="22.8" customHeight="1">
      <c r="A87" s="40"/>
      <c r="B87" s="41"/>
      <c r="C87" s="101" t="s">
        <v>155</v>
      </c>
      <c r="D87" s="42"/>
      <c r="E87" s="42"/>
      <c r="F87" s="42"/>
      <c r="G87" s="42"/>
      <c r="H87" s="42"/>
      <c r="I87" s="42"/>
      <c r="J87" s="185">
        <f>BK87</f>
        <v>0</v>
      </c>
      <c r="K87" s="42"/>
      <c r="L87" s="46"/>
      <c r="M87" s="97"/>
      <c r="N87" s="186"/>
      <c r="O87" s="98"/>
      <c r="P87" s="187">
        <f>P88</f>
        <v>0</v>
      </c>
      <c r="Q87" s="98"/>
      <c r="R87" s="187">
        <f>R88</f>
        <v>36.124868799999994</v>
      </c>
      <c r="S87" s="98"/>
      <c r="T87" s="188">
        <f>T88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T87" s="19" t="s">
        <v>69</v>
      </c>
      <c r="AU87" s="19" t="s">
        <v>132</v>
      </c>
      <c r="BK87" s="189">
        <f>BK88</f>
        <v>0</v>
      </c>
    </row>
    <row r="88" s="12" customFormat="1" ht="25.92" customHeight="1">
      <c r="A88" s="12"/>
      <c r="B88" s="190"/>
      <c r="C88" s="191"/>
      <c r="D88" s="192" t="s">
        <v>69</v>
      </c>
      <c r="E88" s="193" t="s">
        <v>156</v>
      </c>
      <c r="F88" s="193" t="s">
        <v>157</v>
      </c>
      <c r="G88" s="191"/>
      <c r="H88" s="191"/>
      <c r="I88" s="194"/>
      <c r="J88" s="195">
        <f>BK88</f>
        <v>0</v>
      </c>
      <c r="K88" s="191"/>
      <c r="L88" s="196"/>
      <c r="M88" s="197"/>
      <c r="N88" s="198"/>
      <c r="O88" s="198"/>
      <c r="P88" s="199">
        <f>P89+P560+P566+P571+P577+P642+P646</f>
        <v>0</v>
      </c>
      <c r="Q88" s="198"/>
      <c r="R88" s="199">
        <f>R89+R560+R566+R571+R577+R642+R646</f>
        <v>36.124868799999994</v>
      </c>
      <c r="S88" s="198"/>
      <c r="T88" s="200">
        <f>T89+T560+T566+T571+T577+T642+T646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1" t="s">
        <v>78</v>
      </c>
      <c r="AT88" s="202" t="s">
        <v>69</v>
      </c>
      <c r="AU88" s="202" t="s">
        <v>70</v>
      </c>
      <c r="AY88" s="201" t="s">
        <v>158</v>
      </c>
      <c r="BK88" s="203">
        <f>BK89+BK560+BK566+BK571+BK577+BK642+BK646</f>
        <v>0</v>
      </c>
    </row>
    <row r="89" s="12" customFormat="1" ht="22.8" customHeight="1">
      <c r="A89" s="12"/>
      <c r="B89" s="190"/>
      <c r="C89" s="191"/>
      <c r="D89" s="192" t="s">
        <v>69</v>
      </c>
      <c r="E89" s="204" t="s">
        <v>78</v>
      </c>
      <c r="F89" s="204" t="s">
        <v>159</v>
      </c>
      <c r="G89" s="191"/>
      <c r="H89" s="191"/>
      <c r="I89" s="194"/>
      <c r="J89" s="205">
        <f>BK89</f>
        <v>0</v>
      </c>
      <c r="K89" s="191"/>
      <c r="L89" s="196"/>
      <c r="M89" s="197"/>
      <c r="N89" s="198"/>
      <c r="O89" s="198"/>
      <c r="P89" s="199">
        <f>SUM(P90:P559)</f>
        <v>0</v>
      </c>
      <c r="Q89" s="198"/>
      <c r="R89" s="199">
        <f>SUM(R90:R559)</f>
        <v>0.9811088</v>
      </c>
      <c r="S89" s="198"/>
      <c r="T89" s="200">
        <f>SUM(T90:T559)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1" t="s">
        <v>78</v>
      </c>
      <c r="AT89" s="202" t="s">
        <v>69</v>
      </c>
      <c r="AU89" s="202" t="s">
        <v>78</v>
      </c>
      <c r="AY89" s="201" t="s">
        <v>158</v>
      </c>
      <c r="BK89" s="203">
        <f>SUM(BK90:BK559)</f>
        <v>0</v>
      </c>
    </row>
    <row r="90" s="2" customFormat="1" ht="14.4" customHeight="1">
      <c r="A90" s="40"/>
      <c r="B90" s="41"/>
      <c r="C90" s="206" t="s">
        <v>78</v>
      </c>
      <c r="D90" s="206" t="s">
        <v>160</v>
      </c>
      <c r="E90" s="207" t="s">
        <v>179</v>
      </c>
      <c r="F90" s="208" t="s">
        <v>180</v>
      </c>
      <c r="G90" s="209" t="s">
        <v>181</v>
      </c>
      <c r="H90" s="210">
        <v>540</v>
      </c>
      <c r="I90" s="211"/>
      <c r="J90" s="212">
        <f>ROUND(I90*H90,2)</f>
        <v>0</v>
      </c>
      <c r="K90" s="208" t="s">
        <v>164</v>
      </c>
      <c r="L90" s="46"/>
      <c r="M90" s="213" t="s">
        <v>19</v>
      </c>
      <c r="N90" s="214" t="s">
        <v>41</v>
      </c>
      <c r="O90" s="86"/>
      <c r="P90" s="215">
        <f>O90*H90</f>
        <v>0</v>
      </c>
      <c r="Q90" s="215">
        <v>0.00055999999999999995</v>
      </c>
      <c r="R90" s="215">
        <f>Q90*H90</f>
        <v>0.30239999999999995</v>
      </c>
      <c r="S90" s="215">
        <v>0</v>
      </c>
      <c r="T90" s="216">
        <f>S90*H90</f>
        <v>0</v>
      </c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R90" s="217" t="s">
        <v>165</v>
      </c>
      <c r="AT90" s="217" t="s">
        <v>160</v>
      </c>
      <c r="AU90" s="217" t="s">
        <v>80</v>
      </c>
      <c r="AY90" s="19" t="s">
        <v>158</v>
      </c>
      <c r="BE90" s="218">
        <f>IF(N90="základní",J90,0)</f>
        <v>0</v>
      </c>
      <c r="BF90" s="218">
        <f>IF(N90="snížená",J90,0)</f>
        <v>0</v>
      </c>
      <c r="BG90" s="218">
        <f>IF(N90="zákl. přenesená",J90,0)</f>
        <v>0</v>
      </c>
      <c r="BH90" s="218">
        <f>IF(N90="sníž. přenesená",J90,0)</f>
        <v>0</v>
      </c>
      <c r="BI90" s="218">
        <f>IF(N90="nulová",J90,0)</f>
        <v>0</v>
      </c>
      <c r="BJ90" s="19" t="s">
        <v>78</v>
      </c>
      <c r="BK90" s="218">
        <f>ROUND(I90*H90,2)</f>
        <v>0</v>
      </c>
      <c r="BL90" s="19" t="s">
        <v>165</v>
      </c>
      <c r="BM90" s="217" t="s">
        <v>2156</v>
      </c>
    </row>
    <row r="91" s="2" customFormat="1">
      <c r="A91" s="40"/>
      <c r="B91" s="41"/>
      <c r="C91" s="42"/>
      <c r="D91" s="219" t="s">
        <v>167</v>
      </c>
      <c r="E91" s="42"/>
      <c r="F91" s="220" t="s">
        <v>183</v>
      </c>
      <c r="G91" s="42"/>
      <c r="H91" s="42"/>
      <c r="I91" s="221"/>
      <c r="J91" s="42"/>
      <c r="K91" s="42"/>
      <c r="L91" s="46"/>
      <c r="M91" s="222"/>
      <c r="N91" s="223"/>
      <c r="O91" s="86"/>
      <c r="P91" s="86"/>
      <c r="Q91" s="86"/>
      <c r="R91" s="86"/>
      <c r="S91" s="86"/>
      <c r="T91" s="87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T91" s="19" t="s">
        <v>167</v>
      </c>
      <c r="AU91" s="19" t="s">
        <v>80</v>
      </c>
    </row>
    <row r="92" s="14" customFormat="1">
      <c r="A92" s="14"/>
      <c r="B92" s="235"/>
      <c r="C92" s="236"/>
      <c r="D92" s="226" t="s">
        <v>169</v>
      </c>
      <c r="E92" s="237" t="s">
        <v>19</v>
      </c>
      <c r="F92" s="238" t="s">
        <v>2157</v>
      </c>
      <c r="G92" s="236"/>
      <c r="H92" s="239">
        <v>540</v>
      </c>
      <c r="I92" s="240"/>
      <c r="J92" s="236"/>
      <c r="K92" s="236"/>
      <c r="L92" s="241"/>
      <c r="M92" s="242"/>
      <c r="N92" s="243"/>
      <c r="O92" s="243"/>
      <c r="P92" s="243"/>
      <c r="Q92" s="243"/>
      <c r="R92" s="243"/>
      <c r="S92" s="243"/>
      <c r="T92" s="24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45" t="s">
        <v>169</v>
      </c>
      <c r="AU92" s="245" t="s">
        <v>80</v>
      </c>
      <c r="AV92" s="14" t="s">
        <v>80</v>
      </c>
      <c r="AW92" s="14" t="s">
        <v>171</v>
      </c>
      <c r="AX92" s="14" t="s">
        <v>70</v>
      </c>
      <c r="AY92" s="245" t="s">
        <v>158</v>
      </c>
    </row>
    <row r="93" s="2" customFormat="1" ht="14.4" customHeight="1">
      <c r="A93" s="40"/>
      <c r="B93" s="41"/>
      <c r="C93" s="206" t="s">
        <v>80</v>
      </c>
      <c r="D93" s="206" t="s">
        <v>160</v>
      </c>
      <c r="E93" s="207" t="s">
        <v>193</v>
      </c>
      <c r="F93" s="208" t="s">
        <v>194</v>
      </c>
      <c r="G93" s="209" t="s">
        <v>181</v>
      </c>
      <c r="H93" s="210">
        <v>540</v>
      </c>
      <c r="I93" s="211"/>
      <c r="J93" s="212">
        <f>ROUND(I93*H93,2)</f>
        <v>0</v>
      </c>
      <c r="K93" s="208" t="s">
        <v>164</v>
      </c>
      <c r="L93" s="46"/>
      <c r="M93" s="213" t="s">
        <v>19</v>
      </c>
      <c r="N93" s="214" t="s">
        <v>41</v>
      </c>
      <c r="O93" s="86"/>
      <c r="P93" s="215">
        <f>O93*H93</f>
        <v>0</v>
      </c>
      <c r="Q93" s="215">
        <v>0</v>
      </c>
      <c r="R93" s="215">
        <f>Q93*H93</f>
        <v>0</v>
      </c>
      <c r="S93" s="215">
        <v>0</v>
      </c>
      <c r="T93" s="216">
        <f>S93*H93</f>
        <v>0</v>
      </c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R93" s="217" t="s">
        <v>165</v>
      </c>
      <c r="AT93" s="217" t="s">
        <v>160</v>
      </c>
      <c r="AU93" s="217" t="s">
        <v>80</v>
      </c>
      <c r="AY93" s="19" t="s">
        <v>158</v>
      </c>
      <c r="BE93" s="218">
        <f>IF(N93="základní",J93,0)</f>
        <v>0</v>
      </c>
      <c r="BF93" s="218">
        <f>IF(N93="snížená",J93,0)</f>
        <v>0</v>
      </c>
      <c r="BG93" s="218">
        <f>IF(N93="zákl. přenesená",J93,0)</f>
        <v>0</v>
      </c>
      <c r="BH93" s="218">
        <f>IF(N93="sníž. přenesená",J93,0)</f>
        <v>0</v>
      </c>
      <c r="BI93" s="218">
        <f>IF(N93="nulová",J93,0)</f>
        <v>0</v>
      </c>
      <c r="BJ93" s="19" t="s">
        <v>78</v>
      </c>
      <c r="BK93" s="218">
        <f>ROUND(I93*H93,2)</f>
        <v>0</v>
      </c>
      <c r="BL93" s="19" t="s">
        <v>165</v>
      </c>
      <c r="BM93" s="217" t="s">
        <v>2158</v>
      </c>
    </row>
    <row r="94" s="2" customFormat="1">
      <c r="A94" s="40"/>
      <c r="B94" s="41"/>
      <c r="C94" s="42"/>
      <c r="D94" s="219" t="s">
        <v>167</v>
      </c>
      <c r="E94" s="42"/>
      <c r="F94" s="220" t="s">
        <v>196</v>
      </c>
      <c r="G94" s="42"/>
      <c r="H94" s="42"/>
      <c r="I94" s="221"/>
      <c r="J94" s="42"/>
      <c r="K94" s="42"/>
      <c r="L94" s="46"/>
      <c r="M94" s="222"/>
      <c r="N94" s="223"/>
      <c r="O94" s="86"/>
      <c r="P94" s="86"/>
      <c r="Q94" s="86"/>
      <c r="R94" s="86"/>
      <c r="S94" s="86"/>
      <c r="T94" s="87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T94" s="19" t="s">
        <v>167</v>
      </c>
      <c r="AU94" s="19" t="s">
        <v>80</v>
      </c>
    </row>
    <row r="95" s="2" customFormat="1" ht="14.4" customHeight="1">
      <c r="A95" s="40"/>
      <c r="B95" s="41"/>
      <c r="C95" s="206" t="s">
        <v>178</v>
      </c>
      <c r="D95" s="206" t="s">
        <v>160</v>
      </c>
      <c r="E95" s="207" t="s">
        <v>210</v>
      </c>
      <c r="F95" s="208" t="s">
        <v>211</v>
      </c>
      <c r="G95" s="209" t="s">
        <v>181</v>
      </c>
      <c r="H95" s="210">
        <v>138</v>
      </c>
      <c r="I95" s="211"/>
      <c r="J95" s="212">
        <f>ROUND(I95*H95,2)</f>
        <v>0</v>
      </c>
      <c r="K95" s="208" t="s">
        <v>164</v>
      </c>
      <c r="L95" s="46"/>
      <c r="M95" s="213" t="s">
        <v>19</v>
      </c>
      <c r="N95" s="214" t="s">
        <v>41</v>
      </c>
      <c r="O95" s="86"/>
      <c r="P95" s="215">
        <f>O95*H95</f>
        <v>0</v>
      </c>
      <c r="Q95" s="215">
        <v>0.00046999999999999999</v>
      </c>
      <c r="R95" s="215">
        <f>Q95*H95</f>
        <v>0.064860000000000001</v>
      </c>
      <c r="S95" s="215">
        <v>0</v>
      </c>
      <c r="T95" s="21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17" t="s">
        <v>165</v>
      </c>
      <c r="AT95" s="217" t="s">
        <v>160</v>
      </c>
      <c r="AU95" s="217" t="s">
        <v>80</v>
      </c>
      <c r="AY95" s="19" t="s">
        <v>158</v>
      </c>
      <c r="BE95" s="218">
        <f>IF(N95="základní",J95,0)</f>
        <v>0</v>
      </c>
      <c r="BF95" s="218">
        <f>IF(N95="snížená",J95,0)</f>
        <v>0</v>
      </c>
      <c r="BG95" s="218">
        <f>IF(N95="zákl. přenesená",J95,0)</f>
        <v>0</v>
      </c>
      <c r="BH95" s="218">
        <f>IF(N95="sníž. přenesená",J95,0)</f>
        <v>0</v>
      </c>
      <c r="BI95" s="218">
        <f>IF(N95="nulová",J95,0)</f>
        <v>0</v>
      </c>
      <c r="BJ95" s="19" t="s">
        <v>78</v>
      </c>
      <c r="BK95" s="218">
        <f>ROUND(I95*H95,2)</f>
        <v>0</v>
      </c>
      <c r="BL95" s="19" t="s">
        <v>165</v>
      </c>
      <c r="BM95" s="217" t="s">
        <v>2159</v>
      </c>
    </row>
    <row r="96" s="2" customFormat="1">
      <c r="A96" s="40"/>
      <c r="B96" s="41"/>
      <c r="C96" s="42"/>
      <c r="D96" s="219" t="s">
        <v>167</v>
      </c>
      <c r="E96" s="42"/>
      <c r="F96" s="220" t="s">
        <v>213</v>
      </c>
      <c r="G96" s="42"/>
      <c r="H96" s="42"/>
      <c r="I96" s="221"/>
      <c r="J96" s="42"/>
      <c r="K96" s="42"/>
      <c r="L96" s="46"/>
      <c r="M96" s="222"/>
      <c r="N96" s="223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167</v>
      </c>
      <c r="AU96" s="19" t="s">
        <v>80</v>
      </c>
    </row>
    <row r="97" s="14" customFormat="1">
      <c r="A97" s="14"/>
      <c r="B97" s="235"/>
      <c r="C97" s="236"/>
      <c r="D97" s="226" t="s">
        <v>169</v>
      </c>
      <c r="E97" s="237" t="s">
        <v>19</v>
      </c>
      <c r="F97" s="238" t="s">
        <v>2160</v>
      </c>
      <c r="G97" s="236"/>
      <c r="H97" s="239">
        <v>138</v>
      </c>
      <c r="I97" s="240"/>
      <c r="J97" s="236"/>
      <c r="K97" s="236"/>
      <c r="L97" s="241"/>
      <c r="M97" s="242"/>
      <c r="N97" s="243"/>
      <c r="O97" s="243"/>
      <c r="P97" s="243"/>
      <c r="Q97" s="243"/>
      <c r="R97" s="243"/>
      <c r="S97" s="243"/>
      <c r="T97" s="244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45" t="s">
        <v>169</v>
      </c>
      <c r="AU97" s="245" t="s">
        <v>80</v>
      </c>
      <c r="AV97" s="14" t="s">
        <v>80</v>
      </c>
      <c r="AW97" s="14" t="s">
        <v>171</v>
      </c>
      <c r="AX97" s="14" t="s">
        <v>70</v>
      </c>
      <c r="AY97" s="245" t="s">
        <v>158</v>
      </c>
    </row>
    <row r="98" s="2" customFormat="1" ht="14.4" customHeight="1">
      <c r="A98" s="40"/>
      <c r="B98" s="41"/>
      <c r="C98" s="206" t="s">
        <v>165</v>
      </c>
      <c r="D98" s="206" t="s">
        <v>160</v>
      </c>
      <c r="E98" s="207" t="s">
        <v>216</v>
      </c>
      <c r="F98" s="208" t="s">
        <v>217</v>
      </c>
      <c r="G98" s="209" t="s">
        <v>181</v>
      </c>
      <c r="H98" s="210">
        <v>138</v>
      </c>
      <c r="I98" s="211"/>
      <c r="J98" s="212">
        <f>ROUND(I98*H98,2)</f>
        <v>0</v>
      </c>
      <c r="K98" s="208" t="s">
        <v>164</v>
      </c>
      <c r="L98" s="46"/>
      <c r="M98" s="213" t="s">
        <v>19</v>
      </c>
      <c r="N98" s="214" t="s">
        <v>41</v>
      </c>
      <c r="O98" s="86"/>
      <c r="P98" s="215">
        <f>O98*H98</f>
        <v>0</v>
      </c>
      <c r="Q98" s="215">
        <v>0</v>
      </c>
      <c r="R98" s="215">
        <f>Q98*H98</f>
        <v>0</v>
      </c>
      <c r="S98" s="215">
        <v>0</v>
      </c>
      <c r="T98" s="216">
        <f>S98*H98</f>
        <v>0</v>
      </c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R98" s="217" t="s">
        <v>165</v>
      </c>
      <c r="AT98" s="217" t="s">
        <v>160</v>
      </c>
      <c r="AU98" s="217" t="s">
        <v>80</v>
      </c>
      <c r="AY98" s="19" t="s">
        <v>158</v>
      </c>
      <c r="BE98" s="218">
        <f>IF(N98="základní",J98,0)</f>
        <v>0</v>
      </c>
      <c r="BF98" s="218">
        <f>IF(N98="snížená",J98,0)</f>
        <v>0</v>
      </c>
      <c r="BG98" s="218">
        <f>IF(N98="zákl. přenesená",J98,0)</f>
        <v>0</v>
      </c>
      <c r="BH98" s="218">
        <f>IF(N98="sníž. přenesená",J98,0)</f>
        <v>0</v>
      </c>
      <c r="BI98" s="218">
        <f>IF(N98="nulová",J98,0)</f>
        <v>0</v>
      </c>
      <c r="BJ98" s="19" t="s">
        <v>78</v>
      </c>
      <c r="BK98" s="218">
        <f>ROUND(I98*H98,2)</f>
        <v>0</v>
      </c>
      <c r="BL98" s="19" t="s">
        <v>165</v>
      </c>
      <c r="BM98" s="217" t="s">
        <v>2161</v>
      </c>
    </row>
    <row r="99" s="2" customFormat="1">
      <c r="A99" s="40"/>
      <c r="B99" s="41"/>
      <c r="C99" s="42"/>
      <c r="D99" s="219" t="s">
        <v>167</v>
      </c>
      <c r="E99" s="42"/>
      <c r="F99" s="220" t="s">
        <v>219</v>
      </c>
      <c r="G99" s="42"/>
      <c r="H99" s="42"/>
      <c r="I99" s="221"/>
      <c r="J99" s="42"/>
      <c r="K99" s="42"/>
      <c r="L99" s="46"/>
      <c r="M99" s="222"/>
      <c r="N99" s="223"/>
      <c r="O99" s="86"/>
      <c r="P99" s="86"/>
      <c r="Q99" s="86"/>
      <c r="R99" s="86"/>
      <c r="S99" s="86"/>
      <c r="T99" s="87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T99" s="19" t="s">
        <v>167</v>
      </c>
      <c r="AU99" s="19" t="s">
        <v>80</v>
      </c>
    </row>
    <row r="100" s="2" customFormat="1" ht="14.4" customHeight="1">
      <c r="A100" s="40"/>
      <c r="B100" s="41"/>
      <c r="C100" s="206" t="s">
        <v>197</v>
      </c>
      <c r="D100" s="206" t="s">
        <v>160</v>
      </c>
      <c r="E100" s="207" t="s">
        <v>221</v>
      </c>
      <c r="F100" s="208" t="s">
        <v>222</v>
      </c>
      <c r="G100" s="209" t="s">
        <v>223</v>
      </c>
      <c r="H100" s="210">
        <v>306.72000000000003</v>
      </c>
      <c r="I100" s="211"/>
      <c r="J100" s="212">
        <f>ROUND(I100*H100,2)</f>
        <v>0</v>
      </c>
      <c r="K100" s="208" t="s">
        <v>164</v>
      </c>
      <c r="L100" s="46"/>
      <c r="M100" s="213" t="s">
        <v>19</v>
      </c>
      <c r="N100" s="214" t="s">
        <v>41</v>
      </c>
      <c r="O100" s="86"/>
      <c r="P100" s="215">
        <f>O100*H100</f>
        <v>0</v>
      </c>
      <c r="Q100" s="215">
        <v>0</v>
      </c>
      <c r="R100" s="215">
        <f>Q100*H100</f>
        <v>0</v>
      </c>
      <c r="S100" s="215">
        <v>0</v>
      </c>
      <c r="T100" s="216">
        <f>S100*H100</f>
        <v>0</v>
      </c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R100" s="217" t="s">
        <v>165</v>
      </c>
      <c r="AT100" s="217" t="s">
        <v>160</v>
      </c>
      <c r="AU100" s="217" t="s">
        <v>80</v>
      </c>
      <c r="AY100" s="19" t="s">
        <v>158</v>
      </c>
      <c r="BE100" s="218">
        <f>IF(N100="základní",J100,0)</f>
        <v>0</v>
      </c>
      <c r="BF100" s="218">
        <f>IF(N100="snížená",J100,0)</f>
        <v>0</v>
      </c>
      <c r="BG100" s="218">
        <f>IF(N100="zákl. přenesená",J100,0)</f>
        <v>0</v>
      </c>
      <c r="BH100" s="218">
        <f>IF(N100="sníž. přenesená",J100,0)</f>
        <v>0</v>
      </c>
      <c r="BI100" s="218">
        <f>IF(N100="nulová",J100,0)</f>
        <v>0</v>
      </c>
      <c r="BJ100" s="19" t="s">
        <v>78</v>
      </c>
      <c r="BK100" s="218">
        <f>ROUND(I100*H100,2)</f>
        <v>0</v>
      </c>
      <c r="BL100" s="19" t="s">
        <v>165</v>
      </c>
      <c r="BM100" s="217" t="s">
        <v>2162</v>
      </c>
    </row>
    <row r="101" s="2" customFormat="1">
      <c r="A101" s="40"/>
      <c r="B101" s="41"/>
      <c r="C101" s="42"/>
      <c r="D101" s="219" t="s">
        <v>167</v>
      </c>
      <c r="E101" s="42"/>
      <c r="F101" s="220" t="s">
        <v>225</v>
      </c>
      <c r="G101" s="42"/>
      <c r="H101" s="42"/>
      <c r="I101" s="221"/>
      <c r="J101" s="42"/>
      <c r="K101" s="42"/>
      <c r="L101" s="46"/>
      <c r="M101" s="222"/>
      <c r="N101" s="223"/>
      <c r="O101" s="86"/>
      <c r="P101" s="86"/>
      <c r="Q101" s="86"/>
      <c r="R101" s="86"/>
      <c r="S101" s="86"/>
      <c r="T101" s="87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T101" s="19" t="s">
        <v>167</v>
      </c>
      <c r="AU101" s="19" t="s">
        <v>80</v>
      </c>
    </row>
    <row r="102" s="13" customFormat="1">
      <c r="A102" s="13"/>
      <c r="B102" s="224"/>
      <c r="C102" s="225"/>
      <c r="D102" s="226" t="s">
        <v>169</v>
      </c>
      <c r="E102" s="227" t="s">
        <v>19</v>
      </c>
      <c r="F102" s="228" t="s">
        <v>226</v>
      </c>
      <c r="G102" s="225"/>
      <c r="H102" s="227" t="s">
        <v>19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34" t="s">
        <v>169</v>
      </c>
      <c r="AU102" s="234" t="s">
        <v>80</v>
      </c>
      <c r="AV102" s="13" t="s">
        <v>78</v>
      </c>
      <c r="AW102" s="13" t="s">
        <v>171</v>
      </c>
      <c r="AX102" s="13" t="s">
        <v>70</v>
      </c>
      <c r="AY102" s="234" t="s">
        <v>158</v>
      </c>
    </row>
    <row r="103" s="14" customFormat="1">
      <c r="A103" s="14"/>
      <c r="B103" s="235"/>
      <c r="C103" s="236"/>
      <c r="D103" s="226" t="s">
        <v>169</v>
      </c>
      <c r="E103" s="237" t="s">
        <v>19</v>
      </c>
      <c r="F103" s="238" t="s">
        <v>2163</v>
      </c>
      <c r="G103" s="236"/>
      <c r="H103" s="239">
        <v>13.68</v>
      </c>
      <c r="I103" s="240"/>
      <c r="J103" s="236"/>
      <c r="K103" s="236"/>
      <c r="L103" s="241"/>
      <c r="M103" s="242"/>
      <c r="N103" s="243"/>
      <c r="O103" s="243"/>
      <c r="P103" s="243"/>
      <c r="Q103" s="243"/>
      <c r="R103" s="243"/>
      <c r="S103" s="243"/>
      <c r="T103" s="24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45" t="s">
        <v>169</v>
      </c>
      <c r="AU103" s="245" t="s">
        <v>80</v>
      </c>
      <c r="AV103" s="14" t="s">
        <v>80</v>
      </c>
      <c r="AW103" s="14" t="s">
        <v>171</v>
      </c>
      <c r="AX103" s="14" t="s">
        <v>70</v>
      </c>
      <c r="AY103" s="245" t="s">
        <v>158</v>
      </c>
    </row>
    <row r="104" s="14" customFormat="1">
      <c r="A104" s="14"/>
      <c r="B104" s="235"/>
      <c r="C104" s="236"/>
      <c r="D104" s="226" t="s">
        <v>169</v>
      </c>
      <c r="E104" s="237" t="s">
        <v>19</v>
      </c>
      <c r="F104" s="238" t="s">
        <v>2164</v>
      </c>
      <c r="G104" s="236"/>
      <c r="H104" s="239">
        <v>6.7199999999999998</v>
      </c>
      <c r="I104" s="240"/>
      <c r="J104" s="236"/>
      <c r="K104" s="236"/>
      <c r="L104" s="241"/>
      <c r="M104" s="242"/>
      <c r="N104" s="243"/>
      <c r="O104" s="243"/>
      <c r="P104" s="243"/>
      <c r="Q104" s="243"/>
      <c r="R104" s="243"/>
      <c r="S104" s="243"/>
      <c r="T104" s="24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45" t="s">
        <v>169</v>
      </c>
      <c r="AU104" s="245" t="s">
        <v>80</v>
      </c>
      <c r="AV104" s="14" t="s">
        <v>80</v>
      </c>
      <c r="AW104" s="14" t="s">
        <v>171</v>
      </c>
      <c r="AX104" s="14" t="s">
        <v>70</v>
      </c>
      <c r="AY104" s="245" t="s">
        <v>158</v>
      </c>
    </row>
    <row r="105" s="14" customFormat="1">
      <c r="A105" s="14"/>
      <c r="B105" s="235"/>
      <c r="C105" s="236"/>
      <c r="D105" s="226" t="s">
        <v>169</v>
      </c>
      <c r="E105" s="237" t="s">
        <v>19</v>
      </c>
      <c r="F105" s="238" t="s">
        <v>2165</v>
      </c>
      <c r="G105" s="236"/>
      <c r="H105" s="239">
        <v>10.92</v>
      </c>
      <c r="I105" s="240"/>
      <c r="J105" s="236"/>
      <c r="K105" s="236"/>
      <c r="L105" s="241"/>
      <c r="M105" s="242"/>
      <c r="N105" s="243"/>
      <c r="O105" s="243"/>
      <c r="P105" s="243"/>
      <c r="Q105" s="243"/>
      <c r="R105" s="243"/>
      <c r="S105" s="243"/>
      <c r="T105" s="24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45" t="s">
        <v>169</v>
      </c>
      <c r="AU105" s="245" t="s">
        <v>80</v>
      </c>
      <c r="AV105" s="14" t="s">
        <v>80</v>
      </c>
      <c r="AW105" s="14" t="s">
        <v>171</v>
      </c>
      <c r="AX105" s="14" t="s">
        <v>70</v>
      </c>
      <c r="AY105" s="245" t="s">
        <v>158</v>
      </c>
    </row>
    <row r="106" s="14" customFormat="1">
      <c r="A106" s="14"/>
      <c r="B106" s="235"/>
      <c r="C106" s="236"/>
      <c r="D106" s="226" t="s">
        <v>169</v>
      </c>
      <c r="E106" s="237" t="s">
        <v>19</v>
      </c>
      <c r="F106" s="238" t="s">
        <v>2166</v>
      </c>
      <c r="G106" s="236"/>
      <c r="H106" s="239">
        <v>6.3599999999999994</v>
      </c>
      <c r="I106" s="240"/>
      <c r="J106" s="236"/>
      <c r="K106" s="236"/>
      <c r="L106" s="241"/>
      <c r="M106" s="242"/>
      <c r="N106" s="243"/>
      <c r="O106" s="243"/>
      <c r="P106" s="243"/>
      <c r="Q106" s="243"/>
      <c r="R106" s="243"/>
      <c r="S106" s="243"/>
      <c r="T106" s="24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45" t="s">
        <v>169</v>
      </c>
      <c r="AU106" s="245" t="s">
        <v>80</v>
      </c>
      <c r="AV106" s="14" t="s">
        <v>80</v>
      </c>
      <c r="AW106" s="14" t="s">
        <v>171</v>
      </c>
      <c r="AX106" s="14" t="s">
        <v>70</v>
      </c>
      <c r="AY106" s="245" t="s">
        <v>158</v>
      </c>
    </row>
    <row r="107" s="14" customFormat="1">
      <c r="A107" s="14"/>
      <c r="B107" s="235"/>
      <c r="C107" s="236"/>
      <c r="D107" s="226" t="s">
        <v>169</v>
      </c>
      <c r="E107" s="237" t="s">
        <v>19</v>
      </c>
      <c r="F107" s="238" t="s">
        <v>2167</v>
      </c>
      <c r="G107" s="236"/>
      <c r="H107" s="239">
        <v>8.6400000000000006</v>
      </c>
      <c r="I107" s="240"/>
      <c r="J107" s="236"/>
      <c r="K107" s="236"/>
      <c r="L107" s="241"/>
      <c r="M107" s="242"/>
      <c r="N107" s="243"/>
      <c r="O107" s="243"/>
      <c r="P107" s="243"/>
      <c r="Q107" s="243"/>
      <c r="R107" s="243"/>
      <c r="S107" s="243"/>
      <c r="T107" s="24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45" t="s">
        <v>169</v>
      </c>
      <c r="AU107" s="245" t="s">
        <v>80</v>
      </c>
      <c r="AV107" s="14" t="s">
        <v>80</v>
      </c>
      <c r="AW107" s="14" t="s">
        <v>171</v>
      </c>
      <c r="AX107" s="14" t="s">
        <v>70</v>
      </c>
      <c r="AY107" s="245" t="s">
        <v>158</v>
      </c>
    </row>
    <row r="108" s="14" customFormat="1">
      <c r="A108" s="14"/>
      <c r="B108" s="235"/>
      <c r="C108" s="236"/>
      <c r="D108" s="226" t="s">
        <v>169</v>
      </c>
      <c r="E108" s="237" t="s">
        <v>19</v>
      </c>
      <c r="F108" s="238" t="s">
        <v>2168</v>
      </c>
      <c r="G108" s="236"/>
      <c r="H108" s="239">
        <v>1.44</v>
      </c>
      <c r="I108" s="240"/>
      <c r="J108" s="236"/>
      <c r="K108" s="236"/>
      <c r="L108" s="241"/>
      <c r="M108" s="242"/>
      <c r="N108" s="243"/>
      <c r="O108" s="243"/>
      <c r="P108" s="243"/>
      <c r="Q108" s="243"/>
      <c r="R108" s="243"/>
      <c r="S108" s="243"/>
      <c r="T108" s="24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45" t="s">
        <v>169</v>
      </c>
      <c r="AU108" s="245" t="s">
        <v>80</v>
      </c>
      <c r="AV108" s="14" t="s">
        <v>80</v>
      </c>
      <c r="AW108" s="14" t="s">
        <v>171</v>
      </c>
      <c r="AX108" s="14" t="s">
        <v>70</v>
      </c>
      <c r="AY108" s="245" t="s">
        <v>158</v>
      </c>
    </row>
    <row r="109" s="14" customFormat="1">
      <c r="A109" s="14"/>
      <c r="B109" s="235"/>
      <c r="C109" s="236"/>
      <c r="D109" s="226" t="s">
        <v>169</v>
      </c>
      <c r="E109" s="237" t="s">
        <v>19</v>
      </c>
      <c r="F109" s="238" t="s">
        <v>2169</v>
      </c>
      <c r="G109" s="236"/>
      <c r="H109" s="239">
        <v>5.2800000000000002</v>
      </c>
      <c r="I109" s="240"/>
      <c r="J109" s="236"/>
      <c r="K109" s="236"/>
      <c r="L109" s="241"/>
      <c r="M109" s="242"/>
      <c r="N109" s="243"/>
      <c r="O109" s="243"/>
      <c r="P109" s="243"/>
      <c r="Q109" s="243"/>
      <c r="R109" s="243"/>
      <c r="S109" s="243"/>
      <c r="T109" s="24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45" t="s">
        <v>169</v>
      </c>
      <c r="AU109" s="245" t="s">
        <v>80</v>
      </c>
      <c r="AV109" s="14" t="s">
        <v>80</v>
      </c>
      <c r="AW109" s="14" t="s">
        <v>171</v>
      </c>
      <c r="AX109" s="14" t="s">
        <v>70</v>
      </c>
      <c r="AY109" s="245" t="s">
        <v>158</v>
      </c>
    </row>
    <row r="110" s="14" customFormat="1">
      <c r="A110" s="14"/>
      <c r="B110" s="235"/>
      <c r="C110" s="236"/>
      <c r="D110" s="226" t="s">
        <v>169</v>
      </c>
      <c r="E110" s="237" t="s">
        <v>19</v>
      </c>
      <c r="F110" s="238" t="s">
        <v>2170</v>
      </c>
      <c r="G110" s="236"/>
      <c r="H110" s="239">
        <v>11.639999999999999</v>
      </c>
      <c r="I110" s="240"/>
      <c r="J110" s="236"/>
      <c r="K110" s="236"/>
      <c r="L110" s="241"/>
      <c r="M110" s="242"/>
      <c r="N110" s="243"/>
      <c r="O110" s="243"/>
      <c r="P110" s="243"/>
      <c r="Q110" s="243"/>
      <c r="R110" s="243"/>
      <c r="S110" s="243"/>
      <c r="T110" s="24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45" t="s">
        <v>169</v>
      </c>
      <c r="AU110" s="245" t="s">
        <v>80</v>
      </c>
      <c r="AV110" s="14" t="s">
        <v>80</v>
      </c>
      <c r="AW110" s="14" t="s">
        <v>171</v>
      </c>
      <c r="AX110" s="14" t="s">
        <v>70</v>
      </c>
      <c r="AY110" s="245" t="s">
        <v>158</v>
      </c>
    </row>
    <row r="111" s="14" customFormat="1">
      <c r="A111" s="14"/>
      <c r="B111" s="235"/>
      <c r="C111" s="236"/>
      <c r="D111" s="226" t="s">
        <v>169</v>
      </c>
      <c r="E111" s="237" t="s">
        <v>19</v>
      </c>
      <c r="F111" s="238" t="s">
        <v>2171</v>
      </c>
      <c r="G111" s="236"/>
      <c r="H111" s="239">
        <v>3.3599999999999999</v>
      </c>
      <c r="I111" s="240"/>
      <c r="J111" s="236"/>
      <c r="K111" s="236"/>
      <c r="L111" s="241"/>
      <c r="M111" s="242"/>
      <c r="N111" s="243"/>
      <c r="O111" s="243"/>
      <c r="P111" s="243"/>
      <c r="Q111" s="243"/>
      <c r="R111" s="243"/>
      <c r="S111" s="243"/>
      <c r="T111" s="24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45" t="s">
        <v>169</v>
      </c>
      <c r="AU111" s="245" t="s">
        <v>80</v>
      </c>
      <c r="AV111" s="14" t="s">
        <v>80</v>
      </c>
      <c r="AW111" s="14" t="s">
        <v>171</v>
      </c>
      <c r="AX111" s="14" t="s">
        <v>70</v>
      </c>
      <c r="AY111" s="245" t="s">
        <v>158</v>
      </c>
    </row>
    <row r="112" s="14" customFormat="1">
      <c r="A112" s="14"/>
      <c r="B112" s="235"/>
      <c r="C112" s="236"/>
      <c r="D112" s="226" t="s">
        <v>169</v>
      </c>
      <c r="E112" s="237" t="s">
        <v>19</v>
      </c>
      <c r="F112" s="238" t="s">
        <v>2172</v>
      </c>
      <c r="G112" s="236"/>
      <c r="H112" s="239">
        <v>5.7599999999999998</v>
      </c>
      <c r="I112" s="240"/>
      <c r="J112" s="236"/>
      <c r="K112" s="236"/>
      <c r="L112" s="241"/>
      <c r="M112" s="242"/>
      <c r="N112" s="243"/>
      <c r="O112" s="243"/>
      <c r="P112" s="243"/>
      <c r="Q112" s="243"/>
      <c r="R112" s="243"/>
      <c r="S112" s="243"/>
      <c r="T112" s="24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45" t="s">
        <v>169</v>
      </c>
      <c r="AU112" s="245" t="s">
        <v>80</v>
      </c>
      <c r="AV112" s="14" t="s">
        <v>80</v>
      </c>
      <c r="AW112" s="14" t="s">
        <v>171</v>
      </c>
      <c r="AX112" s="14" t="s">
        <v>70</v>
      </c>
      <c r="AY112" s="245" t="s">
        <v>158</v>
      </c>
    </row>
    <row r="113" s="14" customFormat="1">
      <c r="A113" s="14"/>
      <c r="B113" s="235"/>
      <c r="C113" s="236"/>
      <c r="D113" s="226" t="s">
        <v>169</v>
      </c>
      <c r="E113" s="237" t="s">
        <v>19</v>
      </c>
      <c r="F113" s="238" t="s">
        <v>2173</v>
      </c>
      <c r="G113" s="236"/>
      <c r="H113" s="239">
        <v>6.4800000000000004</v>
      </c>
      <c r="I113" s="240"/>
      <c r="J113" s="236"/>
      <c r="K113" s="236"/>
      <c r="L113" s="241"/>
      <c r="M113" s="242"/>
      <c r="N113" s="243"/>
      <c r="O113" s="243"/>
      <c r="P113" s="243"/>
      <c r="Q113" s="243"/>
      <c r="R113" s="243"/>
      <c r="S113" s="243"/>
      <c r="T113" s="24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45" t="s">
        <v>169</v>
      </c>
      <c r="AU113" s="245" t="s">
        <v>80</v>
      </c>
      <c r="AV113" s="14" t="s">
        <v>80</v>
      </c>
      <c r="AW113" s="14" t="s">
        <v>171</v>
      </c>
      <c r="AX113" s="14" t="s">
        <v>70</v>
      </c>
      <c r="AY113" s="245" t="s">
        <v>158</v>
      </c>
    </row>
    <row r="114" s="14" customFormat="1">
      <c r="A114" s="14"/>
      <c r="B114" s="235"/>
      <c r="C114" s="236"/>
      <c r="D114" s="226" t="s">
        <v>169</v>
      </c>
      <c r="E114" s="237" t="s">
        <v>19</v>
      </c>
      <c r="F114" s="238" t="s">
        <v>2174</v>
      </c>
      <c r="G114" s="236"/>
      <c r="H114" s="239">
        <v>3.8399999999999999</v>
      </c>
      <c r="I114" s="240"/>
      <c r="J114" s="236"/>
      <c r="K114" s="236"/>
      <c r="L114" s="241"/>
      <c r="M114" s="242"/>
      <c r="N114" s="243"/>
      <c r="O114" s="243"/>
      <c r="P114" s="243"/>
      <c r="Q114" s="243"/>
      <c r="R114" s="243"/>
      <c r="S114" s="243"/>
      <c r="T114" s="24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45" t="s">
        <v>169</v>
      </c>
      <c r="AU114" s="245" t="s">
        <v>80</v>
      </c>
      <c r="AV114" s="14" t="s">
        <v>80</v>
      </c>
      <c r="AW114" s="14" t="s">
        <v>171</v>
      </c>
      <c r="AX114" s="14" t="s">
        <v>70</v>
      </c>
      <c r="AY114" s="245" t="s">
        <v>158</v>
      </c>
    </row>
    <row r="115" s="14" customFormat="1">
      <c r="A115" s="14"/>
      <c r="B115" s="235"/>
      <c r="C115" s="236"/>
      <c r="D115" s="226" t="s">
        <v>169</v>
      </c>
      <c r="E115" s="237" t="s">
        <v>19</v>
      </c>
      <c r="F115" s="238" t="s">
        <v>2175</v>
      </c>
      <c r="G115" s="236"/>
      <c r="H115" s="239">
        <v>9.4800000000000004</v>
      </c>
      <c r="I115" s="240"/>
      <c r="J115" s="236"/>
      <c r="K115" s="236"/>
      <c r="L115" s="241"/>
      <c r="M115" s="242"/>
      <c r="N115" s="243"/>
      <c r="O115" s="243"/>
      <c r="P115" s="243"/>
      <c r="Q115" s="243"/>
      <c r="R115" s="243"/>
      <c r="S115" s="243"/>
      <c r="T115" s="24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45" t="s">
        <v>169</v>
      </c>
      <c r="AU115" s="245" t="s">
        <v>80</v>
      </c>
      <c r="AV115" s="14" t="s">
        <v>80</v>
      </c>
      <c r="AW115" s="14" t="s">
        <v>171</v>
      </c>
      <c r="AX115" s="14" t="s">
        <v>70</v>
      </c>
      <c r="AY115" s="245" t="s">
        <v>158</v>
      </c>
    </row>
    <row r="116" s="14" customFormat="1">
      <c r="A116" s="14"/>
      <c r="B116" s="235"/>
      <c r="C116" s="236"/>
      <c r="D116" s="226" t="s">
        <v>169</v>
      </c>
      <c r="E116" s="237" t="s">
        <v>19</v>
      </c>
      <c r="F116" s="238" t="s">
        <v>2176</v>
      </c>
      <c r="G116" s="236"/>
      <c r="H116" s="239">
        <v>2.8799999999999999</v>
      </c>
      <c r="I116" s="240"/>
      <c r="J116" s="236"/>
      <c r="K116" s="236"/>
      <c r="L116" s="241"/>
      <c r="M116" s="242"/>
      <c r="N116" s="243"/>
      <c r="O116" s="243"/>
      <c r="P116" s="243"/>
      <c r="Q116" s="243"/>
      <c r="R116" s="243"/>
      <c r="S116" s="243"/>
      <c r="T116" s="24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45" t="s">
        <v>169</v>
      </c>
      <c r="AU116" s="245" t="s">
        <v>80</v>
      </c>
      <c r="AV116" s="14" t="s">
        <v>80</v>
      </c>
      <c r="AW116" s="14" t="s">
        <v>171</v>
      </c>
      <c r="AX116" s="14" t="s">
        <v>70</v>
      </c>
      <c r="AY116" s="245" t="s">
        <v>158</v>
      </c>
    </row>
    <row r="117" s="14" customFormat="1">
      <c r="A117" s="14"/>
      <c r="B117" s="235"/>
      <c r="C117" s="236"/>
      <c r="D117" s="226" t="s">
        <v>169</v>
      </c>
      <c r="E117" s="237" t="s">
        <v>19</v>
      </c>
      <c r="F117" s="238" t="s">
        <v>2177</v>
      </c>
      <c r="G117" s="236"/>
      <c r="H117" s="239">
        <v>14.16</v>
      </c>
      <c r="I117" s="240"/>
      <c r="J117" s="236"/>
      <c r="K117" s="236"/>
      <c r="L117" s="241"/>
      <c r="M117" s="242"/>
      <c r="N117" s="243"/>
      <c r="O117" s="243"/>
      <c r="P117" s="243"/>
      <c r="Q117" s="243"/>
      <c r="R117" s="243"/>
      <c r="S117" s="243"/>
      <c r="T117" s="24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45" t="s">
        <v>169</v>
      </c>
      <c r="AU117" s="245" t="s">
        <v>80</v>
      </c>
      <c r="AV117" s="14" t="s">
        <v>80</v>
      </c>
      <c r="AW117" s="14" t="s">
        <v>171</v>
      </c>
      <c r="AX117" s="14" t="s">
        <v>70</v>
      </c>
      <c r="AY117" s="245" t="s">
        <v>158</v>
      </c>
    </row>
    <row r="118" s="14" customFormat="1">
      <c r="A118" s="14"/>
      <c r="B118" s="235"/>
      <c r="C118" s="236"/>
      <c r="D118" s="226" t="s">
        <v>169</v>
      </c>
      <c r="E118" s="237" t="s">
        <v>19</v>
      </c>
      <c r="F118" s="238" t="s">
        <v>2178</v>
      </c>
      <c r="G118" s="236"/>
      <c r="H118" s="239">
        <v>13.560000000000001</v>
      </c>
      <c r="I118" s="240"/>
      <c r="J118" s="236"/>
      <c r="K118" s="236"/>
      <c r="L118" s="241"/>
      <c r="M118" s="242"/>
      <c r="N118" s="243"/>
      <c r="O118" s="243"/>
      <c r="P118" s="243"/>
      <c r="Q118" s="243"/>
      <c r="R118" s="243"/>
      <c r="S118" s="243"/>
      <c r="T118" s="24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45" t="s">
        <v>169</v>
      </c>
      <c r="AU118" s="245" t="s">
        <v>80</v>
      </c>
      <c r="AV118" s="14" t="s">
        <v>80</v>
      </c>
      <c r="AW118" s="14" t="s">
        <v>171</v>
      </c>
      <c r="AX118" s="14" t="s">
        <v>70</v>
      </c>
      <c r="AY118" s="245" t="s">
        <v>158</v>
      </c>
    </row>
    <row r="119" s="14" customFormat="1">
      <c r="A119" s="14"/>
      <c r="B119" s="235"/>
      <c r="C119" s="236"/>
      <c r="D119" s="226" t="s">
        <v>169</v>
      </c>
      <c r="E119" s="237" t="s">
        <v>19</v>
      </c>
      <c r="F119" s="238" t="s">
        <v>2179</v>
      </c>
      <c r="G119" s="236"/>
      <c r="H119" s="239">
        <v>3</v>
      </c>
      <c r="I119" s="240"/>
      <c r="J119" s="236"/>
      <c r="K119" s="236"/>
      <c r="L119" s="241"/>
      <c r="M119" s="242"/>
      <c r="N119" s="243"/>
      <c r="O119" s="243"/>
      <c r="P119" s="243"/>
      <c r="Q119" s="243"/>
      <c r="R119" s="243"/>
      <c r="S119" s="243"/>
      <c r="T119" s="24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45" t="s">
        <v>169</v>
      </c>
      <c r="AU119" s="245" t="s">
        <v>80</v>
      </c>
      <c r="AV119" s="14" t="s">
        <v>80</v>
      </c>
      <c r="AW119" s="14" t="s">
        <v>171</v>
      </c>
      <c r="AX119" s="14" t="s">
        <v>70</v>
      </c>
      <c r="AY119" s="245" t="s">
        <v>158</v>
      </c>
    </row>
    <row r="120" s="14" customFormat="1">
      <c r="A120" s="14"/>
      <c r="B120" s="235"/>
      <c r="C120" s="236"/>
      <c r="D120" s="226" t="s">
        <v>169</v>
      </c>
      <c r="E120" s="237" t="s">
        <v>19</v>
      </c>
      <c r="F120" s="238" t="s">
        <v>2180</v>
      </c>
      <c r="G120" s="236"/>
      <c r="H120" s="239">
        <v>11.4</v>
      </c>
      <c r="I120" s="240"/>
      <c r="J120" s="236"/>
      <c r="K120" s="236"/>
      <c r="L120" s="241"/>
      <c r="M120" s="242"/>
      <c r="N120" s="243"/>
      <c r="O120" s="243"/>
      <c r="P120" s="243"/>
      <c r="Q120" s="243"/>
      <c r="R120" s="243"/>
      <c r="S120" s="243"/>
      <c r="T120" s="24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45" t="s">
        <v>169</v>
      </c>
      <c r="AU120" s="245" t="s">
        <v>80</v>
      </c>
      <c r="AV120" s="14" t="s">
        <v>80</v>
      </c>
      <c r="AW120" s="14" t="s">
        <v>171</v>
      </c>
      <c r="AX120" s="14" t="s">
        <v>70</v>
      </c>
      <c r="AY120" s="245" t="s">
        <v>158</v>
      </c>
    </row>
    <row r="121" s="14" customFormat="1">
      <c r="A121" s="14"/>
      <c r="B121" s="235"/>
      <c r="C121" s="236"/>
      <c r="D121" s="226" t="s">
        <v>169</v>
      </c>
      <c r="E121" s="237" t="s">
        <v>19</v>
      </c>
      <c r="F121" s="238" t="s">
        <v>2181</v>
      </c>
      <c r="G121" s="236"/>
      <c r="H121" s="239">
        <v>4.0800000000000001</v>
      </c>
      <c r="I121" s="240"/>
      <c r="J121" s="236"/>
      <c r="K121" s="236"/>
      <c r="L121" s="241"/>
      <c r="M121" s="242"/>
      <c r="N121" s="243"/>
      <c r="O121" s="243"/>
      <c r="P121" s="243"/>
      <c r="Q121" s="243"/>
      <c r="R121" s="243"/>
      <c r="S121" s="243"/>
      <c r="T121" s="24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45" t="s">
        <v>169</v>
      </c>
      <c r="AU121" s="245" t="s">
        <v>80</v>
      </c>
      <c r="AV121" s="14" t="s">
        <v>80</v>
      </c>
      <c r="AW121" s="14" t="s">
        <v>171</v>
      </c>
      <c r="AX121" s="14" t="s">
        <v>70</v>
      </c>
      <c r="AY121" s="245" t="s">
        <v>158</v>
      </c>
    </row>
    <row r="122" s="14" customFormat="1">
      <c r="A122" s="14"/>
      <c r="B122" s="235"/>
      <c r="C122" s="236"/>
      <c r="D122" s="226" t="s">
        <v>169</v>
      </c>
      <c r="E122" s="237" t="s">
        <v>19</v>
      </c>
      <c r="F122" s="238" t="s">
        <v>2182</v>
      </c>
      <c r="G122" s="236"/>
      <c r="H122" s="239">
        <v>2.2799999999999998</v>
      </c>
      <c r="I122" s="240"/>
      <c r="J122" s="236"/>
      <c r="K122" s="236"/>
      <c r="L122" s="241"/>
      <c r="M122" s="242"/>
      <c r="N122" s="243"/>
      <c r="O122" s="243"/>
      <c r="P122" s="243"/>
      <c r="Q122" s="243"/>
      <c r="R122" s="243"/>
      <c r="S122" s="243"/>
      <c r="T122" s="24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45" t="s">
        <v>169</v>
      </c>
      <c r="AU122" s="245" t="s">
        <v>80</v>
      </c>
      <c r="AV122" s="14" t="s">
        <v>80</v>
      </c>
      <c r="AW122" s="14" t="s">
        <v>171</v>
      </c>
      <c r="AX122" s="14" t="s">
        <v>70</v>
      </c>
      <c r="AY122" s="245" t="s">
        <v>158</v>
      </c>
    </row>
    <row r="123" s="14" customFormat="1">
      <c r="A123" s="14"/>
      <c r="B123" s="235"/>
      <c r="C123" s="236"/>
      <c r="D123" s="226" t="s">
        <v>169</v>
      </c>
      <c r="E123" s="237" t="s">
        <v>19</v>
      </c>
      <c r="F123" s="238" t="s">
        <v>2183</v>
      </c>
      <c r="G123" s="236"/>
      <c r="H123" s="239">
        <v>1.6799999999999999</v>
      </c>
      <c r="I123" s="240"/>
      <c r="J123" s="236"/>
      <c r="K123" s="236"/>
      <c r="L123" s="241"/>
      <c r="M123" s="242"/>
      <c r="N123" s="243"/>
      <c r="O123" s="243"/>
      <c r="P123" s="243"/>
      <c r="Q123" s="243"/>
      <c r="R123" s="243"/>
      <c r="S123" s="243"/>
      <c r="T123" s="24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45" t="s">
        <v>169</v>
      </c>
      <c r="AU123" s="245" t="s">
        <v>80</v>
      </c>
      <c r="AV123" s="14" t="s">
        <v>80</v>
      </c>
      <c r="AW123" s="14" t="s">
        <v>171</v>
      </c>
      <c r="AX123" s="14" t="s">
        <v>70</v>
      </c>
      <c r="AY123" s="245" t="s">
        <v>158</v>
      </c>
    </row>
    <row r="124" s="14" customFormat="1">
      <c r="A124" s="14"/>
      <c r="B124" s="235"/>
      <c r="C124" s="236"/>
      <c r="D124" s="226" t="s">
        <v>169</v>
      </c>
      <c r="E124" s="237" t="s">
        <v>19</v>
      </c>
      <c r="F124" s="238" t="s">
        <v>2184</v>
      </c>
      <c r="G124" s="236"/>
      <c r="H124" s="239">
        <v>1.7999999999999998</v>
      </c>
      <c r="I124" s="240"/>
      <c r="J124" s="236"/>
      <c r="K124" s="236"/>
      <c r="L124" s="241"/>
      <c r="M124" s="242"/>
      <c r="N124" s="243"/>
      <c r="O124" s="243"/>
      <c r="P124" s="243"/>
      <c r="Q124" s="243"/>
      <c r="R124" s="243"/>
      <c r="S124" s="243"/>
      <c r="T124" s="24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45" t="s">
        <v>169</v>
      </c>
      <c r="AU124" s="245" t="s">
        <v>80</v>
      </c>
      <c r="AV124" s="14" t="s">
        <v>80</v>
      </c>
      <c r="AW124" s="14" t="s">
        <v>171</v>
      </c>
      <c r="AX124" s="14" t="s">
        <v>70</v>
      </c>
      <c r="AY124" s="245" t="s">
        <v>158</v>
      </c>
    </row>
    <row r="125" s="14" customFormat="1">
      <c r="A125" s="14"/>
      <c r="B125" s="235"/>
      <c r="C125" s="236"/>
      <c r="D125" s="226" t="s">
        <v>169</v>
      </c>
      <c r="E125" s="237" t="s">
        <v>19</v>
      </c>
      <c r="F125" s="238" t="s">
        <v>2185</v>
      </c>
      <c r="G125" s="236"/>
      <c r="H125" s="239">
        <v>7.6799999999999997</v>
      </c>
      <c r="I125" s="240"/>
      <c r="J125" s="236"/>
      <c r="K125" s="236"/>
      <c r="L125" s="241"/>
      <c r="M125" s="242"/>
      <c r="N125" s="243"/>
      <c r="O125" s="243"/>
      <c r="P125" s="243"/>
      <c r="Q125" s="243"/>
      <c r="R125" s="243"/>
      <c r="S125" s="243"/>
      <c r="T125" s="24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45" t="s">
        <v>169</v>
      </c>
      <c r="AU125" s="245" t="s">
        <v>80</v>
      </c>
      <c r="AV125" s="14" t="s">
        <v>80</v>
      </c>
      <c r="AW125" s="14" t="s">
        <v>171</v>
      </c>
      <c r="AX125" s="14" t="s">
        <v>70</v>
      </c>
      <c r="AY125" s="245" t="s">
        <v>158</v>
      </c>
    </row>
    <row r="126" s="14" customFormat="1">
      <c r="A126" s="14"/>
      <c r="B126" s="235"/>
      <c r="C126" s="236"/>
      <c r="D126" s="226" t="s">
        <v>169</v>
      </c>
      <c r="E126" s="237" t="s">
        <v>19</v>
      </c>
      <c r="F126" s="238" t="s">
        <v>2186</v>
      </c>
      <c r="G126" s="236"/>
      <c r="H126" s="239">
        <v>2.6400000000000001</v>
      </c>
      <c r="I126" s="240"/>
      <c r="J126" s="236"/>
      <c r="K126" s="236"/>
      <c r="L126" s="241"/>
      <c r="M126" s="242"/>
      <c r="N126" s="243"/>
      <c r="O126" s="243"/>
      <c r="P126" s="243"/>
      <c r="Q126" s="243"/>
      <c r="R126" s="243"/>
      <c r="S126" s="243"/>
      <c r="T126" s="24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45" t="s">
        <v>169</v>
      </c>
      <c r="AU126" s="245" t="s">
        <v>80</v>
      </c>
      <c r="AV126" s="14" t="s">
        <v>80</v>
      </c>
      <c r="AW126" s="14" t="s">
        <v>171</v>
      </c>
      <c r="AX126" s="14" t="s">
        <v>70</v>
      </c>
      <c r="AY126" s="245" t="s">
        <v>158</v>
      </c>
    </row>
    <row r="127" s="14" customFormat="1">
      <c r="A127" s="14"/>
      <c r="B127" s="235"/>
      <c r="C127" s="236"/>
      <c r="D127" s="226" t="s">
        <v>169</v>
      </c>
      <c r="E127" s="237" t="s">
        <v>19</v>
      </c>
      <c r="F127" s="238" t="s">
        <v>2187</v>
      </c>
      <c r="G127" s="236"/>
      <c r="H127" s="239">
        <v>2.3999999999999999</v>
      </c>
      <c r="I127" s="240"/>
      <c r="J127" s="236"/>
      <c r="K127" s="236"/>
      <c r="L127" s="241"/>
      <c r="M127" s="242"/>
      <c r="N127" s="243"/>
      <c r="O127" s="243"/>
      <c r="P127" s="243"/>
      <c r="Q127" s="243"/>
      <c r="R127" s="243"/>
      <c r="S127" s="243"/>
      <c r="T127" s="24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45" t="s">
        <v>169</v>
      </c>
      <c r="AU127" s="245" t="s">
        <v>80</v>
      </c>
      <c r="AV127" s="14" t="s">
        <v>80</v>
      </c>
      <c r="AW127" s="14" t="s">
        <v>171</v>
      </c>
      <c r="AX127" s="14" t="s">
        <v>70</v>
      </c>
      <c r="AY127" s="245" t="s">
        <v>158</v>
      </c>
    </row>
    <row r="128" s="14" customFormat="1">
      <c r="A128" s="14"/>
      <c r="B128" s="235"/>
      <c r="C128" s="236"/>
      <c r="D128" s="226" t="s">
        <v>169</v>
      </c>
      <c r="E128" s="237" t="s">
        <v>19</v>
      </c>
      <c r="F128" s="238" t="s">
        <v>2188</v>
      </c>
      <c r="G128" s="236"/>
      <c r="H128" s="239">
        <v>15.6</v>
      </c>
      <c r="I128" s="240"/>
      <c r="J128" s="236"/>
      <c r="K128" s="236"/>
      <c r="L128" s="241"/>
      <c r="M128" s="242"/>
      <c r="N128" s="243"/>
      <c r="O128" s="243"/>
      <c r="P128" s="243"/>
      <c r="Q128" s="243"/>
      <c r="R128" s="243"/>
      <c r="S128" s="243"/>
      <c r="T128" s="24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45" t="s">
        <v>169</v>
      </c>
      <c r="AU128" s="245" t="s">
        <v>80</v>
      </c>
      <c r="AV128" s="14" t="s">
        <v>80</v>
      </c>
      <c r="AW128" s="14" t="s">
        <v>171</v>
      </c>
      <c r="AX128" s="14" t="s">
        <v>70</v>
      </c>
      <c r="AY128" s="245" t="s">
        <v>158</v>
      </c>
    </row>
    <row r="129" s="14" customFormat="1">
      <c r="A129" s="14"/>
      <c r="B129" s="235"/>
      <c r="C129" s="236"/>
      <c r="D129" s="226" t="s">
        <v>169</v>
      </c>
      <c r="E129" s="237" t="s">
        <v>19</v>
      </c>
      <c r="F129" s="238" t="s">
        <v>2189</v>
      </c>
      <c r="G129" s="236"/>
      <c r="H129" s="239">
        <v>7.6799999999999997</v>
      </c>
      <c r="I129" s="240"/>
      <c r="J129" s="236"/>
      <c r="K129" s="236"/>
      <c r="L129" s="241"/>
      <c r="M129" s="242"/>
      <c r="N129" s="243"/>
      <c r="O129" s="243"/>
      <c r="P129" s="243"/>
      <c r="Q129" s="243"/>
      <c r="R129" s="243"/>
      <c r="S129" s="243"/>
      <c r="T129" s="24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45" t="s">
        <v>169</v>
      </c>
      <c r="AU129" s="245" t="s">
        <v>80</v>
      </c>
      <c r="AV129" s="14" t="s">
        <v>80</v>
      </c>
      <c r="AW129" s="14" t="s">
        <v>171</v>
      </c>
      <c r="AX129" s="14" t="s">
        <v>70</v>
      </c>
      <c r="AY129" s="245" t="s">
        <v>158</v>
      </c>
    </row>
    <row r="130" s="14" customFormat="1">
      <c r="A130" s="14"/>
      <c r="B130" s="235"/>
      <c r="C130" s="236"/>
      <c r="D130" s="226" t="s">
        <v>169</v>
      </c>
      <c r="E130" s="237" t="s">
        <v>19</v>
      </c>
      <c r="F130" s="238" t="s">
        <v>2190</v>
      </c>
      <c r="G130" s="236"/>
      <c r="H130" s="239">
        <v>1.6799999999999999</v>
      </c>
      <c r="I130" s="240"/>
      <c r="J130" s="236"/>
      <c r="K130" s="236"/>
      <c r="L130" s="241"/>
      <c r="M130" s="242"/>
      <c r="N130" s="243"/>
      <c r="O130" s="243"/>
      <c r="P130" s="243"/>
      <c r="Q130" s="243"/>
      <c r="R130" s="243"/>
      <c r="S130" s="243"/>
      <c r="T130" s="24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45" t="s">
        <v>169</v>
      </c>
      <c r="AU130" s="245" t="s">
        <v>80</v>
      </c>
      <c r="AV130" s="14" t="s">
        <v>80</v>
      </c>
      <c r="AW130" s="14" t="s">
        <v>171</v>
      </c>
      <c r="AX130" s="14" t="s">
        <v>70</v>
      </c>
      <c r="AY130" s="245" t="s">
        <v>158</v>
      </c>
    </row>
    <row r="131" s="14" customFormat="1">
      <c r="A131" s="14"/>
      <c r="B131" s="235"/>
      <c r="C131" s="236"/>
      <c r="D131" s="226" t="s">
        <v>169</v>
      </c>
      <c r="E131" s="237" t="s">
        <v>19</v>
      </c>
      <c r="F131" s="238" t="s">
        <v>646</v>
      </c>
      <c r="G131" s="236"/>
      <c r="H131" s="239">
        <v>3.48</v>
      </c>
      <c r="I131" s="240"/>
      <c r="J131" s="236"/>
      <c r="K131" s="236"/>
      <c r="L131" s="241"/>
      <c r="M131" s="242"/>
      <c r="N131" s="243"/>
      <c r="O131" s="243"/>
      <c r="P131" s="243"/>
      <c r="Q131" s="243"/>
      <c r="R131" s="243"/>
      <c r="S131" s="243"/>
      <c r="T131" s="24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45" t="s">
        <v>169</v>
      </c>
      <c r="AU131" s="245" t="s">
        <v>80</v>
      </c>
      <c r="AV131" s="14" t="s">
        <v>80</v>
      </c>
      <c r="AW131" s="14" t="s">
        <v>171</v>
      </c>
      <c r="AX131" s="14" t="s">
        <v>70</v>
      </c>
      <c r="AY131" s="245" t="s">
        <v>158</v>
      </c>
    </row>
    <row r="132" s="14" customFormat="1">
      <c r="A132" s="14"/>
      <c r="B132" s="235"/>
      <c r="C132" s="236"/>
      <c r="D132" s="226" t="s">
        <v>169</v>
      </c>
      <c r="E132" s="237" t="s">
        <v>19</v>
      </c>
      <c r="F132" s="238" t="s">
        <v>2191</v>
      </c>
      <c r="G132" s="236"/>
      <c r="H132" s="239">
        <v>0.95999999999999996</v>
      </c>
      <c r="I132" s="240"/>
      <c r="J132" s="236"/>
      <c r="K132" s="236"/>
      <c r="L132" s="241"/>
      <c r="M132" s="242"/>
      <c r="N132" s="243"/>
      <c r="O132" s="243"/>
      <c r="P132" s="243"/>
      <c r="Q132" s="243"/>
      <c r="R132" s="243"/>
      <c r="S132" s="243"/>
      <c r="T132" s="24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45" t="s">
        <v>169</v>
      </c>
      <c r="AU132" s="245" t="s">
        <v>80</v>
      </c>
      <c r="AV132" s="14" t="s">
        <v>80</v>
      </c>
      <c r="AW132" s="14" t="s">
        <v>171</v>
      </c>
      <c r="AX132" s="14" t="s">
        <v>70</v>
      </c>
      <c r="AY132" s="245" t="s">
        <v>158</v>
      </c>
    </row>
    <row r="133" s="14" customFormat="1">
      <c r="A133" s="14"/>
      <c r="B133" s="235"/>
      <c r="C133" s="236"/>
      <c r="D133" s="226" t="s">
        <v>169</v>
      </c>
      <c r="E133" s="237" t="s">
        <v>19</v>
      </c>
      <c r="F133" s="238" t="s">
        <v>2192</v>
      </c>
      <c r="G133" s="236"/>
      <c r="H133" s="239">
        <v>11.039999999999999</v>
      </c>
      <c r="I133" s="240"/>
      <c r="J133" s="236"/>
      <c r="K133" s="236"/>
      <c r="L133" s="241"/>
      <c r="M133" s="242"/>
      <c r="N133" s="243"/>
      <c r="O133" s="243"/>
      <c r="P133" s="243"/>
      <c r="Q133" s="243"/>
      <c r="R133" s="243"/>
      <c r="S133" s="243"/>
      <c r="T133" s="24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45" t="s">
        <v>169</v>
      </c>
      <c r="AU133" s="245" t="s">
        <v>80</v>
      </c>
      <c r="AV133" s="14" t="s">
        <v>80</v>
      </c>
      <c r="AW133" s="14" t="s">
        <v>171</v>
      </c>
      <c r="AX133" s="14" t="s">
        <v>70</v>
      </c>
      <c r="AY133" s="245" t="s">
        <v>158</v>
      </c>
    </row>
    <row r="134" s="14" customFormat="1">
      <c r="A134" s="14"/>
      <c r="B134" s="235"/>
      <c r="C134" s="236"/>
      <c r="D134" s="226" t="s">
        <v>169</v>
      </c>
      <c r="E134" s="237" t="s">
        <v>19</v>
      </c>
      <c r="F134" s="238" t="s">
        <v>2193</v>
      </c>
      <c r="G134" s="236"/>
      <c r="H134" s="239">
        <v>9.9600000000000009</v>
      </c>
      <c r="I134" s="240"/>
      <c r="J134" s="236"/>
      <c r="K134" s="236"/>
      <c r="L134" s="241"/>
      <c r="M134" s="242"/>
      <c r="N134" s="243"/>
      <c r="O134" s="243"/>
      <c r="P134" s="243"/>
      <c r="Q134" s="243"/>
      <c r="R134" s="243"/>
      <c r="S134" s="243"/>
      <c r="T134" s="24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45" t="s">
        <v>169</v>
      </c>
      <c r="AU134" s="245" t="s">
        <v>80</v>
      </c>
      <c r="AV134" s="14" t="s">
        <v>80</v>
      </c>
      <c r="AW134" s="14" t="s">
        <v>171</v>
      </c>
      <c r="AX134" s="14" t="s">
        <v>70</v>
      </c>
      <c r="AY134" s="245" t="s">
        <v>158</v>
      </c>
    </row>
    <row r="135" s="14" customFormat="1">
      <c r="A135" s="14"/>
      <c r="B135" s="235"/>
      <c r="C135" s="236"/>
      <c r="D135" s="226" t="s">
        <v>169</v>
      </c>
      <c r="E135" s="237" t="s">
        <v>19</v>
      </c>
      <c r="F135" s="238" t="s">
        <v>2194</v>
      </c>
      <c r="G135" s="236"/>
      <c r="H135" s="239">
        <v>15.6</v>
      </c>
      <c r="I135" s="240"/>
      <c r="J135" s="236"/>
      <c r="K135" s="236"/>
      <c r="L135" s="241"/>
      <c r="M135" s="242"/>
      <c r="N135" s="243"/>
      <c r="O135" s="243"/>
      <c r="P135" s="243"/>
      <c r="Q135" s="243"/>
      <c r="R135" s="243"/>
      <c r="S135" s="243"/>
      <c r="T135" s="24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45" t="s">
        <v>169</v>
      </c>
      <c r="AU135" s="245" t="s">
        <v>80</v>
      </c>
      <c r="AV135" s="14" t="s">
        <v>80</v>
      </c>
      <c r="AW135" s="14" t="s">
        <v>171</v>
      </c>
      <c r="AX135" s="14" t="s">
        <v>70</v>
      </c>
      <c r="AY135" s="245" t="s">
        <v>158</v>
      </c>
    </row>
    <row r="136" s="14" customFormat="1">
      <c r="A136" s="14"/>
      <c r="B136" s="235"/>
      <c r="C136" s="236"/>
      <c r="D136" s="226" t="s">
        <v>169</v>
      </c>
      <c r="E136" s="237" t="s">
        <v>19</v>
      </c>
      <c r="F136" s="238" t="s">
        <v>2195</v>
      </c>
      <c r="G136" s="236"/>
      <c r="H136" s="239">
        <v>1.6799999999999999</v>
      </c>
      <c r="I136" s="240"/>
      <c r="J136" s="236"/>
      <c r="K136" s="236"/>
      <c r="L136" s="241"/>
      <c r="M136" s="242"/>
      <c r="N136" s="243"/>
      <c r="O136" s="243"/>
      <c r="P136" s="243"/>
      <c r="Q136" s="243"/>
      <c r="R136" s="243"/>
      <c r="S136" s="243"/>
      <c r="T136" s="24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45" t="s">
        <v>169</v>
      </c>
      <c r="AU136" s="245" t="s">
        <v>80</v>
      </c>
      <c r="AV136" s="14" t="s">
        <v>80</v>
      </c>
      <c r="AW136" s="14" t="s">
        <v>171</v>
      </c>
      <c r="AX136" s="14" t="s">
        <v>70</v>
      </c>
      <c r="AY136" s="245" t="s">
        <v>158</v>
      </c>
    </row>
    <row r="137" s="14" customFormat="1">
      <c r="A137" s="14"/>
      <c r="B137" s="235"/>
      <c r="C137" s="236"/>
      <c r="D137" s="226" t="s">
        <v>169</v>
      </c>
      <c r="E137" s="237" t="s">
        <v>19</v>
      </c>
      <c r="F137" s="238" t="s">
        <v>2196</v>
      </c>
      <c r="G137" s="236"/>
      <c r="H137" s="239">
        <v>1.44</v>
      </c>
      <c r="I137" s="240"/>
      <c r="J137" s="236"/>
      <c r="K137" s="236"/>
      <c r="L137" s="241"/>
      <c r="M137" s="242"/>
      <c r="N137" s="243"/>
      <c r="O137" s="243"/>
      <c r="P137" s="243"/>
      <c r="Q137" s="243"/>
      <c r="R137" s="243"/>
      <c r="S137" s="243"/>
      <c r="T137" s="24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45" t="s">
        <v>169</v>
      </c>
      <c r="AU137" s="245" t="s">
        <v>80</v>
      </c>
      <c r="AV137" s="14" t="s">
        <v>80</v>
      </c>
      <c r="AW137" s="14" t="s">
        <v>171</v>
      </c>
      <c r="AX137" s="14" t="s">
        <v>70</v>
      </c>
      <c r="AY137" s="245" t="s">
        <v>158</v>
      </c>
    </row>
    <row r="138" s="14" customFormat="1">
      <c r="A138" s="14"/>
      <c r="B138" s="235"/>
      <c r="C138" s="236"/>
      <c r="D138" s="226" t="s">
        <v>169</v>
      </c>
      <c r="E138" s="237" t="s">
        <v>19</v>
      </c>
      <c r="F138" s="238" t="s">
        <v>2197</v>
      </c>
      <c r="G138" s="236"/>
      <c r="H138" s="239">
        <v>2.04</v>
      </c>
      <c r="I138" s="240"/>
      <c r="J138" s="236"/>
      <c r="K138" s="236"/>
      <c r="L138" s="241"/>
      <c r="M138" s="242"/>
      <c r="N138" s="243"/>
      <c r="O138" s="243"/>
      <c r="P138" s="243"/>
      <c r="Q138" s="243"/>
      <c r="R138" s="243"/>
      <c r="S138" s="243"/>
      <c r="T138" s="24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45" t="s">
        <v>169</v>
      </c>
      <c r="AU138" s="245" t="s">
        <v>80</v>
      </c>
      <c r="AV138" s="14" t="s">
        <v>80</v>
      </c>
      <c r="AW138" s="14" t="s">
        <v>171</v>
      </c>
      <c r="AX138" s="14" t="s">
        <v>70</v>
      </c>
      <c r="AY138" s="245" t="s">
        <v>158</v>
      </c>
    </row>
    <row r="139" s="14" customFormat="1">
      <c r="A139" s="14"/>
      <c r="B139" s="235"/>
      <c r="C139" s="236"/>
      <c r="D139" s="226" t="s">
        <v>169</v>
      </c>
      <c r="E139" s="237" t="s">
        <v>19</v>
      </c>
      <c r="F139" s="238" t="s">
        <v>2198</v>
      </c>
      <c r="G139" s="236"/>
      <c r="H139" s="239">
        <v>1.7999999999999998</v>
      </c>
      <c r="I139" s="240"/>
      <c r="J139" s="236"/>
      <c r="K139" s="236"/>
      <c r="L139" s="241"/>
      <c r="M139" s="242"/>
      <c r="N139" s="243"/>
      <c r="O139" s="243"/>
      <c r="P139" s="243"/>
      <c r="Q139" s="243"/>
      <c r="R139" s="243"/>
      <c r="S139" s="243"/>
      <c r="T139" s="24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45" t="s">
        <v>169</v>
      </c>
      <c r="AU139" s="245" t="s">
        <v>80</v>
      </c>
      <c r="AV139" s="14" t="s">
        <v>80</v>
      </c>
      <c r="AW139" s="14" t="s">
        <v>171</v>
      </c>
      <c r="AX139" s="14" t="s">
        <v>70</v>
      </c>
      <c r="AY139" s="245" t="s">
        <v>158</v>
      </c>
    </row>
    <row r="140" s="14" customFormat="1">
      <c r="A140" s="14"/>
      <c r="B140" s="235"/>
      <c r="C140" s="236"/>
      <c r="D140" s="226" t="s">
        <v>169</v>
      </c>
      <c r="E140" s="237" t="s">
        <v>19</v>
      </c>
      <c r="F140" s="238" t="s">
        <v>2199</v>
      </c>
      <c r="G140" s="236"/>
      <c r="H140" s="239">
        <v>12.6</v>
      </c>
      <c r="I140" s="240"/>
      <c r="J140" s="236"/>
      <c r="K140" s="236"/>
      <c r="L140" s="241"/>
      <c r="M140" s="242"/>
      <c r="N140" s="243"/>
      <c r="O140" s="243"/>
      <c r="P140" s="243"/>
      <c r="Q140" s="243"/>
      <c r="R140" s="243"/>
      <c r="S140" s="243"/>
      <c r="T140" s="24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45" t="s">
        <v>169</v>
      </c>
      <c r="AU140" s="245" t="s">
        <v>80</v>
      </c>
      <c r="AV140" s="14" t="s">
        <v>80</v>
      </c>
      <c r="AW140" s="14" t="s">
        <v>171</v>
      </c>
      <c r="AX140" s="14" t="s">
        <v>70</v>
      </c>
      <c r="AY140" s="245" t="s">
        <v>158</v>
      </c>
    </row>
    <row r="141" s="14" customFormat="1">
      <c r="A141" s="14"/>
      <c r="B141" s="235"/>
      <c r="C141" s="236"/>
      <c r="D141" s="226" t="s">
        <v>169</v>
      </c>
      <c r="E141" s="237" t="s">
        <v>19</v>
      </c>
      <c r="F141" s="238" t="s">
        <v>2200</v>
      </c>
      <c r="G141" s="236"/>
      <c r="H141" s="239">
        <v>4.4400000000000004</v>
      </c>
      <c r="I141" s="240"/>
      <c r="J141" s="236"/>
      <c r="K141" s="236"/>
      <c r="L141" s="241"/>
      <c r="M141" s="242"/>
      <c r="N141" s="243"/>
      <c r="O141" s="243"/>
      <c r="P141" s="243"/>
      <c r="Q141" s="243"/>
      <c r="R141" s="243"/>
      <c r="S141" s="243"/>
      <c r="T141" s="24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45" t="s">
        <v>169</v>
      </c>
      <c r="AU141" s="245" t="s">
        <v>80</v>
      </c>
      <c r="AV141" s="14" t="s">
        <v>80</v>
      </c>
      <c r="AW141" s="14" t="s">
        <v>171</v>
      </c>
      <c r="AX141" s="14" t="s">
        <v>70</v>
      </c>
      <c r="AY141" s="245" t="s">
        <v>158</v>
      </c>
    </row>
    <row r="142" s="14" customFormat="1">
      <c r="A142" s="14"/>
      <c r="B142" s="235"/>
      <c r="C142" s="236"/>
      <c r="D142" s="226" t="s">
        <v>169</v>
      </c>
      <c r="E142" s="237" t="s">
        <v>19</v>
      </c>
      <c r="F142" s="238" t="s">
        <v>2201</v>
      </c>
      <c r="G142" s="236"/>
      <c r="H142" s="239">
        <v>7.3199999999999994</v>
      </c>
      <c r="I142" s="240"/>
      <c r="J142" s="236"/>
      <c r="K142" s="236"/>
      <c r="L142" s="241"/>
      <c r="M142" s="242"/>
      <c r="N142" s="243"/>
      <c r="O142" s="243"/>
      <c r="P142" s="243"/>
      <c r="Q142" s="243"/>
      <c r="R142" s="243"/>
      <c r="S142" s="243"/>
      <c r="T142" s="24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45" t="s">
        <v>169</v>
      </c>
      <c r="AU142" s="245" t="s">
        <v>80</v>
      </c>
      <c r="AV142" s="14" t="s">
        <v>80</v>
      </c>
      <c r="AW142" s="14" t="s">
        <v>171</v>
      </c>
      <c r="AX142" s="14" t="s">
        <v>70</v>
      </c>
      <c r="AY142" s="245" t="s">
        <v>158</v>
      </c>
    </row>
    <row r="143" s="14" customFormat="1">
      <c r="A143" s="14"/>
      <c r="B143" s="235"/>
      <c r="C143" s="236"/>
      <c r="D143" s="226" t="s">
        <v>169</v>
      </c>
      <c r="E143" s="237" t="s">
        <v>19</v>
      </c>
      <c r="F143" s="238" t="s">
        <v>2202</v>
      </c>
      <c r="G143" s="236"/>
      <c r="H143" s="239">
        <v>2.6400000000000001</v>
      </c>
      <c r="I143" s="240"/>
      <c r="J143" s="236"/>
      <c r="K143" s="236"/>
      <c r="L143" s="241"/>
      <c r="M143" s="242"/>
      <c r="N143" s="243"/>
      <c r="O143" s="243"/>
      <c r="P143" s="243"/>
      <c r="Q143" s="243"/>
      <c r="R143" s="243"/>
      <c r="S143" s="243"/>
      <c r="T143" s="24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45" t="s">
        <v>169</v>
      </c>
      <c r="AU143" s="245" t="s">
        <v>80</v>
      </c>
      <c r="AV143" s="14" t="s">
        <v>80</v>
      </c>
      <c r="AW143" s="14" t="s">
        <v>171</v>
      </c>
      <c r="AX143" s="14" t="s">
        <v>70</v>
      </c>
      <c r="AY143" s="245" t="s">
        <v>158</v>
      </c>
    </row>
    <row r="144" s="14" customFormat="1">
      <c r="A144" s="14"/>
      <c r="B144" s="235"/>
      <c r="C144" s="236"/>
      <c r="D144" s="226" t="s">
        <v>169</v>
      </c>
      <c r="E144" s="237" t="s">
        <v>19</v>
      </c>
      <c r="F144" s="238" t="s">
        <v>2203</v>
      </c>
      <c r="G144" s="236"/>
      <c r="H144" s="239">
        <v>4.6799999999999997</v>
      </c>
      <c r="I144" s="240"/>
      <c r="J144" s="236"/>
      <c r="K144" s="236"/>
      <c r="L144" s="241"/>
      <c r="M144" s="242"/>
      <c r="N144" s="243"/>
      <c r="O144" s="243"/>
      <c r="P144" s="243"/>
      <c r="Q144" s="243"/>
      <c r="R144" s="243"/>
      <c r="S144" s="243"/>
      <c r="T144" s="24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45" t="s">
        <v>169</v>
      </c>
      <c r="AU144" s="245" t="s">
        <v>80</v>
      </c>
      <c r="AV144" s="14" t="s">
        <v>80</v>
      </c>
      <c r="AW144" s="14" t="s">
        <v>171</v>
      </c>
      <c r="AX144" s="14" t="s">
        <v>70</v>
      </c>
      <c r="AY144" s="245" t="s">
        <v>158</v>
      </c>
    </row>
    <row r="145" s="14" customFormat="1">
      <c r="A145" s="14"/>
      <c r="B145" s="235"/>
      <c r="C145" s="236"/>
      <c r="D145" s="226" t="s">
        <v>169</v>
      </c>
      <c r="E145" s="237" t="s">
        <v>19</v>
      </c>
      <c r="F145" s="238" t="s">
        <v>2204</v>
      </c>
      <c r="G145" s="236"/>
      <c r="H145" s="239">
        <v>10.319999999999999</v>
      </c>
      <c r="I145" s="240"/>
      <c r="J145" s="236"/>
      <c r="K145" s="236"/>
      <c r="L145" s="241"/>
      <c r="M145" s="242"/>
      <c r="N145" s="243"/>
      <c r="O145" s="243"/>
      <c r="P145" s="243"/>
      <c r="Q145" s="243"/>
      <c r="R145" s="243"/>
      <c r="S145" s="243"/>
      <c r="T145" s="24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45" t="s">
        <v>169</v>
      </c>
      <c r="AU145" s="245" t="s">
        <v>80</v>
      </c>
      <c r="AV145" s="14" t="s">
        <v>80</v>
      </c>
      <c r="AW145" s="14" t="s">
        <v>171</v>
      </c>
      <c r="AX145" s="14" t="s">
        <v>70</v>
      </c>
      <c r="AY145" s="245" t="s">
        <v>158</v>
      </c>
    </row>
    <row r="146" s="14" customFormat="1">
      <c r="A146" s="14"/>
      <c r="B146" s="235"/>
      <c r="C146" s="236"/>
      <c r="D146" s="226" t="s">
        <v>169</v>
      </c>
      <c r="E146" s="237" t="s">
        <v>19</v>
      </c>
      <c r="F146" s="238" t="s">
        <v>2205</v>
      </c>
      <c r="G146" s="236"/>
      <c r="H146" s="239">
        <v>25.199999999999999</v>
      </c>
      <c r="I146" s="240"/>
      <c r="J146" s="236"/>
      <c r="K146" s="236"/>
      <c r="L146" s="241"/>
      <c r="M146" s="242"/>
      <c r="N146" s="243"/>
      <c r="O146" s="243"/>
      <c r="P146" s="243"/>
      <c r="Q146" s="243"/>
      <c r="R146" s="243"/>
      <c r="S146" s="243"/>
      <c r="T146" s="24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45" t="s">
        <v>169</v>
      </c>
      <c r="AU146" s="245" t="s">
        <v>80</v>
      </c>
      <c r="AV146" s="14" t="s">
        <v>80</v>
      </c>
      <c r="AW146" s="14" t="s">
        <v>171</v>
      </c>
      <c r="AX146" s="14" t="s">
        <v>70</v>
      </c>
      <c r="AY146" s="245" t="s">
        <v>158</v>
      </c>
    </row>
    <row r="147" s="14" customFormat="1">
      <c r="A147" s="14"/>
      <c r="B147" s="235"/>
      <c r="C147" s="236"/>
      <c r="D147" s="226" t="s">
        <v>169</v>
      </c>
      <c r="E147" s="237" t="s">
        <v>19</v>
      </c>
      <c r="F147" s="238" t="s">
        <v>2206</v>
      </c>
      <c r="G147" s="236"/>
      <c r="H147" s="239">
        <v>3.9599999999999995</v>
      </c>
      <c r="I147" s="240"/>
      <c r="J147" s="236"/>
      <c r="K147" s="236"/>
      <c r="L147" s="241"/>
      <c r="M147" s="242"/>
      <c r="N147" s="243"/>
      <c r="O147" s="243"/>
      <c r="P147" s="243"/>
      <c r="Q147" s="243"/>
      <c r="R147" s="243"/>
      <c r="S147" s="243"/>
      <c r="T147" s="24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45" t="s">
        <v>169</v>
      </c>
      <c r="AU147" s="245" t="s">
        <v>80</v>
      </c>
      <c r="AV147" s="14" t="s">
        <v>80</v>
      </c>
      <c r="AW147" s="14" t="s">
        <v>171</v>
      </c>
      <c r="AX147" s="14" t="s">
        <v>70</v>
      </c>
      <c r="AY147" s="245" t="s">
        <v>158</v>
      </c>
    </row>
    <row r="148" s="14" customFormat="1">
      <c r="A148" s="14"/>
      <c r="B148" s="235"/>
      <c r="C148" s="236"/>
      <c r="D148" s="226" t="s">
        <v>169</v>
      </c>
      <c r="E148" s="237" t="s">
        <v>19</v>
      </c>
      <c r="F148" s="238" t="s">
        <v>2207</v>
      </c>
      <c r="G148" s="236"/>
      <c r="H148" s="239">
        <v>1.44</v>
      </c>
      <c r="I148" s="240"/>
      <c r="J148" s="236"/>
      <c r="K148" s="236"/>
      <c r="L148" s="241"/>
      <c r="M148" s="242"/>
      <c r="N148" s="243"/>
      <c r="O148" s="243"/>
      <c r="P148" s="243"/>
      <c r="Q148" s="243"/>
      <c r="R148" s="243"/>
      <c r="S148" s="243"/>
      <c r="T148" s="24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45" t="s">
        <v>169</v>
      </c>
      <c r="AU148" s="245" t="s">
        <v>80</v>
      </c>
      <c r="AV148" s="14" t="s">
        <v>80</v>
      </c>
      <c r="AW148" s="14" t="s">
        <v>171</v>
      </c>
      <c r="AX148" s="14" t="s">
        <v>70</v>
      </c>
      <c r="AY148" s="245" t="s">
        <v>158</v>
      </c>
    </row>
    <row r="149" s="2" customFormat="1" ht="22.2" customHeight="1">
      <c r="A149" s="40"/>
      <c r="B149" s="41"/>
      <c r="C149" s="206" t="s">
        <v>204</v>
      </c>
      <c r="D149" s="206" t="s">
        <v>160</v>
      </c>
      <c r="E149" s="207" t="s">
        <v>651</v>
      </c>
      <c r="F149" s="208" t="s">
        <v>652</v>
      </c>
      <c r="G149" s="209" t="s">
        <v>234</v>
      </c>
      <c r="H149" s="210">
        <v>72.603999999999999</v>
      </c>
      <c r="I149" s="211"/>
      <c r="J149" s="212">
        <f>ROUND(I149*H149,2)</f>
        <v>0</v>
      </c>
      <c r="K149" s="208" t="s">
        <v>164</v>
      </c>
      <c r="L149" s="46"/>
      <c r="M149" s="213" t="s">
        <v>19</v>
      </c>
      <c r="N149" s="214" t="s">
        <v>41</v>
      </c>
      <c r="O149" s="86"/>
      <c r="P149" s="215">
        <f>O149*H149</f>
        <v>0</v>
      </c>
      <c r="Q149" s="215">
        <v>0</v>
      </c>
      <c r="R149" s="215">
        <f>Q149*H149</f>
        <v>0</v>
      </c>
      <c r="S149" s="215">
        <v>0</v>
      </c>
      <c r="T149" s="216">
        <f>S149*H149</f>
        <v>0</v>
      </c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R149" s="217" t="s">
        <v>165</v>
      </c>
      <c r="AT149" s="217" t="s">
        <v>160</v>
      </c>
      <c r="AU149" s="217" t="s">
        <v>80</v>
      </c>
      <c r="AY149" s="19" t="s">
        <v>158</v>
      </c>
      <c r="BE149" s="218">
        <f>IF(N149="základní",J149,0)</f>
        <v>0</v>
      </c>
      <c r="BF149" s="218">
        <f>IF(N149="snížená",J149,0)</f>
        <v>0</v>
      </c>
      <c r="BG149" s="218">
        <f>IF(N149="zákl. přenesená",J149,0)</f>
        <v>0</v>
      </c>
      <c r="BH149" s="218">
        <f>IF(N149="sníž. přenesená",J149,0)</f>
        <v>0</v>
      </c>
      <c r="BI149" s="218">
        <f>IF(N149="nulová",J149,0)</f>
        <v>0</v>
      </c>
      <c r="BJ149" s="19" t="s">
        <v>78</v>
      </c>
      <c r="BK149" s="218">
        <f>ROUND(I149*H149,2)</f>
        <v>0</v>
      </c>
      <c r="BL149" s="19" t="s">
        <v>165</v>
      </c>
      <c r="BM149" s="217" t="s">
        <v>2208</v>
      </c>
    </row>
    <row r="150" s="2" customFormat="1">
      <c r="A150" s="40"/>
      <c r="B150" s="41"/>
      <c r="C150" s="42"/>
      <c r="D150" s="219" t="s">
        <v>167</v>
      </c>
      <c r="E150" s="42"/>
      <c r="F150" s="220" t="s">
        <v>654</v>
      </c>
      <c r="G150" s="42"/>
      <c r="H150" s="42"/>
      <c r="I150" s="221"/>
      <c r="J150" s="42"/>
      <c r="K150" s="42"/>
      <c r="L150" s="46"/>
      <c r="M150" s="222"/>
      <c r="N150" s="223"/>
      <c r="O150" s="86"/>
      <c r="P150" s="86"/>
      <c r="Q150" s="86"/>
      <c r="R150" s="86"/>
      <c r="S150" s="86"/>
      <c r="T150" s="87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T150" s="19" t="s">
        <v>167</v>
      </c>
      <c r="AU150" s="19" t="s">
        <v>80</v>
      </c>
    </row>
    <row r="151" s="13" customFormat="1">
      <c r="A151" s="13"/>
      <c r="B151" s="224"/>
      <c r="C151" s="225"/>
      <c r="D151" s="226" t="s">
        <v>169</v>
      </c>
      <c r="E151" s="227" t="s">
        <v>19</v>
      </c>
      <c r="F151" s="228" t="s">
        <v>237</v>
      </c>
      <c r="G151" s="225"/>
      <c r="H151" s="227" t="s">
        <v>19</v>
      </c>
      <c r="I151" s="229"/>
      <c r="J151" s="225"/>
      <c r="K151" s="225"/>
      <c r="L151" s="230"/>
      <c r="M151" s="231"/>
      <c r="N151" s="232"/>
      <c r="O151" s="232"/>
      <c r="P151" s="232"/>
      <c r="Q151" s="232"/>
      <c r="R151" s="232"/>
      <c r="S151" s="232"/>
      <c r="T151" s="23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34" t="s">
        <v>169</v>
      </c>
      <c r="AU151" s="234" t="s">
        <v>80</v>
      </c>
      <c r="AV151" s="13" t="s">
        <v>78</v>
      </c>
      <c r="AW151" s="13" t="s">
        <v>171</v>
      </c>
      <c r="AX151" s="13" t="s">
        <v>70</v>
      </c>
      <c r="AY151" s="234" t="s">
        <v>158</v>
      </c>
    </row>
    <row r="152" s="14" customFormat="1">
      <c r="A152" s="14"/>
      <c r="B152" s="235"/>
      <c r="C152" s="236"/>
      <c r="D152" s="226" t="s">
        <v>169</v>
      </c>
      <c r="E152" s="237" t="s">
        <v>19</v>
      </c>
      <c r="F152" s="238" t="s">
        <v>2209</v>
      </c>
      <c r="G152" s="236"/>
      <c r="H152" s="239">
        <v>13.588800000000001</v>
      </c>
      <c r="I152" s="240"/>
      <c r="J152" s="236"/>
      <c r="K152" s="236"/>
      <c r="L152" s="241"/>
      <c r="M152" s="242"/>
      <c r="N152" s="243"/>
      <c r="O152" s="243"/>
      <c r="P152" s="243"/>
      <c r="Q152" s="243"/>
      <c r="R152" s="243"/>
      <c r="S152" s="243"/>
      <c r="T152" s="24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45" t="s">
        <v>169</v>
      </c>
      <c r="AU152" s="245" t="s">
        <v>80</v>
      </c>
      <c r="AV152" s="14" t="s">
        <v>80</v>
      </c>
      <c r="AW152" s="14" t="s">
        <v>171</v>
      </c>
      <c r="AX152" s="14" t="s">
        <v>70</v>
      </c>
      <c r="AY152" s="245" t="s">
        <v>158</v>
      </c>
    </row>
    <row r="153" s="14" customFormat="1">
      <c r="A153" s="14"/>
      <c r="B153" s="235"/>
      <c r="C153" s="236"/>
      <c r="D153" s="226" t="s">
        <v>169</v>
      </c>
      <c r="E153" s="237" t="s">
        <v>19</v>
      </c>
      <c r="F153" s="238" t="s">
        <v>2210</v>
      </c>
      <c r="G153" s="236"/>
      <c r="H153" s="239">
        <v>6.6975999999999996</v>
      </c>
      <c r="I153" s="240"/>
      <c r="J153" s="236"/>
      <c r="K153" s="236"/>
      <c r="L153" s="241"/>
      <c r="M153" s="242"/>
      <c r="N153" s="243"/>
      <c r="O153" s="243"/>
      <c r="P153" s="243"/>
      <c r="Q153" s="243"/>
      <c r="R153" s="243"/>
      <c r="S153" s="243"/>
      <c r="T153" s="24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45" t="s">
        <v>169</v>
      </c>
      <c r="AU153" s="245" t="s">
        <v>80</v>
      </c>
      <c r="AV153" s="14" t="s">
        <v>80</v>
      </c>
      <c r="AW153" s="14" t="s">
        <v>171</v>
      </c>
      <c r="AX153" s="14" t="s">
        <v>70</v>
      </c>
      <c r="AY153" s="245" t="s">
        <v>158</v>
      </c>
    </row>
    <row r="154" s="14" customFormat="1">
      <c r="A154" s="14"/>
      <c r="B154" s="235"/>
      <c r="C154" s="236"/>
      <c r="D154" s="226" t="s">
        <v>169</v>
      </c>
      <c r="E154" s="237" t="s">
        <v>19</v>
      </c>
      <c r="F154" s="238" t="s">
        <v>2211</v>
      </c>
      <c r="G154" s="236"/>
      <c r="H154" s="239">
        <v>8.5175999999999998</v>
      </c>
      <c r="I154" s="240"/>
      <c r="J154" s="236"/>
      <c r="K154" s="236"/>
      <c r="L154" s="241"/>
      <c r="M154" s="242"/>
      <c r="N154" s="243"/>
      <c r="O154" s="243"/>
      <c r="P154" s="243"/>
      <c r="Q154" s="243"/>
      <c r="R154" s="243"/>
      <c r="S154" s="243"/>
      <c r="T154" s="24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45" t="s">
        <v>169</v>
      </c>
      <c r="AU154" s="245" t="s">
        <v>80</v>
      </c>
      <c r="AV154" s="14" t="s">
        <v>80</v>
      </c>
      <c r="AW154" s="14" t="s">
        <v>171</v>
      </c>
      <c r="AX154" s="14" t="s">
        <v>70</v>
      </c>
      <c r="AY154" s="245" t="s">
        <v>158</v>
      </c>
    </row>
    <row r="155" s="14" customFormat="1">
      <c r="A155" s="14"/>
      <c r="B155" s="235"/>
      <c r="C155" s="236"/>
      <c r="D155" s="226" t="s">
        <v>169</v>
      </c>
      <c r="E155" s="237" t="s">
        <v>19</v>
      </c>
      <c r="F155" s="238" t="s">
        <v>2212</v>
      </c>
      <c r="G155" s="236"/>
      <c r="H155" s="239">
        <v>6.7628000000000004</v>
      </c>
      <c r="I155" s="240"/>
      <c r="J155" s="236"/>
      <c r="K155" s="236"/>
      <c r="L155" s="241"/>
      <c r="M155" s="242"/>
      <c r="N155" s="243"/>
      <c r="O155" s="243"/>
      <c r="P155" s="243"/>
      <c r="Q155" s="243"/>
      <c r="R155" s="243"/>
      <c r="S155" s="243"/>
      <c r="T155" s="24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45" t="s">
        <v>169</v>
      </c>
      <c r="AU155" s="245" t="s">
        <v>80</v>
      </c>
      <c r="AV155" s="14" t="s">
        <v>80</v>
      </c>
      <c r="AW155" s="14" t="s">
        <v>171</v>
      </c>
      <c r="AX155" s="14" t="s">
        <v>70</v>
      </c>
      <c r="AY155" s="245" t="s">
        <v>158</v>
      </c>
    </row>
    <row r="156" s="14" customFormat="1">
      <c r="A156" s="14"/>
      <c r="B156" s="235"/>
      <c r="C156" s="236"/>
      <c r="D156" s="226" t="s">
        <v>169</v>
      </c>
      <c r="E156" s="237" t="s">
        <v>19</v>
      </c>
      <c r="F156" s="238" t="s">
        <v>2213</v>
      </c>
      <c r="G156" s="236"/>
      <c r="H156" s="239">
        <v>9.2448000000000015</v>
      </c>
      <c r="I156" s="240"/>
      <c r="J156" s="236"/>
      <c r="K156" s="236"/>
      <c r="L156" s="241"/>
      <c r="M156" s="242"/>
      <c r="N156" s="243"/>
      <c r="O156" s="243"/>
      <c r="P156" s="243"/>
      <c r="Q156" s="243"/>
      <c r="R156" s="243"/>
      <c r="S156" s="243"/>
      <c r="T156" s="24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45" t="s">
        <v>169</v>
      </c>
      <c r="AU156" s="245" t="s">
        <v>80</v>
      </c>
      <c r="AV156" s="14" t="s">
        <v>80</v>
      </c>
      <c r="AW156" s="14" t="s">
        <v>171</v>
      </c>
      <c r="AX156" s="14" t="s">
        <v>70</v>
      </c>
      <c r="AY156" s="245" t="s">
        <v>158</v>
      </c>
    </row>
    <row r="157" s="14" customFormat="1">
      <c r="A157" s="14"/>
      <c r="B157" s="235"/>
      <c r="C157" s="236"/>
      <c r="D157" s="226" t="s">
        <v>169</v>
      </c>
      <c r="E157" s="237" t="s">
        <v>19</v>
      </c>
      <c r="F157" s="238" t="s">
        <v>2214</v>
      </c>
      <c r="G157" s="236"/>
      <c r="H157" s="239">
        <v>1.6319999999999999</v>
      </c>
      <c r="I157" s="240"/>
      <c r="J157" s="236"/>
      <c r="K157" s="236"/>
      <c r="L157" s="241"/>
      <c r="M157" s="242"/>
      <c r="N157" s="243"/>
      <c r="O157" s="243"/>
      <c r="P157" s="243"/>
      <c r="Q157" s="243"/>
      <c r="R157" s="243"/>
      <c r="S157" s="243"/>
      <c r="T157" s="24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45" t="s">
        <v>169</v>
      </c>
      <c r="AU157" s="245" t="s">
        <v>80</v>
      </c>
      <c r="AV157" s="14" t="s">
        <v>80</v>
      </c>
      <c r="AW157" s="14" t="s">
        <v>171</v>
      </c>
      <c r="AX157" s="14" t="s">
        <v>70</v>
      </c>
      <c r="AY157" s="245" t="s">
        <v>158</v>
      </c>
    </row>
    <row r="158" s="14" customFormat="1">
      <c r="A158" s="14"/>
      <c r="B158" s="235"/>
      <c r="C158" s="236"/>
      <c r="D158" s="226" t="s">
        <v>169</v>
      </c>
      <c r="E158" s="237" t="s">
        <v>19</v>
      </c>
      <c r="F158" s="238" t="s">
        <v>2215</v>
      </c>
      <c r="G158" s="236"/>
      <c r="H158" s="239">
        <v>5.5263999999999998</v>
      </c>
      <c r="I158" s="240"/>
      <c r="J158" s="236"/>
      <c r="K158" s="236"/>
      <c r="L158" s="241"/>
      <c r="M158" s="242"/>
      <c r="N158" s="243"/>
      <c r="O158" s="243"/>
      <c r="P158" s="243"/>
      <c r="Q158" s="243"/>
      <c r="R158" s="243"/>
      <c r="S158" s="243"/>
      <c r="T158" s="24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45" t="s">
        <v>169</v>
      </c>
      <c r="AU158" s="245" t="s">
        <v>80</v>
      </c>
      <c r="AV158" s="14" t="s">
        <v>80</v>
      </c>
      <c r="AW158" s="14" t="s">
        <v>171</v>
      </c>
      <c r="AX158" s="14" t="s">
        <v>70</v>
      </c>
      <c r="AY158" s="245" t="s">
        <v>158</v>
      </c>
    </row>
    <row r="159" s="14" customFormat="1">
      <c r="A159" s="14"/>
      <c r="B159" s="235"/>
      <c r="C159" s="236"/>
      <c r="D159" s="226" t="s">
        <v>169</v>
      </c>
      <c r="E159" s="237" t="s">
        <v>19</v>
      </c>
      <c r="F159" s="238" t="s">
        <v>2216</v>
      </c>
      <c r="G159" s="236"/>
      <c r="H159" s="239">
        <v>11.1356</v>
      </c>
      <c r="I159" s="240"/>
      <c r="J159" s="236"/>
      <c r="K159" s="236"/>
      <c r="L159" s="241"/>
      <c r="M159" s="242"/>
      <c r="N159" s="243"/>
      <c r="O159" s="243"/>
      <c r="P159" s="243"/>
      <c r="Q159" s="243"/>
      <c r="R159" s="243"/>
      <c r="S159" s="243"/>
      <c r="T159" s="24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45" t="s">
        <v>169</v>
      </c>
      <c r="AU159" s="245" t="s">
        <v>80</v>
      </c>
      <c r="AV159" s="14" t="s">
        <v>80</v>
      </c>
      <c r="AW159" s="14" t="s">
        <v>171</v>
      </c>
      <c r="AX159" s="14" t="s">
        <v>70</v>
      </c>
      <c r="AY159" s="245" t="s">
        <v>158</v>
      </c>
    </row>
    <row r="160" s="14" customFormat="1">
      <c r="A160" s="14"/>
      <c r="B160" s="235"/>
      <c r="C160" s="236"/>
      <c r="D160" s="226" t="s">
        <v>169</v>
      </c>
      <c r="E160" s="237" t="s">
        <v>19</v>
      </c>
      <c r="F160" s="238" t="s">
        <v>2217</v>
      </c>
      <c r="G160" s="236"/>
      <c r="H160" s="239">
        <v>3.7295999999999996</v>
      </c>
      <c r="I160" s="240"/>
      <c r="J160" s="236"/>
      <c r="K160" s="236"/>
      <c r="L160" s="241"/>
      <c r="M160" s="242"/>
      <c r="N160" s="243"/>
      <c r="O160" s="243"/>
      <c r="P160" s="243"/>
      <c r="Q160" s="243"/>
      <c r="R160" s="243"/>
      <c r="S160" s="243"/>
      <c r="T160" s="24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45" t="s">
        <v>169</v>
      </c>
      <c r="AU160" s="245" t="s">
        <v>80</v>
      </c>
      <c r="AV160" s="14" t="s">
        <v>80</v>
      </c>
      <c r="AW160" s="14" t="s">
        <v>171</v>
      </c>
      <c r="AX160" s="14" t="s">
        <v>70</v>
      </c>
      <c r="AY160" s="245" t="s">
        <v>158</v>
      </c>
    </row>
    <row r="161" s="14" customFormat="1">
      <c r="A161" s="14"/>
      <c r="B161" s="235"/>
      <c r="C161" s="236"/>
      <c r="D161" s="226" t="s">
        <v>169</v>
      </c>
      <c r="E161" s="237" t="s">
        <v>19</v>
      </c>
      <c r="F161" s="238" t="s">
        <v>2218</v>
      </c>
      <c r="G161" s="236"/>
      <c r="H161" s="239">
        <v>5.2799999999999994</v>
      </c>
      <c r="I161" s="240"/>
      <c r="J161" s="236"/>
      <c r="K161" s="236"/>
      <c r="L161" s="241"/>
      <c r="M161" s="242"/>
      <c r="N161" s="243"/>
      <c r="O161" s="243"/>
      <c r="P161" s="243"/>
      <c r="Q161" s="243"/>
      <c r="R161" s="243"/>
      <c r="S161" s="243"/>
      <c r="T161" s="24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45" t="s">
        <v>169</v>
      </c>
      <c r="AU161" s="245" t="s">
        <v>80</v>
      </c>
      <c r="AV161" s="14" t="s">
        <v>80</v>
      </c>
      <c r="AW161" s="14" t="s">
        <v>171</v>
      </c>
      <c r="AX161" s="14" t="s">
        <v>70</v>
      </c>
      <c r="AY161" s="245" t="s">
        <v>158</v>
      </c>
    </row>
    <row r="162" s="14" customFormat="1">
      <c r="A162" s="14"/>
      <c r="B162" s="235"/>
      <c r="C162" s="236"/>
      <c r="D162" s="226" t="s">
        <v>169</v>
      </c>
      <c r="E162" s="237" t="s">
        <v>19</v>
      </c>
      <c r="F162" s="238" t="s">
        <v>2219</v>
      </c>
      <c r="G162" s="236"/>
      <c r="H162" s="239">
        <v>6.2640000000000002</v>
      </c>
      <c r="I162" s="240"/>
      <c r="J162" s="236"/>
      <c r="K162" s="236"/>
      <c r="L162" s="241"/>
      <c r="M162" s="242"/>
      <c r="N162" s="243"/>
      <c r="O162" s="243"/>
      <c r="P162" s="243"/>
      <c r="Q162" s="243"/>
      <c r="R162" s="243"/>
      <c r="S162" s="243"/>
      <c r="T162" s="24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45" t="s">
        <v>169</v>
      </c>
      <c r="AU162" s="245" t="s">
        <v>80</v>
      </c>
      <c r="AV162" s="14" t="s">
        <v>80</v>
      </c>
      <c r="AW162" s="14" t="s">
        <v>171</v>
      </c>
      <c r="AX162" s="14" t="s">
        <v>70</v>
      </c>
      <c r="AY162" s="245" t="s">
        <v>158</v>
      </c>
    </row>
    <row r="163" s="14" customFormat="1">
      <c r="A163" s="14"/>
      <c r="B163" s="235"/>
      <c r="C163" s="236"/>
      <c r="D163" s="226" t="s">
        <v>169</v>
      </c>
      <c r="E163" s="237" t="s">
        <v>19</v>
      </c>
      <c r="F163" s="238" t="s">
        <v>2220</v>
      </c>
      <c r="G163" s="236"/>
      <c r="H163" s="239">
        <v>2.2144000000000004</v>
      </c>
      <c r="I163" s="240"/>
      <c r="J163" s="236"/>
      <c r="K163" s="236"/>
      <c r="L163" s="241"/>
      <c r="M163" s="242"/>
      <c r="N163" s="243"/>
      <c r="O163" s="243"/>
      <c r="P163" s="243"/>
      <c r="Q163" s="243"/>
      <c r="R163" s="243"/>
      <c r="S163" s="243"/>
      <c r="T163" s="24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45" t="s">
        <v>169</v>
      </c>
      <c r="AU163" s="245" t="s">
        <v>80</v>
      </c>
      <c r="AV163" s="14" t="s">
        <v>80</v>
      </c>
      <c r="AW163" s="14" t="s">
        <v>171</v>
      </c>
      <c r="AX163" s="14" t="s">
        <v>70</v>
      </c>
      <c r="AY163" s="245" t="s">
        <v>158</v>
      </c>
    </row>
    <row r="164" s="14" customFormat="1">
      <c r="A164" s="14"/>
      <c r="B164" s="235"/>
      <c r="C164" s="236"/>
      <c r="D164" s="226" t="s">
        <v>169</v>
      </c>
      <c r="E164" s="237" t="s">
        <v>19</v>
      </c>
      <c r="F164" s="238" t="s">
        <v>2221</v>
      </c>
      <c r="G164" s="236"/>
      <c r="H164" s="239">
        <v>8.0350000000000001</v>
      </c>
      <c r="I164" s="240"/>
      <c r="J164" s="236"/>
      <c r="K164" s="236"/>
      <c r="L164" s="241"/>
      <c r="M164" s="242"/>
      <c r="N164" s="243"/>
      <c r="O164" s="243"/>
      <c r="P164" s="243"/>
      <c r="Q164" s="243"/>
      <c r="R164" s="243"/>
      <c r="S164" s="243"/>
      <c r="T164" s="24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45" t="s">
        <v>169</v>
      </c>
      <c r="AU164" s="245" t="s">
        <v>80</v>
      </c>
      <c r="AV164" s="14" t="s">
        <v>80</v>
      </c>
      <c r="AW164" s="14" t="s">
        <v>171</v>
      </c>
      <c r="AX164" s="14" t="s">
        <v>70</v>
      </c>
      <c r="AY164" s="245" t="s">
        <v>158</v>
      </c>
    </row>
    <row r="165" s="14" customFormat="1">
      <c r="A165" s="14"/>
      <c r="B165" s="235"/>
      <c r="C165" s="236"/>
      <c r="D165" s="226" t="s">
        <v>169</v>
      </c>
      <c r="E165" s="237" t="s">
        <v>19</v>
      </c>
      <c r="F165" s="238" t="s">
        <v>2222</v>
      </c>
      <c r="G165" s="236"/>
      <c r="H165" s="239">
        <v>3.5904000000000003</v>
      </c>
      <c r="I165" s="240"/>
      <c r="J165" s="236"/>
      <c r="K165" s="236"/>
      <c r="L165" s="241"/>
      <c r="M165" s="242"/>
      <c r="N165" s="243"/>
      <c r="O165" s="243"/>
      <c r="P165" s="243"/>
      <c r="Q165" s="243"/>
      <c r="R165" s="243"/>
      <c r="S165" s="243"/>
      <c r="T165" s="24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45" t="s">
        <v>169</v>
      </c>
      <c r="AU165" s="245" t="s">
        <v>80</v>
      </c>
      <c r="AV165" s="14" t="s">
        <v>80</v>
      </c>
      <c r="AW165" s="14" t="s">
        <v>171</v>
      </c>
      <c r="AX165" s="14" t="s">
        <v>70</v>
      </c>
      <c r="AY165" s="245" t="s">
        <v>158</v>
      </c>
    </row>
    <row r="166" s="14" customFormat="1">
      <c r="A166" s="14"/>
      <c r="B166" s="235"/>
      <c r="C166" s="236"/>
      <c r="D166" s="226" t="s">
        <v>169</v>
      </c>
      <c r="E166" s="237" t="s">
        <v>19</v>
      </c>
      <c r="F166" s="238" t="s">
        <v>2223</v>
      </c>
      <c r="G166" s="236"/>
      <c r="H166" s="239">
        <v>14.584800000000001</v>
      </c>
      <c r="I166" s="240"/>
      <c r="J166" s="236"/>
      <c r="K166" s="236"/>
      <c r="L166" s="241"/>
      <c r="M166" s="242"/>
      <c r="N166" s="243"/>
      <c r="O166" s="243"/>
      <c r="P166" s="243"/>
      <c r="Q166" s="243"/>
      <c r="R166" s="243"/>
      <c r="S166" s="243"/>
      <c r="T166" s="24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45" t="s">
        <v>169</v>
      </c>
      <c r="AU166" s="245" t="s">
        <v>80</v>
      </c>
      <c r="AV166" s="14" t="s">
        <v>80</v>
      </c>
      <c r="AW166" s="14" t="s">
        <v>171</v>
      </c>
      <c r="AX166" s="14" t="s">
        <v>70</v>
      </c>
      <c r="AY166" s="245" t="s">
        <v>158</v>
      </c>
    </row>
    <row r="167" s="14" customFormat="1">
      <c r="A167" s="14"/>
      <c r="B167" s="235"/>
      <c r="C167" s="236"/>
      <c r="D167" s="226" t="s">
        <v>169</v>
      </c>
      <c r="E167" s="237" t="s">
        <v>19</v>
      </c>
      <c r="F167" s="238" t="s">
        <v>2224</v>
      </c>
      <c r="G167" s="236"/>
      <c r="H167" s="239">
        <v>12.701200000000002</v>
      </c>
      <c r="I167" s="240"/>
      <c r="J167" s="236"/>
      <c r="K167" s="236"/>
      <c r="L167" s="241"/>
      <c r="M167" s="242"/>
      <c r="N167" s="243"/>
      <c r="O167" s="243"/>
      <c r="P167" s="243"/>
      <c r="Q167" s="243"/>
      <c r="R167" s="243"/>
      <c r="S167" s="243"/>
      <c r="T167" s="24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45" t="s">
        <v>169</v>
      </c>
      <c r="AU167" s="245" t="s">
        <v>80</v>
      </c>
      <c r="AV167" s="14" t="s">
        <v>80</v>
      </c>
      <c r="AW167" s="14" t="s">
        <v>171</v>
      </c>
      <c r="AX167" s="14" t="s">
        <v>70</v>
      </c>
      <c r="AY167" s="245" t="s">
        <v>158</v>
      </c>
    </row>
    <row r="168" s="14" customFormat="1">
      <c r="A168" s="14"/>
      <c r="B168" s="235"/>
      <c r="C168" s="236"/>
      <c r="D168" s="226" t="s">
        <v>169</v>
      </c>
      <c r="E168" s="237" t="s">
        <v>19</v>
      </c>
      <c r="F168" s="238" t="s">
        <v>2225</v>
      </c>
      <c r="G168" s="236"/>
      <c r="H168" s="239">
        <v>3.2800000000000002</v>
      </c>
      <c r="I168" s="240"/>
      <c r="J168" s="236"/>
      <c r="K168" s="236"/>
      <c r="L168" s="241"/>
      <c r="M168" s="242"/>
      <c r="N168" s="243"/>
      <c r="O168" s="243"/>
      <c r="P168" s="243"/>
      <c r="Q168" s="243"/>
      <c r="R168" s="243"/>
      <c r="S168" s="243"/>
      <c r="T168" s="24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45" t="s">
        <v>169</v>
      </c>
      <c r="AU168" s="245" t="s">
        <v>80</v>
      </c>
      <c r="AV168" s="14" t="s">
        <v>80</v>
      </c>
      <c r="AW168" s="14" t="s">
        <v>171</v>
      </c>
      <c r="AX168" s="14" t="s">
        <v>70</v>
      </c>
      <c r="AY168" s="245" t="s">
        <v>158</v>
      </c>
    </row>
    <row r="169" s="14" customFormat="1">
      <c r="A169" s="14"/>
      <c r="B169" s="235"/>
      <c r="C169" s="236"/>
      <c r="D169" s="226" t="s">
        <v>169</v>
      </c>
      <c r="E169" s="237" t="s">
        <v>19</v>
      </c>
      <c r="F169" s="238" t="s">
        <v>2226</v>
      </c>
      <c r="G169" s="236"/>
      <c r="H169" s="239">
        <v>9.8040000000000003</v>
      </c>
      <c r="I169" s="240"/>
      <c r="J169" s="236"/>
      <c r="K169" s="236"/>
      <c r="L169" s="241"/>
      <c r="M169" s="242"/>
      <c r="N169" s="243"/>
      <c r="O169" s="243"/>
      <c r="P169" s="243"/>
      <c r="Q169" s="243"/>
      <c r="R169" s="243"/>
      <c r="S169" s="243"/>
      <c r="T169" s="24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45" t="s">
        <v>169</v>
      </c>
      <c r="AU169" s="245" t="s">
        <v>80</v>
      </c>
      <c r="AV169" s="14" t="s">
        <v>80</v>
      </c>
      <c r="AW169" s="14" t="s">
        <v>171</v>
      </c>
      <c r="AX169" s="14" t="s">
        <v>70</v>
      </c>
      <c r="AY169" s="245" t="s">
        <v>158</v>
      </c>
    </row>
    <row r="170" s="14" customFormat="1">
      <c r="A170" s="14"/>
      <c r="B170" s="235"/>
      <c r="C170" s="236"/>
      <c r="D170" s="226" t="s">
        <v>169</v>
      </c>
      <c r="E170" s="237" t="s">
        <v>19</v>
      </c>
      <c r="F170" s="238" t="s">
        <v>2227</v>
      </c>
      <c r="G170" s="236"/>
      <c r="H170" s="239">
        <v>4.1479999999999997</v>
      </c>
      <c r="I170" s="240"/>
      <c r="J170" s="236"/>
      <c r="K170" s="236"/>
      <c r="L170" s="241"/>
      <c r="M170" s="242"/>
      <c r="N170" s="243"/>
      <c r="O170" s="243"/>
      <c r="P170" s="243"/>
      <c r="Q170" s="243"/>
      <c r="R170" s="243"/>
      <c r="S170" s="243"/>
      <c r="T170" s="24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45" t="s">
        <v>169</v>
      </c>
      <c r="AU170" s="245" t="s">
        <v>80</v>
      </c>
      <c r="AV170" s="14" t="s">
        <v>80</v>
      </c>
      <c r="AW170" s="14" t="s">
        <v>171</v>
      </c>
      <c r="AX170" s="14" t="s">
        <v>70</v>
      </c>
      <c r="AY170" s="245" t="s">
        <v>158</v>
      </c>
    </row>
    <row r="171" s="14" customFormat="1">
      <c r="A171" s="14"/>
      <c r="B171" s="235"/>
      <c r="C171" s="236"/>
      <c r="D171" s="226" t="s">
        <v>169</v>
      </c>
      <c r="E171" s="237" t="s">
        <v>19</v>
      </c>
      <c r="F171" s="238" t="s">
        <v>2228</v>
      </c>
      <c r="G171" s="236"/>
      <c r="H171" s="239">
        <v>1.9532000000000003</v>
      </c>
      <c r="I171" s="240"/>
      <c r="J171" s="236"/>
      <c r="K171" s="236"/>
      <c r="L171" s="241"/>
      <c r="M171" s="242"/>
      <c r="N171" s="243"/>
      <c r="O171" s="243"/>
      <c r="P171" s="243"/>
      <c r="Q171" s="243"/>
      <c r="R171" s="243"/>
      <c r="S171" s="243"/>
      <c r="T171" s="24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45" t="s">
        <v>169</v>
      </c>
      <c r="AU171" s="245" t="s">
        <v>80</v>
      </c>
      <c r="AV171" s="14" t="s">
        <v>80</v>
      </c>
      <c r="AW171" s="14" t="s">
        <v>171</v>
      </c>
      <c r="AX171" s="14" t="s">
        <v>70</v>
      </c>
      <c r="AY171" s="245" t="s">
        <v>158</v>
      </c>
    </row>
    <row r="172" s="14" customFormat="1">
      <c r="A172" s="14"/>
      <c r="B172" s="235"/>
      <c r="C172" s="236"/>
      <c r="D172" s="226" t="s">
        <v>169</v>
      </c>
      <c r="E172" s="237" t="s">
        <v>19</v>
      </c>
      <c r="F172" s="238" t="s">
        <v>2229</v>
      </c>
      <c r="G172" s="236"/>
      <c r="H172" s="239">
        <v>1.3495999999999999</v>
      </c>
      <c r="I172" s="240"/>
      <c r="J172" s="236"/>
      <c r="K172" s="236"/>
      <c r="L172" s="241"/>
      <c r="M172" s="242"/>
      <c r="N172" s="243"/>
      <c r="O172" s="243"/>
      <c r="P172" s="243"/>
      <c r="Q172" s="243"/>
      <c r="R172" s="243"/>
      <c r="S172" s="243"/>
      <c r="T172" s="24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45" t="s">
        <v>169</v>
      </c>
      <c r="AU172" s="245" t="s">
        <v>80</v>
      </c>
      <c r="AV172" s="14" t="s">
        <v>80</v>
      </c>
      <c r="AW172" s="14" t="s">
        <v>171</v>
      </c>
      <c r="AX172" s="14" t="s">
        <v>70</v>
      </c>
      <c r="AY172" s="245" t="s">
        <v>158</v>
      </c>
    </row>
    <row r="173" s="14" customFormat="1">
      <c r="A173" s="14"/>
      <c r="B173" s="235"/>
      <c r="C173" s="236"/>
      <c r="D173" s="226" t="s">
        <v>169</v>
      </c>
      <c r="E173" s="237" t="s">
        <v>19</v>
      </c>
      <c r="F173" s="238" t="s">
        <v>2230</v>
      </c>
      <c r="G173" s="236"/>
      <c r="H173" s="239">
        <v>1.8060000000000001</v>
      </c>
      <c r="I173" s="240"/>
      <c r="J173" s="236"/>
      <c r="K173" s="236"/>
      <c r="L173" s="241"/>
      <c r="M173" s="242"/>
      <c r="N173" s="243"/>
      <c r="O173" s="243"/>
      <c r="P173" s="243"/>
      <c r="Q173" s="243"/>
      <c r="R173" s="243"/>
      <c r="S173" s="243"/>
      <c r="T173" s="24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45" t="s">
        <v>169</v>
      </c>
      <c r="AU173" s="245" t="s">
        <v>80</v>
      </c>
      <c r="AV173" s="14" t="s">
        <v>80</v>
      </c>
      <c r="AW173" s="14" t="s">
        <v>171</v>
      </c>
      <c r="AX173" s="14" t="s">
        <v>70</v>
      </c>
      <c r="AY173" s="245" t="s">
        <v>158</v>
      </c>
    </row>
    <row r="174" s="14" customFormat="1">
      <c r="A174" s="14"/>
      <c r="B174" s="235"/>
      <c r="C174" s="236"/>
      <c r="D174" s="226" t="s">
        <v>169</v>
      </c>
      <c r="E174" s="237" t="s">
        <v>19</v>
      </c>
      <c r="F174" s="238" t="s">
        <v>2231</v>
      </c>
      <c r="G174" s="236"/>
      <c r="H174" s="239">
        <v>3.7376000000000005</v>
      </c>
      <c r="I174" s="240"/>
      <c r="J174" s="236"/>
      <c r="K174" s="236"/>
      <c r="L174" s="241"/>
      <c r="M174" s="242"/>
      <c r="N174" s="243"/>
      <c r="O174" s="243"/>
      <c r="P174" s="243"/>
      <c r="Q174" s="243"/>
      <c r="R174" s="243"/>
      <c r="S174" s="243"/>
      <c r="T174" s="24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45" t="s">
        <v>169</v>
      </c>
      <c r="AU174" s="245" t="s">
        <v>80</v>
      </c>
      <c r="AV174" s="14" t="s">
        <v>80</v>
      </c>
      <c r="AW174" s="14" t="s">
        <v>171</v>
      </c>
      <c r="AX174" s="14" t="s">
        <v>70</v>
      </c>
      <c r="AY174" s="245" t="s">
        <v>158</v>
      </c>
    </row>
    <row r="175" s="14" customFormat="1">
      <c r="A175" s="14"/>
      <c r="B175" s="235"/>
      <c r="C175" s="236"/>
      <c r="D175" s="226" t="s">
        <v>169</v>
      </c>
      <c r="E175" s="237" t="s">
        <v>19</v>
      </c>
      <c r="F175" s="238" t="s">
        <v>2232</v>
      </c>
      <c r="G175" s="236"/>
      <c r="H175" s="239">
        <v>1.3376000000000001</v>
      </c>
      <c r="I175" s="240"/>
      <c r="J175" s="236"/>
      <c r="K175" s="236"/>
      <c r="L175" s="241"/>
      <c r="M175" s="242"/>
      <c r="N175" s="243"/>
      <c r="O175" s="243"/>
      <c r="P175" s="243"/>
      <c r="Q175" s="243"/>
      <c r="R175" s="243"/>
      <c r="S175" s="243"/>
      <c r="T175" s="24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45" t="s">
        <v>169</v>
      </c>
      <c r="AU175" s="245" t="s">
        <v>80</v>
      </c>
      <c r="AV175" s="14" t="s">
        <v>80</v>
      </c>
      <c r="AW175" s="14" t="s">
        <v>171</v>
      </c>
      <c r="AX175" s="14" t="s">
        <v>70</v>
      </c>
      <c r="AY175" s="245" t="s">
        <v>158</v>
      </c>
    </row>
    <row r="176" s="14" customFormat="1">
      <c r="A176" s="14"/>
      <c r="B176" s="235"/>
      <c r="C176" s="236"/>
      <c r="D176" s="226" t="s">
        <v>169</v>
      </c>
      <c r="E176" s="237" t="s">
        <v>19</v>
      </c>
      <c r="F176" s="238" t="s">
        <v>2233</v>
      </c>
      <c r="G176" s="236"/>
      <c r="H176" s="239">
        <v>7.7556000000000012</v>
      </c>
      <c r="I176" s="240"/>
      <c r="J176" s="236"/>
      <c r="K176" s="236"/>
      <c r="L176" s="241"/>
      <c r="M176" s="242"/>
      <c r="N176" s="243"/>
      <c r="O176" s="243"/>
      <c r="P176" s="243"/>
      <c r="Q176" s="243"/>
      <c r="R176" s="243"/>
      <c r="S176" s="243"/>
      <c r="T176" s="24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45" t="s">
        <v>169</v>
      </c>
      <c r="AU176" s="245" t="s">
        <v>80</v>
      </c>
      <c r="AV176" s="14" t="s">
        <v>80</v>
      </c>
      <c r="AW176" s="14" t="s">
        <v>171</v>
      </c>
      <c r="AX176" s="14" t="s">
        <v>70</v>
      </c>
      <c r="AY176" s="245" t="s">
        <v>158</v>
      </c>
    </row>
    <row r="177" s="14" customFormat="1">
      <c r="A177" s="14"/>
      <c r="B177" s="235"/>
      <c r="C177" s="236"/>
      <c r="D177" s="226" t="s">
        <v>169</v>
      </c>
      <c r="E177" s="237" t="s">
        <v>19</v>
      </c>
      <c r="F177" s="238" t="s">
        <v>2234</v>
      </c>
      <c r="G177" s="236"/>
      <c r="H177" s="239">
        <v>14.300000000000001</v>
      </c>
      <c r="I177" s="240"/>
      <c r="J177" s="236"/>
      <c r="K177" s="236"/>
      <c r="L177" s="241"/>
      <c r="M177" s="242"/>
      <c r="N177" s="243"/>
      <c r="O177" s="243"/>
      <c r="P177" s="243"/>
      <c r="Q177" s="243"/>
      <c r="R177" s="243"/>
      <c r="S177" s="243"/>
      <c r="T177" s="24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45" t="s">
        <v>169</v>
      </c>
      <c r="AU177" s="245" t="s">
        <v>80</v>
      </c>
      <c r="AV177" s="14" t="s">
        <v>80</v>
      </c>
      <c r="AW177" s="14" t="s">
        <v>171</v>
      </c>
      <c r="AX177" s="14" t="s">
        <v>70</v>
      </c>
      <c r="AY177" s="245" t="s">
        <v>158</v>
      </c>
    </row>
    <row r="178" s="14" customFormat="1">
      <c r="A178" s="14"/>
      <c r="B178" s="235"/>
      <c r="C178" s="236"/>
      <c r="D178" s="226" t="s">
        <v>169</v>
      </c>
      <c r="E178" s="237" t="s">
        <v>19</v>
      </c>
      <c r="F178" s="238" t="s">
        <v>2235</v>
      </c>
      <c r="G178" s="236"/>
      <c r="H178" s="239">
        <v>8.0640000000000018</v>
      </c>
      <c r="I178" s="240"/>
      <c r="J178" s="236"/>
      <c r="K178" s="236"/>
      <c r="L178" s="241"/>
      <c r="M178" s="242"/>
      <c r="N178" s="243"/>
      <c r="O178" s="243"/>
      <c r="P178" s="243"/>
      <c r="Q178" s="243"/>
      <c r="R178" s="243"/>
      <c r="S178" s="243"/>
      <c r="T178" s="24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45" t="s">
        <v>169</v>
      </c>
      <c r="AU178" s="245" t="s">
        <v>80</v>
      </c>
      <c r="AV178" s="14" t="s">
        <v>80</v>
      </c>
      <c r="AW178" s="14" t="s">
        <v>171</v>
      </c>
      <c r="AX178" s="14" t="s">
        <v>70</v>
      </c>
      <c r="AY178" s="245" t="s">
        <v>158</v>
      </c>
    </row>
    <row r="179" s="14" customFormat="1">
      <c r="A179" s="14"/>
      <c r="B179" s="235"/>
      <c r="C179" s="236"/>
      <c r="D179" s="226" t="s">
        <v>169</v>
      </c>
      <c r="E179" s="237" t="s">
        <v>19</v>
      </c>
      <c r="F179" s="238" t="s">
        <v>2236</v>
      </c>
      <c r="G179" s="236"/>
      <c r="H179" s="239">
        <v>1.7416</v>
      </c>
      <c r="I179" s="240"/>
      <c r="J179" s="236"/>
      <c r="K179" s="236"/>
      <c r="L179" s="241"/>
      <c r="M179" s="242"/>
      <c r="N179" s="243"/>
      <c r="O179" s="243"/>
      <c r="P179" s="243"/>
      <c r="Q179" s="243"/>
      <c r="R179" s="243"/>
      <c r="S179" s="243"/>
      <c r="T179" s="24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45" t="s">
        <v>169</v>
      </c>
      <c r="AU179" s="245" t="s">
        <v>80</v>
      </c>
      <c r="AV179" s="14" t="s">
        <v>80</v>
      </c>
      <c r="AW179" s="14" t="s">
        <v>171</v>
      </c>
      <c r="AX179" s="14" t="s">
        <v>70</v>
      </c>
      <c r="AY179" s="245" t="s">
        <v>158</v>
      </c>
    </row>
    <row r="180" s="14" customFormat="1">
      <c r="A180" s="14"/>
      <c r="B180" s="235"/>
      <c r="C180" s="236"/>
      <c r="D180" s="226" t="s">
        <v>169</v>
      </c>
      <c r="E180" s="237" t="s">
        <v>19</v>
      </c>
      <c r="F180" s="238" t="s">
        <v>2237</v>
      </c>
      <c r="G180" s="236"/>
      <c r="H180" s="239">
        <v>3.3987999999999996</v>
      </c>
      <c r="I180" s="240"/>
      <c r="J180" s="236"/>
      <c r="K180" s="236"/>
      <c r="L180" s="241"/>
      <c r="M180" s="242"/>
      <c r="N180" s="243"/>
      <c r="O180" s="243"/>
      <c r="P180" s="243"/>
      <c r="Q180" s="243"/>
      <c r="R180" s="243"/>
      <c r="S180" s="243"/>
      <c r="T180" s="24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45" t="s">
        <v>169</v>
      </c>
      <c r="AU180" s="245" t="s">
        <v>80</v>
      </c>
      <c r="AV180" s="14" t="s">
        <v>80</v>
      </c>
      <c r="AW180" s="14" t="s">
        <v>171</v>
      </c>
      <c r="AX180" s="14" t="s">
        <v>70</v>
      </c>
      <c r="AY180" s="245" t="s">
        <v>158</v>
      </c>
    </row>
    <row r="181" s="14" customFormat="1">
      <c r="A181" s="14"/>
      <c r="B181" s="235"/>
      <c r="C181" s="236"/>
      <c r="D181" s="226" t="s">
        <v>169</v>
      </c>
      <c r="E181" s="237" t="s">
        <v>19</v>
      </c>
      <c r="F181" s="238" t="s">
        <v>2238</v>
      </c>
      <c r="G181" s="236"/>
      <c r="H181" s="239">
        <v>0.85440000000000016</v>
      </c>
      <c r="I181" s="240"/>
      <c r="J181" s="236"/>
      <c r="K181" s="236"/>
      <c r="L181" s="241"/>
      <c r="M181" s="242"/>
      <c r="N181" s="243"/>
      <c r="O181" s="243"/>
      <c r="P181" s="243"/>
      <c r="Q181" s="243"/>
      <c r="R181" s="243"/>
      <c r="S181" s="243"/>
      <c r="T181" s="24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45" t="s">
        <v>169</v>
      </c>
      <c r="AU181" s="245" t="s">
        <v>80</v>
      </c>
      <c r="AV181" s="14" t="s">
        <v>80</v>
      </c>
      <c r="AW181" s="14" t="s">
        <v>171</v>
      </c>
      <c r="AX181" s="14" t="s">
        <v>70</v>
      </c>
      <c r="AY181" s="245" t="s">
        <v>158</v>
      </c>
    </row>
    <row r="182" s="14" customFormat="1">
      <c r="A182" s="14"/>
      <c r="B182" s="235"/>
      <c r="C182" s="236"/>
      <c r="D182" s="226" t="s">
        <v>169</v>
      </c>
      <c r="E182" s="237" t="s">
        <v>19</v>
      </c>
      <c r="F182" s="238" t="s">
        <v>2239</v>
      </c>
      <c r="G182" s="236"/>
      <c r="H182" s="239">
        <v>9.1631999999999998</v>
      </c>
      <c r="I182" s="240"/>
      <c r="J182" s="236"/>
      <c r="K182" s="236"/>
      <c r="L182" s="241"/>
      <c r="M182" s="242"/>
      <c r="N182" s="243"/>
      <c r="O182" s="243"/>
      <c r="P182" s="243"/>
      <c r="Q182" s="243"/>
      <c r="R182" s="243"/>
      <c r="S182" s="243"/>
      <c r="T182" s="24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45" t="s">
        <v>169</v>
      </c>
      <c r="AU182" s="245" t="s">
        <v>80</v>
      </c>
      <c r="AV182" s="14" t="s">
        <v>80</v>
      </c>
      <c r="AW182" s="14" t="s">
        <v>171</v>
      </c>
      <c r="AX182" s="14" t="s">
        <v>70</v>
      </c>
      <c r="AY182" s="245" t="s">
        <v>158</v>
      </c>
    </row>
    <row r="183" s="14" customFormat="1">
      <c r="A183" s="14"/>
      <c r="B183" s="235"/>
      <c r="C183" s="236"/>
      <c r="D183" s="226" t="s">
        <v>169</v>
      </c>
      <c r="E183" s="237" t="s">
        <v>19</v>
      </c>
      <c r="F183" s="238" t="s">
        <v>2240</v>
      </c>
      <c r="G183" s="236"/>
      <c r="H183" s="239">
        <v>11.221600000000001</v>
      </c>
      <c r="I183" s="240"/>
      <c r="J183" s="236"/>
      <c r="K183" s="236"/>
      <c r="L183" s="241"/>
      <c r="M183" s="242"/>
      <c r="N183" s="243"/>
      <c r="O183" s="243"/>
      <c r="P183" s="243"/>
      <c r="Q183" s="243"/>
      <c r="R183" s="243"/>
      <c r="S183" s="243"/>
      <c r="T183" s="24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45" t="s">
        <v>169</v>
      </c>
      <c r="AU183" s="245" t="s">
        <v>80</v>
      </c>
      <c r="AV183" s="14" t="s">
        <v>80</v>
      </c>
      <c r="AW183" s="14" t="s">
        <v>171</v>
      </c>
      <c r="AX183" s="14" t="s">
        <v>70</v>
      </c>
      <c r="AY183" s="245" t="s">
        <v>158</v>
      </c>
    </row>
    <row r="184" s="14" customFormat="1">
      <c r="A184" s="14"/>
      <c r="B184" s="235"/>
      <c r="C184" s="236"/>
      <c r="D184" s="226" t="s">
        <v>169</v>
      </c>
      <c r="E184" s="237" t="s">
        <v>19</v>
      </c>
      <c r="F184" s="238" t="s">
        <v>2241</v>
      </c>
      <c r="G184" s="236"/>
      <c r="H184" s="239">
        <v>14.351999999999999</v>
      </c>
      <c r="I184" s="240"/>
      <c r="J184" s="236"/>
      <c r="K184" s="236"/>
      <c r="L184" s="241"/>
      <c r="M184" s="242"/>
      <c r="N184" s="243"/>
      <c r="O184" s="243"/>
      <c r="P184" s="243"/>
      <c r="Q184" s="243"/>
      <c r="R184" s="243"/>
      <c r="S184" s="243"/>
      <c r="T184" s="24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45" t="s">
        <v>169</v>
      </c>
      <c r="AU184" s="245" t="s">
        <v>80</v>
      </c>
      <c r="AV184" s="14" t="s">
        <v>80</v>
      </c>
      <c r="AW184" s="14" t="s">
        <v>171</v>
      </c>
      <c r="AX184" s="14" t="s">
        <v>70</v>
      </c>
      <c r="AY184" s="245" t="s">
        <v>158</v>
      </c>
    </row>
    <row r="185" s="14" customFormat="1">
      <c r="A185" s="14"/>
      <c r="B185" s="235"/>
      <c r="C185" s="236"/>
      <c r="D185" s="226" t="s">
        <v>169</v>
      </c>
      <c r="E185" s="237" t="s">
        <v>19</v>
      </c>
      <c r="F185" s="238" t="s">
        <v>2242</v>
      </c>
      <c r="G185" s="236"/>
      <c r="H185" s="239">
        <v>1.6295999999999999</v>
      </c>
      <c r="I185" s="240"/>
      <c r="J185" s="236"/>
      <c r="K185" s="236"/>
      <c r="L185" s="241"/>
      <c r="M185" s="242"/>
      <c r="N185" s="243"/>
      <c r="O185" s="243"/>
      <c r="P185" s="243"/>
      <c r="Q185" s="243"/>
      <c r="R185" s="243"/>
      <c r="S185" s="243"/>
      <c r="T185" s="24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45" t="s">
        <v>169</v>
      </c>
      <c r="AU185" s="245" t="s">
        <v>80</v>
      </c>
      <c r="AV185" s="14" t="s">
        <v>80</v>
      </c>
      <c r="AW185" s="14" t="s">
        <v>171</v>
      </c>
      <c r="AX185" s="14" t="s">
        <v>70</v>
      </c>
      <c r="AY185" s="245" t="s">
        <v>158</v>
      </c>
    </row>
    <row r="186" s="14" customFormat="1">
      <c r="A186" s="14"/>
      <c r="B186" s="235"/>
      <c r="C186" s="236"/>
      <c r="D186" s="226" t="s">
        <v>169</v>
      </c>
      <c r="E186" s="237" t="s">
        <v>19</v>
      </c>
      <c r="F186" s="238" t="s">
        <v>2243</v>
      </c>
      <c r="G186" s="236"/>
      <c r="H186" s="239">
        <v>1.4783999999999999</v>
      </c>
      <c r="I186" s="240"/>
      <c r="J186" s="236"/>
      <c r="K186" s="236"/>
      <c r="L186" s="241"/>
      <c r="M186" s="242"/>
      <c r="N186" s="243"/>
      <c r="O186" s="243"/>
      <c r="P186" s="243"/>
      <c r="Q186" s="243"/>
      <c r="R186" s="243"/>
      <c r="S186" s="243"/>
      <c r="T186" s="24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45" t="s">
        <v>169</v>
      </c>
      <c r="AU186" s="245" t="s">
        <v>80</v>
      </c>
      <c r="AV186" s="14" t="s">
        <v>80</v>
      </c>
      <c r="AW186" s="14" t="s">
        <v>171</v>
      </c>
      <c r="AX186" s="14" t="s">
        <v>70</v>
      </c>
      <c r="AY186" s="245" t="s">
        <v>158</v>
      </c>
    </row>
    <row r="187" s="14" customFormat="1">
      <c r="A187" s="14"/>
      <c r="B187" s="235"/>
      <c r="C187" s="236"/>
      <c r="D187" s="226" t="s">
        <v>169</v>
      </c>
      <c r="E187" s="237" t="s">
        <v>19</v>
      </c>
      <c r="F187" s="238" t="s">
        <v>2244</v>
      </c>
      <c r="G187" s="236"/>
      <c r="H187" s="239">
        <v>2.2440000000000002</v>
      </c>
      <c r="I187" s="240"/>
      <c r="J187" s="236"/>
      <c r="K187" s="236"/>
      <c r="L187" s="241"/>
      <c r="M187" s="242"/>
      <c r="N187" s="243"/>
      <c r="O187" s="243"/>
      <c r="P187" s="243"/>
      <c r="Q187" s="243"/>
      <c r="R187" s="243"/>
      <c r="S187" s="243"/>
      <c r="T187" s="24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45" t="s">
        <v>169</v>
      </c>
      <c r="AU187" s="245" t="s">
        <v>80</v>
      </c>
      <c r="AV187" s="14" t="s">
        <v>80</v>
      </c>
      <c r="AW187" s="14" t="s">
        <v>171</v>
      </c>
      <c r="AX187" s="14" t="s">
        <v>70</v>
      </c>
      <c r="AY187" s="245" t="s">
        <v>158</v>
      </c>
    </row>
    <row r="188" s="14" customFormat="1">
      <c r="A188" s="14"/>
      <c r="B188" s="235"/>
      <c r="C188" s="236"/>
      <c r="D188" s="226" t="s">
        <v>169</v>
      </c>
      <c r="E188" s="237" t="s">
        <v>19</v>
      </c>
      <c r="F188" s="238" t="s">
        <v>2245</v>
      </c>
      <c r="G188" s="236"/>
      <c r="H188" s="239">
        <v>1.9140000000000006</v>
      </c>
      <c r="I188" s="240"/>
      <c r="J188" s="236"/>
      <c r="K188" s="236"/>
      <c r="L188" s="241"/>
      <c r="M188" s="242"/>
      <c r="N188" s="243"/>
      <c r="O188" s="243"/>
      <c r="P188" s="243"/>
      <c r="Q188" s="243"/>
      <c r="R188" s="243"/>
      <c r="S188" s="243"/>
      <c r="T188" s="24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45" t="s">
        <v>169</v>
      </c>
      <c r="AU188" s="245" t="s">
        <v>80</v>
      </c>
      <c r="AV188" s="14" t="s">
        <v>80</v>
      </c>
      <c r="AW188" s="14" t="s">
        <v>171</v>
      </c>
      <c r="AX188" s="14" t="s">
        <v>70</v>
      </c>
      <c r="AY188" s="245" t="s">
        <v>158</v>
      </c>
    </row>
    <row r="189" s="14" customFormat="1">
      <c r="A189" s="14"/>
      <c r="B189" s="235"/>
      <c r="C189" s="236"/>
      <c r="D189" s="226" t="s">
        <v>169</v>
      </c>
      <c r="E189" s="237" t="s">
        <v>19</v>
      </c>
      <c r="F189" s="238" t="s">
        <v>2246</v>
      </c>
      <c r="G189" s="236"/>
      <c r="H189" s="239">
        <v>13.566000000000001</v>
      </c>
      <c r="I189" s="240"/>
      <c r="J189" s="236"/>
      <c r="K189" s="236"/>
      <c r="L189" s="241"/>
      <c r="M189" s="242"/>
      <c r="N189" s="243"/>
      <c r="O189" s="243"/>
      <c r="P189" s="243"/>
      <c r="Q189" s="243"/>
      <c r="R189" s="243"/>
      <c r="S189" s="243"/>
      <c r="T189" s="24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45" t="s">
        <v>169</v>
      </c>
      <c r="AU189" s="245" t="s">
        <v>80</v>
      </c>
      <c r="AV189" s="14" t="s">
        <v>80</v>
      </c>
      <c r="AW189" s="14" t="s">
        <v>171</v>
      </c>
      <c r="AX189" s="14" t="s">
        <v>70</v>
      </c>
      <c r="AY189" s="245" t="s">
        <v>158</v>
      </c>
    </row>
    <row r="190" s="14" customFormat="1">
      <c r="A190" s="14"/>
      <c r="B190" s="235"/>
      <c r="C190" s="236"/>
      <c r="D190" s="226" t="s">
        <v>169</v>
      </c>
      <c r="E190" s="237" t="s">
        <v>19</v>
      </c>
      <c r="F190" s="238" t="s">
        <v>2247</v>
      </c>
      <c r="G190" s="236"/>
      <c r="H190" s="239">
        <v>4.3068000000000008</v>
      </c>
      <c r="I190" s="240"/>
      <c r="J190" s="236"/>
      <c r="K190" s="236"/>
      <c r="L190" s="241"/>
      <c r="M190" s="242"/>
      <c r="N190" s="243"/>
      <c r="O190" s="243"/>
      <c r="P190" s="243"/>
      <c r="Q190" s="243"/>
      <c r="R190" s="243"/>
      <c r="S190" s="243"/>
      <c r="T190" s="24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45" t="s">
        <v>169</v>
      </c>
      <c r="AU190" s="245" t="s">
        <v>80</v>
      </c>
      <c r="AV190" s="14" t="s">
        <v>80</v>
      </c>
      <c r="AW190" s="14" t="s">
        <v>171</v>
      </c>
      <c r="AX190" s="14" t="s">
        <v>70</v>
      </c>
      <c r="AY190" s="245" t="s">
        <v>158</v>
      </c>
    </row>
    <row r="191" s="14" customFormat="1">
      <c r="A191" s="14"/>
      <c r="B191" s="235"/>
      <c r="C191" s="236"/>
      <c r="D191" s="226" t="s">
        <v>169</v>
      </c>
      <c r="E191" s="237" t="s">
        <v>19</v>
      </c>
      <c r="F191" s="238" t="s">
        <v>2248</v>
      </c>
      <c r="G191" s="236"/>
      <c r="H191" s="239">
        <v>4.6604000000000001</v>
      </c>
      <c r="I191" s="240"/>
      <c r="J191" s="236"/>
      <c r="K191" s="236"/>
      <c r="L191" s="241"/>
      <c r="M191" s="242"/>
      <c r="N191" s="243"/>
      <c r="O191" s="243"/>
      <c r="P191" s="243"/>
      <c r="Q191" s="243"/>
      <c r="R191" s="243"/>
      <c r="S191" s="243"/>
      <c r="T191" s="24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45" t="s">
        <v>169</v>
      </c>
      <c r="AU191" s="245" t="s">
        <v>80</v>
      </c>
      <c r="AV191" s="14" t="s">
        <v>80</v>
      </c>
      <c r="AW191" s="14" t="s">
        <v>171</v>
      </c>
      <c r="AX191" s="14" t="s">
        <v>70</v>
      </c>
      <c r="AY191" s="245" t="s">
        <v>158</v>
      </c>
    </row>
    <row r="192" s="14" customFormat="1">
      <c r="A192" s="14"/>
      <c r="B192" s="235"/>
      <c r="C192" s="236"/>
      <c r="D192" s="226" t="s">
        <v>169</v>
      </c>
      <c r="E192" s="237" t="s">
        <v>19</v>
      </c>
      <c r="F192" s="238" t="s">
        <v>2249</v>
      </c>
      <c r="G192" s="236"/>
      <c r="H192" s="239">
        <v>2.6312000000000006</v>
      </c>
      <c r="I192" s="240"/>
      <c r="J192" s="236"/>
      <c r="K192" s="236"/>
      <c r="L192" s="241"/>
      <c r="M192" s="242"/>
      <c r="N192" s="243"/>
      <c r="O192" s="243"/>
      <c r="P192" s="243"/>
      <c r="Q192" s="243"/>
      <c r="R192" s="243"/>
      <c r="S192" s="243"/>
      <c r="T192" s="24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45" t="s">
        <v>169</v>
      </c>
      <c r="AU192" s="245" t="s">
        <v>80</v>
      </c>
      <c r="AV192" s="14" t="s">
        <v>80</v>
      </c>
      <c r="AW192" s="14" t="s">
        <v>171</v>
      </c>
      <c r="AX192" s="14" t="s">
        <v>70</v>
      </c>
      <c r="AY192" s="245" t="s">
        <v>158</v>
      </c>
    </row>
    <row r="193" s="14" customFormat="1">
      <c r="A193" s="14"/>
      <c r="B193" s="235"/>
      <c r="C193" s="236"/>
      <c r="D193" s="226" t="s">
        <v>169</v>
      </c>
      <c r="E193" s="237" t="s">
        <v>19</v>
      </c>
      <c r="F193" s="238" t="s">
        <v>2250</v>
      </c>
      <c r="G193" s="236"/>
      <c r="H193" s="239">
        <v>4.4303999999999997</v>
      </c>
      <c r="I193" s="240"/>
      <c r="J193" s="236"/>
      <c r="K193" s="236"/>
      <c r="L193" s="241"/>
      <c r="M193" s="242"/>
      <c r="N193" s="243"/>
      <c r="O193" s="243"/>
      <c r="P193" s="243"/>
      <c r="Q193" s="243"/>
      <c r="R193" s="243"/>
      <c r="S193" s="243"/>
      <c r="T193" s="24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45" t="s">
        <v>169</v>
      </c>
      <c r="AU193" s="245" t="s">
        <v>80</v>
      </c>
      <c r="AV193" s="14" t="s">
        <v>80</v>
      </c>
      <c r="AW193" s="14" t="s">
        <v>171</v>
      </c>
      <c r="AX193" s="14" t="s">
        <v>70</v>
      </c>
      <c r="AY193" s="245" t="s">
        <v>158</v>
      </c>
    </row>
    <row r="194" s="14" customFormat="1">
      <c r="A194" s="14"/>
      <c r="B194" s="235"/>
      <c r="C194" s="236"/>
      <c r="D194" s="226" t="s">
        <v>169</v>
      </c>
      <c r="E194" s="237" t="s">
        <v>19</v>
      </c>
      <c r="F194" s="238" t="s">
        <v>2251</v>
      </c>
      <c r="G194" s="236"/>
      <c r="H194" s="239">
        <v>10.9392</v>
      </c>
      <c r="I194" s="240"/>
      <c r="J194" s="236"/>
      <c r="K194" s="236"/>
      <c r="L194" s="241"/>
      <c r="M194" s="242"/>
      <c r="N194" s="243"/>
      <c r="O194" s="243"/>
      <c r="P194" s="243"/>
      <c r="Q194" s="243"/>
      <c r="R194" s="243"/>
      <c r="S194" s="243"/>
      <c r="T194" s="24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45" t="s">
        <v>169</v>
      </c>
      <c r="AU194" s="245" t="s">
        <v>80</v>
      </c>
      <c r="AV194" s="14" t="s">
        <v>80</v>
      </c>
      <c r="AW194" s="14" t="s">
        <v>171</v>
      </c>
      <c r="AX194" s="14" t="s">
        <v>70</v>
      </c>
      <c r="AY194" s="245" t="s">
        <v>158</v>
      </c>
    </row>
    <row r="195" s="14" customFormat="1">
      <c r="A195" s="14"/>
      <c r="B195" s="235"/>
      <c r="C195" s="236"/>
      <c r="D195" s="226" t="s">
        <v>169</v>
      </c>
      <c r="E195" s="237" t="s">
        <v>19</v>
      </c>
      <c r="F195" s="238" t="s">
        <v>2252</v>
      </c>
      <c r="G195" s="236"/>
      <c r="H195" s="239">
        <v>18.816000000000003</v>
      </c>
      <c r="I195" s="240"/>
      <c r="J195" s="236"/>
      <c r="K195" s="236"/>
      <c r="L195" s="241"/>
      <c r="M195" s="242"/>
      <c r="N195" s="243"/>
      <c r="O195" s="243"/>
      <c r="P195" s="243"/>
      <c r="Q195" s="243"/>
      <c r="R195" s="243"/>
      <c r="S195" s="243"/>
      <c r="T195" s="24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45" t="s">
        <v>169</v>
      </c>
      <c r="AU195" s="245" t="s">
        <v>80</v>
      </c>
      <c r="AV195" s="14" t="s">
        <v>80</v>
      </c>
      <c r="AW195" s="14" t="s">
        <v>171</v>
      </c>
      <c r="AX195" s="14" t="s">
        <v>70</v>
      </c>
      <c r="AY195" s="245" t="s">
        <v>158</v>
      </c>
    </row>
    <row r="196" s="14" customFormat="1">
      <c r="A196" s="14"/>
      <c r="B196" s="235"/>
      <c r="C196" s="236"/>
      <c r="D196" s="226" t="s">
        <v>169</v>
      </c>
      <c r="E196" s="237" t="s">
        <v>19</v>
      </c>
      <c r="F196" s="238" t="s">
        <v>2253</v>
      </c>
      <c r="G196" s="236"/>
      <c r="H196" s="239">
        <v>4.5407999999999999</v>
      </c>
      <c r="I196" s="240"/>
      <c r="J196" s="236"/>
      <c r="K196" s="236"/>
      <c r="L196" s="241"/>
      <c r="M196" s="242"/>
      <c r="N196" s="243"/>
      <c r="O196" s="243"/>
      <c r="P196" s="243"/>
      <c r="Q196" s="243"/>
      <c r="R196" s="243"/>
      <c r="S196" s="243"/>
      <c r="T196" s="24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45" t="s">
        <v>169</v>
      </c>
      <c r="AU196" s="245" t="s">
        <v>80</v>
      </c>
      <c r="AV196" s="14" t="s">
        <v>80</v>
      </c>
      <c r="AW196" s="14" t="s">
        <v>171</v>
      </c>
      <c r="AX196" s="14" t="s">
        <v>70</v>
      </c>
      <c r="AY196" s="245" t="s">
        <v>158</v>
      </c>
    </row>
    <row r="197" s="14" customFormat="1">
      <c r="A197" s="14"/>
      <c r="B197" s="235"/>
      <c r="C197" s="236"/>
      <c r="D197" s="226" t="s">
        <v>169</v>
      </c>
      <c r="E197" s="237" t="s">
        <v>19</v>
      </c>
      <c r="F197" s="238" t="s">
        <v>2254</v>
      </c>
      <c r="G197" s="236"/>
      <c r="H197" s="239">
        <v>1.488</v>
      </c>
      <c r="I197" s="240"/>
      <c r="J197" s="236"/>
      <c r="K197" s="236"/>
      <c r="L197" s="241"/>
      <c r="M197" s="242"/>
      <c r="N197" s="243"/>
      <c r="O197" s="243"/>
      <c r="P197" s="243"/>
      <c r="Q197" s="243"/>
      <c r="R197" s="243"/>
      <c r="S197" s="243"/>
      <c r="T197" s="24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45" t="s">
        <v>169</v>
      </c>
      <c r="AU197" s="245" t="s">
        <v>80</v>
      </c>
      <c r="AV197" s="14" t="s">
        <v>80</v>
      </c>
      <c r="AW197" s="14" t="s">
        <v>171</v>
      </c>
      <c r="AX197" s="14" t="s">
        <v>70</v>
      </c>
      <c r="AY197" s="245" t="s">
        <v>158</v>
      </c>
    </row>
    <row r="198" s="14" customFormat="1">
      <c r="A198" s="14"/>
      <c r="B198" s="235"/>
      <c r="C198" s="236"/>
      <c r="D198" s="226" t="s">
        <v>169</v>
      </c>
      <c r="E198" s="236"/>
      <c r="F198" s="238" t="s">
        <v>2255</v>
      </c>
      <c r="G198" s="236"/>
      <c r="H198" s="239">
        <v>72.603999999999999</v>
      </c>
      <c r="I198" s="240"/>
      <c r="J198" s="236"/>
      <c r="K198" s="236"/>
      <c r="L198" s="241"/>
      <c r="M198" s="242"/>
      <c r="N198" s="243"/>
      <c r="O198" s="243"/>
      <c r="P198" s="243"/>
      <c r="Q198" s="243"/>
      <c r="R198" s="243"/>
      <c r="S198" s="243"/>
      <c r="T198" s="24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45" t="s">
        <v>169</v>
      </c>
      <c r="AU198" s="245" t="s">
        <v>80</v>
      </c>
      <c r="AV198" s="14" t="s">
        <v>80</v>
      </c>
      <c r="AW198" s="14" t="s">
        <v>4</v>
      </c>
      <c r="AX198" s="14" t="s">
        <v>78</v>
      </c>
      <c r="AY198" s="245" t="s">
        <v>158</v>
      </c>
    </row>
    <row r="199" s="2" customFormat="1" ht="22.2" customHeight="1">
      <c r="A199" s="40"/>
      <c r="B199" s="41"/>
      <c r="C199" s="206" t="s">
        <v>209</v>
      </c>
      <c r="D199" s="206" t="s">
        <v>160</v>
      </c>
      <c r="E199" s="207" t="s">
        <v>676</v>
      </c>
      <c r="F199" s="208" t="s">
        <v>677</v>
      </c>
      <c r="G199" s="209" t="s">
        <v>234</v>
      </c>
      <c r="H199" s="210">
        <v>116.167</v>
      </c>
      <c r="I199" s="211"/>
      <c r="J199" s="212">
        <f>ROUND(I199*H199,2)</f>
        <v>0</v>
      </c>
      <c r="K199" s="208" t="s">
        <v>164</v>
      </c>
      <c r="L199" s="46"/>
      <c r="M199" s="213" t="s">
        <v>19</v>
      </c>
      <c r="N199" s="214" t="s">
        <v>41</v>
      </c>
      <c r="O199" s="86"/>
      <c r="P199" s="215">
        <f>O199*H199</f>
        <v>0</v>
      </c>
      <c r="Q199" s="215">
        <v>0</v>
      </c>
      <c r="R199" s="215">
        <f>Q199*H199</f>
        <v>0</v>
      </c>
      <c r="S199" s="215">
        <v>0</v>
      </c>
      <c r="T199" s="216">
        <f>S199*H199</f>
        <v>0</v>
      </c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R199" s="217" t="s">
        <v>165</v>
      </c>
      <c r="AT199" s="217" t="s">
        <v>160</v>
      </c>
      <c r="AU199" s="217" t="s">
        <v>80</v>
      </c>
      <c r="AY199" s="19" t="s">
        <v>158</v>
      </c>
      <c r="BE199" s="218">
        <f>IF(N199="základní",J199,0)</f>
        <v>0</v>
      </c>
      <c r="BF199" s="218">
        <f>IF(N199="snížená",J199,0)</f>
        <v>0</v>
      </c>
      <c r="BG199" s="218">
        <f>IF(N199="zákl. přenesená",J199,0)</f>
        <v>0</v>
      </c>
      <c r="BH199" s="218">
        <f>IF(N199="sníž. přenesená",J199,0)</f>
        <v>0</v>
      </c>
      <c r="BI199" s="218">
        <f>IF(N199="nulová",J199,0)</f>
        <v>0</v>
      </c>
      <c r="BJ199" s="19" t="s">
        <v>78</v>
      </c>
      <c r="BK199" s="218">
        <f>ROUND(I199*H199,2)</f>
        <v>0</v>
      </c>
      <c r="BL199" s="19" t="s">
        <v>165</v>
      </c>
      <c r="BM199" s="217" t="s">
        <v>2256</v>
      </c>
    </row>
    <row r="200" s="2" customFormat="1">
      <c r="A200" s="40"/>
      <c r="B200" s="41"/>
      <c r="C200" s="42"/>
      <c r="D200" s="219" t="s">
        <v>167</v>
      </c>
      <c r="E200" s="42"/>
      <c r="F200" s="220" t="s">
        <v>679</v>
      </c>
      <c r="G200" s="42"/>
      <c r="H200" s="42"/>
      <c r="I200" s="221"/>
      <c r="J200" s="42"/>
      <c r="K200" s="42"/>
      <c r="L200" s="46"/>
      <c r="M200" s="222"/>
      <c r="N200" s="223"/>
      <c r="O200" s="86"/>
      <c r="P200" s="86"/>
      <c r="Q200" s="86"/>
      <c r="R200" s="86"/>
      <c r="S200" s="86"/>
      <c r="T200" s="87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T200" s="19" t="s">
        <v>167</v>
      </c>
      <c r="AU200" s="19" t="s">
        <v>80</v>
      </c>
    </row>
    <row r="201" s="13" customFormat="1">
      <c r="A201" s="13"/>
      <c r="B201" s="224"/>
      <c r="C201" s="225"/>
      <c r="D201" s="226" t="s">
        <v>169</v>
      </c>
      <c r="E201" s="227" t="s">
        <v>19</v>
      </c>
      <c r="F201" s="228" t="s">
        <v>249</v>
      </c>
      <c r="G201" s="225"/>
      <c r="H201" s="227" t="s">
        <v>19</v>
      </c>
      <c r="I201" s="229"/>
      <c r="J201" s="225"/>
      <c r="K201" s="225"/>
      <c r="L201" s="230"/>
      <c r="M201" s="231"/>
      <c r="N201" s="232"/>
      <c r="O201" s="232"/>
      <c r="P201" s="232"/>
      <c r="Q201" s="232"/>
      <c r="R201" s="232"/>
      <c r="S201" s="232"/>
      <c r="T201" s="23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34" t="s">
        <v>169</v>
      </c>
      <c r="AU201" s="234" t="s">
        <v>80</v>
      </c>
      <c r="AV201" s="13" t="s">
        <v>78</v>
      </c>
      <c r="AW201" s="13" t="s">
        <v>171</v>
      </c>
      <c r="AX201" s="13" t="s">
        <v>70</v>
      </c>
      <c r="AY201" s="234" t="s">
        <v>158</v>
      </c>
    </row>
    <row r="202" s="14" customFormat="1">
      <c r="A202" s="14"/>
      <c r="B202" s="235"/>
      <c r="C202" s="236"/>
      <c r="D202" s="226" t="s">
        <v>169</v>
      </c>
      <c r="E202" s="237" t="s">
        <v>19</v>
      </c>
      <c r="F202" s="238" t="s">
        <v>2209</v>
      </c>
      <c r="G202" s="236"/>
      <c r="H202" s="239">
        <v>13.588800000000001</v>
      </c>
      <c r="I202" s="240"/>
      <c r="J202" s="236"/>
      <c r="K202" s="236"/>
      <c r="L202" s="241"/>
      <c r="M202" s="242"/>
      <c r="N202" s="243"/>
      <c r="O202" s="243"/>
      <c r="P202" s="243"/>
      <c r="Q202" s="243"/>
      <c r="R202" s="243"/>
      <c r="S202" s="243"/>
      <c r="T202" s="24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45" t="s">
        <v>169</v>
      </c>
      <c r="AU202" s="245" t="s">
        <v>80</v>
      </c>
      <c r="AV202" s="14" t="s">
        <v>80</v>
      </c>
      <c r="AW202" s="14" t="s">
        <v>171</v>
      </c>
      <c r="AX202" s="14" t="s">
        <v>70</v>
      </c>
      <c r="AY202" s="245" t="s">
        <v>158</v>
      </c>
    </row>
    <row r="203" s="14" customFormat="1">
      <c r="A203" s="14"/>
      <c r="B203" s="235"/>
      <c r="C203" s="236"/>
      <c r="D203" s="226" t="s">
        <v>169</v>
      </c>
      <c r="E203" s="237" t="s">
        <v>19</v>
      </c>
      <c r="F203" s="238" t="s">
        <v>2210</v>
      </c>
      <c r="G203" s="236"/>
      <c r="H203" s="239">
        <v>6.6975999999999996</v>
      </c>
      <c r="I203" s="240"/>
      <c r="J203" s="236"/>
      <c r="K203" s="236"/>
      <c r="L203" s="241"/>
      <c r="M203" s="242"/>
      <c r="N203" s="243"/>
      <c r="O203" s="243"/>
      <c r="P203" s="243"/>
      <c r="Q203" s="243"/>
      <c r="R203" s="243"/>
      <c r="S203" s="243"/>
      <c r="T203" s="24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45" t="s">
        <v>169</v>
      </c>
      <c r="AU203" s="245" t="s">
        <v>80</v>
      </c>
      <c r="AV203" s="14" t="s">
        <v>80</v>
      </c>
      <c r="AW203" s="14" t="s">
        <v>171</v>
      </c>
      <c r="AX203" s="14" t="s">
        <v>70</v>
      </c>
      <c r="AY203" s="245" t="s">
        <v>158</v>
      </c>
    </row>
    <row r="204" s="14" customFormat="1">
      <c r="A204" s="14"/>
      <c r="B204" s="235"/>
      <c r="C204" s="236"/>
      <c r="D204" s="226" t="s">
        <v>169</v>
      </c>
      <c r="E204" s="237" t="s">
        <v>19</v>
      </c>
      <c r="F204" s="238" t="s">
        <v>2211</v>
      </c>
      <c r="G204" s="236"/>
      <c r="H204" s="239">
        <v>8.5175999999999998</v>
      </c>
      <c r="I204" s="240"/>
      <c r="J204" s="236"/>
      <c r="K204" s="236"/>
      <c r="L204" s="241"/>
      <c r="M204" s="242"/>
      <c r="N204" s="243"/>
      <c r="O204" s="243"/>
      <c r="P204" s="243"/>
      <c r="Q204" s="243"/>
      <c r="R204" s="243"/>
      <c r="S204" s="243"/>
      <c r="T204" s="24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45" t="s">
        <v>169</v>
      </c>
      <c r="AU204" s="245" t="s">
        <v>80</v>
      </c>
      <c r="AV204" s="14" t="s">
        <v>80</v>
      </c>
      <c r="AW204" s="14" t="s">
        <v>171</v>
      </c>
      <c r="AX204" s="14" t="s">
        <v>70</v>
      </c>
      <c r="AY204" s="245" t="s">
        <v>158</v>
      </c>
    </row>
    <row r="205" s="14" customFormat="1">
      <c r="A205" s="14"/>
      <c r="B205" s="235"/>
      <c r="C205" s="236"/>
      <c r="D205" s="226" t="s">
        <v>169</v>
      </c>
      <c r="E205" s="237" t="s">
        <v>19</v>
      </c>
      <c r="F205" s="238" t="s">
        <v>2212</v>
      </c>
      <c r="G205" s="236"/>
      <c r="H205" s="239">
        <v>6.7628000000000004</v>
      </c>
      <c r="I205" s="240"/>
      <c r="J205" s="236"/>
      <c r="K205" s="236"/>
      <c r="L205" s="241"/>
      <c r="M205" s="242"/>
      <c r="N205" s="243"/>
      <c r="O205" s="243"/>
      <c r="P205" s="243"/>
      <c r="Q205" s="243"/>
      <c r="R205" s="243"/>
      <c r="S205" s="243"/>
      <c r="T205" s="24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45" t="s">
        <v>169</v>
      </c>
      <c r="AU205" s="245" t="s">
        <v>80</v>
      </c>
      <c r="AV205" s="14" t="s">
        <v>80</v>
      </c>
      <c r="AW205" s="14" t="s">
        <v>171</v>
      </c>
      <c r="AX205" s="14" t="s">
        <v>70</v>
      </c>
      <c r="AY205" s="245" t="s">
        <v>158</v>
      </c>
    </row>
    <row r="206" s="14" customFormat="1">
      <c r="A206" s="14"/>
      <c r="B206" s="235"/>
      <c r="C206" s="236"/>
      <c r="D206" s="226" t="s">
        <v>169</v>
      </c>
      <c r="E206" s="237" t="s">
        <v>19</v>
      </c>
      <c r="F206" s="238" t="s">
        <v>2213</v>
      </c>
      <c r="G206" s="236"/>
      <c r="H206" s="239">
        <v>9.2448000000000015</v>
      </c>
      <c r="I206" s="240"/>
      <c r="J206" s="236"/>
      <c r="K206" s="236"/>
      <c r="L206" s="241"/>
      <c r="M206" s="242"/>
      <c r="N206" s="243"/>
      <c r="O206" s="243"/>
      <c r="P206" s="243"/>
      <c r="Q206" s="243"/>
      <c r="R206" s="243"/>
      <c r="S206" s="243"/>
      <c r="T206" s="24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45" t="s">
        <v>169</v>
      </c>
      <c r="AU206" s="245" t="s">
        <v>80</v>
      </c>
      <c r="AV206" s="14" t="s">
        <v>80</v>
      </c>
      <c r="AW206" s="14" t="s">
        <v>171</v>
      </c>
      <c r="AX206" s="14" t="s">
        <v>70</v>
      </c>
      <c r="AY206" s="245" t="s">
        <v>158</v>
      </c>
    </row>
    <row r="207" s="14" customFormat="1">
      <c r="A207" s="14"/>
      <c r="B207" s="235"/>
      <c r="C207" s="236"/>
      <c r="D207" s="226" t="s">
        <v>169</v>
      </c>
      <c r="E207" s="237" t="s">
        <v>19</v>
      </c>
      <c r="F207" s="238" t="s">
        <v>2214</v>
      </c>
      <c r="G207" s="236"/>
      <c r="H207" s="239">
        <v>1.6319999999999999</v>
      </c>
      <c r="I207" s="240"/>
      <c r="J207" s="236"/>
      <c r="K207" s="236"/>
      <c r="L207" s="241"/>
      <c r="M207" s="242"/>
      <c r="N207" s="243"/>
      <c r="O207" s="243"/>
      <c r="P207" s="243"/>
      <c r="Q207" s="243"/>
      <c r="R207" s="243"/>
      <c r="S207" s="243"/>
      <c r="T207" s="24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45" t="s">
        <v>169</v>
      </c>
      <c r="AU207" s="245" t="s">
        <v>80</v>
      </c>
      <c r="AV207" s="14" t="s">
        <v>80</v>
      </c>
      <c r="AW207" s="14" t="s">
        <v>171</v>
      </c>
      <c r="AX207" s="14" t="s">
        <v>70</v>
      </c>
      <c r="AY207" s="245" t="s">
        <v>158</v>
      </c>
    </row>
    <row r="208" s="14" customFormat="1">
      <c r="A208" s="14"/>
      <c r="B208" s="235"/>
      <c r="C208" s="236"/>
      <c r="D208" s="226" t="s">
        <v>169</v>
      </c>
      <c r="E208" s="237" t="s">
        <v>19</v>
      </c>
      <c r="F208" s="238" t="s">
        <v>2215</v>
      </c>
      <c r="G208" s="236"/>
      <c r="H208" s="239">
        <v>5.5263999999999998</v>
      </c>
      <c r="I208" s="240"/>
      <c r="J208" s="236"/>
      <c r="K208" s="236"/>
      <c r="L208" s="241"/>
      <c r="M208" s="242"/>
      <c r="N208" s="243"/>
      <c r="O208" s="243"/>
      <c r="P208" s="243"/>
      <c r="Q208" s="243"/>
      <c r="R208" s="243"/>
      <c r="S208" s="243"/>
      <c r="T208" s="24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45" t="s">
        <v>169</v>
      </c>
      <c r="AU208" s="245" t="s">
        <v>80</v>
      </c>
      <c r="AV208" s="14" t="s">
        <v>80</v>
      </c>
      <c r="AW208" s="14" t="s">
        <v>171</v>
      </c>
      <c r="AX208" s="14" t="s">
        <v>70</v>
      </c>
      <c r="AY208" s="245" t="s">
        <v>158</v>
      </c>
    </row>
    <row r="209" s="14" customFormat="1">
      <c r="A209" s="14"/>
      <c r="B209" s="235"/>
      <c r="C209" s="236"/>
      <c r="D209" s="226" t="s">
        <v>169</v>
      </c>
      <c r="E209" s="237" t="s">
        <v>19</v>
      </c>
      <c r="F209" s="238" t="s">
        <v>2216</v>
      </c>
      <c r="G209" s="236"/>
      <c r="H209" s="239">
        <v>11.1356</v>
      </c>
      <c r="I209" s="240"/>
      <c r="J209" s="236"/>
      <c r="K209" s="236"/>
      <c r="L209" s="241"/>
      <c r="M209" s="242"/>
      <c r="N209" s="243"/>
      <c r="O209" s="243"/>
      <c r="P209" s="243"/>
      <c r="Q209" s="243"/>
      <c r="R209" s="243"/>
      <c r="S209" s="243"/>
      <c r="T209" s="24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45" t="s">
        <v>169</v>
      </c>
      <c r="AU209" s="245" t="s">
        <v>80</v>
      </c>
      <c r="AV209" s="14" t="s">
        <v>80</v>
      </c>
      <c r="AW209" s="14" t="s">
        <v>171</v>
      </c>
      <c r="AX209" s="14" t="s">
        <v>70</v>
      </c>
      <c r="AY209" s="245" t="s">
        <v>158</v>
      </c>
    </row>
    <row r="210" s="14" customFormat="1">
      <c r="A210" s="14"/>
      <c r="B210" s="235"/>
      <c r="C210" s="236"/>
      <c r="D210" s="226" t="s">
        <v>169</v>
      </c>
      <c r="E210" s="237" t="s">
        <v>19</v>
      </c>
      <c r="F210" s="238" t="s">
        <v>2217</v>
      </c>
      <c r="G210" s="236"/>
      <c r="H210" s="239">
        <v>3.7295999999999996</v>
      </c>
      <c r="I210" s="240"/>
      <c r="J210" s="236"/>
      <c r="K210" s="236"/>
      <c r="L210" s="241"/>
      <c r="M210" s="242"/>
      <c r="N210" s="243"/>
      <c r="O210" s="243"/>
      <c r="P210" s="243"/>
      <c r="Q210" s="243"/>
      <c r="R210" s="243"/>
      <c r="S210" s="243"/>
      <c r="T210" s="24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45" t="s">
        <v>169</v>
      </c>
      <c r="AU210" s="245" t="s">
        <v>80</v>
      </c>
      <c r="AV210" s="14" t="s">
        <v>80</v>
      </c>
      <c r="AW210" s="14" t="s">
        <v>171</v>
      </c>
      <c r="AX210" s="14" t="s">
        <v>70</v>
      </c>
      <c r="AY210" s="245" t="s">
        <v>158</v>
      </c>
    </row>
    <row r="211" s="14" customFormat="1">
      <c r="A211" s="14"/>
      <c r="B211" s="235"/>
      <c r="C211" s="236"/>
      <c r="D211" s="226" t="s">
        <v>169</v>
      </c>
      <c r="E211" s="237" t="s">
        <v>19</v>
      </c>
      <c r="F211" s="238" t="s">
        <v>2218</v>
      </c>
      <c r="G211" s="236"/>
      <c r="H211" s="239">
        <v>5.2799999999999994</v>
      </c>
      <c r="I211" s="240"/>
      <c r="J211" s="236"/>
      <c r="K211" s="236"/>
      <c r="L211" s="241"/>
      <c r="M211" s="242"/>
      <c r="N211" s="243"/>
      <c r="O211" s="243"/>
      <c r="P211" s="243"/>
      <c r="Q211" s="243"/>
      <c r="R211" s="243"/>
      <c r="S211" s="243"/>
      <c r="T211" s="24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45" t="s">
        <v>169</v>
      </c>
      <c r="AU211" s="245" t="s">
        <v>80</v>
      </c>
      <c r="AV211" s="14" t="s">
        <v>80</v>
      </c>
      <c r="AW211" s="14" t="s">
        <v>171</v>
      </c>
      <c r="AX211" s="14" t="s">
        <v>70</v>
      </c>
      <c r="AY211" s="245" t="s">
        <v>158</v>
      </c>
    </row>
    <row r="212" s="14" customFormat="1">
      <c r="A212" s="14"/>
      <c r="B212" s="235"/>
      <c r="C212" s="236"/>
      <c r="D212" s="226" t="s">
        <v>169</v>
      </c>
      <c r="E212" s="237" t="s">
        <v>19</v>
      </c>
      <c r="F212" s="238" t="s">
        <v>2219</v>
      </c>
      <c r="G212" s="236"/>
      <c r="H212" s="239">
        <v>6.2640000000000002</v>
      </c>
      <c r="I212" s="240"/>
      <c r="J212" s="236"/>
      <c r="K212" s="236"/>
      <c r="L212" s="241"/>
      <c r="M212" s="242"/>
      <c r="N212" s="243"/>
      <c r="O212" s="243"/>
      <c r="P212" s="243"/>
      <c r="Q212" s="243"/>
      <c r="R212" s="243"/>
      <c r="S212" s="243"/>
      <c r="T212" s="24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45" t="s">
        <v>169</v>
      </c>
      <c r="AU212" s="245" t="s">
        <v>80</v>
      </c>
      <c r="AV212" s="14" t="s">
        <v>80</v>
      </c>
      <c r="AW212" s="14" t="s">
        <v>171</v>
      </c>
      <c r="AX212" s="14" t="s">
        <v>70</v>
      </c>
      <c r="AY212" s="245" t="s">
        <v>158</v>
      </c>
    </row>
    <row r="213" s="14" customFormat="1">
      <c r="A213" s="14"/>
      <c r="B213" s="235"/>
      <c r="C213" s="236"/>
      <c r="D213" s="226" t="s">
        <v>169</v>
      </c>
      <c r="E213" s="237" t="s">
        <v>19</v>
      </c>
      <c r="F213" s="238" t="s">
        <v>2220</v>
      </c>
      <c r="G213" s="236"/>
      <c r="H213" s="239">
        <v>2.2144000000000004</v>
      </c>
      <c r="I213" s="240"/>
      <c r="J213" s="236"/>
      <c r="K213" s="236"/>
      <c r="L213" s="241"/>
      <c r="M213" s="242"/>
      <c r="N213" s="243"/>
      <c r="O213" s="243"/>
      <c r="P213" s="243"/>
      <c r="Q213" s="243"/>
      <c r="R213" s="243"/>
      <c r="S213" s="243"/>
      <c r="T213" s="24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45" t="s">
        <v>169</v>
      </c>
      <c r="AU213" s="245" t="s">
        <v>80</v>
      </c>
      <c r="AV213" s="14" t="s">
        <v>80</v>
      </c>
      <c r="AW213" s="14" t="s">
        <v>171</v>
      </c>
      <c r="AX213" s="14" t="s">
        <v>70</v>
      </c>
      <c r="AY213" s="245" t="s">
        <v>158</v>
      </c>
    </row>
    <row r="214" s="14" customFormat="1">
      <c r="A214" s="14"/>
      <c r="B214" s="235"/>
      <c r="C214" s="236"/>
      <c r="D214" s="226" t="s">
        <v>169</v>
      </c>
      <c r="E214" s="237" t="s">
        <v>19</v>
      </c>
      <c r="F214" s="238" t="s">
        <v>2221</v>
      </c>
      <c r="G214" s="236"/>
      <c r="H214" s="239">
        <v>8.0350000000000001</v>
      </c>
      <c r="I214" s="240"/>
      <c r="J214" s="236"/>
      <c r="K214" s="236"/>
      <c r="L214" s="241"/>
      <c r="M214" s="242"/>
      <c r="N214" s="243"/>
      <c r="O214" s="243"/>
      <c r="P214" s="243"/>
      <c r="Q214" s="243"/>
      <c r="R214" s="243"/>
      <c r="S214" s="243"/>
      <c r="T214" s="24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45" t="s">
        <v>169</v>
      </c>
      <c r="AU214" s="245" t="s">
        <v>80</v>
      </c>
      <c r="AV214" s="14" t="s">
        <v>80</v>
      </c>
      <c r="AW214" s="14" t="s">
        <v>171</v>
      </c>
      <c r="AX214" s="14" t="s">
        <v>70</v>
      </c>
      <c r="AY214" s="245" t="s">
        <v>158</v>
      </c>
    </row>
    <row r="215" s="14" customFormat="1">
      <c r="A215" s="14"/>
      <c r="B215" s="235"/>
      <c r="C215" s="236"/>
      <c r="D215" s="226" t="s">
        <v>169</v>
      </c>
      <c r="E215" s="237" t="s">
        <v>19</v>
      </c>
      <c r="F215" s="238" t="s">
        <v>2222</v>
      </c>
      <c r="G215" s="236"/>
      <c r="H215" s="239">
        <v>3.5904000000000003</v>
      </c>
      <c r="I215" s="240"/>
      <c r="J215" s="236"/>
      <c r="K215" s="236"/>
      <c r="L215" s="241"/>
      <c r="M215" s="242"/>
      <c r="N215" s="243"/>
      <c r="O215" s="243"/>
      <c r="P215" s="243"/>
      <c r="Q215" s="243"/>
      <c r="R215" s="243"/>
      <c r="S215" s="243"/>
      <c r="T215" s="24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45" t="s">
        <v>169</v>
      </c>
      <c r="AU215" s="245" t="s">
        <v>80</v>
      </c>
      <c r="AV215" s="14" t="s">
        <v>80</v>
      </c>
      <c r="AW215" s="14" t="s">
        <v>171</v>
      </c>
      <c r="AX215" s="14" t="s">
        <v>70</v>
      </c>
      <c r="AY215" s="245" t="s">
        <v>158</v>
      </c>
    </row>
    <row r="216" s="14" customFormat="1">
      <c r="A216" s="14"/>
      <c r="B216" s="235"/>
      <c r="C216" s="236"/>
      <c r="D216" s="226" t="s">
        <v>169</v>
      </c>
      <c r="E216" s="237" t="s">
        <v>19</v>
      </c>
      <c r="F216" s="238" t="s">
        <v>2223</v>
      </c>
      <c r="G216" s="236"/>
      <c r="H216" s="239">
        <v>14.584800000000001</v>
      </c>
      <c r="I216" s="240"/>
      <c r="J216" s="236"/>
      <c r="K216" s="236"/>
      <c r="L216" s="241"/>
      <c r="M216" s="242"/>
      <c r="N216" s="243"/>
      <c r="O216" s="243"/>
      <c r="P216" s="243"/>
      <c r="Q216" s="243"/>
      <c r="R216" s="243"/>
      <c r="S216" s="243"/>
      <c r="T216" s="24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45" t="s">
        <v>169</v>
      </c>
      <c r="AU216" s="245" t="s">
        <v>80</v>
      </c>
      <c r="AV216" s="14" t="s">
        <v>80</v>
      </c>
      <c r="AW216" s="14" t="s">
        <v>171</v>
      </c>
      <c r="AX216" s="14" t="s">
        <v>70</v>
      </c>
      <c r="AY216" s="245" t="s">
        <v>158</v>
      </c>
    </row>
    <row r="217" s="14" customFormat="1">
      <c r="A217" s="14"/>
      <c r="B217" s="235"/>
      <c r="C217" s="236"/>
      <c r="D217" s="226" t="s">
        <v>169</v>
      </c>
      <c r="E217" s="237" t="s">
        <v>19</v>
      </c>
      <c r="F217" s="238" t="s">
        <v>2224</v>
      </c>
      <c r="G217" s="236"/>
      <c r="H217" s="239">
        <v>12.701200000000002</v>
      </c>
      <c r="I217" s="240"/>
      <c r="J217" s="236"/>
      <c r="K217" s="236"/>
      <c r="L217" s="241"/>
      <c r="M217" s="242"/>
      <c r="N217" s="243"/>
      <c r="O217" s="243"/>
      <c r="P217" s="243"/>
      <c r="Q217" s="243"/>
      <c r="R217" s="243"/>
      <c r="S217" s="243"/>
      <c r="T217" s="24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45" t="s">
        <v>169</v>
      </c>
      <c r="AU217" s="245" t="s">
        <v>80</v>
      </c>
      <c r="AV217" s="14" t="s">
        <v>80</v>
      </c>
      <c r="AW217" s="14" t="s">
        <v>171</v>
      </c>
      <c r="AX217" s="14" t="s">
        <v>70</v>
      </c>
      <c r="AY217" s="245" t="s">
        <v>158</v>
      </c>
    </row>
    <row r="218" s="14" customFormat="1">
      <c r="A218" s="14"/>
      <c r="B218" s="235"/>
      <c r="C218" s="236"/>
      <c r="D218" s="226" t="s">
        <v>169</v>
      </c>
      <c r="E218" s="237" t="s">
        <v>19</v>
      </c>
      <c r="F218" s="238" t="s">
        <v>2225</v>
      </c>
      <c r="G218" s="236"/>
      <c r="H218" s="239">
        <v>3.2800000000000002</v>
      </c>
      <c r="I218" s="240"/>
      <c r="J218" s="236"/>
      <c r="K218" s="236"/>
      <c r="L218" s="241"/>
      <c r="M218" s="242"/>
      <c r="N218" s="243"/>
      <c r="O218" s="243"/>
      <c r="P218" s="243"/>
      <c r="Q218" s="243"/>
      <c r="R218" s="243"/>
      <c r="S218" s="243"/>
      <c r="T218" s="24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45" t="s">
        <v>169</v>
      </c>
      <c r="AU218" s="245" t="s">
        <v>80</v>
      </c>
      <c r="AV218" s="14" t="s">
        <v>80</v>
      </c>
      <c r="AW218" s="14" t="s">
        <v>171</v>
      </c>
      <c r="AX218" s="14" t="s">
        <v>70</v>
      </c>
      <c r="AY218" s="245" t="s">
        <v>158</v>
      </c>
    </row>
    <row r="219" s="14" customFormat="1">
      <c r="A219" s="14"/>
      <c r="B219" s="235"/>
      <c r="C219" s="236"/>
      <c r="D219" s="226" t="s">
        <v>169</v>
      </c>
      <c r="E219" s="237" t="s">
        <v>19</v>
      </c>
      <c r="F219" s="238" t="s">
        <v>2226</v>
      </c>
      <c r="G219" s="236"/>
      <c r="H219" s="239">
        <v>9.8040000000000003</v>
      </c>
      <c r="I219" s="240"/>
      <c r="J219" s="236"/>
      <c r="K219" s="236"/>
      <c r="L219" s="241"/>
      <c r="M219" s="242"/>
      <c r="N219" s="243"/>
      <c r="O219" s="243"/>
      <c r="P219" s="243"/>
      <c r="Q219" s="243"/>
      <c r="R219" s="243"/>
      <c r="S219" s="243"/>
      <c r="T219" s="24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45" t="s">
        <v>169</v>
      </c>
      <c r="AU219" s="245" t="s">
        <v>80</v>
      </c>
      <c r="AV219" s="14" t="s">
        <v>80</v>
      </c>
      <c r="AW219" s="14" t="s">
        <v>171</v>
      </c>
      <c r="AX219" s="14" t="s">
        <v>70</v>
      </c>
      <c r="AY219" s="245" t="s">
        <v>158</v>
      </c>
    </row>
    <row r="220" s="14" customFormat="1">
      <c r="A220" s="14"/>
      <c r="B220" s="235"/>
      <c r="C220" s="236"/>
      <c r="D220" s="226" t="s">
        <v>169</v>
      </c>
      <c r="E220" s="237" t="s">
        <v>19</v>
      </c>
      <c r="F220" s="238" t="s">
        <v>2227</v>
      </c>
      <c r="G220" s="236"/>
      <c r="H220" s="239">
        <v>4.1479999999999997</v>
      </c>
      <c r="I220" s="240"/>
      <c r="J220" s="236"/>
      <c r="K220" s="236"/>
      <c r="L220" s="241"/>
      <c r="M220" s="242"/>
      <c r="N220" s="243"/>
      <c r="O220" s="243"/>
      <c r="P220" s="243"/>
      <c r="Q220" s="243"/>
      <c r="R220" s="243"/>
      <c r="S220" s="243"/>
      <c r="T220" s="24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45" t="s">
        <v>169</v>
      </c>
      <c r="AU220" s="245" t="s">
        <v>80</v>
      </c>
      <c r="AV220" s="14" t="s">
        <v>80</v>
      </c>
      <c r="AW220" s="14" t="s">
        <v>171</v>
      </c>
      <c r="AX220" s="14" t="s">
        <v>70</v>
      </c>
      <c r="AY220" s="245" t="s">
        <v>158</v>
      </c>
    </row>
    <row r="221" s="14" customFormat="1">
      <c r="A221" s="14"/>
      <c r="B221" s="235"/>
      <c r="C221" s="236"/>
      <c r="D221" s="226" t="s">
        <v>169</v>
      </c>
      <c r="E221" s="237" t="s">
        <v>19</v>
      </c>
      <c r="F221" s="238" t="s">
        <v>2228</v>
      </c>
      <c r="G221" s="236"/>
      <c r="H221" s="239">
        <v>1.9532000000000003</v>
      </c>
      <c r="I221" s="240"/>
      <c r="J221" s="236"/>
      <c r="K221" s="236"/>
      <c r="L221" s="241"/>
      <c r="M221" s="242"/>
      <c r="N221" s="243"/>
      <c r="O221" s="243"/>
      <c r="P221" s="243"/>
      <c r="Q221" s="243"/>
      <c r="R221" s="243"/>
      <c r="S221" s="243"/>
      <c r="T221" s="24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45" t="s">
        <v>169</v>
      </c>
      <c r="AU221" s="245" t="s">
        <v>80</v>
      </c>
      <c r="AV221" s="14" t="s">
        <v>80</v>
      </c>
      <c r="AW221" s="14" t="s">
        <v>171</v>
      </c>
      <c r="AX221" s="14" t="s">
        <v>70</v>
      </c>
      <c r="AY221" s="245" t="s">
        <v>158</v>
      </c>
    </row>
    <row r="222" s="14" customFormat="1">
      <c r="A222" s="14"/>
      <c r="B222" s="235"/>
      <c r="C222" s="236"/>
      <c r="D222" s="226" t="s">
        <v>169</v>
      </c>
      <c r="E222" s="237" t="s">
        <v>19</v>
      </c>
      <c r="F222" s="238" t="s">
        <v>2229</v>
      </c>
      <c r="G222" s="236"/>
      <c r="H222" s="239">
        <v>1.3495999999999999</v>
      </c>
      <c r="I222" s="240"/>
      <c r="J222" s="236"/>
      <c r="K222" s="236"/>
      <c r="L222" s="241"/>
      <c r="M222" s="242"/>
      <c r="N222" s="243"/>
      <c r="O222" s="243"/>
      <c r="P222" s="243"/>
      <c r="Q222" s="243"/>
      <c r="R222" s="243"/>
      <c r="S222" s="243"/>
      <c r="T222" s="24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45" t="s">
        <v>169</v>
      </c>
      <c r="AU222" s="245" t="s">
        <v>80</v>
      </c>
      <c r="AV222" s="14" t="s">
        <v>80</v>
      </c>
      <c r="AW222" s="14" t="s">
        <v>171</v>
      </c>
      <c r="AX222" s="14" t="s">
        <v>70</v>
      </c>
      <c r="AY222" s="245" t="s">
        <v>158</v>
      </c>
    </row>
    <row r="223" s="14" customFormat="1">
      <c r="A223" s="14"/>
      <c r="B223" s="235"/>
      <c r="C223" s="236"/>
      <c r="D223" s="226" t="s">
        <v>169</v>
      </c>
      <c r="E223" s="237" t="s">
        <v>19</v>
      </c>
      <c r="F223" s="238" t="s">
        <v>2230</v>
      </c>
      <c r="G223" s="236"/>
      <c r="H223" s="239">
        <v>1.8060000000000001</v>
      </c>
      <c r="I223" s="240"/>
      <c r="J223" s="236"/>
      <c r="K223" s="236"/>
      <c r="L223" s="241"/>
      <c r="M223" s="242"/>
      <c r="N223" s="243"/>
      <c r="O223" s="243"/>
      <c r="P223" s="243"/>
      <c r="Q223" s="243"/>
      <c r="R223" s="243"/>
      <c r="S223" s="243"/>
      <c r="T223" s="24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45" t="s">
        <v>169</v>
      </c>
      <c r="AU223" s="245" t="s">
        <v>80</v>
      </c>
      <c r="AV223" s="14" t="s">
        <v>80</v>
      </c>
      <c r="AW223" s="14" t="s">
        <v>171</v>
      </c>
      <c r="AX223" s="14" t="s">
        <v>70</v>
      </c>
      <c r="AY223" s="245" t="s">
        <v>158</v>
      </c>
    </row>
    <row r="224" s="14" customFormat="1">
      <c r="A224" s="14"/>
      <c r="B224" s="235"/>
      <c r="C224" s="236"/>
      <c r="D224" s="226" t="s">
        <v>169</v>
      </c>
      <c r="E224" s="237" t="s">
        <v>19</v>
      </c>
      <c r="F224" s="238" t="s">
        <v>2231</v>
      </c>
      <c r="G224" s="236"/>
      <c r="H224" s="239">
        <v>3.7376000000000005</v>
      </c>
      <c r="I224" s="240"/>
      <c r="J224" s="236"/>
      <c r="K224" s="236"/>
      <c r="L224" s="241"/>
      <c r="M224" s="242"/>
      <c r="N224" s="243"/>
      <c r="O224" s="243"/>
      <c r="P224" s="243"/>
      <c r="Q224" s="243"/>
      <c r="R224" s="243"/>
      <c r="S224" s="243"/>
      <c r="T224" s="24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45" t="s">
        <v>169</v>
      </c>
      <c r="AU224" s="245" t="s">
        <v>80</v>
      </c>
      <c r="AV224" s="14" t="s">
        <v>80</v>
      </c>
      <c r="AW224" s="14" t="s">
        <v>171</v>
      </c>
      <c r="AX224" s="14" t="s">
        <v>70</v>
      </c>
      <c r="AY224" s="245" t="s">
        <v>158</v>
      </c>
    </row>
    <row r="225" s="14" customFormat="1">
      <c r="A225" s="14"/>
      <c r="B225" s="235"/>
      <c r="C225" s="236"/>
      <c r="D225" s="226" t="s">
        <v>169</v>
      </c>
      <c r="E225" s="237" t="s">
        <v>19</v>
      </c>
      <c r="F225" s="238" t="s">
        <v>2232</v>
      </c>
      <c r="G225" s="236"/>
      <c r="H225" s="239">
        <v>1.3376000000000001</v>
      </c>
      <c r="I225" s="240"/>
      <c r="J225" s="236"/>
      <c r="K225" s="236"/>
      <c r="L225" s="241"/>
      <c r="M225" s="242"/>
      <c r="N225" s="243"/>
      <c r="O225" s="243"/>
      <c r="P225" s="243"/>
      <c r="Q225" s="243"/>
      <c r="R225" s="243"/>
      <c r="S225" s="243"/>
      <c r="T225" s="24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45" t="s">
        <v>169</v>
      </c>
      <c r="AU225" s="245" t="s">
        <v>80</v>
      </c>
      <c r="AV225" s="14" t="s">
        <v>80</v>
      </c>
      <c r="AW225" s="14" t="s">
        <v>171</v>
      </c>
      <c r="AX225" s="14" t="s">
        <v>70</v>
      </c>
      <c r="AY225" s="245" t="s">
        <v>158</v>
      </c>
    </row>
    <row r="226" s="14" customFormat="1">
      <c r="A226" s="14"/>
      <c r="B226" s="235"/>
      <c r="C226" s="236"/>
      <c r="D226" s="226" t="s">
        <v>169</v>
      </c>
      <c r="E226" s="237" t="s">
        <v>19</v>
      </c>
      <c r="F226" s="238" t="s">
        <v>2233</v>
      </c>
      <c r="G226" s="236"/>
      <c r="H226" s="239">
        <v>7.7556000000000012</v>
      </c>
      <c r="I226" s="240"/>
      <c r="J226" s="236"/>
      <c r="K226" s="236"/>
      <c r="L226" s="241"/>
      <c r="M226" s="242"/>
      <c r="N226" s="243"/>
      <c r="O226" s="243"/>
      <c r="P226" s="243"/>
      <c r="Q226" s="243"/>
      <c r="R226" s="243"/>
      <c r="S226" s="243"/>
      <c r="T226" s="24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45" t="s">
        <v>169</v>
      </c>
      <c r="AU226" s="245" t="s">
        <v>80</v>
      </c>
      <c r="AV226" s="14" t="s">
        <v>80</v>
      </c>
      <c r="AW226" s="14" t="s">
        <v>171</v>
      </c>
      <c r="AX226" s="14" t="s">
        <v>70</v>
      </c>
      <c r="AY226" s="245" t="s">
        <v>158</v>
      </c>
    </row>
    <row r="227" s="14" customFormat="1">
      <c r="A227" s="14"/>
      <c r="B227" s="235"/>
      <c r="C227" s="236"/>
      <c r="D227" s="226" t="s">
        <v>169</v>
      </c>
      <c r="E227" s="237" t="s">
        <v>19</v>
      </c>
      <c r="F227" s="238" t="s">
        <v>2234</v>
      </c>
      <c r="G227" s="236"/>
      <c r="H227" s="239">
        <v>14.300000000000001</v>
      </c>
      <c r="I227" s="240"/>
      <c r="J227" s="236"/>
      <c r="K227" s="236"/>
      <c r="L227" s="241"/>
      <c r="M227" s="242"/>
      <c r="N227" s="243"/>
      <c r="O227" s="243"/>
      <c r="P227" s="243"/>
      <c r="Q227" s="243"/>
      <c r="R227" s="243"/>
      <c r="S227" s="243"/>
      <c r="T227" s="24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45" t="s">
        <v>169</v>
      </c>
      <c r="AU227" s="245" t="s">
        <v>80</v>
      </c>
      <c r="AV227" s="14" t="s">
        <v>80</v>
      </c>
      <c r="AW227" s="14" t="s">
        <v>171</v>
      </c>
      <c r="AX227" s="14" t="s">
        <v>70</v>
      </c>
      <c r="AY227" s="245" t="s">
        <v>158</v>
      </c>
    </row>
    <row r="228" s="14" customFormat="1">
      <c r="A228" s="14"/>
      <c r="B228" s="235"/>
      <c r="C228" s="236"/>
      <c r="D228" s="226" t="s">
        <v>169</v>
      </c>
      <c r="E228" s="237" t="s">
        <v>19</v>
      </c>
      <c r="F228" s="238" t="s">
        <v>2235</v>
      </c>
      <c r="G228" s="236"/>
      <c r="H228" s="239">
        <v>8.0640000000000018</v>
      </c>
      <c r="I228" s="240"/>
      <c r="J228" s="236"/>
      <c r="K228" s="236"/>
      <c r="L228" s="241"/>
      <c r="M228" s="242"/>
      <c r="N228" s="243"/>
      <c r="O228" s="243"/>
      <c r="P228" s="243"/>
      <c r="Q228" s="243"/>
      <c r="R228" s="243"/>
      <c r="S228" s="243"/>
      <c r="T228" s="24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45" t="s">
        <v>169</v>
      </c>
      <c r="AU228" s="245" t="s">
        <v>80</v>
      </c>
      <c r="AV228" s="14" t="s">
        <v>80</v>
      </c>
      <c r="AW228" s="14" t="s">
        <v>171</v>
      </c>
      <c r="AX228" s="14" t="s">
        <v>70</v>
      </c>
      <c r="AY228" s="245" t="s">
        <v>158</v>
      </c>
    </row>
    <row r="229" s="14" customFormat="1">
      <c r="A229" s="14"/>
      <c r="B229" s="235"/>
      <c r="C229" s="236"/>
      <c r="D229" s="226" t="s">
        <v>169</v>
      </c>
      <c r="E229" s="237" t="s">
        <v>19</v>
      </c>
      <c r="F229" s="238" t="s">
        <v>2236</v>
      </c>
      <c r="G229" s="236"/>
      <c r="H229" s="239">
        <v>1.7416</v>
      </c>
      <c r="I229" s="240"/>
      <c r="J229" s="236"/>
      <c r="K229" s="236"/>
      <c r="L229" s="241"/>
      <c r="M229" s="242"/>
      <c r="N229" s="243"/>
      <c r="O229" s="243"/>
      <c r="P229" s="243"/>
      <c r="Q229" s="243"/>
      <c r="R229" s="243"/>
      <c r="S229" s="243"/>
      <c r="T229" s="24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45" t="s">
        <v>169</v>
      </c>
      <c r="AU229" s="245" t="s">
        <v>80</v>
      </c>
      <c r="AV229" s="14" t="s">
        <v>80</v>
      </c>
      <c r="AW229" s="14" t="s">
        <v>171</v>
      </c>
      <c r="AX229" s="14" t="s">
        <v>70</v>
      </c>
      <c r="AY229" s="245" t="s">
        <v>158</v>
      </c>
    </row>
    <row r="230" s="14" customFormat="1">
      <c r="A230" s="14"/>
      <c r="B230" s="235"/>
      <c r="C230" s="236"/>
      <c r="D230" s="226" t="s">
        <v>169</v>
      </c>
      <c r="E230" s="237" t="s">
        <v>19</v>
      </c>
      <c r="F230" s="238" t="s">
        <v>2237</v>
      </c>
      <c r="G230" s="236"/>
      <c r="H230" s="239">
        <v>3.3987999999999996</v>
      </c>
      <c r="I230" s="240"/>
      <c r="J230" s="236"/>
      <c r="K230" s="236"/>
      <c r="L230" s="241"/>
      <c r="M230" s="242"/>
      <c r="N230" s="243"/>
      <c r="O230" s="243"/>
      <c r="P230" s="243"/>
      <c r="Q230" s="243"/>
      <c r="R230" s="243"/>
      <c r="S230" s="243"/>
      <c r="T230" s="24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45" t="s">
        <v>169</v>
      </c>
      <c r="AU230" s="245" t="s">
        <v>80</v>
      </c>
      <c r="AV230" s="14" t="s">
        <v>80</v>
      </c>
      <c r="AW230" s="14" t="s">
        <v>171</v>
      </c>
      <c r="AX230" s="14" t="s">
        <v>70</v>
      </c>
      <c r="AY230" s="245" t="s">
        <v>158</v>
      </c>
    </row>
    <row r="231" s="14" customFormat="1">
      <c r="A231" s="14"/>
      <c r="B231" s="235"/>
      <c r="C231" s="236"/>
      <c r="D231" s="226" t="s">
        <v>169</v>
      </c>
      <c r="E231" s="237" t="s">
        <v>19</v>
      </c>
      <c r="F231" s="238" t="s">
        <v>2238</v>
      </c>
      <c r="G231" s="236"/>
      <c r="H231" s="239">
        <v>0.85440000000000016</v>
      </c>
      <c r="I231" s="240"/>
      <c r="J231" s="236"/>
      <c r="K231" s="236"/>
      <c r="L231" s="241"/>
      <c r="M231" s="242"/>
      <c r="N231" s="243"/>
      <c r="O231" s="243"/>
      <c r="P231" s="243"/>
      <c r="Q231" s="243"/>
      <c r="R231" s="243"/>
      <c r="S231" s="243"/>
      <c r="T231" s="24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45" t="s">
        <v>169</v>
      </c>
      <c r="AU231" s="245" t="s">
        <v>80</v>
      </c>
      <c r="AV231" s="14" t="s">
        <v>80</v>
      </c>
      <c r="AW231" s="14" t="s">
        <v>171</v>
      </c>
      <c r="AX231" s="14" t="s">
        <v>70</v>
      </c>
      <c r="AY231" s="245" t="s">
        <v>158</v>
      </c>
    </row>
    <row r="232" s="14" customFormat="1">
      <c r="A232" s="14"/>
      <c r="B232" s="235"/>
      <c r="C232" s="236"/>
      <c r="D232" s="226" t="s">
        <v>169</v>
      </c>
      <c r="E232" s="237" t="s">
        <v>19</v>
      </c>
      <c r="F232" s="238" t="s">
        <v>2239</v>
      </c>
      <c r="G232" s="236"/>
      <c r="H232" s="239">
        <v>9.1631999999999998</v>
      </c>
      <c r="I232" s="240"/>
      <c r="J232" s="236"/>
      <c r="K232" s="236"/>
      <c r="L232" s="241"/>
      <c r="M232" s="242"/>
      <c r="N232" s="243"/>
      <c r="O232" s="243"/>
      <c r="P232" s="243"/>
      <c r="Q232" s="243"/>
      <c r="R232" s="243"/>
      <c r="S232" s="243"/>
      <c r="T232" s="24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45" t="s">
        <v>169</v>
      </c>
      <c r="AU232" s="245" t="s">
        <v>80</v>
      </c>
      <c r="AV232" s="14" t="s">
        <v>80</v>
      </c>
      <c r="AW232" s="14" t="s">
        <v>171</v>
      </c>
      <c r="AX232" s="14" t="s">
        <v>70</v>
      </c>
      <c r="AY232" s="245" t="s">
        <v>158</v>
      </c>
    </row>
    <row r="233" s="14" customFormat="1">
      <c r="A233" s="14"/>
      <c r="B233" s="235"/>
      <c r="C233" s="236"/>
      <c r="D233" s="226" t="s">
        <v>169</v>
      </c>
      <c r="E233" s="237" t="s">
        <v>19</v>
      </c>
      <c r="F233" s="238" t="s">
        <v>2240</v>
      </c>
      <c r="G233" s="236"/>
      <c r="H233" s="239">
        <v>11.221600000000001</v>
      </c>
      <c r="I233" s="240"/>
      <c r="J233" s="236"/>
      <c r="K233" s="236"/>
      <c r="L233" s="241"/>
      <c r="M233" s="242"/>
      <c r="N233" s="243"/>
      <c r="O233" s="243"/>
      <c r="P233" s="243"/>
      <c r="Q233" s="243"/>
      <c r="R233" s="243"/>
      <c r="S233" s="243"/>
      <c r="T233" s="24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45" t="s">
        <v>169</v>
      </c>
      <c r="AU233" s="245" t="s">
        <v>80</v>
      </c>
      <c r="AV233" s="14" t="s">
        <v>80</v>
      </c>
      <c r="AW233" s="14" t="s">
        <v>171</v>
      </c>
      <c r="AX233" s="14" t="s">
        <v>70</v>
      </c>
      <c r="AY233" s="245" t="s">
        <v>158</v>
      </c>
    </row>
    <row r="234" s="14" customFormat="1">
      <c r="A234" s="14"/>
      <c r="B234" s="235"/>
      <c r="C234" s="236"/>
      <c r="D234" s="226" t="s">
        <v>169</v>
      </c>
      <c r="E234" s="237" t="s">
        <v>19</v>
      </c>
      <c r="F234" s="238" t="s">
        <v>2241</v>
      </c>
      <c r="G234" s="236"/>
      <c r="H234" s="239">
        <v>14.351999999999999</v>
      </c>
      <c r="I234" s="240"/>
      <c r="J234" s="236"/>
      <c r="K234" s="236"/>
      <c r="L234" s="241"/>
      <c r="M234" s="242"/>
      <c r="N234" s="243"/>
      <c r="O234" s="243"/>
      <c r="P234" s="243"/>
      <c r="Q234" s="243"/>
      <c r="R234" s="243"/>
      <c r="S234" s="243"/>
      <c r="T234" s="24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45" t="s">
        <v>169</v>
      </c>
      <c r="AU234" s="245" t="s">
        <v>80</v>
      </c>
      <c r="AV234" s="14" t="s">
        <v>80</v>
      </c>
      <c r="AW234" s="14" t="s">
        <v>171</v>
      </c>
      <c r="AX234" s="14" t="s">
        <v>70</v>
      </c>
      <c r="AY234" s="245" t="s">
        <v>158</v>
      </c>
    </row>
    <row r="235" s="14" customFormat="1">
      <c r="A235" s="14"/>
      <c r="B235" s="235"/>
      <c r="C235" s="236"/>
      <c r="D235" s="226" t="s">
        <v>169</v>
      </c>
      <c r="E235" s="237" t="s">
        <v>19</v>
      </c>
      <c r="F235" s="238" t="s">
        <v>2242</v>
      </c>
      <c r="G235" s="236"/>
      <c r="H235" s="239">
        <v>1.6295999999999999</v>
      </c>
      <c r="I235" s="240"/>
      <c r="J235" s="236"/>
      <c r="K235" s="236"/>
      <c r="L235" s="241"/>
      <c r="M235" s="242"/>
      <c r="N235" s="243"/>
      <c r="O235" s="243"/>
      <c r="P235" s="243"/>
      <c r="Q235" s="243"/>
      <c r="R235" s="243"/>
      <c r="S235" s="243"/>
      <c r="T235" s="24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45" t="s">
        <v>169</v>
      </c>
      <c r="AU235" s="245" t="s">
        <v>80</v>
      </c>
      <c r="AV235" s="14" t="s">
        <v>80</v>
      </c>
      <c r="AW235" s="14" t="s">
        <v>171</v>
      </c>
      <c r="AX235" s="14" t="s">
        <v>70</v>
      </c>
      <c r="AY235" s="245" t="s">
        <v>158</v>
      </c>
    </row>
    <row r="236" s="14" customFormat="1">
      <c r="A236" s="14"/>
      <c r="B236" s="235"/>
      <c r="C236" s="236"/>
      <c r="D236" s="226" t="s">
        <v>169</v>
      </c>
      <c r="E236" s="237" t="s">
        <v>19</v>
      </c>
      <c r="F236" s="238" t="s">
        <v>2243</v>
      </c>
      <c r="G236" s="236"/>
      <c r="H236" s="239">
        <v>1.4783999999999999</v>
      </c>
      <c r="I236" s="240"/>
      <c r="J236" s="236"/>
      <c r="K236" s="236"/>
      <c r="L236" s="241"/>
      <c r="M236" s="242"/>
      <c r="N236" s="243"/>
      <c r="O236" s="243"/>
      <c r="P236" s="243"/>
      <c r="Q236" s="243"/>
      <c r="R236" s="243"/>
      <c r="S236" s="243"/>
      <c r="T236" s="24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45" t="s">
        <v>169</v>
      </c>
      <c r="AU236" s="245" t="s">
        <v>80</v>
      </c>
      <c r="AV236" s="14" t="s">
        <v>80</v>
      </c>
      <c r="AW236" s="14" t="s">
        <v>171</v>
      </c>
      <c r="AX236" s="14" t="s">
        <v>70</v>
      </c>
      <c r="AY236" s="245" t="s">
        <v>158</v>
      </c>
    </row>
    <row r="237" s="14" customFormat="1">
      <c r="A237" s="14"/>
      <c r="B237" s="235"/>
      <c r="C237" s="236"/>
      <c r="D237" s="226" t="s">
        <v>169</v>
      </c>
      <c r="E237" s="237" t="s">
        <v>19</v>
      </c>
      <c r="F237" s="238" t="s">
        <v>2244</v>
      </c>
      <c r="G237" s="236"/>
      <c r="H237" s="239">
        <v>2.2440000000000002</v>
      </c>
      <c r="I237" s="240"/>
      <c r="J237" s="236"/>
      <c r="K237" s="236"/>
      <c r="L237" s="241"/>
      <c r="M237" s="242"/>
      <c r="N237" s="243"/>
      <c r="O237" s="243"/>
      <c r="P237" s="243"/>
      <c r="Q237" s="243"/>
      <c r="R237" s="243"/>
      <c r="S237" s="243"/>
      <c r="T237" s="24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45" t="s">
        <v>169</v>
      </c>
      <c r="AU237" s="245" t="s">
        <v>80</v>
      </c>
      <c r="AV237" s="14" t="s">
        <v>80</v>
      </c>
      <c r="AW237" s="14" t="s">
        <v>171</v>
      </c>
      <c r="AX237" s="14" t="s">
        <v>70</v>
      </c>
      <c r="AY237" s="245" t="s">
        <v>158</v>
      </c>
    </row>
    <row r="238" s="14" customFormat="1">
      <c r="A238" s="14"/>
      <c r="B238" s="235"/>
      <c r="C238" s="236"/>
      <c r="D238" s="226" t="s">
        <v>169</v>
      </c>
      <c r="E238" s="237" t="s">
        <v>19</v>
      </c>
      <c r="F238" s="238" t="s">
        <v>2245</v>
      </c>
      <c r="G238" s="236"/>
      <c r="H238" s="239">
        <v>1.9140000000000006</v>
      </c>
      <c r="I238" s="240"/>
      <c r="J238" s="236"/>
      <c r="K238" s="236"/>
      <c r="L238" s="241"/>
      <c r="M238" s="242"/>
      <c r="N238" s="243"/>
      <c r="O238" s="243"/>
      <c r="P238" s="243"/>
      <c r="Q238" s="243"/>
      <c r="R238" s="243"/>
      <c r="S238" s="243"/>
      <c r="T238" s="24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45" t="s">
        <v>169</v>
      </c>
      <c r="AU238" s="245" t="s">
        <v>80</v>
      </c>
      <c r="AV238" s="14" t="s">
        <v>80</v>
      </c>
      <c r="AW238" s="14" t="s">
        <v>171</v>
      </c>
      <c r="AX238" s="14" t="s">
        <v>70</v>
      </c>
      <c r="AY238" s="245" t="s">
        <v>158</v>
      </c>
    </row>
    <row r="239" s="14" customFormat="1">
      <c r="A239" s="14"/>
      <c r="B239" s="235"/>
      <c r="C239" s="236"/>
      <c r="D239" s="226" t="s">
        <v>169</v>
      </c>
      <c r="E239" s="237" t="s">
        <v>19</v>
      </c>
      <c r="F239" s="238" t="s">
        <v>2246</v>
      </c>
      <c r="G239" s="236"/>
      <c r="H239" s="239">
        <v>13.566000000000001</v>
      </c>
      <c r="I239" s="240"/>
      <c r="J239" s="236"/>
      <c r="K239" s="236"/>
      <c r="L239" s="241"/>
      <c r="M239" s="242"/>
      <c r="N239" s="243"/>
      <c r="O239" s="243"/>
      <c r="P239" s="243"/>
      <c r="Q239" s="243"/>
      <c r="R239" s="243"/>
      <c r="S239" s="243"/>
      <c r="T239" s="24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45" t="s">
        <v>169</v>
      </c>
      <c r="AU239" s="245" t="s">
        <v>80</v>
      </c>
      <c r="AV239" s="14" t="s">
        <v>80</v>
      </c>
      <c r="AW239" s="14" t="s">
        <v>171</v>
      </c>
      <c r="AX239" s="14" t="s">
        <v>70</v>
      </c>
      <c r="AY239" s="245" t="s">
        <v>158</v>
      </c>
    </row>
    <row r="240" s="14" customFormat="1">
      <c r="A240" s="14"/>
      <c r="B240" s="235"/>
      <c r="C240" s="236"/>
      <c r="D240" s="226" t="s">
        <v>169</v>
      </c>
      <c r="E240" s="237" t="s">
        <v>19</v>
      </c>
      <c r="F240" s="238" t="s">
        <v>2247</v>
      </c>
      <c r="G240" s="236"/>
      <c r="H240" s="239">
        <v>4.3068000000000008</v>
      </c>
      <c r="I240" s="240"/>
      <c r="J240" s="236"/>
      <c r="K240" s="236"/>
      <c r="L240" s="241"/>
      <c r="M240" s="242"/>
      <c r="N240" s="243"/>
      <c r="O240" s="243"/>
      <c r="P240" s="243"/>
      <c r="Q240" s="243"/>
      <c r="R240" s="243"/>
      <c r="S240" s="243"/>
      <c r="T240" s="24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45" t="s">
        <v>169</v>
      </c>
      <c r="AU240" s="245" t="s">
        <v>80</v>
      </c>
      <c r="AV240" s="14" t="s">
        <v>80</v>
      </c>
      <c r="AW240" s="14" t="s">
        <v>171</v>
      </c>
      <c r="AX240" s="14" t="s">
        <v>70</v>
      </c>
      <c r="AY240" s="245" t="s">
        <v>158</v>
      </c>
    </row>
    <row r="241" s="14" customFormat="1">
      <c r="A241" s="14"/>
      <c r="B241" s="235"/>
      <c r="C241" s="236"/>
      <c r="D241" s="226" t="s">
        <v>169</v>
      </c>
      <c r="E241" s="237" t="s">
        <v>19</v>
      </c>
      <c r="F241" s="238" t="s">
        <v>2248</v>
      </c>
      <c r="G241" s="236"/>
      <c r="H241" s="239">
        <v>4.6604000000000001</v>
      </c>
      <c r="I241" s="240"/>
      <c r="J241" s="236"/>
      <c r="K241" s="236"/>
      <c r="L241" s="241"/>
      <c r="M241" s="242"/>
      <c r="N241" s="243"/>
      <c r="O241" s="243"/>
      <c r="P241" s="243"/>
      <c r="Q241" s="243"/>
      <c r="R241" s="243"/>
      <c r="S241" s="243"/>
      <c r="T241" s="24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45" t="s">
        <v>169</v>
      </c>
      <c r="AU241" s="245" t="s">
        <v>80</v>
      </c>
      <c r="AV241" s="14" t="s">
        <v>80</v>
      </c>
      <c r="AW241" s="14" t="s">
        <v>171</v>
      </c>
      <c r="AX241" s="14" t="s">
        <v>70</v>
      </c>
      <c r="AY241" s="245" t="s">
        <v>158</v>
      </c>
    </row>
    <row r="242" s="14" customFormat="1">
      <c r="A242" s="14"/>
      <c r="B242" s="235"/>
      <c r="C242" s="236"/>
      <c r="D242" s="226" t="s">
        <v>169</v>
      </c>
      <c r="E242" s="237" t="s">
        <v>19</v>
      </c>
      <c r="F242" s="238" t="s">
        <v>2249</v>
      </c>
      <c r="G242" s="236"/>
      <c r="H242" s="239">
        <v>2.6312000000000006</v>
      </c>
      <c r="I242" s="240"/>
      <c r="J242" s="236"/>
      <c r="K242" s="236"/>
      <c r="L242" s="241"/>
      <c r="M242" s="242"/>
      <c r="N242" s="243"/>
      <c r="O242" s="243"/>
      <c r="P242" s="243"/>
      <c r="Q242" s="243"/>
      <c r="R242" s="243"/>
      <c r="S242" s="243"/>
      <c r="T242" s="24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45" t="s">
        <v>169</v>
      </c>
      <c r="AU242" s="245" t="s">
        <v>80</v>
      </c>
      <c r="AV242" s="14" t="s">
        <v>80</v>
      </c>
      <c r="AW242" s="14" t="s">
        <v>171</v>
      </c>
      <c r="AX242" s="14" t="s">
        <v>70</v>
      </c>
      <c r="AY242" s="245" t="s">
        <v>158</v>
      </c>
    </row>
    <row r="243" s="14" customFormat="1">
      <c r="A243" s="14"/>
      <c r="B243" s="235"/>
      <c r="C243" s="236"/>
      <c r="D243" s="226" t="s">
        <v>169</v>
      </c>
      <c r="E243" s="237" t="s">
        <v>19</v>
      </c>
      <c r="F243" s="238" t="s">
        <v>2250</v>
      </c>
      <c r="G243" s="236"/>
      <c r="H243" s="239">
        <v>4.4303999999999997</v>
      </c>
      <c r="I243" s="240"/>
      <c r="J243" s="236"/>
      <c r="K243" s="236"/>
      <c r="L243" s="241"/>
      <c r="M243" s="242"/>
      <c r="N243" s="243"/>
      <c r="O243" s="243"/>
      <c r="P243" s="243"/>
      <c r="Q243" s="243"/>
      <c r="R243" s="243"/>
      <c r="S243" s="243"/>
      <c r="T243" s="24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45" t="s">
        <v>169</v>
      </c>
      <c r="AU243" s="245" t="s">
        <v>80</v>
      </c>
      <c r="AV243" s="14" t="s">
        <v>80</v>
      </c>
      <c r="AW243" s="14" t="s">
        <v>171</v>
      </c>
      <c r="AX243" s="14" t="s">
        <v>70</v>
      </c>
      <c r="AY243" s="245" t="s">
        <v>158</v>
      </c>
    </row>
    <row r="244" s="14" customFormat="1">
      <c r="A244" s="14"/>
      <c r="B244" s="235"/>
      <c r="C244" s="236"/>
      <c r="D244" s="226" t="s">
        <v>169</v>
      </c>
      <c r="E244" s="237" t="s">
        <v>19</v>
      </c>
      <c r="F244" s="238" t="s">
        <v>2251</v>
      </c>
      <c r="G244" s="236"/>
      <c r="H244" s="239">
        <v>10.9392</v>
      </c>
      <c r="I244" s="240"/>
      <c r="J244" s="236"/>
      <c r="K244" s="236"/>
      <c r="L244" s="241"/>
      <c r="M244" s="242"/>
      <c r="N244" s="243"/>
      <c r="O244" s="243"/>
      <c r="P244" s="243"/>
      <c r="Q244" s="243"/>
      <c r="R244" s="243"/>
      <c r="S244" s="243"/>
      <c r="T244" s="24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45" t="s">
        <v>169</v>
      </c>
      <c r="AU244" s="245" t="s">
        <v>80</v>
      </c>
      <c r="AV244" s="14" t="s">
        <v>80</v>
      </c>
      <c r="AW244" s="14" t="s">
        <v>171</v>
      </c>
      <c r="AX244" s="14" t="s">
        <v>70</v>
      </c>
      <c r="AY244" s="245" t="s">
        <v>158</v>
      </c>
    </row>
    <row r="245" s="14" customFormat="1">
      <c r="A245" s="14"/>
      <c r="B245" s="235"/>
      <c r="C245" s="236"/>
      <c r="D245" s="226" t="s">
        <v>169</v>
      </c>
      <c r="E245" s="237" t="s">
        <v>19</v>
      </c>
      <c r="F245" s="238" t="s">
        <v>2252</v>
      </c>
      <c r="G245" s="236"/>
      <c r="H245" s="239">
        <v>18.816000000000003</v>
      </c>
      <c r="I245" s="240"/>
      <c r="J245" s="236"/>
      <c r="K245" s="236"/>
      <c r="L245" s="241"/>
      <c r="M245" s="242"/>
      <c r="N245" s="243"/>
      <c r="O245" s="243"/>
      <c r="P245" s="243"/>
      <c r="Q245" s="243"/>
      <c r="R245" s="243"/>
      <c r="S245" s="243"/>
      <c r="T245" s="24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45" t="s">
        <v>169</v>
      </c>
      <c r="AU245" s="245" t="s">
        <v>80</v>
      </c>
      <c r="AV245" s="14" t="s">
        <v>80</v>
      </c>
      <c r="AW245" s="14" t="s">
        <v>171</v>
      </c>
      <c r="AX245" s="14" t="s">
        <v>70</v>
      </c>
      <c r="AY245" s="245" t="s">
        <v>158</v>
      </c>
    </row>
    <row r="246" s="14" customFormat="1">
      <c r="A246" s="14"/>
      <c r="B246" s="235"/>
      <c r="C246" s="236"/>
      <c r="D246" s="226" t="s">
        <v>169</v>
      </c>
      <c r="E246" s="237" t="s">
        <v>19</v>
      </c>
      <c r="F246" s="238" t="s">
        <v>2253</v>
      </c>
      <c r="G246" s="236"/>
      <c r="H246" s="239">
        <v>4.5407999999999999</v>
      </c>
      <c r="I246" s="240"/>
      <c r="J246" s="236"/>
      <c r="K246" s="236"/>
      <c r="L246" s="241"/>
      <c r="M246" s="242"/>
      <c r="N246" s="243"/>
      <c r="O246" s="243"/>
      <c r="P246" s="243"/>
      <c r="Q246" s="243"/>
      <c r="R246" s="243"/>
      <c r="S246" s="243"/>
      <c r="T246" s="24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45" t="s">
        <v>169</v>
      </c>
      <c r="AU246" s="245" t="s">
        <v>80</v>
      </c>
      <c r="AV246" s="14" t="s">
        <v>80</v>
      </c>
      <c r="AW246" s="14" t="s">
        <v>171</v>
      </c>
      <c r="AX246" s="14" t="s">
        <v>70</v>
      </c>
      <c r="AY246" s="245" t="s">
        <v>158</v>
      </c>
    </row>
    <row r="247" s="14" customFormat="1">
      <c r="A247" s="14"/>
      <c r="B247" s="235"/>
      <c r="C247" s="236"/>
      <c r="D247" s="226" t="s">
        <v>169</v>
      </c>
      <c r="E247" s="237" t="s">
        <v>19</v>
      </c>
      <c r="F247" s="238" t="s">
        <v>2254</v>
      </c>
      <c r="G247" s="236"/>
      <c r="H247" s="239">
        <v>1.488</v>
      </c>
      <c r="I247" s="240"/>
      <c r="J247" s="236"/>
      <c r="K247" s="236"/>
      <c r="L247" s="241"/>
      <c r="M247" s="242"/>
      <c r="N247" s="243"/>
      <c r="O247" s="243"/>
      <c r="P247" s="243"/>
      <c r="Q247" s="243"/>
      <c r="R247" s="243"/>
      <c r="S247" s="243"/>
      <c r="T247" s="24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45" t="s">
        <v>169</v>
      </c>
      <c r="AU247" s="245" t="s">
        <v>80</v>
      </c>
      <c r="AV247" s="14" t="s">
        <v>80</v>
      </c>
      <c r="AW247" s="14" t="s">
        <v>171</v>
      </c>
      <c r="AX247" s="14" t="s">
        <v>70</v>
      </c>
      <c r="AY247" s="245" t="s">
        <v>158</v>
      </c>
    </row>
    <row r="248" s="14" customFormat="1">
      <c r="A248" s="14"/>
      <c r="B248" s="235"/>
      <c r="C248" s="236"/>
      <c r="D248" s="226" t="s">
        <v>169</v>
      </c>
      <c r="E248" s="236"/>
      <c r="F248" s="238" t="s">
        <v>2257</v>
      </c>
      <c r="G248" s="236"/>
      <c r="H248" s="239">
        <v>116.167</v>
      </c>
      <c r="I248" s="240"/>
      <c r="J248" s="236"/>
      <c r="K248" s="236"/>
      <c r="L248" s="241"/>
      <c r="M248" s="242"/>
      <c r="N248" s="243"/>
      <c r="O248" s="243"/>
      <c r="P248" s="243"/>
      <c r="Q248" s="243"/>
      <c r="R248" s="243"/>
      <c r="S248" s="243"/>
      <c r="T248" s="24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45" t="s">
        <v>169</v>
      </c>
      <c r="AU248" s="245" t="s">
        <v>80</v>
      </c>
      <c r="AV248" s="14" t="s">
        <v>80</v>
      </c>
      <c r="AW248" s="14" t="s">
        <v>4</v>
      </c>
      <c r="AX248" s="14" t="s">
        <v>78</v>
      </c>
      <c r="AY248" s="245" t="s">
        <v>158</v>
      </c>
    </row>
    <row r="249" s="2" customFormat="1" ht="22.2" customHeight="1">
      <c r="A249" s="40"/>
      <c r="B249" s="41"/>
      <c r="C249" s="206" t="s">
        <v>215</v>
      </c>
      <c r="D249" s="206" t="s">
        <v>160</v>
      </c>
      <c r="E249" s="207" t="s">
        <v>681</v>
      </c>
      <c r="F249" s="208" t="s">
        <v>682</v>
      </c>
      <c r="G249" s="209" t="s">
        <v>234</v>
      </c>
      <c r="H249" s="210">
        <v>87.125</v>
      </c>
      <c r="I249" s="211"/>
      <c r="J249" s="212">
        <f>ROUND(I249*H249,2)</f>
        <v>0</v>
      </c>
      <c r="K249" s="208" t="s">
        <v>164</v>
      </c>
      <c r="L249" s="46"/>
      <c r="M249" s="213" t="s">
        <v>19</v>
      </c>
      <c r="N249" s="214" t="s">
        <v>41</v>
      </c>
      <c r="O249" s="86"/>
      <c r="P249" s="215">
        <f>O249*H249</f>
        <v>0</v>
      </c>
      <c r="Q249" s="215">
        <v>0</v>
      </c>
      <c r="R249" s="215">
        <f>Q249*H249</f>
        <v>0</v>
      </c>
      <c r="S249" s="215">
        <v>0</v>
      </c>
      <c r="T249" s="216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17" t="s">
        <v>165</v>
      </c>
      <c r="AT249" s="217" t="s">
        <v>160</v>
      </c>
      <c r="AU249" s="217" t="s">
        <v>80</v>
      </c>
      <c r="AY249" s="19" t="s">
        <v>158</v>
      </c>
      <c r="BE249" s="218">
        <f>IF(N249="základní",J249,0)</f>
        <v>0</v>
      </c>
      <c r="BF249" s="218">
        <f>IF(N249="snížená",J249,0)</f>
        <v>0</v>
      </c>
      <c r="BG249" s="218">
        <f>IF(N249="zákl. přenesená",J249,0)</f>
        <v>0</v>
      </c>
      <c r="BH249" s="218">
        <f>IF(N249="sníž. přenesená",J249,0)</f>
        <v>0</v>
      </c>
      <c r="BI249" s="218">
        <f>IF(N249="nulová",J249,0)</f>
        <v>0</v>
      </c>
      <c r="BJ249" s="19" t="s">
        <v>78</v>
      </c>
      <c r="BK249" s="218">
        <f>ROUND(I249*H249,2)</f>
        <v>0</v>
      </c>
      <c r="BL249" s="19" t="s">
        <v>165</v>
      </c>
      <c r="BM249" s="217" t="s">
        <v>2258</v>
      </c>
    </row>
    <row r="250" s="2" customFormat="1">
      <c r="A250" s="40"/>
      <c r="B250" s="41"/>
      <c r="C250" s="42"/>
      <c r="D250" s="219" t="s">
        <v>167</v>
      </c>
      <c r="E250" s="42"/>
      <c r="F250" s="220" t="s">
        <v>684</v>
      </c>
      <c r="G250" s="42"/>
      <c r="H250" s="42"/>
      <c r="I250" s="221"/>
      <c r="J250" s="42"/>
      <c r="K250" s="42"/>
      <c r="L250" s="46"/>
      <c r="M250" s="222"/>
      <c r="N250" s="223"/>
      <c r="O250" s="86"/>
      <c r="P250" s="86"/>
      <c r="Q250" s="86"/>
      <c r="R250" s="86"/>
      <c r="S250" s="86"/>
      <c r="T250" s="87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T250" s="19" t="s">
        <v>167</v>
      </c>
      <c r="AU250" s="19" t="s">
        <v>80</v>
      </c>
    </row>
    <row r="251" s="13" customFormat="1">
      <c r="A251" s="13"/>
      <c r="B251" s="224"/>
      <c r="C251" s="225"/>
      <c r="D251" s="226" t="s">
        <v>169</v>
      </c>
      <c r="E251" s="227" t="s">
        <v>19</v>
      </c>
      <c r="F251" s="228" t="s">
        <v>255</v>
      </c>
      <c r="G251" s="225"/>
      <c r="H251" s="227" t="s">
        <v>19</v>
      </c>
      <c r="I251" s="229"/>
      <c r="J251" s="225"/>
      <c r="K251" s="225"/>
      <c r="L251" s="230"/>
      <c r="M251" s="231"/>
      <c r="N251" s="232"/>
      <c r="O251" s="232"/>
      <c r="P251" s="232"/>
      <c r="Q251" s="232"/>
      <c r="R251" s="232"/>
      <c r="S251" s="232"/>
      <c r="T251" s="23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34" t="s">
        <v>169</v>
      </c>
      <c r="AU251" s="234" t="s">
        <v>80</v>
      </c>
      <c r="AV251" s="13" t="s">
        <v>78</v>
      </c>
      <c r="AW251" s="13" t="s">
        <v>171</v>
      </c>
      <c r="AX251" s="13" t="s">
        <v>70</v>
      </c>
      <c r="AY251" s="234" t="s">
        <v>158</v>
      </c>
    </row>
    <row r="252" s="14" customFormat="1">
      <c r="A252" s="14"/>
      <c r="B252" s="235"/>
      <c r="C252" s="236"/>
      <c r="D252" s="226" t="s">
        <v>169</v>
      </c>
      <c r="E252" s="237" t="s">
        <v>19</v>
      </c>
      <c r="F252" s="238" t="s">
        <v>2209</v>
      </c>
      <c r="G252" s="236"/>
      <c r="H252" s="239">
        <v>13.588800000000001</v>
      </c>
      <c r="I252" s="240"/>
      <c r="J252" s="236"/>
      <c r="K252" s="236"/>
      <c r="L252" s="241"/>
      <c r="M252" s="242"/>
      <c r="N252" s="243"/>
      <c r="O252" s="243"/>
      <c r="P252" s="243"/>
      <c r="Q252" s="243"/>
      <c r="R252" s="243"/>
      <c r="S252" s="243"/>
      <c r="T252" s="24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45" t="s">
        <v>169</v>
      </c>
      <c r="AU252" s="245" t="s">
        <v>80</v>
      </c>
      <c r="AV252" s="14" t="s">
        <v>80</v>
      </c>
      <c r="AW252" s="14" t="s">
        <v>171</v>
      </c>
      <c r="AX252" s="14" t="s">
        <v>70</v>
      </c>
      <c r="AY252" s="245" t="s">
        <v>158</v>
      </c>
    </row>
    <row r="253" s="14" customFormat="1">
      <c r="A253" s="14"/>
      <c r="B253" s="235"/>
      <c r="C253" s="236"/>
      <c r="D253" s="226" t="s">
        <v>169</v>
      </c>
      <c r="E253" s="237" t="s">
        <v>19</v>
      </c>
      <c r="F253" s="238" t="s">
        <v>2210</v>
      </c>
      <c r="G253" s="236"/>
      <c r="H253" s="239">
        <v>6.6975999999999996</v>
      </c>
      <c r="I253" s="240"/>
      <c r="J253" s="236"/>
      <c r="K253" s="236"/>
      <c r="L253" s="241"/>
      <c r="M253" s="242"/>
      <c r="N253" s="243"/>
      <c r="O253" s="243"/>
      <c r="P253" s="243"/>
      <c r="Q253" s="243"/>
      <c r="R253" s="243"/>
      <c r="S253" s="243"/>
      <c r="T253" s="24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45" t="s">
        <v>169</v>
      </c>
      <c r="AU253" s="245" t="s">
        <v>80</v>
      </c>
      <c r="AV253" s="14" t="s">
        <v>80</v>
      </c>
      <c r="AW253" s="14" t="s">
        <v>171</v>
      </c>
      <c r="AX253" s="14" t="s">
        <v>70</v>
      </c>
      <c r="AY253" s="245" t="s">
        <v>158</v>
      </c>
    </row>
    <row r="254" s="14" customFormat="1">
      <c r="A254" s="14"/>
      <c r="B254" s="235"/>
      <c r="C254" s="236"/>
      <c r="D254" s="226" t="s">
        <v>169</v>
      </c>
      <c r="E254" s="237" t="s">
        <v>19</v>
      </c>
      <c r="F254" s="238" t="s">
        <v>2211</v>
      </c>
      <c r="G254" s="236"/>
      <c r="H254" s="239">
        <v>8.5175999999999998</v>
      </c>
      <c r="I254" s="240"/>
      <c r="J254" s="236"/>
      <c r="K254" s="236"/>
      <c r="L254" s="241"/>
      <c r="M254" s="242"/>
      <c r="N254" s="243"/>
      <c r="O254" s="243"/>
      <c r="P254" s="243"/>
      <c r="Q254" s="243"/>
      <c r="R254" s="243"/>
      <c r="S254" s="243"/>
      <c r="T254" s="24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45" t="s">
        <v>169</v>
      </c>
      <c r="AU254" s="245" t="s">
        <v>80</v>
      </c>
      <c r="AV254" s="14" t="s">
        <v>80</v>
      </c>
      <c r="AW254" s="14" t="s">
        <v>171</v>
      </c>
      <c r="AX254" s="14" t="s">
        <v>70</v>
      </c>
      <c r="AY254" s="245" t="s">
        <v>158</v>
      </c>
    </row>
    <row r="255" s="14" customFormat="1">
      <c r="A255" s="14"/>
      <c r="B255" s="235"/>
      <c r="C255" s="236"/>
      <c r="D255" s="226" t="s">
        <v>169</v>
      </c>
      <c r="E255" s="237" t="s">
        <v>19</v>
      </c>
      <c r="F255" s="238" t="s">
        <v>2212</v>
      </c>
      <c r="G255" s="236"/>
      <c r="H255" s="239">
        <v>6.7628000000000004</v>
      </c>
      <c r="I255" s="240"/>
      <c r="J255" s="236"/>
      <c r="K255" s="236"/>
      <c r="L255" s="241"/>
      <c r="M255" s="242"/>
      <c r="N255" s="243"/>
      <c r="O255" s="243"/>
      <c r="P255" s="243"/>
      <c r="Q255" s="243"/>
      <c r="R255" s="243"/>
      <c r="S255" s="243"/>
      <c r="T255" s="24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45" t="s">
        <v>169</v>
      </c>
      <c r="AU255" s="245" t="s">
        <v>80</v>
      </c>
      <c r="AV255" s="14" t="s">
        <v>80</v>
      </c>
      <c r="AW255" s="14" t="s">
        <v>171</v>
      </c>
      <c r="AX255" s="14" t="s">
        <v>70</v>
      </c>
      <c r="AY255" s="245" t="s">
        <v>158</v>
      </c>
    </row>
    <row r="256" s="14" customFormat="1">
      <c r="A256" s="14"/>
      <c r="B256" s="235"/>
      <c r="C256" s="236"/>
      <c r="D256" s="226" t="s">
        <v>169</v>
      </c>
      <c r="E256" s="237" t="s">
        <v>19</v>
      </c>
      <c r="F256" s="238" t="s">
        <v>2213</v>
      </c>
      <c r="G256" s="236"/>
      <c r="H256" s="239">
        <v>9.2448000000000015</v>
      </c>
      <c r="I256" s="240"/>
      <c r="J256" s="236"/>
      <c r="K256" s="236"/>
      <c r="L256" s="241"/>
      <c r="M256" s="242"/>
      <c r="N256" s="243"/>
      <c r="O256" s="243"/>
      <c r="P256" s="243"/>
      <c r="Q256" s="243"/>
      <c r="R256" s="243"/>
      <c r="S256" s="243"/>
      <c r="T256" s="24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45" t="s">
        <v>169</v>
      </c>
      <c r="AU256" s="245" t="s">
        <v>80</v>
      </c>
      <c r="AV256" s="14" t="s">
        <v>80</v>
      </c>
      <c r="AW256" s="14" t="s">
        <v>171</v>
      </c>
      <c r="AX256" s="14" t="s">
        <v>70</v>
      </c>
      <c r="AY256" s="245" t="s">
        <v>158</v>
      </c>
    </row>
    <row r="257" s="14" customFormat="1">
      <c r="A257" s="14"/>
      <c r="B257" s="235"/>
      <c r="C257" s="236"/>
      <c r="D257" s="226" t="s">
        <v>169</v>
      </c>
      <c r="E257" s="237" t="s">
        <v>19</v>
      </c>
      <c r="F257" s="238" t="s">
        <v>2214</v>
      </c>
      <c r="G257" s="236"/>
      <c r="H257" s="239">
        <v>1.6319999999999999</v>
      </c>
      <c r="I257" s="240"/>
      <c r="J257" s="236"/>
      <c r="K257" s="236"/>
      <c r="L257" s="241"/>
      <c r="M257" s="242"/>
      <c r="N257" s="243"/>
      <c r="O257" s="243"/>
      <c r="P257" s="243"/>
      <c r="Q257" s="243"/>
      <c r="R257" s="243"/>
      <c r="S257" s="243"/>
      <c r="T257" s="24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45" t="s">
        <v>169</v>
      </c>
      <c r="AU257" s="245" t="s">
        <v>80</v>
      </c>
      <c r="AV257" s="14" t="s">
        <v>80</v>
      </c>
      <c r="AW257" s="14" t="s">
        <v>171</v>
      </c>
      <c r="AX257" s="14" t="s">
        <v>70</v>
      </c>
      <c r="AY257" s="245" t="s">
        <v>158</v>
      </c>
    </row>
    <row r="258" s="14" customFormat="1">
      <c r="A258" s="14"/>
      <c r="B258" s="235"/>
      <c r="C258" s="236"/>
      <c r="D258" s="226" t="s">
        <v>169</v>
      </c>
      <c r="E258" s="237" t="s">
        <v>19</v>
      </c>
      <c r="F258" s="238" t="s">
        <v>2215</v>
      </c>
      <c r="G258" s="236"/>
      <c r="H258" s="239">
        <v>5.5263999999999998</v>
      </c>
      <c r="I258" s="240"/>
      <c r="J258" s="236"/>
      <c r="K258" s="236"/>
      <c r="L258" s="241"/>
      <c r="M258" s="242"/>
      <c r="N258" s="243"/>
      <c r="O258" s="243"/>
      <c r="P258" s="243"/>
      <c r="Q258" s="243"/>
      <c r="R258" s="243"/>
      <c r="S258" s="243"/>
      <c r="T258" s="24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45" t="s">
        <v>169</v>
      </c>
      <c r="AU258" s="245" t="s">
        <v>80</v>
      </c>
      <c r="AV258" s="14" t="s">
        <v>80</v>
      </c>
      <c r="AW258" s="14" t="s">
        <v>171</v>
      </c>
      <c r="AX258" s="14" t="s">
        <v>70</v>
      </c>
      <c r="AY258" s="245" t="s">
        <v>158</v>
      </c>
    </row>
    <row r="259" s="14" customFormat="1">
      <c r="A259" s="14"/>
      <c r="B259" s="235"/>
      <c r="C259" s="236"/>
      <c r="D259" s="226" t="s">
        <v>169</v>
      </c>
      <c r="E259" s="237" t="s">
        <v>19</v>
      </c>
      <c r="F259" s="238" t="s">
        <v>2216</v>
      </c>
      <c r="G259" s="236"/>
      <c r="H259" s="239">
        <v>11.1356</v>
      </c>
      <c r="I259" s="240"/>
      <c r="J259" s="236"/>
      <c r="K259" s="236"/>
      <c r="L259" s="241"/>
      <c r="M259" s="242"/>
      <c r="N259" s="243"/>
      <c r="O259" s="243"/>
      <c r="P259" s="243"/>
      <c r="Q259" s="243"/>
      <c r="R259" s="243"/>
      <c r="S259" s="243"/>
      <c r="T259" s="24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45" t="s">
        <v>169</v>
      </c>
      <c r="AU259" s="245" t="s">
        <v>80</v>
      </c>
      <c r="AV259" s="14" t="s">
        <v>80</v>
      </c>
      <c r="AW259" s="14" t="s">
        <v>171</v>
      </c>
      <c r="AX259" s="14" t="s">
        <v>70</v>
      </c>
      <c r="AY259" s="245" t="s">
        <v>158</v>
      </c>
    </row>
    <row r="260" s="14" customFormat="1">
      <c r="A260" s="14"/>
      <c r="B260" s="235"/>
      <c r="C260" s="236"/>
      <c r="D260" s="226" t="s">
        <v>169</v>
      </c>
      <c r="E260" s="237" t="s">
        <v>19</v>
      </c>
      <c r="F260" s="238" t="s">
        <v>2217</v>
      </c>
      <c r="G260" s="236"/>
      <c r="H260" s="239">
        <v>3.7295999999999996</v>
      </c>
      <c r="I260" s="240"/>
      <c r="J260" s="236"/>
      <c r="K260" s="236"/>
      <c r="L260" s="241"/>
      <c r="M260" s="242"/>
      <c r="N260" s="243"/>
      <c r="O260" s="243"/>
      <c r="P260" s="243"/>
      <c r="Q260" s="243"/>
      <c r="R260" s="243"/>
      <c r="S260" s="243"/>
      <c r="T260" s="24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45" t="s">
        <v>169</v>
      </c>
      <c r="AU260" s="245" t="s">
        <v>80</v>
      </c>
      <c r="AV260" s="14" t="s">
        <v>80</v>
      </c>
      <c r="AW260" s="14" t="s">
        <v>171</v>
      </c>
      <c r="AX260" s="14" t="s">
        <v>70</v>
      </c>
      <c r="AY260" s="245" t="s">
        <v>158</v>
      </c>
    </row>
    <row r="261" s="14" customFormat="1">
      <c r="A261" s="14"/>
      <c r="B261" s="235"/>
      <c r="C261" s="236"/>
      <c r="D261" s="226" t="s">
        <v>169</v>
      </c>
      <c r="E261" s="237" t="s">
        <v>19</v>
      </c>
      <c r="F261" s="238" t="s">
        <v>2218</v>
      </c>
      <c r="G261" s="236"/>
      <c r="H261" s="239">
        <v>5.2799999999999994</v>
      </c>
      <c r="I261" s="240"/>
      <c r="J261" s="236"/>
      <c r="K261" s="236"/>
      <c r="L261" s="241"/>
      <c r="M261" s="242"/>
      <c r="N261" s="243"/>
      <c r="O261" s="243"/>
      <c r="P261" s="243"/>
      <c r="Q261" s="243"/>
      <c r="R261" s="243"/>
      <c r="S261" s="243"/>
      <c r="T261" s="24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45" t="s">
        <v>169</v>
      </c>
      <c r="AU261" s="245" t="s">
        <v>80</v>
      </c>
      <c r="AV261" s="14" t="s">
        <v>80</v>
      </c>
      <c r="AW261" s="14" t="s">
        <v>171</v>
      </c>
      <c r="AX261" s="14" t="s">
        <v>70</v>
      </c>
      <c r="AY261" s="245" t="s">
        <v>158</v>
      </c>
    </row>
    <row r="262" s="14" customFormat="1">
      <c r="A262" s="14"/>
      <c r="B262" s="235"/>
      <c r="C262" s="236"/>
      <c r="D262" s="226" t="s">
        <v>169</v>
      </c>
      <c r="E262" s="237" t="s">
        <v>19</v>
      </c>
      <c r="F262" s="238" t="s">
        <v>2219</v>
      </c>
      <c r="G262" s="236"/>
      <c r="H262" s="239">
        <v>6.2640000000000002</v>
      </c>
      <c r="I262" s="240"/>
      <c r="J262" s="236"/>
      <c r="K262" s="236"/>
      <c r="L262" s="241"/>
      <c r="M262" s="242"/>
      <c r="N262" s="243"/>
      <c r="O262" s="243"/>
      <c r="P262" s="243"/>
      <c r="Q262" s="243"/>
      <c r="R262" s="243"/>
      <c r="S262" s="243"/>
      <c r="T262" s="24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45" t="s">
        <v>169</v>
      </c>
      <c r="AU262" s="245" t="s">
        <v>80</v>
      </c>
      <c r="AV262" s="14" t="s">
        <v>80</v>
      </c>
      <c r="AW262" s="14" t="s">
        <v>171</v>
      </c>
      <c r="AX262" s="14" t="s">
        <v>70</v>
      </c>
      <c r="AY262" s="245" t="s">
        <v>158</v>
      </c>
    </row>
    <row r="263" s="14" customFormat="1">
      <c r="A263" s="14"/>
      <c r="B263" s="235"/>
      <c r="C263" s="236"/>
      <c r="D263" s="226" t="s">
        <v>169</v>
      </c>
      <c r="E263" s="237" t="s">
        <v>19</v>
      </c>
      <c r="F263" s="238" t="s">
        <v>2220</v>
      </c>
      <c r="G263" s="236"/>
      <c r="H263" s="239">
        <v>2.2144000000000004</v>
      </c>
      <c r="I263" s="240"/>
      <c r="J263" s="236"/>
      <c r="K263" s="236"/>
      <c r="L263" s="241"/>
      <c r="M263" s="242"/>
      <c r="N263" s="243"/>
      <c r="O263" s="243"/>
      <c r="P263" s="243"/>
      <c r="Q263" s="243"/>
      <c r="R263" s="243"/>
      <c r="S263" s="243"/>
      <c r="T263" s="24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45" t="s">
        <v>169</v>
      </c>
      <c r="AU263" s="245" t="s">
        <v>80</v>
      </c>
      <c r="AV263" s="14" t="s">
        <v>80</v>
      </c>
      <c r="AW263" s="14" t="s">
        <v>171</v>
      </c>
      <c r="AX263" s="14" t="s">
        <v>70</v>
      </c>
      <c r="AY263" s="245" t="s">
        <v>158</v>
      </c>
    </row>
    <row r="264" s="14" customFormat="1">
      <c r="A264" s="14"/>
      <c r="B264" s="235"/>
      <c r="C264" s="236"/>
      <c r="D264" s="226" t="s">
        <v>169</v>
      </c>
      <c r="E264" s="237" t="s">
        <v>19</v>
      </c>
      <c r="F264" s="238" t="s">
        <v>2221</v>
      </c>
      <c r="G264" s="236"/>
      <c r="H264" s="239">
        <v>8.0350000000000001</v>
      </c>
      <c r="I264" s="240"/>
      <c r="J264" s="236"/>
      <c r="K264" s="236"/>
      <c r="L264" s="241"/>
      <c r="M264" s="242"/>
      <c r="N264" s="243"/>
      <c r="O264" s="243"/>
      <c r="P264" s="243"/>
      <c r="Q264" s="243"/>
      <c r="R264" s="243"/>
      <c r="S264" s="243"/>
      <c r="T264" s="24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45" t="s">
        <v>169</v>
      </c>
      <c r="AU264" s="245" t="s">
        <v>80</v>
      </c>
      <c r="AV264" s="14" t="s">
        <v>80</v>
      </c>
      <c r="AW264" s="14" t="s">
        <v>171</v>
      </c>
      <c r="AX264" s="14" t="s">
        <v>70</v>
      </c>
      <c r="AY264" s="245" t="s">
        <v>158</v>
      </c>
    </row>
    <row r="265" s="14" customFormat="1">
      <c r="A265" s="14"/>
      <c r="B265" s="235"/>
      <c r="C265" s="236"/>
      <c r="D265" s="226" t="s">
        <v>169</v>
      </c>
      <c r="E265" s="237" t="s">
        <v>19</v>
      </c>
      <c r="F265" s="238" t="s">
        <v>2222</v>
      </c>
      <c r="G265" s="236"/>
      <c r="H265" s="239">
        <v>3.5904000000000003</v>
      </c>
      <c r="I265" s="240"/>
      <c r="J265" s="236"/>
      <c r="K265" s="236"/>
      <c r="L265" s="241"/>
      <c r="M265" s="242"/>
      <c r="N265" s="243"/>
      <c r="O265" s="243"/>
      <c r="P265" s="243"/>
      <c r="Q265" s="243"/>
      <c r="R265" s="243"/>
      <c r="S265" s="243"/>
      <c r="T265" s="24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45" t="s">
        <v>169</v>
      </c>
      <c r="AU265" s="245" t="s">
        <v>80</v>
      </c>
      <c r="AV265" s="14" t="s">
        <v>80</v>
      </c>
      <c r="AW265" s="14" t="s">
        <v>171</v>
      </c>
      <c r="AX265" s="14" t="s">
        <v>70</v>
      </c>
      <c r="AY265" s="245" t="s">
        <v>158</v>
      </c>
    </row>
    <row r="266" s="14" customFormat="1">
      <c r="A266" s="14"/>
      <c r="B266" s="235"/>
      <c r="C266" s="236"/>
      <c r="D266" s="226" t="s">
        <v>169</v>
      </c>
      <c r="E266" s="237" t="s">
        <v>19</v>
      </c>
      <c r="F266" s="238" t="s">
        <v>2223</v>
      </c>
      <c r="G266" s="236"/>
      <c r="H266" s="239">
        <v>14.584800000000001</v>
      </c>
      <c r="I266" s="240"/>
      <c r="J266" s="236"/>
      <c r="K266" s="236"/>
      <c r="L266" s="241"/>
      <c r="M266" s="242"/>
      <c r="N266" s="243"/>
      <c r="O266" s="243"/>
      <c r="P266" s="243"/>
      <c r="Q266" s="243"/>
      <c r="R266" s="243"/>
      <c r="S266" s="243"/>
      <c r="T266" s="24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45" t="s">
        <v>169</v>
      </c>
      <c r="AU266" s="245" t="s">
        <v>80</v>
      </c>
      <c r="AV266" s="14" t="s">
        <v>80</v>
      </c>
      <c r="AW266" s="14" t="s">
        <v>171</v>
      </c>
      <c r="AX266" s="14" t="s">
        <v>70</v>
      </c>
      <c r="AY266" s="245" t="s">
        <v>158</v>
      </c>
    </row>
    <row r="267" s="14" customFormat="1">
      <c r="A267" s="14"/>
      <c r="B267" s="235"/>
      <c r="C267" s="236"/>
      <c r="D267" s="226" t="s">
        <v>169</v>
      </c>
      <c r="E267" s="237" t="s">
        <v>19</v>
      </c>
      <c r="F267" s="238" t="s">
        <v>2224</v>
      </c>
      <c r="G267" s="236"/>
      <c r="H267" s="239">
        <v>12.701200000000002</v>
      </c>
      <c r="I267" s="240"/>
      <c r="J267" s="236"/>
      <c r="K267" s="236"/>
      <c r="L267" s="241"/>
      <c r="M267" s="242"/>
      <c r="N267" s="243"/>
      <c r="O267" s="243"/>
      <c r="P267" s="243"/>
      <c r="Q267" s="243"/>
      <c r="R267" s="243"/>
      <c r="S267" s="243"/>
      <c r="T267" s="24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45" t="s">
        <v>169</v>
      </c>
      <c r="AU267" s="245" t="s">
        <v>80</v>
      </c>
      <c r="AV267" s="14" t="s">
        <v>80</v>
      </c>
      <c r="AW267" s="14" t="s">
        <v>171</v>
      </c>
      <c r="AX267" s="14" t="s">
        <v>70</v>
      </c>
      <c r="AY267" s="245" t="s">
        <v>158</v>
      </c>
    </row>
    <row r="268" s="14" customFormat="1">
      <c r="A268" s="14"/>
      <c r="B268" s="235"/>
      <c r="C268" s="236"/>
      <c r="D268" s="226" t="s">
        <v>169</v>
      </c>
      <c r="E268" s="237" t="s">
        <v>19</v>
      </c>
      <c r="F268" s="238" t="s">
        <v>2225</v>
      </c>
      <c r="G268" s="236"/>
      <c r="H268" s="239">
        <v>3.2800000000000002</v>
      </c>
      <c r="I268" s="240"/>
      <c r="J268" s="236"/>
      <c r="K268" s="236"/>
      <c r="L268" s="241"/>
      <c r="M268" s="242"/>
      <c r="N268" s="243"/>
      <c r="O268" s="243"/>
      <c r="P268" s="243"/>
      <c r="Q268" s="243"/>
      <c r="R268" s="243"/>
      <c r="S268" s="243"/>
      <c r="T268" s="24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45" t="s">
        <v>169</v>
      </c>
      <c r="AU268" s="245" t="s">
        <v>80</v>
      </c>
      <c r="AV268" s="14" t="s">
        <v>80</v>
      </c>
      <c r="AW268" s="14" t="s">
        <v>171</v>
      </c>
      <c r="AX268" s="14" t="s">
        <v>70</v>
      </c>
      <c r="AY268" s="245" t="s">
        <v>158</v>
      </c>
    </row>
    <row r="269" s="14" customFormat="1">
      <c r="A269" s="14"/>
      <c r="B269" s="235"/>
      <c r="C269" s="236"/>
      <c r="D269" s="226" t="s">
        <v>169</v>
      </c>
      <c r="E269" s="237" t="s">
        <v>19</v>
      </c>
      <c r="F269" s="238" t="s">
        <v>2226</v>
      </c>
      <c r="G269" s="236"/>
      <c r="H269" s="239">
        <v>9.8040000000000003</v>
      </c>
      <c r="I269" s="240"/>
      <c r="J269" s="236"/>
      <c r="K269" s="236"/>
      <c r="L269" s="241"/>
      <c r="M269" s="242"/>
      <c r="N269" s="243"/>
      <c r="O269" s="243"/>
      <c r="P269" s="243"/>
      <c r="Q269" s="243"/>
      <c r="R269" s="243"/>
      <c r="S269" s="243"/>
      <c r="T269" s="24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45" t="s">
        <v>169</v>
      </c>
      <c r="AU269" s="245" t="s">
        <v>80</v>
      </c>
      <c r="AV269" s="14" t="s">
        <v>80</v>
      </c>
      <c r="AW269" s="14" t="s">
        <v>171</v>
      </c>
      <c r="AX269" s="14" t="s">
        <v>70</v>
      </c>
      <c r="AY269" s="245" t="s">
        <v>158</v>
      </c>
    </row>
    <row r="270" s="14" customFormat="1">
      <c r="A270" s="14"/>
      <c r="B270" s="235"/>
      <c r="C270" s="236"/>
      <c r="D270" s="226" t="s">
        <v>169</v>
      </c>
      <c r="E270" s="237" t="s">
        <v>19</v>
      </c>
      <c r="F270" s="238" t="s">
        <v>2227</v>
      </c>
      <c r="G270" s="236"/>
      <c r="H270" s="239">
        <v>4.1479999999999997</v>
      </c>
      <c r="I270" s="240"/>
      <c r="J270" s="236"/>
      <c r="K270" s="236"/>
      <c r="L270" s="241"/>
      <c r="M270" s="242"/>
      <c r="N270" s="243"/>
      <c r="O270" s="243"/>
      <c r="P270" s="243"/>
      <c r="Q270" s="243"/>
      <c r="R270" s="243"/>
      <c r="S270" s="243"/>
      <c r="T270" s="24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45" t="s">
        <v>169</v>
      </c>
      <c r="AU270" s="245" t="s">
        <v>80</v>
      </c>
      <c r="AV270" s="14" t="s">
        <v>80</v>
      </c>
      <c r="AW270" s="14" t="s">
        <v>171</v>
      </c>
      <c r="AX270" s="14" t="s">
        <v>70</v>
      </c>
      <c r="AY270" s="245" t="s">
        <v>158</v>
      </c>
    </row>
    <row r="271" s="14" customFormat="1">
      <c r="A271" s="14"/>
      <c r="B271" s="235"/>
      <c r="C271" s="236"/>
      <c r="D271" s="226" t="s">
        <v>169</v>
      </c>
      <c r="E271" s="237" t="s">
        <v>19</v>
      </c>
      <c r="F271" s="238" t="s">
        <v>2228</v>
      </c>
      <c r="G271" s="236"/>
      <c r="H271" s="239">
        <v>1.9532000000000003</v>
      </c>
      <c r="I271" s="240"/>
      <c r="J271" s="236"/>
      <c r="K271" s="236"/>
      <c r="L271" s="241"/>
      <c r="M271" s="242"/>
      <c r="N271" s="243"/>
      <c r="O271" s="243"/>
      <c r="P271" s="243"/>
      <c r="Q271" s="243"/>
      <c r="R271" s="243"/>
      <c r="S271" s="243"/>
      <c r="T271" s="24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45" t="s">
        <v>169</v>
      </c>
      <c r="AU271" s="245" t="s">
        <v>80</v>
      </c>
      <c r="AV271" s="14" t="s">
        <v>80</v>
      </c>
      <c r="AW271" s="14" t="s">
        <v>171</v>
      </c>
      <c r="AX271" s="14" t="s">
        <v>70</v>
      </c>
      <c r="AY271" s="245" t="s">
        <v>158</v>
      </c>
    </row>
    <row r="272" s="14" customFormat="1">
      <c r="A272" s="14"/>
      <c r="B272" s="235"/>
      <c r="C272" s="236"/>
      <c r="D272" s="226" t="s">
        <v>169</v>
      </c>
      <c r="E272" s="237" t="s">
        <v>19</v>
      </c>
      <c r="F272" s="238" t="s">
        <v>2229</v>
      </c>
      <c r="G272" s="236"/>
      <c r="H272" s="239">
        <v>1.3495999999999999</v>
      </c>
      <c r="I272" s="240"/>
      <c r="J272" s="236"/>
      <c r="K272" s="236"/>
      <c r="L272" s="241"/>
      <c r="M272" s="242"/>
      <c r="N272" s="243"/>
      <c r="O272" s="243"/>
      <c r="P272" s="243"/>
      <c r="Q272" s="243"/>
      <c r="R272" s="243"/>
      <c r="S272" s="243"/>
      <c r="T272" s="24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45" t="s">
        <v>169</v>
      </c>
      <c r="AU272" s="245" t="s">
        <v>80</v>
      </c>
      <c r="AV272" s="14" t="s">
        <v>80</v>
      </c>
      <c r="AW272" s="14" t="s">
        <v>171</v>
      </c>
      <c r="AX272" s="14" t="s">
        <v>70</v>
      </c>
      <c r="AY272" s="245" t="s">
        <v>158</v>
      </c>
    </row>
    <row r="273" s="14" customFormat="1">
      <c r="A273" s="14"/>
      <c r="B273" s="235"/>
      <c r="C273" s="236"/>
      <c r="D273" s="226" t="s">
        <v>169</v>
      </c>
      <c r="E273" s="237" t="s">
        <v>19</v>
      </c>
      <c r="F273" s="238" t="s">
        <v>2230</v>
      </c>
      <c r="G273" s="236"/>
      <c r="H273" s="239">
        <v>1.8060000000000001</v>
      </c>
      <c r="I273" s="240"/>
      <c r="J273" s="236"/>
      <c r="K273" s="236"/>
      <c r="L273" s="241"/>
      <c r="M273" s="242"/>
      <c r="N273" s="243"/>
      <c r="O273" s="243"/>
      <c r="P273" s="243"/>
      <c r="Q273" s="243"/>
      <c r="R273" s="243"/>
      <c r="S273" s="243"/>
      <c r="T273" s="24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45" t="s">
        <v>169</v>
      </c>
      <c r="AU273" s="245" t="s">
        <v>80</v>
      </c>
      <c r="AV273" s="14" t="s">
        <v>80</v>
      </c>
      <c r="AW273" s="14" t="s">
        <v>171</v>
      </c>
      <c r="AX273" s="14" t="s">
        <v>70</v>
      </c>
      <c r="AY273" s="245" t="s">
        <v>158</v>
      </c>
    </row>
    <row r="274" s="14" customFormat="1">
      <c r="A274" s="14"/>
      <c r="B274" s="235"/>
      <c r="C274" s="236"/>
      <c r="D274" s="226" t="s">
        <v>169</v>
      </c>
      <c r="E274" s="237" t="s">
        <v>19</v>
      </c>
      <c r="F274" s="238" t="s">
        <v>2231</v>
      </c>
      <c r="G274" s="236"/>
      <c r="H274" s="239">
        <v>3.7376000000000005</v>
      </c>
      <c r="I274" s="240"/>
      <c r="J274" s="236"/>
      <c r="K274" s="236"/>
      <c r="L274" s="241"/>
      <c r="M274" s="242"/>
      <c r="N274" s="243"/>
      <c r="O274" s="243"/>
      <c r="P274" s="243"/>
      <c r="Q274" s="243"/>
      <c r="R274" s="243"/>
      <c r="S274" s="243"/>
      <c r="T274" s="24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45" t="s">
        <v>169</v>
      </c>
      <c r="AU274" s="245" t="s">
        <v>80</v>
      </c>
      <c r="AV274" s="14" t="s">
        <v>80</v>
      </c>
      <c r="AW274" s="14" t="s">
        <v>171</v>
      </c>
      <c r="AX274" s="14" t="s">
        <v>70</v>
      </c>
      <c r="AY274" s="245" t="s">
        <v>158</v>
      </c>
    </row>
    <row r="275" s="14" customFormat="1">
      <c r="A275" s="14"/>
      <c r="B275" s="235"/>
      <c r="C275" s="236"/>
      <c r="D275" s="226" t="s">
        <v>169</v>
      </c>
      <c r="E275" s="237" t="s">
        <v>19</v>
      </c>
      <c r="F275" s="238" t="s">
        <v>2232</v>
      </c>
      <c r="G275" s="236"/>
      <c r="H275" s="239">
        <v>1.3376000000000001</v>
      </c>
      <c r="I275" s="240"/>
      <c r="J275" s="236"/>
      <c r="K275" s="236"/>
      <c r="L275" s="241"/>
      <c r="M275" s="242"/>
      <c r="N275" s="243"/>
      <c r="O275" s="243"/>
      <c r="P275" s="243"/>
      <c r="Q275" s="243"/>
      <c r="R275" s="243"/>
      <c r="S275" s="243"/>
      <c r="T275" s="24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45" t="s">
        <v>169</v>
      </c>
      <c r="AU275" s="245" t="s">
        <v>80</v>
      </c>
      <c r="AV275" s="14" t="s">
        <v>80</v>
      </c>
      <c r="AW275" s="14" t="s">
        <v>171</v>
      </c>
      <c r="AX275" s="14" t="s">
        <v>70</v>
      </c>
      <c r="AY275" s="245" t="s">
        <v>158</v>
      </c>
    </row>
    <row r="276" s="14" customFormat="1">
      <c r="A276" s="14"/>
      <c r="B276" s="235"/>
      <c r="C276" s="236"/>
      <c r="D276" s="226" t="s">
        <v>169</v>
      </c>
      <c r="E276" s="237" t="s">
        <v>19</v>
      </c>
      <c r="F276" s="238" t="s">
        <v>2233</v>
      </c>
      <c r="G276" s="236"/>
      <c r="H276" s="239">
        <v>7.7556000000000012</v>
      </c>
      <c r="I276" s="240"/>
      <c r="J276" s="236"/>
      <c r="K276" s="236"/>
      <c r="L276" s="241"/>
      <c r="M276" s="242"/>
      <c r="N276" s="243"/>
      <c r="O276" s="243"/>
      <c r="P276" s="243"/>
      <c r="Q276" s="243"/>
      <c r="R276" s="243"/>
      <c r="S276" s="243"/>
      <c r="T276" s="24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45" t="s">
        <v>169</v>
      </c>
      <c r="AU276" s="245" t="s">
        <v>80</v>
      </c>
      <c r="AV276" s="14" t="s">
        <v>80</v>
      </c>
      <c r="AW276" s="14" t="s">
        <v>171</v>
      </c>
      <c r="AX276" s="14" t="s">
        <v>70</v>
      </c>
      <c r="AY276" s="245" t="s">
        <v>158</v>
      </c>
    </row>
    <row r="277" s="14" customFormat="1">
      <c r="A277" s="14"/>
      <c r="B277" s="235"/>
      <c r="C277" s="236"/>
      <c r="D277" s="226" t="s">
        <v>169</v>
      </c>
      <c r="E277" s="237" t="s">
        <v>19</v>
      </c>
      <c r="F277" s="238" t="s">
        <v>2234</v>
      </c>
      <c r="G277" s="236"/>
      <c r="H277" s="239">
        <v>14.300000000000001</v>
      </c>
      <c r="I277" s="240"/>
      <c r="J277" s="236"/>
      <c r="K277" s="236"/>
      <c r="L277" s="241"/>
      <c r="M277" s="242"/>
      <c r="N277" s="243"/>
      <c r="O277" s="243"/>
      <c r="P277" s="243"/>
      <c r="Q277" s="243"/>
      <c r="R277" s="243"/>
      <c r="S277" s="243"/>
      <c r="T277" s="24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45" t="s">
        <v>169</v>
      </c>
      <c r="AU277" s="245" t="s">
        <v>80</v>
      </c>
      <c r="AV277" s="14" t="s">
        <v>80</v>
      </c>
      <c r="AW277" s="14" t="s">
        <v>171</v>
      </c>
      <c r="AX277" s="14" t="s">
        <v>70</v>
      </c>
      <c r="AY277" s="245" t="s">
        <v>158</v>
      </c>
    </row>
    <row r="278" s="14" customFormat="1">
      <c r="A278" s="14"/>
      <c r="B278" s="235"/>
      <c r="C278" s="236"/>
      <c r="D278" s="226" t="s">
        <v>169</v>
      </c>
      <c r="E278" s="237" t="s">
        <v>19</v>
      </c>
      <c r="F278" s="238" t="s">
        <v>2235</v>
      </c>
      <c r="G278" s="236"/>
      <c r="H278" s="239">
        <v>8.0640000000000018</v>
      </c>
      <c r="I278" s="240"/>
      <c r="J278" s="236"/>
      <c r="K278" s="236"/>
      <c r="L278" s="241"/>
      <c r="M278" s="242"/>
      <c r="N278" s="243"/>
      <c r="O278" s="243"/>
      <c r="P278" s="243"/>
      <c r="Q278" s="243"/>
      <c r="R278" s="243"/>
      <c r="S278" s="243"/>
      <c r="T278" s="24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45" t="s">
        <v>169</v>
      </c>
      <c r="AU278" s="245" t="s">
        <v>80</v>
      </c>
      <c r="AV278" s="14" t="s">
        <v>80</v>
      </c>
      <c r="AW278" s="14" t="s">
        <v>171</v>
      </c>
      <c r="AX278" s="14" t="s">
        <v>70</v>
      </c>
      <c r="AY278" s="245" t="s">
        <v>158</v>
      </c>
    </row>
    <row r="279" s="14" customFormat="1">
      <c r="A279" s="14"/>
      <c r="B279" s="235"/>
      <c r="C279" s="236"/>
      <c r="D279" s="226" t="s">
        <v>169</v>
      </c>
      <c r="E279" s="237" t="s">
        <v>19</v>
      </c>
      <c r="F279" s="238" t="s">
        <v>2236</v>
      </c>
      <c r="G279" s="236"/>
      <c r="H279" s="239">
        <v>1.7416</v>
      </c>
      <c r="I279" s="240"/>
      <c r="J279" s="236"/>
      <c r="K279" s="236"/>
      <c r="L279" s="241"/>
      <c r="M279" s="242"/>
      <c r="N279" s="243"/>
      <c r="O279" s="243"/>
      <c r="P279" s="243"/>
      <c r="Q279" s="243"/>
      <c r="R279" s="243"/>
      <c r="S279" s="243"/>
      <c r="T279" s="24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45" t="s">
        <v>169</v>
      </c>
      <c r="AU279" s="245" t="s">
        <v>80</v>
      </c>
      <c r="AV279" s="14" t="s">
        <v>80</v>
      </c>
      <c r="AW279" s="14" t="s">
        <v>171</v>
      </c>
      <c r="AX279" s="14" t="s">
        <v>70</v>
      </c>
      <c r="AY279" s="245" t="s">
        <v>158</v>
      </c>
    </row>
    <row r="280" s="14" customFormat="1">
      <c r="A280" s="14"/>
      <c r="B280" s="235"/>
      <c r="C280" s="236"/>
      <c r="D280" s="226" t="s">
        <v>169</v>
      </c>
      <c r="E280" s="237" t="s">
        <v>19</v>
      </c>
      <c r="F280" s="238" t="s">
        <v>2237</v>
      </c>
      <c r="G280" s="236"/>
      <c r="H280" s="239">
        <v>3.3987999999999996</v>
      </c>
      <c r="I280" s="240"/>
      <c r="J280" s="236"/>
      <c r="K280" s="236"/>
      <c r="L280" s="241"/>
      <c r="M280" s="242"/>
      <c r="N280" s="243"/>
      <c r="O280" s="243"/>
      <c r="P280" s="243"/>
      <c r="Q280" s="243"/>
      <c r="R280" s="243"/>
      <c r="S280" s="243"/>
      <c r="T280" s="24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45" t="s">
        <v>169</v>
      </c>
      <c r="AU280" s="245" t="s">
        <v>80</v>
      </c>
      <c r="AV280" s="14" t="s">
        <v>80</v>
      </c>
      <c r="AW280" s="14" t="s">
        <v>171</v>
      </c>
      <c r="AX280" s="14" t="s">
        <v>70</v>
      </c>
      <c r="AY280" s="245" t="s">
        <v>158</v>
      </c>
    </row>
    <row r="281" s="14" customFormat="1">
      <c r="A281" s="14"/>
      <c r="B281" s="235"/>
      <c r="C281" s="236"/>
      <c r="D281" s="226" t="s">
        <v>169</v>
      </c>
      <c r="E281" s="237" t="s">
        <v>19</v>
      </c>
      <c r="F281" s="238" t="s">
        <v>2238</v>
      </c>
      <c r="G281" s="236"/>
      <c r="H281" s="239">
        <v>0.85440000000000016</v>
      </c>
      <c r="I281" s="240"/>
      <c r="J281" s="236"/>
      <c r="K281" s="236"/>
      <c r="L281" s="241"/>
      <c r="M281" s="242"/>
      <c r="N281" s="243"/>
      <c r="O281" s="243"/>
      <c r="P281" s="243"/>
      <c r="Q281" s="243"/>
      <c r="R281" s="243"/>
      <c r="S281" s="243"/>
      <c r="T281" s="24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45" t="s">
        <v>169</v>
      </c>
      <c r="AU281" s="245" t="s">
        <v>80</v>
      </c>
      <c r="AV281" s="14" t="s">
        <v>80</v>
      </c>
      <c r="AW281" s="14" t="s">
        <v>171</v>
      </c>
      <c r="AX281" s="14" t="s">
        <v>70</v>
      </c>
      <c r="AY281" s="245" t="s">
        <v>158</v>
      </c>
    </row>
    <row r="282" s="14" customFormat="1">
      <c r="A282" s="14"/>
      <c r="B282" s="235"/>
      <c r="C282" s="236"/>
      <c r="D282" s="226" t="s">
        <v>169</v>
      </c>
      <c r="E282" s="237" t="s">
        <v>19</v>
      </c>
      <c r="F282" s="238" t="s">
        <v>2239</v>
      </c>
      <c r="G282" s="236"/>
      <c r="H282" s="239">
        <v>9.1631999999999998</v>
      </c>
      <c r="I282" s="240"/>
      <c r="J282" s="236"/>
      <c r="K282" s="236"/>
      <c r="L282" s="241"/>
      <c r="M282" s="242"/>
      <c r="N282" s="243"/>
      <c r="O282" s="243"/>
      <c r="P282" s="243"/>
      <c r="Q282" s="243"/>
      <c r="R282" s="243"/>
      <c r="S282" s="243"/>
      <c r="T282" s="24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45" t="s">
        <v>169</v>
      </c>
      <c r="AU282" s="245" t="s">
        <v>80</v>
      </c>
      <c r="AV282" s="14" t="s">
        <v>80</v>
      </c>
      <c r="AW282" s="14" t="s">
        <v>171</v>
      </c>
      <c r="AX282" s="14" t="s">
        <v>70</v>
      </c>
      <c r="AY282" s="245" t="s">
        <v>158</v>
      </c>
    </row>
    <row r="283" s="14" customFormat="1">
      <c r="A283" s="14"/>
      <c r="B283" s="235"/>
      <c r="C283" s="236"/>
      <c r="D283" s="226" t="s">
        <v>169</v>
      </c>
      <c r="E283" s="237" t="s">
        <v>19</v>
      </c>
      <c r="F283" s="238" t="s">
        <v>2240</v>
      </c>
      <c r="G283" s="236"/>
      <c r="H283" s="239">
        <v>11.221600000000001</v>
      </c>
      <c r="I283" s="240"/>
      <c r="J283" s="236"/>
      <c r="K283" s="236"/>
      <c r="L283" s="241"/>
      <c r="M283" s="242"/>
      <c r="N283" s="243"/>
      <c r="O283" s="243"/>
      <c r="P283" s="243"/>
      <c r="Q283" s="243"/>
      <c r="R283" s="243"/>
      <c r="S283" s="243"/>
      <c r="T283" s="24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45" t="s">
        <v>169</v>
      </c>
      <c r="AU283" s="245" t="s">
        <v>80</v>
      </c>
      <c r="AV283" s="14" t="s">
        <v>80</v>
      </c>
      <c r="AW283" s="14" t="s">
        <v>171</v>
      </c>
      <c r="AX283" s="14" t="s">
        <v>70</v>
      </c>
      <c r="AY283" s="245" t="s">
        <v>158</v>
      </c>
    </row>
    <row r="284" s="14" customFormat="1">
      <c r="A284" s="14"/>
      <c r="B284" s="235"/>
      <c r="C284" s="236"/>
      <c r="D284" s="226" t="s">
        <v>169</v>
      </c>
      <c r="E284" s="237" t="s">
        <v>19</v>
      </c>
      <c r="F284" s="238" t="s">
        <v>2241</v>
      </c>
      <c r="G284" s="236"/>
      <c r="H284" s="239">
        <v>14.351999999999999</v>
      </c>
      <c r="I284" s="240"/>
      <c r="J284" s="236"/>
      <c r="K284" s="236"/>
      <c r="L284" s="241"/>
      <c r="M284" s="242"/>
      <c r="N284" s="243"/>
      <c r="O284" s="243"/>
      <c r="P284" s="243"/>
      <c r="Q284" s="243"/>
      <c r="R284" s="243"/>
      <c r="S284" s="243"/>
      <c r="T284" s="24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45" t="s">
        <v>169</v>
      </c>
      <c r="AU284" s="245" t="s">
        <v>80</v>
      </c>
      <c r="AV284" s="14" t="s">
        <v>80</v>
      </c>
      <c r="AW284" s="14" t="s">
        <v>171</v>
      </c>
      <c r="AX284" s="14" t="s">
        <v>70</v>
      </c>
      <c r="AY284" s="245" t="s">
        <v>158</v>
      </c>
    </row>
    <row r="285" s="14" customFormat="1">
      <c r="A285" s="14"/>
      <c r="B285" s="235"/>
      <c r="C285" s="236"/>
      <c r="D285" s="226" t="s">
        <v>169</v>
      </c>
      <c r="E285" s="237" t="s">
        <v>19</v>
      </c>
      <c r="F285" s="238" t="s">
        <v>2242</v>
      </c>
      <c r="G285" s="236"/>
      <c r="H285" s="239">
        <v>1.6295999999999999</v>
      </c>
      <c r="I285" s="240"/>
      <c r="J285" s="236"/>
      <c r="K285" s="236"/>
      <c r="L285" s="241"/>
      <c r="M285" s="242"/>
      <c r="N285" s="243"/>
      <c r="O285" s="243"/>
      <c r="P285" s="243"/>
      <c r="Q285" s="243"/>
      <c r="R285" s="243"/>
      <c r="S285" s="243"/>
      <c r="T285" s="24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45" t="s">
        <v>169</v>
      </c>
      <c r="AU285" s="245" t="s">
        <v>80</v>
      </c>
      <c r="AV285" s="14" t="s">
        <v>80</v>
      </c>
      <c r="AW285" s="14" t="s">
        <v>171</v>
      </c>
      <c r="AX285" s="14" t="s">
        <v>70</v>
      </c>
      <c r="AY285" s="245" t="s">
        <v>158</v>
      </c>
    </row>
    <row r="286" s="14" customFormat="1">
      <c r="A286" s="14"/>
      <c r="B286" s="235"/>
      <c r="C286" s="236"/>
      <c r="D286" s="226" t="s">
        <v>169</v>
      </c>
      <c r="E286" s="237" t="s">
        <v>19</v>
      </c>
      <c r="F286" s="238" t="s">
        <v>2243</v>
      </c>
      <c r="G286" s="236"/>
      <c r="H286" s="239">
        <v>1.4783999999999999</v>
      </c>
      <c r="I286" s="240"/>
      <c r="J286" s="236"/>
      <c r="K286" s="236"/>
      <c r="L286" s="241"/>
      <c r="M286" s="242"/>
      <c r="N286" s="243"/>
      <c r="O286" s="243"/>
      <c r="P286" s="243"/>
      <c r="Q286" s="243"/>
      <c r="R286" s="243"/>
      <c r="S286" s="243"/>
      <c r="T286" s="24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45" t="s">
        <v>169</v>
      </c>
      <c r="AU286" s="245" t="s">
        <v>80</v>
      </c>
      <c r="AV286" s="14" t="s">
        <v>80</v>
      </c>
      <c r="AW286" s="14" t="s">
        <v>171</v>
      </c>
      <c r="AX286" s="14" t="s">
        <v>70</v>
      </c>
      <c r="AY286" s="245" t="s">
        <v>158</v>
      </c>
    </row>
    <row r="287" s="14" customFormat="1">
      <c r="A287" s="14"/>
      <c r="B287" s="235"/>
      <c r="C287" s="236"/>
      <c r="D287" s="226" t="s">
        <v>169</v>
      </c>
      <c r="E287" s="237" t="s">
        <v>19</v>
      </c>
      <c r="F287" s="238" t="s">
        <v>2244</v>
      </c>
      <c r="G287" s="236"/>
      <c r="H287" s="239">
        <v>2.2440000000000002</v>
      </c>
      <c r="I287" s="240"/>
      <c r="J287" s="236"/>
      <c r="K287" s="236"/>
      <c r="L287" s="241"/>
      <c r="M287" s="242"/>
      <c r="N287" s="243"/>
      <c r="O287" s="243"/>
      <c r="P287" s="243"/>
      <c r="Q287" s="243"/>
      <c r="R287" s="243"/>
      <c r="S287" s="243"/>
      <c r="T287" s="24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45" t="s">
        <v>169</v>
      </c>
      <c r="AU287" s="245" t="s">
        <v>80</v>
      </c>
      <c r="AV287" s="14" t="s">
        <v>80</v>
      </c>
      <c r="AW287" s="14" t="s">
        <v>171</v>
      </c>
      <c r="AX287" s="14" t="s">
        <v>70</v>
      </c>
      <c r="AY287" s="245" t="s">
        <v>158</v>
      </c>
    </row>
    <row r="288" s="14" customFormat="1">
      <c r="A288" s="14"/>
      <c r="B288" s="235"/>
      <c r="C288" s="236"/>
      <c r="D288" s="226" t="s">
        <v>169</v>
      </c>
      <c r="E288" s="237" t="s">
        <v>19</v>
      </c>
      <c r="F288" s="238" t="s">
        <v>2245</v>
      </c>
      <c r="G288" s="236"/>
      <c r="H288" s="239">
        <v>1.9140000000000006</v>
      </c>
      <c r="I288" s="240"/>
      <c r="J288" s="236"/>
      <c r="K288" s="236"/>
      <c r="L288" s="241"/>
      <c r="M288" s="242"/>
      <c r="N288" s="243"/>
      <c r="O288" s="243"/>
      <c r="P288" s="243"/>
      <c r="Q288" s="243"/>
      <c r="R288" s="243"/>
      <c r="S288" s="243"/>
      <c r="T288" s="24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45" t="s">
        <v>169</v>
      </c>
      <c r="AU288" s="245" t="s">
        <v>80</v>
      </c>
      <c r="AV288" s="14" t="s">
        <v>80</v>
      </c>
      <c r="AW288" s="14" t="s">
        <v>171</v>
      </c>
      <c r="AX288" s="14" t="s">
        <v>70</v>
      </c>
      <c r="AY288" s="245" t="s">
        <v>158</v>
      </c>
    </row>
    <row r="289" s="14" customFormat="1">
      <c r="A289" s="14"/>
      <c r="B289" s="235"/>
      <c r="C289" s="236"/>
      <c r="D289" s="226" t="s">
        <v>169</v>
      </c>
      <c r="E289" s="237" t="s">
        <v>19</v>
      </c>
      <c r="F289" s="238" t="s">
        <v>2246</v>
      </c>
      <c r="G289" s="236"/>
      <c r="H289" s="239">
        <v>13.566000000000001</v>
      </c>
      <c r="I289" s="240"/>
      <c r="J289" s="236"/>
      <c r="K289" s="236"/>
      <c r="L289" s="241"/>
      <c r="M289" s="242"/>
      <c r="N289" s="243"/>
      <c r="O289" s="243"/>
      <c r="P289" s="243"/>
      <c r="Q289" s="243"/>
      <c r="R289" s="243"/>
      <c r="S289" s="243"/>
      <c r="T289" s="24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45" t="s">
        <v>169</v>
      </c>
      <c r="AU289" s="245" t="s">
        <v>80</v>
      </c>
      <c r="AV289" s="14" t="s">
        <v>80</v>
      </c>
      <c r="AW289" s="14" t="s">
        <v>171</v>
      </c>
      <c r="AX289" s="14" t="s">
        <v>70</v>
      </c>
      <c r="AY289" s="245" t="s">
        <v>158</v>
      </c>
    </row>
    <row r="290" s="14" customFormat="1">
      <c r="A290" s="14"/>
      <c r="B290" s="235"/>
      <c r="C290" s="236"/>
      <c r="D290" s="226" t="s">
        <v>169</v>
      </c>
      <c r="E290" s="237" t="s">
        <v>19</v>
      </c>
      <c r="F290" s="238" t="s">
        <v>2247</v>
      </c>
      <c r="G290" s="236"/>
      <c r="H290" s="239">
        <v>4.3068000000000008</v>
      </c>
      <c r="I290" s="240"/>
      <c r="J290" s="236"/>
      <c r="K290" s="236"/>
      <c r="L290" s="241"/>
      <c r="M290" s="242"/>
      <c r="N290" s="243"/>
      <c r="O290" s="243"/>
      <c r="P290" s="243"/>
      <c r="Q290" s="243"/>
      <c r="R290" s="243"/>
      <c r="S290" s="243"/>
      <c r="T290" s="24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45" t="s">
        <v>169</v>
      </c>
      <c r="AU290" s="245" t="s">
        <v>80</v>
      </c>
      <c r="AV290" s="14" t="s">
        <v>80</v>
      </c>
      <c r="AW290" s="14" t="s">
        <v>171</v>
      </c>
      <c r="AX290" s="14" t="s">
        <v>70</v>
      </c>
      <c r="AY290" s="245" t="s">
        <v>158</v>
      </c>
    </row>
    <row r="291" s="14" customFormat="1">
      <c r="A291" s="14"/>
      <c r="B291" s="235"/>
      <c r="C291" s="236"/>
      <c r="D291" s="226" t="s">
        <v>169</v>
      </c>
      <c r="E291" s="237" t="s">
        <v>19</v>
      </c>
      <c r="F291" s="238" t="s">
        <v>2248</v>
      </c>
      <c r="G291" s="236"/>
      <c r="H291" s="239">
        <v>4.6604000000000001</v>
      </c>
      <c r="I291" s="240"/>
      <c r="J291" s="236"/>
      <c r="K291" s="236"/>
      <c r="L291" s="241"/>
      <c r="M291" s="242"/>
      <c r="N291" s="243"/>
      <c r="O291" s="243"/>
      <c r="P291" s="243"/>
      <c r="Q291" s="243"/>
      <c r="R291" s="243"/>
      <c r="S291" s="243"/>
      <c r="T291" s="24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45" t="s">
        <v>169</v>
      </c>
      <c r="AU291" s="245" t="s">
        <v>80</v>
      </c>
      <c r="AV291" s="14" t="s">
        <v>80</v>
      </c>
      <c r="AW291" s="14" t="s">
        <v>171</v>
      </c>
      <c r="AX291" s="14" t="s">
        <v>70</v>
      </c>
      <c r="AY291" s="245" t="s">
        <v>158</v>
      </c>
    </row>
    <row r="292" s="14" customFormat="1">
      <c r="A292" s="14"/>
      <c r="B292" s="235"/>
      <c r="C292" s="236"/>
      <c r="D292" s="226" t="s">
        <v>169</v>
      </c>
      <c r="E292" s="237" t="s">
        <v>19</v>
      </c>
      <c r="F292" s="238" t="s">
        <v>2249</v>
      </c>
      <c r="G292" s="236"/>
      <c r="H292" s="239">
        <v>2.6312000000000006</v>
      </c>
      <c r="I292" s="240"/>
      <c r="J292" s="236"/>
      <c r="K292" s="236"/>
      <c r="L292" s="241"/>
      <c r="M292" s="242"/>
      <c r="N292" s="243"/>
      <c r="O292" s="243"/>
      <c r="P292" s="243"/>
      <c r="Q292" s="243"/>
      <c r="R292" s="243"/>
      <c r="S292" s="243"/>
      <c r="T292" s="24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45" t="s">
        <v>169</v>
      </c>
      <c r="AU292" s="245" t="s">
        <v>80</v>
      </c>
      <c r="AV292" s="14" t="s">
        <v>80</v>
      </c>
      <c r="AW292" s="14" t="s">
        <v>171</v>
      </c>
      <c r="AX292" s="14" t="s">
        <v>70</v>
      </c>
      <c r="AY292" s="245" t="s">
        <v>158</v>
      </c>
    </row>
    <row r="293" s="14" customFormat="1">
      <c r="A293" s="14"/>
      <c r="B293" s="235"/>
      <c r="C293" s="236"/>
      <c r="D293" s="226" t="s">
        <v>169</v>
      </c>
      <c r="E293" s="237" t="s">
        <v>19</v>
      </c>
      <c r="F293" s="238" t="s">
        <v>2250</v>
      </c>
      <c r="G293" s="236"/>
      <c r="H293" s="239">
        <v>4.4303999999999997</v>
      </c>
      <c r="I293" s="240"/>
      <c r="J293" s="236"/>
      <c r="K293" s="236"/>
      <c r="L293" s="241"/>
      <c r="M293" s="242"/>
      <c r="N293" s="243"/>
      <c r="O293" s="243"/>
      <c r="P293" s="243"/>
      <c r="Q293" s="243"/>
      <c r="R293" s="243"/>
      <c r="S293" s="243"/>
      <c r="T293" s="24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45" t="s">
        <v>169</v>
      </c>
      <c r="AU293" s="245" t="s">
        <v>80</v>
      </c>
      <c r="AV293" s="14" t="s">
        <v>80</v>
      </c>
      <c r="AW293" s="14" t="s">
        <v>171</v>
      </c>
      <c r="AX293" s="14" t="s">
        <v>70</v>
      </c>
      <c r="AY293" s="245" t="s">
        <v>158</v>
      </c>
    </row>
    <row r="294" s="14" customFormat="1">
      <c r="A294" s="14"/>
      <c r="B294" s="235"/>
      <c r="C294" s="236"/>
      <c r="D294" s="226" t="s">
        <v>169</v>
      </c>
      <c r="E294" s="237" t="s">
        <v>19</v>
      </c>
      <c r="F294" s="238" t="s">
        <v>2251</v>
      </c>
      <c r="G294" s="236"/>
      <c r="H294" s="239">
        <v>10.9392</v>
      </c>
      <c r="I294" s="240"/>
      <c r="J294" s="236"/>
      <c r="K294" s="236"/>
      <c r="L294" s="241"/>
      <c r="M294" s="242"/>
      <c r="N294" s="243"/>
      <c r="O294" s="243"/>
      <c r="P294" s="243"/>
      <c r="Q294" s="243"/>
      <c r="R294" s="243"/>
      <c r="S294" s="243"/>
      <c r="T294" s="24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45" t="s">
        <v>169</v>
      </c>
      <c r="AU294" s="245" t="s">
        <v>80</v>
      </c>
      <c r="AV294" s="14" t="s">
        <v>80</v>
      </c>
      <c r="AW294" s="14" t="s">
        <v>171</v>
      </c>
      <c r="AX294" s="14" t="s">
        <v>70</v>
      </c>
      <c r="AY294" s="245" t="s">
        <v>158</v>
      </c>
    </row>
    <row r="295" s="14" customFormat="1">
      <c r="A295" s="14"/>
      <c r="B295" s="235"/>
      <c r="C295" s="236"/>
      <c r="D295" s="226" t="s">
        <v>169</v>
      </c>
      <c r="E295" s="237" t="s">
        <v>19</v>
      </c>
      <c r="F295" s="238" t="s">
        <v>2252</v>
      </c>
      <c r="G295" s="236"/>
      <c r="H295" s="239">
        <v>18.816000000000003</v>
      </c>
      <c r="I295" s="240"/>
      <c r="J295" s="236"/>
      <c r="K295" s="236"/>
      <c r="L295" s="241"/>
      <c r="M295" s="242"/>
      <c r="N295" s="243"/>
      <c r="O295" s="243"/>
      <c r="P295" s="243"/>
      <c r="Q295" s="243"/>
      <c r="R295" s="243"/>
      <c r="S295" s="243"/>
      <c r="T295" s="24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45" t="s">
        <v>169</v>
      </c>
      <c r="AU295" s="245" t="s">
        <v>80</v>
      </c>
      <c r="AV295" s="14" t="s">
        <v>80</v>
      </c>
      <c r="AW295" s="14" t="s">
        <v>171</v>
      </c>
      <c r="AX295" s="14" t="s">
        <v>70</v>
      </c>
      <c r="AY295" s="245" t="s">
        <v>158</v>
      </c>
    </row>
    <row r="296" s="14" customFormat="1">
      <c r="A296" s="14"/>
      <c r="B296" s="235"/>
      <c r="C296" s="236"/>
      <c r="D296" s="226" t="s">
        <v>169</v>
      </c>
      <c r="E296" s="237" t="s">
        <v>19</v>
      </c>
      <c r="F296" s="238" t="s">
        <v>2253</v>
      </c>
      <c r="G296" s="236"/>
      <c r="H296" s="239">
        <v>4.5407999999999999</v>
      </c>
      <c r="I296" s="240"/>
      <c r="J296" s="236"/>
      <c r="K296" s="236"/>
      <c r="L296" s="241"/>
      <c r="M296" s="242"/>
      <c r="N296" s="243"/>
      <c r="O296" s="243"/>
      <c r="P296" s="243"/>
      <c r="Q296" s="243"/>
      <c r="R296" s="243"/>
      <c r="S296" s="243"/>
      <c r="T296" s="24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45" t="s">
        <v>169</v>
      </c>
      <c r="AU296" s="245" t="s">
        <v>80</v>
      </c>
      <c r="AV296" s="14" t="s">
        <v>80</v>
      </c>
      <c r="AW296" s="14" t="s">
        <v>171</v>
      </c>
      <c r="AX296" s="14" t="s">
        <v>70</v>
      </c>
      <c r="AY296" s="245" t="s">
        <v>158</v>
      </c>
    </row>
    <row r="297" s="14" customFormat="1">
      <c r="A297" s="14"/>
      <c r="B297" s="235"/>
      <c r="C297" s="236"/>
      <c r="D297" s="226" t="s">
        <v>169</v>
      </c>
      <c r="E297" s="237" t="s">
        <v>19</v>
      </c>
      <c r="F297" s="238" t="s">
        <v>2254</v>
      </c>
      <c r="G297" s="236"/>
      <c r="H297" s="239">
        <v>1.488</v>
      </c>
      <c r="I297" s="240"/>
      <c r="J297" s="236"/>
      <c r="K297" s="236"/>
      <c r="L297" s="241"/>
      <c r="M297" s="242"/>
      <c r="N297" s="243"/>
      <c r="O297" s="243"/>
      <c r="P297" s="243"/>
      <c r="Q297" s="243"/>
      <c r="R297" s="243"/>
      <c r="S297" s="243"/>
      <c r="T297" s="24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45" t="s">
        <v>169</v>
      </c>
      <c r="AU297" s="245" t="s">
        <v>80</v>
      </c>
      <c r="AV297" s="14" t="s">
        <v>80</v>
      </c>
      <c r="AW297" s="14" t="s">
        <v>171</v>
      </c>
      <c r="AX297" s="14" t="s">
        <v>70</v>
      </c>
      <c r="AY297" s="245" t="s">
        <v>158</v>
      </c>
    </row>
    <row r="298" s="14" customFormat="1">
      <c r="A298" s="14"/>
      <c r="B298" s="235"/>
      <c r="C298" s="236"/>
      <c r="D298" s="226" t="s">
        <v>169</v>
      </c>
      <c r="E298" s="236"/>
      <c r="F298" s="238" t="s">
        <v>2259</v>
      </c>
      <c r="G298" s="236"/>
      <c r="H298" s="239">
        <v>87.125</v>
      </c>
      <c r="I298" s="240"/>
      <c r="J298" s="236"/>
      <c r="K298" s="236"/>
      <c r="L298" s="241"/>
      <c r="M298" s="242"/>
      <c r="N298" s="243"/>
      <c r="O298" s="243"/>
      <c r="P298" s="243"/>
      <c r="Q298" s="243"/>
      <c r="R298" s="243"/>
      <c r="S298" s="243"/>
      <c r="T298" s="24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45" t="s">
        <v>169</v>
      </c>
      <c r="AU298" s="245" t="s">
        <v>80</v>
      </c>
      <c r="AV298" s="14" t="s">
        <v>80</v>
      </c>
      <c r="AW298" s="14" t="s">
        <v>4</v>
      </c>
      <c r="AX298" s="14" t="s">
        <v>78</v>
      </c>
      <c r="AY298" s="245" t="s">
        <v>158</v>
      </c>
    </row>
    <row r="299" s="2" customFormat="1" ht="22.2" customHeight="1">
      <c r="A299" s="40"/>
      <c r="B299" s="41"/>
      <c r="C299" s="206" t="s">
        <v>220</v>
      </c>
      <c r="D299" s="206" t="s">
        <v>160</v>
      </c>
      <c r="E299" s="207" t="s">
        <v>686</v>
      </c>
      <c r="F299" s="208" t="s">
        <v>687</v>
      </c>
      <c r="G299" s="209" t="s">
        <v>234</v>
      </c>
      <c r="H299" s="210">
        <v>14.521000000000001</v>
      </c>
      <c r="I299" s="211"/>
      <c r="J299" s="212">
        <f>ROUND(I299*H299,2)</f>
        <v>0</v>
      </c>
      <c r="K299" s="208" t="s">
        <v>164</v>
      </c>
      <c r="L299" s="46"/>
      <c r="M299" s="213" t="s">
        <v>19</v>
      </c>
      <c r="N299" s="214" t="s">
        <v>41</v>
      </c>
      <c r="O299" s="86"/>
      <c r="P299" s="215">
        <f>O299*H299</f>
        <v>0</v>
      </c>
      <c r="Q299" s="215">
        <v>0</v>
      </c>
      <c r="R299" s="215">
        <f>Q299*H299</f>
        <v>0</v>
      </c>
      <c r="S299" s="215">
        <v>0</v>
      </c>
      <c r="T299" s="216">
        <f>S299*H299</f>
        <v>0</v>
      </c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R299" s="217" t="s">
        <v>165</v>
      </c>
      <c r="AT299" s="217" t="s">
        <v>160</v>
      </c>
      <c r="AU299" s="217" t="s">
        <v>80</v>
      </c>
      <c r="AY299" s="19" t="s">
        <v>158</v>
      </c>
      <c r="BE299" s="218">
        <f>IF(N299="základní",J299,0)</f>
        <v>0</v>
      </c>
      <c r="BF299" s="218">
        <f>IF(N299="snížená",J299,0)</f>
        <v>0</v>
      </c>
      <c r="BG299" s="218">
        <f>IF(N299="zákl. přenesená",J299,0)</f>
        <v>0</v>
      </c>
      <c r="BH299" s="218">
        <f>IF(N299="sníž. přenesená",J299,0)</f>
        <v>0</v>
      </c>
      <c r="BI299" s="218">
        <f>IF(N299="nulová",J299,0)</f>
        <v>0</v>
      </c>
      <c r="BJ299" s="19" t="s">
        <v>78</v>
      </c>
      <c r="BK299" s="218">
        <f>ROUND(I299*H299,2)</f>
        <v>0</v>
      </c>
      <c r="BL299" s="19" t="s">
        <v>165</v>
      </c>
      <c r="BM299" s="217" t="s">
        <v>2260</v>
      </c>
    </row>
    <row r="300" s="2" customFormat="1">
      <c r="A300" s="40"/>
      <c r="B300" s="41"/>
      <c r="C300" s="42"/>
      <c r="D300" s="219" t="s">
        <v>167</v>
      </c>
      <c r="E300" s="42"/>
      <c r="F300" s="220" t="s">
        <v>689</v>
      </c>
      <c r="G300" s="42"/>
      <c r="H300" s="42"/>
      <c r="I300" s="221"/>
      <c r="J300" s="42"/>
      <c r="K300" s="42"/>
      <c r="L300" s="46"/>
      <c r="M300" s="222"/>
      <c r="N300" s="223"/>
      <c r="O300" s="86"/>
      <c r="P300" s="86"/>
      <c r="Q300" s="86"/>
      <c r="R300" s="86"/>
      <c r="S300" s="86"/>
      <c r="T300" s="87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T300" s="19" t="s">
        <v>167</v>
      </c>
      <c r="AU300" s="19" t="s">
        <v>80</v>
      </c>
    </row>
    <row r="301" s="13" customFormat="1">
      <c r="A301" s="13"/>
      <c r="B301" s="224"/>
      <c r="C301" s="225"/>
      <c r="D301" s="226" t="s">
        <v>169</v>
      </c>
      <c r="E301" s="227" t="s">
        <v>19</v>
      </c>
      <c r="F301" s="228" t="s">
        <v>262</v>
      </c>
      <c r="G301" s="225"/>
      <c r="H301" s="227" t="s">
        <v>19</v>
      </c>
      <c r="I301" s="229"/>
      <c r="J301" s="225"/>
      <c r="K301" s="225"/>
      <c r="L301" s="230"/>
      <c r="M301" s="231"/>
      <c r="N301" s="232"/>
      <c r="O301" s="232"/>
      <c r="P301" s="232"/>
      <c r="Q301" s="232"/>
      <c r="R301" s="232"/>
      <c r="S301" s="232"/>
      <c r="T301" s="23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34" t="s">
        <v>169</v>
      </c>
      <c r="AU301" s="234" t="s">
        <v>80</v>
      </c>
      <c r="AV301" s="13" t="s">
        <v>78</v>
      </c>
      <c r="AW301" s="13" t="s">
        <v>171</v>
      </c>
      <c r="AX301" s="13" t="s">
        <v>70</v>
      </c>
      <c r="AY301" s="234" t="s">
        <v>158</v>
      </c>
    </row>
    <row r="302" s="14" customFormat="1">
      <c r="A302" s="14"/>
      <c r="B302" s="235"/>
      <c r="C302" s="236"/>
      <c r="D302" s="226" t="s">
        <v>169</v>
      </c>
      <c r="E302" s="237" t="s">
        <v>19</v>
      </c>
      <c r="F302" s="238" t="s">
        <v>2209</v>
      </c>
      <c r="G302" s="236"/>
      <c r="H302" s="239">
        <v>13.588800000000001</v>
      </c>
      <c r="I302" s="240"/>
      <c r="J302" s="236"/>
      <c r="K302" s="236"/>
      <c r="L302" s="241"/>
      <c r="M302" s="242"/>
      <c r="N302" s="243"/>
      <c r="O302" s="243"/>
      <c r="P302" s="243"/>
      <c r="Q302" s="243"/>
      <c r="R302" s="243"/>
      <c r="S302" s="243"/>
      <c r="T302" s="24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45" t="s">
        <v>169</v>
      </c>
      <c r="AU302" s="245" t="s">
        <v>80</v>
      </c>
      <c r="AV302" s="14" t="s">
        <v>80</v>
      </c>
      <c r="AW302" s="14" t="s">
        <v>171</v>
      </c>
      <c r="AX302" s="14" t="s">
        <v>70</v>
      </c>
      <c r="AY302" s="245" t="s">
        <v>158</v>
      </c>
    </row>
    <row r="303" s="14" customFormat="1">
      <c r="A303" s="14"/>
      <c r="B303" s="235"/>
      <c r="C303" s="236"/>
      <c r="D303" s="226" t="s">
        <v>169</v>
      </c>
      <c r="E303" s="237" t="s">
        <v>19</v>
      </c>
      <c r="F303" s="238" t="s">
        <v>2210</v>
      </c>
      <c r="G303" s="236"/>
      <c r="H303" s="239">
        <v>6.6975999999999996</v>
      </c>
      <c r="I303" s="240"/>
      <c r="J303" s="236"/>
      <c r="K303" s="236"/>
      <c r="L303" s="241"/>
      <c r="M303" s="242"/>
      <c r="N303" s="243"/>
      <c r="O303" s="243"/>
      <c r="P303" s="243"/>
      <c r="Q303" s="243"/>
      <c r="R303" s="243"/>
      <c r="S303" s="243"/>
      <c r="T303" s="24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45" t="s">
        <v>169</v>
      </c>
      <c r="AU303" s="245" t="s">
        <v>80</v>
      </c>
      <c r="AV303" s="14" t="s">
        <v>80</v>
      </c>
      <c r="AW303" s="14" t="s">
        <v>171</v>
      </c>
      <c r="AX303" s="14" t="s">
        <v>70</v>
      </c>
      <c r="AY303" s="245" t="s">
        <v>158</v>
      </c>
    </row>
    <row r="304" s="14" customFormat="1">
      <c r="A304" s="14"/>
      <c r="B304" s="235"/>
      <c r="C304" s="236"/>
      <c r="D304" s="226" t="s">
        <v>169</v>
      </c>
      <c r="E304" s="237" t="s">
        <v>19</v>
      </c>
      <c r="F304" s="238" t="s">
        <v>2211</v>
      </c>
      <c r="G304" s="236"/>
      <c r="H304" s="239">
        <v>8.5175999999999998</v>
      </c>
      <c r="I304" s="240"/>
      <c r="J304" s="236"/>
      <c r="K304" s="236"/>
      <c r="L304" s="241"/>
      <c r="M304" s="242"/>
      <c r="N304" s="243"/>
      <c r="O304" s="243"/>
      <c r="P304" s="243"/>
      <c r="Q304" s="243"/>
      <c r="R304" s="243"/>
      <c r="S304" s="243"/>
      <c r="T304" s="24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45" t="s">
        <v>169</v>
      </c>
      <c r="AU304" s="245" t="s">
        <v>80</v>
      </c>
      <c r="AV304" s="14" t="s">
        <v>80</v>
      </c>
      <c r="AW304" s="14" t="s">
        <v>171</v>
      </c>
      <c r="AX304" s="14" t="s">
        <v>70</v>
      </c>
      <c r="AY304" s="245" t="s">
        <v>158</v>
      </c>
    </row>
    <row r="305" s="14" customFormat="1">
      <c r="A305" s="14"/>
      <c r="B305" s="235"/>
      <c r="C305" s="236"/>
      <c r="D305" s="226" t="s">
        <v>169</v>
      </c>
      <c r="E305" s="237" t="s">
        <v>19</v>
      </c>
      <c r="F305" s="238" t="s">
        <v>2212</v>
      </c>
      <c r="G305" s="236"/>
      <c r="H305" s="239">
        <v>6.7628000000000004</v>
      </c>
      <c r="I305" s="240"/>
      <c r="J305" s="236"/>
      <c r="K305" s="236"/>
      <c r="L305" s="241"/>
      <c r="M305" s="242"/>
      <c r="N305" s="243"/>
      <c r="O305" s="243"/>
      <c r="P305" s="243"/>
      <c r="Q305" s="243"/>
      <c r="R305" s="243"/>
      <c r="S305" s="243"/>
      <c r="T305" s="24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45" t="s">
        <v>169</v>
      </c>
      <c r="AU305" s="245" t="s">
        <v>80</v>
      </c>
      <c r="AV305" s="14" t="s">
        <v>80</v>
      </c>
      <c r="AW305" s="14" t="s">
        <v>171</v>
      </c>
      <c r="AX305" s="14" t="s">
        <v>70</v>
      </c>
      <c r="AY305" s="245" t="s">
        <v>158</v>
      </c>
    </row>
    <row r="306" s="14" customFormat="1">
      <c r="A306" s="14"/>
      <c r="B306" s="235"/>
      <c r="C306" s="236"/>
      <c r="D306" s="226" t="s">
        <v>169</v>
      </c>
      <c r="E306" s="237" t="s">
        <v>19</v>
      </c>
      <c r="F306" s="238" t="s">
        <v>2213</v>
      </c>
      <c r="G306" s="236"/>
      <c r="H306" s="239">
        <v>9.2448000000000015</v>
      </c>
      <c r="I306" s="240"/>
      <c r="J306" s="236"/>
      <c r="K306" s="236"/>
      <c r="L306" s="241"/>
      <c r="M306" s="242"/>
      <c r="N306" s="243"/>
      <c r="O306" s="243"/>
      <c r="P306" s="243"/>
      <c r="Q306" s="243"/>
      <c r="R306" s="243"/>
      <c r="S306" s="243"/>
      <c r="T306" s="24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45" t="s">
        <v>169</v>
      </c>
      <c r="AU306" s="245" t="s">
        <v>80</v>
      </c>
      <c r="AV306" s="14" t="s">
        <v>80</v>
      </c>
      <c r="AW306" s="14" t="s">
        <v>171</v>
      </c>
      <c r="AX306" s="14" t="s">
        <v>70</v>
      </c>
      <c r="AY306" s="245" t="s">
        <v>158</v>
      </c>
    </row>
    <row r="307" s="14" customFormat="1">
      <c r="A307" s="14"/>
      <c r="B307" s="235"/>
      <c r="C307" s="236"/>
      <c r="D307" s="226" t="s">
        <v>169</v>
      </c>
      <c r="E307" s="237" t="s">
        <v>19</v>
      </c>
      <c r="F307" s="238" t="s">
        <v>2214</v>
      </c>
      <c r="G307" s="236"/>
      <c r="H307" s="239">
        <v>1.6319999999999999</v>
      </c>
      <c r="I307" s="240"/>
      <c r="J307" s="236"/>
      <c r="K307" s="236"/>
      <c r="L307" s="241"/>
      <c r="M307" s="242"/>
      <c r="N307" s="243"/>
      <c r="O307" s="243"/>
      <c r="P307" s="243"/>
      <c r="Q307" s="243"/>
      <c r="R307" s="243"/>
      <c r="S307" s="243"/>
      <c r="T307" s="24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45" t="s">
        <v>169</v>
      </c>
      <c r="AU307" s="245" t="s">
        <v>80</v>
      </c>
      <c r="AV307" s="14" t="s">
        <v>80</v>
      </c>
      <c r="AW307" s="14" t="s">
        <v>171</v>
      </c>
      <c r="AX307" s="14" t="s">
        <v>70</v>
      </c>
      <c r="AY307" s="245" t="s">
        <v>158</v>
      </c>
    </row>
    <row r="308" s="14" customFormat="1">
      <c r="A308" s="14"/>
      <c r="B308" s="235"/>
      <c r="C308" s="236"/>
      <c r="D308" s="226" t="s">
        <v>169</v>
      </c>
      <c r="E308" s="237" t="s">
        <v>19</v>
      </c>
      <c r="F308" s="238" t="s">
        <v>2215</v>
      </c>
      <c r="G308" s="236"/>
      <c r="H308" s="239">
        <v>5.5263999999999998</v>
      </c>
      <c r="I308" s="240"/>
      <c r="J308" s="236"/>
      <c r="K308" s="236"/>
      <c r="L308" s="241"/>
      <c r="M308" s="242"/>
      <c r="N308" s="243"/>
      <c r="O308" s="243"/>
      <c r="P308" s="243"/>
      <c r="Q308" s="243"/>
      <c r="R308" s="243"/>
      <c r="S308" s="243"/>
      <c r="T308" s="24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45" t="s">
        <v>169</v>
      </c>
      <c r="AU308" s="245" t="s">
        <v>80</v>
      </c>
      <c r="AV308" s="14" t="s">
        <v>80</v>
      </c>
      <c r="AW308" s="14" t="s">
        <v>171</v>
      </c>
      <c r="AX308" s="14" t="s">
        <v>70</v>
      </c>
      <c r="AY308" s="245" t="s">
        <v>158</v>
      </c>
    </row>
    <row r="309" s="14" customFormat="1">
      <c r="A309" s="14"/>
      <c r="B309" s="235"/>
      <c r="C309" s="236"/>
      <c r="D309" s="226" t="s">
        <v>169</v>
      </c>
      <c r="E309" s="237" t="s">
        <v>19</v>
      </c>
      <c r="F309" s="238" t="s">
        <v>2216</v>
      </c>
      <c r="G309" s="236"/>
      <c r="H309" s="239">
        <v>11.1356</v>
      </c>
      <c r="I309" s="240"/>
      <c r="J309" s="236"/>
      <c r="K309" s="236"/>
      <c r="L309" s="241"/>
      <c r="M309" s="242"/>
      <c r="N309" s="243"/>
      <c r="O309" s="243"/>
      <c r="P309" s="243"/>
      <c r="Q309" s="243"/>
      <c r="R309" s="243"/>
      <c r="S309" s="243"/>
      <c r="T309" s="24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45" t="s">
        <v>169</v>
      </c>
      <c r="AU309" s="245" t="s">
        <v>80</v>
      </c>
      <c r="AV309" s="14" t="s">
        <v>80</v>
      </c>
      <c r="AW309" s="14" t="s">
        <v>171</v>
      </c>
      <c r="AX309" s="14" t="s">
        <v>70</v>
      </c>
      <c r="AY309" s="245" t="s">
        <v>158</v>
      </c>
    </row>
    <row r="310" s="14" customFormat="1">
      <c r="A310" s="14"/>
      <c r="B310" s="235"/>
      <c r="C310" s="236"/>
      <c r="D310" s="226" t="s">
        <v>169</v>
      </c>
      <c r="E310" s="237" t="s">
        <v>19</v>
      </c>
      <c r="F310" s="238" t="s">
        <v>2217</v>
      </c>
      <c r="G310" s="236"/>
      <c r="H310" s="239">
        <v>3.7295999999999996</v>
      </c>
      <c r="I310" s="240"/>
      <c r="J310" s="236"/>
      <c r="K310" s="236"/>
      <c r="L310" s="241"/>
      <c r="M310" s="242"/>
      <c r="N310" s="243"/>
      <c r="O310" s="243"/>
      <c r="P310" s="243"/>
      <c r="Q310" s="243"/>
      <c r="R310" s="243"/>
      <c r="S310" s="243"/>
      <c r="T310" s="24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45" t="s">
        <v>169</v>
      </c>
      <c r="AU310" s="245" t="s">
        <v>80</v>
      </c>
      <c r="AV310" s="14" t="s">
        <v>80</v>
      </c>
      <c r="AW310" s="14" t="s">
        <v>171</v>
      </c>
      <c r="AX310" s="14" t="s">
        <v>70</v>
      </c>
      <c r="AY310" s="245" t="s">
        <v>158</v>
      </c>
    </row>
    <row r="311" s="14" customFormat="1">
      <c r="A311" s="14"/>
      <c r="B311" s="235"/>
      <c r="C311" s="236"/>
      <c r="D311" s="226" t="s">
        <v>169</v>
      </c>
      <c r="E311" s="237" t="s">
        <v>19</v>
      </c>
      <c r="F311" s="238" t="s">
        <v>2218</v>
      </c>
      <c r="G311" s="236"/>
      <c r="H311" s="239">
        <v>5.2799999999999994</v>
      </c>
      <c r="I311" s="240"/>
      <c r="J311" s="236"/>
      <c r="K311" s="236"/>
      <c r="L311" s="241"/>
      <c r="M311" s="242"/>
      <c r="N311" s="243"/>
      <c r="O311" s="243"/>
      <c r="P311" s="243"/>
      <c r="Q311" s="243"/>
      <c r="R311" s="243"/>
      <c r="S311" s="243"/>
      <c r="T311" s="24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45" t="s">
        <v>169</v>
      </c>
      <c r="AU311" s="245" t="s">
        <v>80</v>
      </c>
      <c r="AV311" s="14" t="s">
        <v>80</v>
      </c>
      <c r="AW311" s="14" t="s">
        <v>171</v>
      </c>
      <c r="AX311" s="14" t="s">
        <v>70</v>
      </c>
      <c r="AY311" s="245" t="s">
        <v>158</v>
      </c>
    </row>
    <row r="312" s="14" customFormat="1">
      <c r="A312" s="14"/>
      <c r="B312" s="235"/>
      <c r="C312" s="236"/>
      <c r="D312" s="226" t="s">
        <v>169</v>
      </c>
      <c r="E312" s="237" t="s">
        <v>19</v>
      </c>
      <c r="F312" s="238" t="s">
        <v>2219</v>
      </c>
      <c r="G312" s="236"/>
      <c r="H312" s="239">
        <v>6.2640000000000002</v>
      </c>
      <c r="I312" s="240"/>
      <c r="J312" s="236"/>
      <c r="K312" s="236"/>
      <c r="L312" s="241"/>
      <c r="M312" s="242"/>
      <c r="N312" s="243"/>
      <c r="O312" s="243"/>
      <c r="P312" s="243"/>
      <c r="Q312" s="243"/>
      <c r="R312" s="243"/>
      <c r="S312" s="243"/>
      <c r="T312" s="24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45" t="s">
        <v>169</v>
      </c>
      <c r="AU312" s="245" t="s">
        <v>80</v>
      </c>
      <c r="AV312" s="14" t="s">
        <v>80</v>
      </c>
      <c r="AW312" s="14" t="s">
        <v>171</v>
      </c>
      <c r="AX312" s="14" t="s">
        <v>70</v>
      </c>
      <c r="AY312" s="245" t="s">
        <v>158</v>
      </c>
    </row>
    <row r="313" s="14" customFormat="1">
      <c r="A313" s="14"/>
      <c r="B313" s="235"/>
      <c r="C313" s="236"/>
      <c r="D313" s="226" t="s">
        <v>169</v>
      </c>
      <c r="E313" s="237" t="s">
        <v>19</v>
      </c>
      <c r="F313" s="238" t="s">
        <v>2220</v>
      </c>
      <c r="G313" s="236"/>
      <c r="H313" s="239">
        <v>2.2144000000000004</v>
      </c>
      <c r="I313" s="240"/>
      <c r="J313" s="236"/>
      <c r="K313" s="236"/>
      <c r="L313" s="241"/>
      <c r="M313" s="242"/>
      <c r="N313" s="243"/>
      <c r="O313" s="243"/>
      <c r="P313" s="243"/>
      <c r="Q313" s="243"/>
      <c r="R313" s="243"/>
      <c r="S313" s="243"/>
      <c r="T313" s="24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45" t="s">
        <v>169</v>
      </c>
      <c r="AU313" s="245" t="s">
        <v>80</v>
      </c>
      <c r="AV313" s="14" t="s">
        <v>80</v>
      </c>
      <c r="AW313" s="14" t="s">
        <v>171</v>
      </c>
      <c r="AX313" s="14" t="s">
        <v>70</v>
      </c>
      <c r="AY313" s="245" t="s">
        <v>158</v>
      </c>
    </row>
    <row r="314" s="14" customFormat="1">
      <c r="A314" s="14"/>
      <c r="B314" s="235"/>
      <c r="C314" s="236"/>
      <c r="D314" s="226" t="s">
        <v>169</v>
      </c>
      <c r="E314" s="237" t="s">
        <v>19</v>
      </c>
      <c r="F314" s="238" t="s">
        <v>2221</v>
      </c>
      <c r="G314" s="236"/>
      <c r="H314" s="239">
        <v>8.0350000000000001</v>
      </c>
      <c r="I314" s="240"/>
      <c r="J314" s="236"/>
      <c r="K314" s="236"/>
      <c r="L314" s="241"/>
      <c r="M314" s="242"/>
      <c r="N314" s="243"/>
      <c r="O314" s="243"/>
      <c r="P314" s="243"/>
      <c r="Q314" s="243"/>
      <c r="R314" s="243"/>
      <c r="S314" s="243"/>
      <c r="T314" s="24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45" t="s">
        <v>169</v>
      </c>
      <c r="AU314" s="245" t="s">
        <v>80</v>
      </c>
      <c r="AV314" s="14" t="s">
        <v>80</v>
      </c>
      <c r="AW314" s="14" t="s">
        <v>171</v>
      </c>
      <c r="AX314" s="14" t="s">
        <v>70</v>
      </c>
      <c r="AY314" s="245" t="s">
        <v>158</v>
      </c>
    </row>
    <row r="315" s="14" customFormat="1">
      <c r="A315" s="14"/>
      <c r="B315" s="235"/>
      <c r="C315" s="236"/>
      <c r="D315" s="226" t="s">
        <v>169</v>
      </c>
      <c r="E315" s="237" t="s">
        <v>19</v>
      </c>
      <c r="F315" s="238" t="s">
        <v>2222</v>
      </c>
      <c r="G315" s="236"/>
      <c r="H315" s="239">
        <v>3.5904000000000003</v>
      </c>
      <c r="I315" s="240"/>
      <c r="J315" s="236"/>
      <c r="K315" s="236"/>
      <c r="L315" s="241"/>
      <c r="M315" s="242"/>
      <c r="N315" s="243"/>
      <c r="O315" s="243"/>
      <c r="P315" s="243"/>
      <c r="Q315" s="243"/>
      <c r="R315" s="243"/>
      <c r="S315" s="243"/>
      <c r="T315" s="24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45" t="s">
        <v>169</v>
      </c>
      <c r="AU315" s="245" t="s">
        <v>80</v>
      </c>
      <c r="AV315" s="14" t="s">
        <v>80</v>
      </c>
      <c r="AW315" s="14" t="s">
        <v>171</v>
      </c>
      <c r="AX315" s="14" t="s">
        <v>70</v>
      </c>
      <c r="AY315" s="245" t="s">
        <v>158</v>
      </c>
    </row>
    <row r="316" s="14" customFormat="1">
      <c r="A316" s="14"/>
      <c r="B316" s="235"/>
      <c r="C316" s="236"/>
      <c r="D316" s="226" t="s">
        <v>169</v>
      </c>
      <c r="E316" s="237" t="s">
        <v>19</v>
      </c>
      <c r="F316" s="238" t="s">
        <v>2223</v>
      </c>
      <c r="G316" s="236"/>
      <c r="H316" s="239">
        <v>14.584800000000001</v>
      </c>
      <c r="I316" s="240"/>
      <c r="J316" s="236"/>
      <c r="K316" s="236"/>
      <c r="L316" s="241"/>
      <c r="M316" s="242"/>
      <c r="N316" s="243"/>
      <c r="O316" s="243"/>
      <c r="P316" s="243"/>
      <c r="Q316" s="243"/>
      <c r="R316" s="243"/>
      <c r="S316" s="243"/>
      <c r="T316" s="24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45" t="s">
        <v>169</v>
      </c>
      <c r="AU316" s="245" t="s">
        <v>80</v>
      </c>
      <c r="AV316" s="14" t="s">
        <v>80</v>
      </c>
      <c r="AW316" s="14" t="s">
        <v>171</v>
      </c>
      <c r="AX316" s="14" t="s">
        <v>70</v>
      </c>
      <c r="AY316" s="245" t="s">
        <v>158</v>
      </c>
    </row>
    <row r="317" s="14" customFormat="1">
      <c r="A317" s="14"/>
      <c r="B317" s="235"/>
      <c r="C317" s="236"/>
      <c r="D317" s="226" t="s">
        <v>169</v>
      </c>
      <c r="E317" s="237" t="s">
        <v>19</v>
      </c>
      <c r="F317" s="238" t="s">
        <v>2224</v>
      </c>
      <c r="G317" s="236"/>
      <c r="H317" s="239">
        <v>12.701200000000002</v>
      </c>
      <c r="I317" s="240"/>
      <c r="J317" s="236"/>
      <c r="K317" s="236"/>
      <c r="L317" s="241"/>
      <c r="M317" s="242"/>
      <c r="N317" s="243"/>
      <c r="O317" s="243"/>
      <c r="P317" s="243"/>
      <c r="Q317" s="243"/>
      <c r="R317" s="243"/>
      <c r="S317" s="243"/>
      <c r="T317" s="24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45" t="s">
        <v>169</v>
      </c>
      <c r="AU317" s="245" t="s">
        <v>80</v>
      </c>
      <c r="AV317" s="14" t="s">
        <v>80</v>
      </c>
      <c r="AW317" s="14" t="s">
        <v>171</v>
      </c>
      <c r="AX317" s="14" t="s">
        <v>70</v>
      </c>
      <c r="AY317" s="245" t="s">
        <v>158</v>
      </c>
    </row>
    <row r="318" s="14" customFormat="1">
      <c r="A318" s="14"/>
      <c r="B318" s="235"/>
      <c r="C318" s="236"/>
      <c r="D318" s="226" t="s">
        <v>169</v>
      </c>
      <c r="E318" s="237" t="s">
        <v>19</v>
      </c>
      <c r="F318" s="238" t="s">
        <v>2225</v>
      </c>
      <c r="G318" s="236"/>
      <c r="H318" s="239">
        <v>3.2800000000000002</v>
      </c>
      <c r="I318" s="240"/>
      <c r="J318" s="236"/>
      <c r="K318" s="236"/>
      <c r="L318" s="241"/>
      <c r="M318" s="242"/>
      <c r="N318" s="243"/>
      <c r="O318" s="243"/>
      <c r="P318" s="243"/>
      <c r="Q318" s="243"/>
      <c r="R318" s="243"/>
      <c r="S318" s="243"/>
      <c r="T318" s="24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45" t="s">
        <v>169</v>
      </c>
      <c r="AU318" s="245" t="s">
        <v>80</v>
      </c>
      <c r="AV318" s="14" t="s">
        <v>80</v>
      </c>
      <c r="AW318" s="14" t="s">
        <v>171</v>
      </c>
      <c r="AX318" s="14" t="s">
        <v>70</v>
      </c>
      <c r="AY318" s="245" t="s">
        <v>158</v>
      </c>
    </row>
    <row r="319" s="14" customFormat="1">
      <c r="A319" s="14"/>
      <c r="B319" s="235"/>
      <c r="C319" s="236"/>
      <c r="D319" s="226" t="s">
        <v>169</v>
      </c>
      <c r="E319" s="237" t="s">
        <v>19</v>
      </c>
      <c r="F319" s="238" t="s">
        <v>2226</v>
      </c>
      <c r="G319" s="236"/>
      <c r="H319" s="239">
        <v>9.8040000000000003</v>
      </c>
      <c r="I319" s="240"/>
      <c r="J319" s="236"/>
      <c r="K319" s="236"/>
      <c r="L319" s="241"/>
      <c r="M319" s="242"/>
      <c r="N319" s="243"/>
      <c r="O319" s="243"/>
      <c r="P319" s="243"/>
      <c r="Q319" s="243"/>
      <c r="R319" s="243"/>
      <c r="S319" s="243"/>
      <c r="T319" s="24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45" t="s">
        <v>169</v>
      </c>
      <c r="AU319" s="245" t="s">
        <v>80</v>
      </c>
      <c r="AV319" s="14" t="s">
        <v>80</v>
      </c>
      <c r="AW319" s="14" t="s">
        <v>171</v>
      </c>
      <c r="AX319" s="14" t="s">
        <v>70</v>
      </c>
      <c r="AY319" s="245" t="s">
        <v>158</v>
      </c>
    </row>
    <row r="320" s="14" customFormat="1">
      <c r="A320" s="14"/>
      <c r="B320" s="235"/>
      <c r="C320" s="236"/>
      <c r="D320" s="226" t="s">
        <v>169</v>
      </c>
      <c r="E320" s="237" t="s">
        <v>19</v>
      </c>
      <c r="F320" s="238" t="s">
        <v>2227</v>
      </c>
      <c r="G320" s="236"/>
      <c r="H320" s="239">
        <v>4.1479999999999997</v>
      </c>
      <c r="I320" s="240"/>
      <c r="J320" s="236"/>
      <c r="K320" s="236"/>
      <c r="L320" s="241"/>
      <c r="M320" s="242"/>
      <c r="N320" s="243"/>
      <c r="O320" s="243"/>
      <c r="P320" s="243"/>
      <c r="Q320" s="243"/>
      <c r="R320" s="243"/>
      <c r="S320" s="243"/>
      <c r="T320" s="24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45" t="s">
        <v>169</v>
      </c>
      <c r="AU320" s="245" t="s">
        <v>80</v>
      </c>
      <c r="AV320" s="14" t="s">
        <v>80</v>
      </c>
      <c r="AW320" s="14" t="s">
        <v>171</v>
      </c>
      <c r="AX320" s="14" t="s">
        <v>70</v>
      </c>
      <c r="AY320" s="245" t="s">
        <v>158</v>
      </c>
    </row>
    <row r="321" s="14" customFormat="1">
      <c r="A321" s="14"/>
      <c r="B321" s="235"/>
      <c r="C321" s="236"/>
      <c r="D321" s="226" t="s">
        <v>169</v>
      </c>
      <c r="E321" s="237" t="s">
        <v>19</v>
      </c>
      <c r="F321" s="238" t="s">
        <v>2228</v>
      </c>
      <c r="G321" s="236"/>
      <c r="H321" s="239">
        <v>1.9532000000000003</v>
      </c>
      <c r="I321" s="240"/>
      <c r="J321" s="236"/>
      <c r="K321" s="236"/>
      <c r="L321" s="241"/>
      <c r="M321" s="242"/>
      <c r="N321" s="243"/>
      <c r="O321" s="243"/>
      <c r="P321" s="243"/>
      <c r="Q321" s="243"/>
      <c r="R321" s="243"/>
      <c r="S321" s="243"/>
      <c r="T321" s="24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45" t="s">
        <v>169</v>
      </c>
      <c r="AU321" s="245" t="s">
        <v>80</v>
      </c>
      <c r="AV321" s="14" t="s">
        <v>80</v>
      </c>
      <c r="AW321" s="14" t="s">
        <v>171</v>
      </c>
      <c r="AX321" s="14" t="s">
        <v>70</v>
      </c>
      <c r="AY321" s="245" t="s">
        <v>158</v>
      </c>
    </row>
    <row r="322" s="14" customFormat="1">
      <c r="A322" s="14"/>
      <c r="B322" s="235"/>
      <c r="C322" s="236"/>
      <c r="D322" s="226" t="s">
        <v>169</v>
      </c>
      <c r="E322" s="237" t="s">
        <v>19</v>
      </c>
      <c r="F322" s="238" t="s">
        <v>2229</v>
      </c>
      <c r="G322" s="236"/>
      <c r="H322" s="239">
        <v>1.3495999999999999</v>
      </c>
      <c r="I322" s="240"/>
      <c r="J322" s="236"/>
      <c r="K322" s="236"/>
      <c r="L322" s="241"/>
      <c r="M322" s="242"/>
      <c r="N322" s="243"/>
      <c r="O322" s="243"/>
      <c r="P322" s="243"/>
      <c r="Q322" s="243"/>
      <c r="R322" s="243"/>
      <c r="S322" s="243"/>
      <c r="T322" s="24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45" t="s">
        <v>169</v>
      </c>
      <c r="AU322" s="245" t="s">
        <v>80</v>
      </c>
      <c r="AV322" s="14" t="s">
        <v>80</v>
      </c>
      <c r="AW322" s="14" t="s">
        <v>171</v>
      </c>
      <c r="AX322" s="14" t="s">
        <v>70</v>
      </c>
      <c r="AY322" s="245" t="s">
        <v>158</v>
      </c>
    </row>
    <row r="323" s="14" customFormat="1">
      <c r="A323" s="14"/>
      <c r="B323" s="235"/>
      <c r="C323" s="236"/>
      <c r="D323" s="226" t="s">
        <v>169</v>
      </c>
      <c r="E323" s="237" t="s">
        <v>19</v>
      </c>
      <c r="F323" s="238" t="s">
        <v>2230</v>
      </c>
      <c r="G323" s="236"/>
      <c r="H323" s="239">
        <v>1.8060000000000001</v>
      </c>
      <c r="I323" s="240"/>
      <c r="J323" s="236"/>
      <c r="K323" s="236"/>
      <c r="L323" s="241"/>
      <c r="M323" s="242"/>
      <c r="N323" s="243"/>
      <c r="O323" s="243"/>
      <c r="P323" s="243"/>
      <c r="Q323" s="243"/>
      <c r="R323" s="243"/>
      <c r="S323" s="243"/>
      <c r="T323" s="24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45" t="s">
        <v>169</v>
      </c>
      <c r="AU323" s="245" t="s">
        <v>80</v>
      </c>
      <c r="AV323" s="14" t="s">
        <v>80</v>
      </c>
      <c r="AW323" s="14" t="s">
        <v>171</v>
      </c>
      <c r="AX323" s="14" t="s">
        <v>70</v>
      </c>
      <c r="AY323" s="245" t="s">
        <v>158</v>
      </c>
    </row>
    <row r="324" s="14" customFormat="1">
      <c r="A324" s="14"/>
      <c r="B324" s="235"/>
      <c r="C324" s="236"/>
      <c r="D324" s="226" t="s">
        <v>169</v>
      </c>
      <c r="E324" s="237" t="s">
        <v>19</v>
      </c>
      <c r="F324" s="238" t="s">
        <v>2231</v>
      </c>
      <c r="G324" s="236"/>
      <c r="H324" s="239">
        <v>3.7376000000000005</v>
      </c>
      <c r="I324" s="240"/>
      <c r="J324" s="236"/>
      <c r="K324" s="236"/>
      <c r="L324" s="241"/>
      <c r="M324" s="242"/>
      <c r="N324" s="243"/>
      <c r="O324" s="243"/>
      <c r="P324" s="243"/>
      <c r="Q324" s="243"/>
      <c r="R324" s="243"/>
      <c r="S324" s="243"/>
      <c r="T324" s="24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45" t="s">
        <v>169</v>
      </c>
      <c r="AU324" s="245" t="s">
        <v>80</v>
      </c>
      <c r="AV324" s="14" t="s">
        <v>80</v>
      </c>
      <c r="AW324" s="14" t="s">
        <v>171</v>
      </c>
      <c r="AX324" s="14" t="s">
        <v>70</v>
      </c>
      <c r="AY324" s="245" t="s">
        <v>158</v>
      </c>
    </row>
    <row r="325" s="14" customFormat="1">
      <c r="A325" s="14"/>
      <c r="B325" s="235"/>
      <c r="C325" s="236"/>
      <c r="D325" s="226" t="s">
        <v>169</v>
      </c>
      <c r="E325" s="237" t="s">
        <v>19</v>
      </c>
      <c r="F325" s="238" t="s">
        <v>2232</v>
      </c>
      <c r="G325" s="236"/>
      <c r="H325" s="239">
        <v>1.3376000000000001</v>
      </c>
      <c r="I325" s="240"/>
      <c r="J325" s="236"/>
      <c r="K325" s="236"/>
      <c r="L325" s="241"/>
      <c r="M325" s="242"/>
      <c r="N325" s="243"/>
      <c r="O325" s="243"/>
      <c r="P325" s="243"/>
      <c r="Q325" s="243"/>
      <c r="R325" s="243"/>
      <c r="S325" s="243"/>
      <c r="T325" s="24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45" t="s">
        <v>169</v>
      </c>
      <c r="AU325" s="245" t="s">
        <v>80</v>
      </c>
      <c r="AV325" s="14" t="s">
        <v>80</v>
      </c>
      <c r="AW325" s="14" t="s">
        <v>171</v>
      </c>
      <c r="AX325" s="14" t="s">
        <v>70</v>
      </c>
      <c r="AY325" s="245" t="s">
        <v>158</v>
      </c>
    </row>
    <row r="326" s="14" customFormat="1">
      <c r="A326" s="14"/>
      <c r="B326" s="235"/>
      <c r="C326" s="236"/>
      <c r="D326" s="226" t="s">
        <v>169</v>
      </c>
      <c r="E326" s="237" t="s">
        <v>19</v>
      </c>
      <c r="F326" s="238" t="s">
        <v>2233</v>
      </c>
      <c r="G326" s="236"/>
      <c r="H326" s="239">
        <v>7.7556000000000012</v>
      </c>
      <c r="I326" s="240"/>
      <c r="J326" s="236"/>
      <c r="K326" s="236"/>
      <c r="L326" s="241"/>
      <c r="M326" s="242"/>
      <c r="N326" s="243"/>
      <c r="O326" s="243"/>
      <c r="P326" s="243"/>
      <c r="Q326" s="243"/>
      <c r="R326" s="243"/>
      <c r="S326" s="243"/>
      <c r="T326" s="24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45" t="s">
        <v>169</v>
      </c>
      <c r="AU326" s="245" t="s">
        <v>80</v>
      </c>
      <c r="AV326" s="14" t="s">
        <v>80</v>
      </c>
      <c r="AW326" s="14" t="s">
        <v>171</v>
      </c>
      <c r="AX326" s="14" t="s">
        <v>70</v>
      </c>
      <c r="AY326" s="245" t="s">
        <v>158</v>
      </c>
    </row>
    <row r="327" s="14" customFormat="1">
      <c r="A327" s="14"/>
      <c r="B327" s="235"/>
      <c r="C327" s="236"/>
      <c r="D327" s="226" t="s">
        <v>169</v>
      </c>
      <c r="E327" s="237" t="s">
        <v>19</v>
      </c>
      <c r="F327" s="238" t="s">
        <v>2234</v>
      </c>
      <c r="G327" s="236"/>
      <c r="H327" s="239">
        <v>14.300000000000001</v>
      </c>
      <c r="I327" s="240"/>
      <c r="J327" s="236"/>
      <c r="K327" s="236"/>
      <c r="L327" s="241"/>
      <c r="M327" s="242"/>
      <c r="N327" s="243"/>
      <c r="O327" s="243"/>
      <c r="P327" s="243"/>
      <c r="Q327" s="243"/>
      <c r="R327" s="243"/>
      <c r="S327" s="243"/>
      <c r="T327" s="24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45" t="s">
        <v>169</v>
      </c>
      <c r="AU327" s="245" t="s">
        <v>80</v>
      </c>
      <c r="AV327" s="14" t="s">
        <v>80</v>
      </c>
      <c r="AW327" s="14" t="s">
        <v>171</v>
      </c>
      <c r="AX327" s="14" t="s">
        <v>70</v>
      </c>
      <c r="AY327" s="245" t="s">
        <v>158</v>
      </c>
    </row>
    <row r="328" s="14" customFormat="1">
      <c r="A328" s="14"/>
      <c r="B328" s="235"/>
      <c r="C328" s="236"/>
      <c r="D328" s="226" t="s">
        <v>169</v>
      </c>
      <c r="E328" s="237" t="s">
        <v>19</v>
      </c>
      <c r="F328" s="238" t="s">
        <v>2235</v>
      </c>
      <c r="G328" s="236"/>
      <c r="H328" s="239">
        <v>8.0640000000000018</v>
      </c>
      <c r="I328" s="240"/>
      <c r="J328" s="236"/>
      <c r="K328" s="236"/>
      <c r="L328" s="241"/>
      <c r="M328" s="242"/>
      <c r="N328" s="243"/>
      <c r="O328" s="243"/>
      <c r="P328" s="243"/>
      <c r="Q328" s="243"/>
      <c r="R328" s="243"/>
      <c r="S328" s="243"/>
      <c r="T328" s="24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45" t="s">
        <v>169</v>
      </c>
      <c r="AU328" s="245" t="s">
        <v>80</v>
      </c>
      <c r="AV328" s="14" t="s">
        <v>80</v>
      </c>
      <c r="AW328" s="14" t="s">
        <v>171</v>
      </c>
      <c r="AX328" s="14" t="s">
        <v>70</v>
      </c>
      <c r="AY328" s="245" t="s">
        <v>158</v>
      </c>
    </row>
    <row r="329" s="14" customFormat="1">
      <c r="A329" s="14"/>
      <c r="B329" s="235"/>
      <c r="C329" s="236"/>
      <c r="D329" s="226" t="s">
        <v>169</v>
      </c>
      <c r="E329" s="237" t="s">
        <v>19</v>
      </c>
      <c r="F329" s="238" t="s">
        <v>2236</v>
      </c>
      <c r="G329" s="236"/>
      <c r="H329" s="239">
        <v>1.7416</v>
      </c>
      <c r="I329" s="240"/>
      <c r="J329" s="236"/>
      <c r="K329" s="236"/>
      <c r="L329" s="241"/>
      <c r="M329" s="242"/>
      <c r="N329" s="243"/>
      <c r="O329" s="243"/>
      <c r="P329" s="243"/>
      <c r="Q329" s="243"/>
      <c r="R329" s="243"/>
      <c r="S329" s="243"/>
      <c r="T329" s="24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45" t="s">
        <v>169</v>
      </c>
      <c r="AU329" s="245" t="s">
        <v>80</v>
      </c>
      <c r="AV329" s="14" t="s">
        <v>80</v>
      </c>
      <c r="AW329" s="14" t="s">
        <v>171</v>
      </c>
      <c r="AX329" s="14" t="s">
        <v>70</v>
      </c>
      <c r="AY329" s="245" t="s">
        <v>158</v>
      </c>
    </row>
    <row r="330" s="14" customFormat="1">
      <c r="A330" s="14"/>
      <c r="B330" s="235"/>
      <c r="C330" s="236"/>
      <c r="D330" s="226" t="s">
        <v>169</v>
      </c>
      <c r="E330" s="237" t="s">
        <v>19</v>
      </c>
      <c r="F330" s="238" t="s">
        <v>2237</v>
      </c>
      <c r="G330" s="236"/>
      <c r="H330" s="239">
        <v>3.3987999999999996</v>
      </c>
      <c r="I330" s="240"/>
      <c r="J330" s="236"/>
      <c r="K330" s="236"/>
      <c r="L330" s="241"/>
      <c r="M330" s="242"/>
      <c r="N330" s="243"/>
      <c r="O330" s="243"/>
      <c r="P330" s="243"/>
      <c r="Q330" s="243"/>
      <c r="R330" s="243"/>
      <c r="S330" s="243"/>
      <c r="T330" s="24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45" t="s">
        <v>169</v>
      </c>
      <c r="AU330" s="245" t="s">
        <v>80</v>
      </c>
      <c r="AV330" s="14" t="s">
        <v>80</v>
      </c>
      <c r="AW330" s="14" t="s">
        <v>171</v>
      </c>
      <c r="AX330" s="14" t="s">
        <v>70</v>
      </c>
      <c r="AY330" s="245" t="s">
        <v>158</v>
      </c>
    </row>
    <row r="331" s="14" customFormat="1">
      <c r="A331" s="14"/>
      <c r="B331" s="235"/>
      <c r="C331" s="236"/>
      <c r="D331" s="226" t="s">
        <v>169</v>
      </c>
      <c r="E331" s="237" t="s">
        <v>19</v>
      </c>
      <c r="F331" s="238" t="s">
        <v>2238</v>
      </c>
      <c r="G331" s="236"/>
      <c r="H331" s="239">
        <v>0.85440000000000016</v>
      </c>
      <c r="I331" s="240"/>
      <c r="J331" s="236"/>
      <c r="K331" s="236"/>
      <c r="L331" s="241"/>
      <c r="M331" s="242"/>
      <c r="N331" s="243"/>
      <c r="O331" s="243"/>
      <c r="P331" s="243"/>
      <c r="Q331" s="243"/>
      <c r="R331" s="243"/>
      <c r="S331" s="243"/>
      <c r="T331" s="24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45" t="s">
        <v>169</v>
      </c>
      <c r="AU331" s="245" t="s">
        <v>80</v>
      </c>
      <c r="AV331" s="14" t="s">
        <v>80</v>
      </c>
      <c r="AW331" s="14" t="s">
        <v>171</v>
      </c>
      <c r="AX331" s="14" t="s">
        <v>70</v>
      </c>
      <c r="AY331" s="245" t="s">
        <v>158</v>
      </c>
    </row>
    <row r="332" s="14" customFormat="1">
      <c r="A332" s="14"/>
      <c r="B332" s="235"/>
      <c r="C332" s="236"/>
      <c r="D332" s="226" t="s">
        <v>169</v>
      </c>
      <c r="E332" s="237" t="s">
        <v>19</v>
      </c>
      <c r="F332" s="238" t="s">
        <v>2239</v>
      </c>
      <c r="G332" s="236"/>
      <c r="H332" s="239">
        <v>9.1631999999999998</v>
      </c>
      <c r="I332" s="240"/>
      <c r="J332" s="236"/>
      <c r="K332" s="236"/>
      <c r="L332" s="241"/>
      <c r="M332" s="242"/>
      <c r="N332" s="243"/>
      <c r="O332" s="243"/>
      <c r="P332" s="243"/>
      <c r="Q332" s="243"/>
      <c r="R332" s="243"/>
      <c r="S332" s="243"/>
      <c r="T332" s="24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45" t="s">
        <v>169</v>
      </c>
      <c r="AU332" s="245" t="s">
        <v>80</v>
      </c>
      <c r="AV332" s="14" t="s">
        <v>80</v>
      </c>
      <c r="AW332" s="14" t="s">
        <v>171</v>
      </c>
      <c r="AX332" s="14" t="s">
        <v>70</v>
      </c>
      <c r="AY332" s="245" t="s">
        <v>158</v>
      </c>
    </row>
    <row r="333" s="14" customFormat="1">
      <c r="A333" s="14"/>
      <c r="B333" s="235"/>
      <c r="C333" s="236"/>
      <c r="D333" s="226" t="s">
        <v>169</v>
      </c>
      <c r="E333" s="237" t="s">
        <v>19</v>
      </c>
      <c r="F333" s="238" t="s">
        <v>2240</v>
      </c>
      <c r="G333" s="236"/>
      <c r="H333" s="239">
        <v>11.221600000000001</v>
      </c>
      <c r="I333" s="240"/>
      <c r="J333" s="236"/>
      <c r="K333" s="236"/>
      <c r="L333" s="241"/>
      <c r="M333" s="242"/>
      <c r="N333" s="243"/>
      <c r="O333" s="243"/>
      <c r="P333" s="243"/>
      <c r="Q333" s="243"/>
      <c r="R333" s="243"/>
      <c r="S333" s="243"/>
      <c r="T333" s="24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45" t="s">
        <v>169</v>
      </c>
      <c r="AU333" s="245" t="s">
        <v>80</v>
      </c>
      <c r="AV333" s="14" t="s">
        <v>80</v>
      </c>
      <c r="AW333" s="14" t="s">
        <v>171</v>
      </c>
      <c r="AX333" s="14" t="s">
        <v>70</v>
      </c>
      <c r="AY333" s="245" t="s">
        <v>158</v>
      </c>
    </row>
    <row r="334" s="14" customFormat="1">
      <c r="A334" s="14"/>
      <c r="B334" s="235"/>
      <c r="C334" s="236"/>
      <c r="D334" s="226" t="s">
        <v>169</v>
      </c>
      <c r="E334" s="237" t="s">
        <v>19</v>
      </c>
      <c r="F334" s="238" t="s">
        <v>2241</v>
      </c>
      <c r="G334" s="236"/>
      <c r="H334" s="239">
        <v>14.351999999999999</v>
      </c>
      <c r="I334" s="240"/>
      <c r="J334" s="236"/>
      <c r="K334" s="236"/>
      <c r="L334" s="241"/>
      <c r="M334" s="242"/>
      <c r="N334" s="243"/>
      <c r="O334" s="243"/>
      <c r="P334" s="243"/>
      <c r="Q334" s="243"/>
      <c r="R334" s="243"/>
      <c r="S334" s="243"/>
      <c r="T334" s="24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45" t="s">
        <v>169</v>
      </c>
      <c r="AU334" s="245" t="s">
        <v>80</v>
      </c>
      <c r="AV334" s="14" t="s">
        <v>80</v>
      </c>
      <c r="AW334" s="14" t="s">
        <v>171</v>
      </c>
      <c r="AX334" s="14" t="s">
        <v>70</v>
      </c>
      <c r="AY334" s="245" t="s">
        <v>158</v>
      </c>
    </row>
    <row r="335" s="14" customFormat="1">
      <c r="A335" s="14"/>
      <c r="B335" s="235"/>
      <c r="C335" s="236"/>
      <c r="D335" s="226" t="s">
        <v>169</v>
      </c>
      <c r="E335" s="237" t="s">
        <v>19</v>
      </c>
      <c r="F335" s="238" t="s">
        <v>2242</v>
      </c>
      <c r="G335" s="236"/>
      <c r="H335" s="239">
        <v>1.6295999999999999</v>
      </c>
      <c r="I335" s="240"/>
      <c r="J335" s="236"/>
      <c r="K335" s="236"/>
      <c r="L335" s="241"/>
      <c r="M335" s="242"/>
      <c r="N335" s="243"/>
      <c r="O335" s="243"/>
      <c r="P335" s="243"/>
      <c r="Q335" s="243"/>
      <c r="R335" s="243"/>
      <c r="S335" s="243"/>
      <c r="T335" s="24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45" t="s">
        <v>169</v>
      </c>
      <c r="AU335" s="245" t="s">
        <v>80</v>
      </c>
      <c r="AV335" s="14" t="s">
        <v>80</v>
      </c>
      <c r="AW335" s="14" t="s">
        <v>171</v>
      </c>
      <c r="AX335" s="14" t="s">
        <v>70</v>
      </c>
      <c r="AY335" s="245" t="s">
        <v>158</v>
      </c>
    </row>
    <row r="336" s="14" customFormat="1">
      <c r="A336" s="14"/>
      <c r="B336" s="235"/>
      <c r="C336" s="236"/>
      <c r="D336" s="226" t="s">
        <v>169</v>
      </c>
      <c r="E336" s="237" t="s">
        <v>19</v>
      </c>
      <c r="F336" s="238" t="s">
        <v>2243</v>
      </c>
      <c r="G336" s="236"/>
      <c r="H336" s="239">
        <v>1.4783999999999999</v>
      </c>
      <c r="I336" s="240"/>
      <c r="J336" s="236"/>
      <c r="K336" s="236"/>
      <c r="L336" s="241"/>
      <c r="M336" s="242"/>
      <c r="N336" s="243"/>
      <c r="O336" s="243"/>
      <c r="P336" s="243"/>
      <c r="Q336" s="243"/>
      <c r="R336" s="243"/>
      <c r="S336" s="243"/>
      <c r="T336" s="24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45" t="s">
        <v>169</v>
      </c>
      <c r="AU336" s="245" t="s">
        <v>80</v>
      </c>
      <c r="AV336" s="14" t="s">
        <v>80</v>
      </c>
      <c r="AW336" s="14" t="s">
        <v>171</v>
      </c>
      <c r="AX336" s="14" t="s">
        <v>70</v>
      </c>
      <c r="AY336" s="245" t="s">
        <v>158</v>
      </c>
    </row>
    <row r="337" s="14" customFormat="1">
      <c r="A337" s="14"/>
      <c r="B337" s="235"/>
      <c r="C337" s="236"/>
      <c r="D337" s="226" t="s">
        <v>169</v>
      </c>
      <c r="E337" s="237" t="s">
        <v>19</v>
      </c>
      <c r="F337" s="238" t="s">
        <v>2244</v>
      </c>
      <c r="G337" s="236"/>
      <c r="H337" s="239">
        <v>2.2440000000000002</v>
      </c>
      <c r="I337" s="240"/>
      <c r="J337" s="236"/>
      <c r="K337" s="236"/>
      <c r="L337" s="241"/>
      <c r="M337" s="242"/>
      <c r="N337" s="243"/>
      <c r="O337" s="243"/>
      <c r="P337" s="243"/>
      <c r="Q337" s="243"/>
      <c r="R337" s="243"/>
      <c r="S337" s="243"/>
      <c r="T337" s="24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45" t="s">
        <v>169</v>
      </c>
      <c r="AU337" s="245" t="s">
        <v>80</v>
      </c>
      <c r="AV337" s="14" t="s">
        <v>80</v>
      </c>
      <c r="AW337" s="14" t="s">
        <v>171</v>
      </c>
      <c r="AX337" s="14" t="s">
        <v>70</v>
      </c>
      <c r="AY337" s="245" t="s">
        <v>158</v>
      </c>
    </row>
    <row r="338" s="14" customFormat="1">
      <c r="A338" s="14"/>
      <c r="B338" s="235"/>
      <c r="C338" s="236"/>
      <c r="D338" s="226" t="s">
        <v>169</v>
      </c>
      <c r="E338" s="237" t="s">
        <v>19</v>
      </c>
      <c r="F338" s="238" t="s">
        <v>2245</v>
      </c>
      <c r="G338" s="236"/>
      <c r="H338" s="239">
        <v>1.9140000000000006</v>
      </c>
      <c r="I338" s="240"/>
      <c r="J338" s="236"/>
      <c r="K338" s="236"/>
      <c r="L338" s="241"/>
      <c r="M338" s="242"/>
      <c r="N338" s="243"/>
      <c r="O338" s="243"/>
      <c r="P338" s="243"/>
      <c r="Q338" s="243"/>
      <c r="R338" s="243"/>
      <c r="S338" s="243"/>
      <c r="T338" s="24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45" t="s">
        <v>169</v>
      </c>
      <c r="AU338" s="245" t="s">
        <v>80</v>
      </c>
      <c r="AV338" s="14" t="s">
        <v>80</v>
      </c>
      <c r="AW338" s="14" t="s">
        <v>171</v>
      </c>
      <c r="AX338" s="14" t="s">
        <v>70</v>
      </c>
      <c r="AY338" s="245" t="s">
        <v>158</v>
      </c>
    </row>
    <row r="339" s="14" customFormat="1">
      <c r="A339" s="14"/>
      <c r="B339" s="235"/>
      <c r="C339" s="236"/>
      <c r="D339" s="226" t="s">
        <v>169</v>
      </c>
      <c r="E339" s="237" t="s">
        <v>19</v>
      </c>
      <c r="F339" s="238" t="s">
        <v>2246</v>
      </c>
      <c r="G339" s="236"/>
      <c r="H339" s="239">
        <v>13.566000000000001</v>
      </c>
      <c r="I339" s="240"/>
      <c r="J339" s="236"/>
      <c r="K339" s="236"/>
      <c r="L339" s="241"/>
      <c r="M339" s="242"/>
      <c r="N339" s="243"/>
      <c r="O339" s="243"/>
      <c r="P339" s="243"/>
      <c r="Q339" s="243"/>
      <c r="R339" s="243"/>
      <c r="S339" s="243"/>
      <c r="T339" s="24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45" t="s">
        <v>169</v>
      </c>
      <c r="AU339" s="245" t="s">
        <v>80</v>
      </c>
      <c r="AV339" s="14" t="s">
        <v>80</v>
      </c>
      <c r="AW339" s="14" t="s">
        <v>171</v>
      </c>
      <c r="AX339" s="14" t="s">
        <v>70</v>
      </c>
      <c r="AY339" s="245" t="s">
        <v>158</v>
      </c>
    </row>
    <row r="340" s="14" customFormat="1">
      <c r="A340" s="14"/>
      <c r="B340" s="235"/>
      <c r="C340" s="236"/>
      <c r="D340" s="226" t="s">
        <v>169</v>
      </c>
      <c r="E340" s="237" t="s">
        <v>19</v>
      </c>
      <c r="F340" s="238" t="s">
        <v>2247</v>
      </c>
      <c r="G340" s="236"/>
      <c r="H340" s="239">
        <v>4.3068000000000008</v>
      </c>
      <c r="I340" s="240"/>
      <c r="J340" s="236"/>
      <c r="K340" s="236"/>
      <c r="L340" s="241"/>
      <c r="M340" s="242"/>
      <c r="N340" s="243"/>
      <c r="O340" s="243"/>
      <c r="P340" s="243"/>
      <c r="Q340" s="243"/>
      <c r="R340" s="243"/>
      <c r="S340" s="243"/>
      <c r="T340" s="24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45" t="s">
        <v>169</v>
      </c>
      <c r="AU340" s="245" t="s">
        <v>80</v>
      </c>
      <c r="AV340" s="14" t="s">
        <v>80</v>
      </c>
      <c r="AW340" s="14" t="s">
        <v>171</v>
      </c>
      <c r="AX340" s="14" t="s">
        <v>70</v>
      </c>
      <c r="AY340" s="245" t="s">
        <v>158</v>
      </c>
    </row>
    <row r="341" s="14" customFormat="1">
      <c r="A341" s="14"/>
      <c r="B341" s="235"/>
      <c r="C341" s="236"/>
      <c r="D341" s="226" t="s">
        <v>169</v>
      </c>
      <c r="E341" s="237" t="s">
        <v>19</v>
      </c>
      <c r="F341" s="238" t="s">
        <v>2248</v>
      </c>
      <c r="G341" s="236"/>
      <c r="H341" s="239">
        <v>4.6604000000000001</v>
      </c>
      <c r="I341" s="240"/>
      <c r="J341" s="236"/>
      <c r="K341" s="236"/>
      <c r="L341" s="241"/>
      <c r="M341" s="242"/>
      <c r="N341" s="243"/>
      <c r="O341" s="243"/>
      <c r="P341" s="243"/>
      <c r="Q341" s="243"/>
      <c r="R341" s="243"/>
      <c r="S341" s="243"/>
      <c r="T341" s="24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45" t="s">
        <v>169</v>
      </c>
      <c r="AU341" s="245" t="s">
        <v>80</v>
      </c>
      <c r="AV341" s="14" t="s">
        <v>80</v>
      </c>
      <c r="AW341" s="14" t="s">
        <v>171</v>
      </c>
      <c r="AX341" s="14" t="s">
        <v>70</v>
      </c>
      <c r="AY341" s="245" t="s">
        <v>158</v>
      </c>
    </row>
    <row r="342" s="14" customFormat="1">
      <c r="A342" s="14"/>
      <c r="B342" s="235"/>
      <c r="C342" s="236"/>
      <c r="D342" s="226" t="s">
        <v>169</v>
      </c>
      <c r="E342" s="237" t="s">
        <v>19</v>
      </c>
      <c r="F342" s="238" t="s">
        <v>2249</v>
      </c>
      <c r="G342" s="236"/>
      <c r="H342" s="239">
        <v>2.6312000000000006</v>
      </c>
      <c r="I342" s="240"/>
      <c r="J342" s="236"/>
      <c r="K342" s="236"/>
      <c r="L342" s="241"/>
      <c r="M342" s="242"/>
      <c r="N342" s="243"/>
      <c r="O342" s="243"/>
      <c r="P342" s="243"/>
      <c r="Q342" s="243"/>
      <c r="R342" s="243"/>
      <c r="S342" s="243"/>
      <c r="T342" s="24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45" t="s">
        <v>169</v>
      </c>
      <c r="AU342" s="245" t="s">
        <v>80</v>
      </c>
      <c r="AV342" s="14" t="s">
        <v>80</v>
      </c>
      <c r="AW342" s="14" t="s">
        <v>171</v>
      </c>
      <c r="AX342" s="14" t="s">
        <v>70</v>
      </c>
      <c r="AY342" s="245" t="s">
        <v>158</v>
      </c>
    </row>
    <row r="343" s="14" customFormat="1">
      <c r="A343" s="14"/>
      <c r="B343" s="235"/>
      <c r="C343" s="236"/>
      <c r="D343" s="226" t="s">
        <v>169</v>
      </c>
      <c r="E343" s="237" t="s">
        <v>19</v>
      </c>
      <c r="F343" s="238" t="s">
        <v>2250</v>
      </c>
      <c r="G343" s="236"/>
      <c r="H343" s="239">
        <v>4.4303999999999997</v>
      </c>
      <c r="I343" s="240"/>
      <c r="J343" s="236"/>
      <c r="K343" s="236"/>
      <c r="L343" s="241"/>
      <c r="M343" s="242"/>
      <c r="N343" s="243"/>
      <c r="O343" s="243"/>
      <c r="P343" s="243"/>
      <c r="Q343" s="243"/>
      <c r="R343" s="243"/>
      <c r="S343" s="243"/>
      <c r="T343" s="24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45" t="s">
        <v>169</v>
      </c>
      <c r="AU343" s="245" t="s">
        <v>80</v>
      </c>
      <c r="AV343" s="14" t="s">
        <v>80</v>
      </c>
      <c r="AW343" s="14" t="s">
        <v>171</v>
      </c>
      <c r="AX343" s="14" t="s">
        <v>70</v>
      </c>
      <c r="AY343" s="245" t="s">
        <v>158</v>
      </c>
    </row>
    <row r="344" s="14" customFormat="1">
      <c r="A344" s="14"/>
      <c r="B344" s="235"/>
      <c r="C344" s="236"/>
      <c r="D344" s="226" t="s">
        <v>169</v>
      </c>
      <c r="E344" s="237" t="s">
        <v>19</v>
      </c>
      <c r="F344" s="238" t="s">
        <v>2251</v>
      </c>
      <c r="G344" s="236"/>
      <c r="H344" s="239">
        <v>10.9392</v>
      </c>
      <c r="I344" s="240"/>
      <c r="J344" s="236"/>
      <c r="K344" s="236"/>
      <c r="L344" s="241"/>
      <c r="M344" s="242"/>
      <c r="N344" s="243"/>
      <c r="O344" s="243"/>
      <c r="P344" s="243"/>
      <c r="Q344" s="243"/>
      <c r="R344" s="243"/>
      <c r="S344" s="243"/>
      <c r="T344" s="24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45" t="s">
        <v>169</v>
      </c>
      <c r="AU344" s="245" t="s">
        <v>80</v>
      </c>
      <c r="AV344" s="14" t="s">
        <v>80</v>
      </c>
      <c r="AW344" s="14" t="s">
        <v>171</v>
      </c>
      <c r="AX344" s="14" t="s">
        <v>70</v>
      </c>
      <c r="AY344" s="245" t="s">
        <v>158</v>
      </c>
    </row>
    <row r="345" s="14" customFormat="1">
      <c r="A345" s="14"/>
      <c r="B345" s="235"/>
      <c r="C345" s="236"/>
      <c r="D345" s="226" t="s">
        <v>169</v>
      </c>
      <c r="E345" s="237" t="s">
        <v>19</v>
      </c>
      <c r="F345" s="238" t="s">
        <v>2252</v>
      </c>
      <c r="G345" s="236"/>
      <c r="H345" s="239">
        <v>18.816000000000003</v>
      </c>
      <c r="I345" s="240"/>
      <c r="J345" s="236"/>
      <c r="K345" s="236"/>
      <c r="L345" s="241"/>
      <c r="M345" s="242"/>
      <c r="N345" s="243"/>
      <c r="O345" s="243"/>
      <c r="P345" s="243"/>
      <c r="Q345" s="243"/>
      <c r="R345" s="243"/>
      <c r="S345" s="243"/>
      <c r="T345" s="24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45" t="s">
        <v>169</v>
      </c>
      <c r="AU345" s="245" t="s">
        <v>80</v>
      </c>
      <c r="AV345" s="14" t="s">
        <v>80</v>
      </c>
      <c r="AW345" s="14" t="s">
        <v>171</v>
      </c>
      <c r="AX345" s="14" t="s">
        <v>70</v>
      </c>
      <c r="AY345" s="245" t="s">
        <v>158</v>
      </c>
    </row>
    <row r="346" s="14" customFormat="1">
      <c r="A346" s="14"/>
      <c r="B346" s="235"/>
      <c r="C346" s="236"/>
      <c r="D346" s="226" t="s">
        <v>169</v>
      </c>
      <c r="E346" s="237" t="s">
        <v>19</v>
      </c>
      <c r="F346" s="238" t="s">
        <v>2253</v>
      </c>
      <c r="G346" s="236"/>
      <c r="H346" s="239">
        <v>4.5407999999999999</v>
      </c>
      <c r="I346" s="240"/>
      <c r="J346" s="236"/>
      <c r="K346" s="236"/>
      <c r="L346" s="241"/>
      <c r="M346" s="242"/>
      <c r="N346" s="243"/>
      <c r="O346" s="243"/>
      <c r="P346" s="243"/>
      <c r="Q346" s="243"/>
      <c r="R346" s="243"/>
      <c r="S346" s="243"/>
      <c r="T346" s="24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45" t="s">
        <v>169</v>
      </c>
      <c r="AU346" s="245" t="s">
        <v>80</v>
      </c>
      <c r="AV346" s="14" t="s">
        <v>80</v>
      </c>
      <c r="AW346" s="14" t="s">
        <v>171</v>
      </c>
      <c r="AX346" s="14" t="s">
        <v>70</v>
      </c>
      <c r="AY346" s="245" t="s">
        <v>158</v>
      </c>
    </row>
    <row r="347" s="14" customFormat="1">
      <c r="A347" s="14"/>
      <c r="B347" s="235"/>
      <c r="C347" s="236"/>
      <c r="D347" s="226" t="s">
        <v>169</v>
      </c>
      <c r="E347" s="237" t="s">
        <v>19</v>
      </c>
      <c r="F347" s="238" t="s">
        <v>2254</v>
      </c>
      <c r="G347" s="236"/>
      <c r="H347" s="239">
        <v>1.488</v>
      </c>
      <c r="I347" s="240"/>
      <c r="J347" s="236"/>
      <c r="K347" s="236"/>
      <c r="L347" s="241"/>
      <c r="M347" s="242"/>
      <c r="N347" s="243"/>
      <c r="O347" s="243"/>
      <c r="P347" s="243"/>
      <c r="Q347" s="243"/>
      <c r="R347" s="243"/>
      <c r="S347" s="243"/>
      <c r="T347" s="24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45" t="s">
        <v>169</v>
      </c>
      <c r="AU347" s="245" t="s">
        <v>80</v>
      </c>
      <c r="AV347" s="14" t="s">
        <v>80</v>
      </c>
      <c r="AW347" s="14" t="s">
        <v>171</v>
      </c>
      <c r="AX347" s="14" t="s">
        <v>70</v>
      </c>
      <c r="AY347" s="245" t="s">
        <v>158</v>
      </c>
    </row>
    <row r="348" s="14" customFormat="1">
      <c r="A348" s="14"/>
      <c r="B348" s="235"/>
      <c r="C348" s="236"/>
      <c r="D348" s="226" t="s">
        <v>169</v>
      </c>
      <c r="E348" s="236"/>
      <c r="F348" s="238" t="s">
        <v>2261</v>
      </c>
      <c r="G348" s="236"/>
      <c r="H348" s="239">
        <v>14.521000000000001</v>
      </c>
      <c r="I348" s="240"/>
      <c r="J348" s="236"/>
      <c r="K348" s="236"/>
      <c r="L348" s="241"/>
      <c r="M348" s="242"/>
      <c r="N348" s="243"/>
      <c r="O348" s="243"/>
      <c r="P348" s="243"/>
      <c r="Q348" s="243"/>
      <c r="R348" s="243"/>
      <c r="S348" s="243"/>
      <c r="T348" s="24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45" t="s">
        <v>169</v>
      </c>
      <c r="AU348" s="245" t="s">
        <v>80</v>
      </c>
      <c r="AV348" s="14" t="s">
        <v>80</v>
      </c>
      <c r="AW348" s="14" t="s">
        <v>4</v>
      </c>
      <c r="AX348" s="14" t="s">
        <v>78</v>
      </c>
      <c r="AY348" s="245" t="s">
        <v>158</v>
      </c>
    </row>
    <row r="349" s="2" customFormat="1" ht="19.8" customHeight="1">
      <c r="A349" s="40"/>
      <c r="B349" s="41"/>
      <c r="C349" s="206" t="s">
        <v>231</v>
      </c>
      <c r="D349" s="206" t="s">
        <v>160</v>
      </c>
      <c r="E349" s="207" t="s">
        <v>280</v>
      </c>
      <c r="F349" s="208" t="s">
        <v>281</v>
      </c>
      <c r="G349" s="209" t="s">
        <v>223</v>
      </c>
      <c r="H349" s="210">
        <v>723.47000000000003</v>
      </c>
      <c r="I349" s="211"/>
      <c r="J349" s="212">
        <f>ROUND(I349*H349,2)</f>
        <v>0</v>
      </c>
      <c r="K349" s="208" t="s">
        <v>164</v>
      </c>
      <c r="L349" s="46"/>
      <c r="M349" s="213" t="s">
        <v>19</v>
      </c>
      <c r="N349" s="214" t="s">
        <v>41</v>
      </c>
      <c r="O349" s="86"/>
      <c r="P349" s="215">
        <f>O349*H349</f>
        <v>0</v>
      </c>
      <c r="Q349" s="215">
        <v>0.00084000000000000003</v>
      </c>
      <c r="R349" s="215">
        <f>Q349*H349</f>
        <v>0.6077148</v>
      </c>
      <c r="S349" s="215">
        <v>0</v>
      </c>
      <c r="T349" s="216">
        <f>S349*H349</f>
        <v>0</v>
      </c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R349" s="217" t="s">
        <v>165</v>
      </c>
      <c r="AT349" s="217" t="s">
        <v>160</v>
      </c>
      <c r="AU349" s="217" t="s">
        <v>80</v>
      </c>
      <c r="AY349" s="19" t="s">
        <v>158</v>
      </c>
      <c r="BE349" s="218">
        <f>IF(N349="základní",J349,0)</f>
        <v>0</v>
      </c>
      <c r="BF349" s="218">
        <f>IF(N349="snížená",J349,0)</f>
        <v>0</v>
      </c>
      <c r="BG349" s="218">
        <f>IF(N349="zákl. přenesená",J349,0)</f>
        <v>0</v>
      </c>
      <c r="BH349" s="218">
        <f>IF(N349="sníž. přenesená",J349,0)</f>
        <v>0</v>
      </c>
      <c r="BI349" s="218">
        <f>IF(N349="nulová",J349,0)</f>
        <v>0</v>
      </c>
      <c r="BJ349" s="19" t="s">
        <v>78</v>
      </c>
      <c r="BK349" s="218">
        <f>ROUND(I349*H349,2)</f>
        <v>0</v>
      </c>
      <c r="BL349" s="19" t="s">
        <v>165</v>
      </c>
      <c r="BM349" s="217" t="s">
        <v>2262</v>
      </c>
    </row>
    <row r="350" s="2" customFormat="1">
      <c r="A350" s="40"/>
      <c r="B350" s="41"/>
      <c r="C350" s="42"/>
      <c r="D350" s="219" t="s">
        <v>167</v>
      </c>
      <c r="E350" s="42"/>
      <c r="F350" s="220" t="s">
        <v>283</v>
      </c>
      <c r="G350" s="42"/>
      <c r="H350" s="42"/>
      <c r="I350" s="221"/>
      <c r="J350" s="42"/>
      <c r="K350" s="42"/>
      <c r="L350" s="46"/>
      <c r="M350" s="222"/>
      <c r="N350" s="223"/>
      <c r="O350" s="86"/>
      <c r="P350" s="86"/>
      <c r="Q350" s="86"/>
      <c r="R350" s="86"/>
      <c r="S350" s="86"/>
      <c r="T350" s="87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T350" s="19" t="s">
        <v>167</v>
      </c>
      <c r="AU350" s="19" t="s">
        <v>80</v>
      </c>
    </row>
    <row r="351" s="13" customFormat="1">
      <c r="A351" s="13"/>
      <c r="B351" s="224"/>
      <c r="C351" s="225"/>
      <c r="D351" s="226" t="s">
        <v>169</v>
      </c>
      <c r="E351" s="227" t="s">
        <v>19</v>
      </c>
      <c r="F351" s="228" t="s">
        <v>2263</v>
      </c>
      <c r="G351" s="225"/>
      <c r="H351" s="227" t="s">
        <v>19</v>
      </c>
      <c r="I351" s="229"/>
      <c r="J351" s="225"/>
      <c r="K351" s="225"/>
      <c r="L351" s="230"/>
      <c r="M351" s="231"/>
      <c r="N351" s="232"/>
      <c r="O351" s="232"/>
      <c r="P351" s="232"/>
      <c r="Q351" s="232"/>
      <c r="R351" s="232"/>
      <c r="S351" s="232"/>
      <c r="T351" s="23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34" t="s">
        <v>169</v>
      </c>
      <c r="AU351" s="234" t="s">
        <v>80</v>
      </c>
      <c r="AV351" s="13" t="s">
        <v>78</v>
      </c>
      <c r="AW351" s="13" t="s">
        <v>171</v>
      </c>
      <c r="AX351" s="13" t="s">
        <v>70</v>
      </c>
      <c r="AY351" s="234" t="s">
        <v>158</v>
      </c>
    </row>
    <row r="352" s="14" customFormat="1">
      <c r="A352" s="14"/>
      <c r="B352" s="235"/>
      <c r="C352" s="236"/>
      <c r="D352" s="226" t="s">
        <v>169</v>
      </c>
      <c r="E352" s="237" t="s">
        <v>19</v>
      </c>
      <c r="F352" s="238" t="s">
        <v>2264</v>
      </c>
      <c r="G352" s="236"/>
      <c r="H352" s="239">
        <v>33.972000000000001</v>
      </c>
      <c r="I352" s="240"/>
      <c r="J352" s="236"/>
      <c r="K352" s="236"/>
      <c r="L352" s="241"/>
      <c r="M352" s="242"/>
      <c r="N352" s="243"/>
      <c r="O352" s="243"/>
      <c r="P352" s="243"/>
      <c r="Q352" s="243"/>
      <c r="R352" s="243"/>
      <c r="S352" s="243"/>
      <c r="T352" s="24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45" t="s">
        <v>169</v>
      </c>
      <c r="AU352" s="245" t="s">
        <v>80</v>
      </c>
      <c r="AV352" s="14" t="s">
        <v>80</v>
      </c>
      <c r="AW352" s="14" t="s">
        <v>171</v>
      </c>
      <c r="AX352" s="14" t="s">
        <v>70</v>
      </c>
      <c r="AY352" s="245" t="s">
        <v>158</v>
      </c>
    </row>
    <row r="353" s="14" customFormat="1">
      <c r="A353" s="14"/>
      <c r="B353" s="235"/>
      <c r="C353" s="236"/>
      <c r="D353" s="226" t="s">
        <v>169</v>
      </c>
      <c r="E353" s="237" t="s">
        <v>19</v>
      </c>
      <c r="F353" s="238" t="s">
        <v>2265</v>
      </c>
      <c r="G353" s="236"/>
      <c r="H353" s="239">
        <v>16.744</v>
      </c>
      <c r="I353" s="240"/>
      <c r="J353" s="236"/>
      <c r="K353" s="236"/>
      <c r="L353" s="241"/>
      <c r="M353" s="242"/>
      <c r="N353" s="243"/>
      <c r="O353" s="243"/>
      <c r="P353" s="243"/>
      <c r="Q353" s="243"/>
      <c r="R353" s="243"/>
      <c r="S353" s="243"/>
      <c r="T353" s="24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45" t="s">
        <v>169</v>
      </c>
      <c r="AU353" s="245" t="s">
        <v>80</v>
      </c>
      <c r="AV353" s="14" t="s">
        <v>80</v>
      </c>
      <c r="AW353" s="14" t="s">
        <v>171</v>
      </c>
      <c r="AX353" s="14" t="s">
        <v>70</v>
      </c>
      <c r="AY353" s="245" t="s">
        <v>158</v>
      </c>
    </row>
    <row r="354" s="14" customFormat="1">
      <c r="A354" s="14"/>
      <c r="B354" s="235"/>
      <c r="C354" s="236"/>
      <c r="D354" s="226" t="s">
        <v>169</v>
      </c>
      <c r="E354" s="237" t="s">
        <v>19</v>
      </c>
      <c r="F354" s="238" t="s">
        <v>2266</v>
      </c>
      <c r="G354" s="236"/>
      <c r="H354" s="239">
        <v>21.293999999999997</v>
      </c>
      <c r="I354" s="240"/>
      <c r="J354" s="236"/>
      <c r="K354" s="236"/>
      <c r="L354" s="241"/>
      <c r="M354" s="242"/>
      <c r="N354" s="243"/>
      <c r="O354" s="243"/>
      <c r="P354" s="243"/>
      <c r="Q354" s="243"/>
      <c r="R354" s="243"/>
      <c r="S354" s="243"/>
      <c r="T354" s="24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45" t="s">
        <v>169</v>
      </c>
      <c r="AU354" s="245" t="s">
        <v>80</v>
      </c>
      <c r="AV354" s="14" t="s">
        <v>80</v>
      </c>
      <c r="AW354" s="14" t="s">
        <v>171</v>
      </c>
      <c r="AX354" s="14" t="s">
        <v>70</v>
      </c>
      <c r="AY354" s="245" t="s">
        <v>158</v>
      </c>
    </row>
    <row r="355" s="14" customFormat="1">
      <c r="A355" s="14"/>
      <c r="B355" s="235"/>
      <c r="C355" s="236"/>
      <c r="D355" s="226" t="s">
        <v>169</v>
      </c>
      <c r="E355" s="237" t="s">
        <v>19</v>
      </c>
      <c r="F355" s="238" t="s">
        <v>2267</v>
      </c>
      <c r="G355" s="236"/>
      <c r="H355" s="239">
        <v>16.907</v>
      </c>
      <c r="I355" s="240"/>
      <c r="J355" s="236"/>
      <c r="K355" s="236"/>
      <c r="L355" s="241"/>
      <c r="M355" s="242"/>
      <c r="N355" s="243"/>
      <c r="O355" s="243"/>
      <c r="P355" s="243"/>
      <c r="Q355" s="243"/>
      <c r="R355" s="243"/>
      <c r="S355" s="243"/>
      <c r="T355" s="24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45" t="s">
        <v>169</v>
      </c>
      <c r="AU355" s="245" t="s">
        <v>80</v>
      </c>
      <c r="AV355" s="14" t="s">
        <v>80</v>
      </c>
      <c r="AW355" s="14" t="s">
        <v>171</v>
      </c>
      <c r="AX355" s="14" t="s">
        <v>70</v>
      </c>
      <c r="AY355" s="245" t="s">
        <v>158</v>
      </c>
    </row>
    <row r="356" s="14" customFormat="1">
      <c r="A356" s="14"/>
      <c r="B356" s="235"/>
      <c r="C356" s="236"/>
      <c r="D356" s="226" t="s">
        <v>169</v>
      </c>
      <c r="E356" s="237" t="s">
        <v>19</v>
      </c>
      <c r="F356" s="238" t="s">
        <v>2268</v>
      </c>
      <c r="G356" s="236"/>
      <c r="H356" s="239">
        <v>23.112000000000002</v>
      </c>
      <c r="I356" s="240"/>
      <c r="J356" s="236"/>
      <c r="K356" s="236"/>
      <c r="L356" s="241"/>
      <c r="M356" s="242"/>
      <c r="N356" s="243"/>
      <c r="O356" s="243"/>
      <c r="P356" s="243"/>
      <c r="Q356" s="243"/>
      <c r="R356" s="243"/>
      <c r="S356" s="243"/>
      <c r="T356" s="24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45" t="s">
        <v>169</v>
      </c>
      <c r="AU356" s="245" t="s">
        <v>80</v>
      </c>
      <c r="AV356" s="14" t="s">
        <v>80</v>
      </c>
      <c r="AW356" s="14" t="s">
        <v>171</v>
      </c>
      <c r="AX356" s="14" t="s">
        <v>70</v>
      </c>
      <c r="AY356" s="245" t="s">
        <v>158</v>
      </c>
    </row>
    <row r="357" s="14" customFormat="1">
      <c r="A357" s="14"/>
      <c r="B357" s="235"/>
      <c r="C357" s="236"/>
      <c r="D357" s="226" t="s">
        <v>169</v>
      </c>
      <c r="E357" s="237" t="s">
        <v>19</v>
      </c>
      <c r="F357" s="238" t="s">
        <v>2269</v>
      </c>
      <c r="G357" s="236"/>
      <c r="H357" s="239">
        <v>4.0800000000000001</v>
      </c>
      <c r="I357" s="240"/>
      <c r="J357" s="236"/>
      <c r="K357" s="236"/>
      <c r="L357" s="241"/>
      <c r="M357" s="242"/>
      <c r="N357" s="243"/>
      <c r="O357" s="243"/>
      <c r="P357" s="243"/>
      <c r="Q357" s="243"/>
      <c r="R357" s="243"/>
      <c r="S357" s="243"/>
      <c r="T357" s="24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45" t="s">
        <v>169</v>
      </c>
      <c r="AU357" s="245" t="s">
        <v>80</v>
      </c>
      <c r="AV357" s="14" t="s">
        <v>80</v>
      </c>
      <c r="AW357" s="14" t="s">
        <v>171</v>
      </c>
      <c r="AX357" s="14" t="s">
        <v>70</v>
      </c>
      <c r="AY357" s="245" t="s">
        <v>158</v>
      </c>
    </row>
    <row r="358" s="14" customFormat="1">
      <c r="A358" s="14"/>
      <c r="B358" s="235"/>
      <c r="C358" s="236"/>
      <c r="D358" s="226" t="s">
        <v>169</v>
      </c>
      <c r="E358" s="237" t="s">
        <v>19</v>
      </c>
      <c r="F358" s="238" t="s">
        <v>2270</v>
      </c>
      <c r="G358" s="236"/>
      <c r="H358" s="239">
        <v>13.815999999999999</v>
      </c>
      <c r="I358" s="240"/>
      <c r="J358" s="236"/>
      <c r="K358" s="236"/>
      <c r="L358" s="241"/>
      <c r="M358" s="242"/>
      <c r="N358" s="243"/>
      <c r="O358" s="243"/>
      <c r="P358" s="243"/>
      <c r="Q358" s="243"/>
      <c r="R358" s="243"/>
      <c r="S358" s="243"/>
      <c r="T358" s="24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45" t="s">
        <v>169</v>
      </c>
      <c r="AU358" s="245" t="s">
        <v>80</v>
      </c>
      <c r="AV358" s="14" t="s">
        <v>80</v>
      </c>
      <c r="AW358" s="14" t="s">
        <v>171</v>
      </c>
      <c r="AX358" s="14" t="s">
        <v>70</v>
      </c>
      <c r="AY358" s="245" t="s">
        <v>158</v>
      </c>
    </row>
    <row r="359" s="14" customFormat="1">
      <c r="A359" s="14"/>
      <c r="B359" s="235"/>
      <c r="C359" s="236"/>
      <c r="D359" s="226" t="s">
        <v>169</v>
      </c>
      <c r="E359" s="237" t="s">
        <v>19</v>
      </c>
      <c r="F359" s="238" t="s">
        <v>2271</v>
      </c>
      <c r="G359" s="236"/>
      <c r="H359" s="239">
        <v>27.838999999999999</v>
      </c>
      <c r="I359" s="240"/>
      <c r="J359" s="236"/>
      <c r="K359" s="236"/>
      <c r="L359" s="241"/>
      <c r="M359" s="242"/>
      <c r="N359" s="243"/>
      <c r="O359" s="243"/>
      <c r="P359" s="243"/>
      <c r="Q359" s="243"/>
      <c r="R359" s="243"/>
      <c r="S359" s="243"/>
      <c r="T359" s="24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45" t="s">
        <v>169</v>
      </c>
      <c r="AU359" s="245" t="s">
        <v>80</v>
      </c>
      <c r="AV359" s="14" t="s">
        <v>80</v>
      </c>
      <c r="AW359" s="14" t="s">
        <v>171</v>
      </c>
      <c r="AX359" s="14" t="s">
        <v>70</v>
      </c>
      <c r="AY359" s="245" t="s">
        <v>158</v>
      </c>
    </row>
    <row r="360" s="14" customFormat="1">
      <c r="A360" s="14"/>
      <c r="B360" s="235"/>
      <c r="C360" s="236"/>
      <c r="D360" s="226" t="s">
        <v>169</v>
      </c>
      <c r="E360" s="237" t="s">
        <v>19</v>
      </c>
      <c r="F360" s="238" t="s">
        <v>2272</v>
      </c>
      <c r="G360" s="236"/>
      <c r="H360" s="239">
        <v>9.3239999999999998</v>
      </c>
      <c r="I360" s="240"/>
      <c r="J360" s="236"/>
      <c r="K360" s="236"/>
      <c r="L360" s="241"/>
      <c r="M360" s="242"/>
      <c r="N360" s="243"/>
      <c r="O360" s="243"/>
      <c r="P360" s="243"/>
      <c r="Q360" s="243"/>
      <c r="R360" s="243"/>
      <c r="S360" s="243"/>
      <c r="T360" s="24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45" t="s">
        <v>169</v>
      </c>
      <c r="AU360" s="245" t="s">
        <v>80</v>
      </c>
      <c r="AV360" s="14" t="s">
        <v>80</v>
      </c>
      <c r="AW360" s="14" t="s">
        <v>171</v>
      </c>
      <c r="AX360" s="14" t="s">
        <v>70</v>
      </c>
      <c r="AY360" s="245" t="s">
        <v>158</v>
      </c>
    </row>
    <row r="361" s="14" customFormat="1">
      <c r="A361" s="14"/>
      <c r="B361" s="235"/>
      <c r="C361" s="236"/>
      <c r="D361" s="226" t="s">
        <v>169</v>
      </c>
      <c r="E361" s="237" t="s">
        <v>19</v>
      </c>
      <c r="F361" s="238" t="s">
        <v>2273</v>
      </c>
      <c r="G361" s="236"/>
      <c r="H361" s="239">
        <v>13.199999999999999</v>
      </c>
      <c r="I361" s="240"/>
      <c r="J361" s="236"/>
      <c r="K361" s="236"/>
      <c r="L361" s="241"/>
      <c r="M361" s="242"/>
      <c r="N361" s="243"/>
      <c r="O361" s="243"/>
      <c r="P361" s="243"/>
      <c r="Q361" s="243"/>
      <c r="R361" s="243"/>
      <c r="S361" s="243"/>
      <c r="T361" s="24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45" t="s">
        <v>169</v>
      </c>
      <c r="AU361" s="245" t="s">
        <v>80</v>
      </c>
      <c r="AV361" s="14" t="s">
        <v>80</v>
      </c>
      <c r="AW361" s="14" t="s">
        <v>171</v>
      </c>
      <c r="AX361" s="14" t="s">
        <v>70</v>
      </c>
      <c r="AY361" s="245" t="s">
        <v>158</v>
      </c>
    </row>
    <row r="362" s="14" customFormat="1">
      <c r="A362" s="14"/>
      <c r="B362" s="235"/>
      <c r="C362" s="236"/>
      <c r="D362" s="226" t="s">
        <v>169</v>
      </c>
      <c r="E362" s="237" t="s">
        <v>19</v>
      </c>
      <c r="F362" s="238" t="s">
        <v>2274</v>
      </c>
      <c r="G362" s="236"/>
      <c r="H362" s="239">
        <v>15.66</v>
      </c>
      <c r="I362" s="240"/>
      <c r="J362" s="236"/>
      <c r="K362" s="236"/>
      <c r="L362" s="241"/>
      <c r="M362" s="242"/>
      <c r="N362" s="243"/>
      <c r="O362" s="243"/>
      <c r="P362" s="243"/>
      <c r="Q362" s="243"/>
      <c r="R362" s="243"/>
      <c r="S362" s="243"/>
      <c r="T362" s="24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45" t="s">
        <v>169</v>
      </c>
      <c r="AU362" s="245" t="s">
        <v>80</v>
      </c>
      <c r="AV362" s="14" t="s">
        <v>80</v>
      </c>
      <c r="AW362" s="14" t="s">
        <v>171</v>
      </c>
      <c r="AX362" s="14" t="s">
        <v>70</v>
      </c>
      <c r="AY362" s="245" t="s">
        <v>158</v>
      </c>
    </row>
    <row r="363" s="14" customFormat="1">
      <c r="A363" s="14"/>
      <c r="B363" s="235"/>
      <c r="C363" s="236"/>
      <c r="D363" s="226" t="s">
        <v>169</v>
      </c>
      <c r="E363" s="237" t="s">
        <v>19</v>
      </c>
      <c r="F363" s="238" t="s">
        <v>2275</v>
      </c>
      <c r="G363" s="236"/>
      <c r="H363" s="239">
        <v>5.5360000000000005</v>
      </c>
      <c r="I363" s="240"/>
      <c r="J363" s="236"/>
      <c r="K363" s="236"/>
      <c r="L363" s="241"/>
      <c r="M363" s="242"/>
      <c r="N363" s="243"/>
      <c r="O363" s="243"/>
      <c r="P363" s="243"/>
      <c r="Q363" s="243"/>
      <c r="R363" s="243"/>
      <c r="S363" s="243"/>
      <c r="T363" s="24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45" t="s">
        <v>169</v>
      </c>
      <c r="AU363" s="245" t="s">
        <v>80</v>
      </c>
      <c r="AV363" s="14" t="s">
        <v>80</v>
      </c>
      <c r="AW363" s="14" t="s">
        <v>171</v>
      </c>
      <c r="AX363" s="14" t="s">
        <v>70</v>
      </c>
      <c r="AY363" s="245" t="s">
        <v>158</v>
      </c>
    </row>
    <row r="364" s="14" customFormat="1">
      <c r="A364" s="14"/>
      <c r="B364" s="235"/>
      <c r="C364" s="236"/>
      <c r="D364" s="226" t="s">
        <v>169</v>
      </c>
      <c r="E364" s="237" t="s">
        <v>19</v>
      </c>
      <c r="F364" s="238" t="s">
        <v>2276</v>
      </c>
      <c r="G364" s="236"/>
      <c r="H364" s="239">
        <v>17.515000000000001</v>
      </c>
      <c r="I364" s="240"/>
      <c r="J364" s="236"/>
      <c r="K364" s="236"/>
      <c r="L364" s="241"/>
      <c r="M364" s="242"/>
      <c r="N364" s="243"/>
      <c r="O364" s="243"/>
      <c r="P364" s="243"/>
      <c r="Q364" s="243"/>
      <c r="R364" s="243"/>
      <c r="S364" s="243"/>
      <c r="T364" s="24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45" t="s">
        <v>169</v>
      </c>
      <c r="AU364" s="245" t="s">
        <v>80</v>
      </c>
      <c r="AV364" s="14" t="s">
        <v>80</v>
      </c>
      <c r="AW364" s="14" t="s">
        <v>171</v>
      </c>
      <c r="AX364" s="14" t="s">
        <v>70</v>
      </c>
      <c r="AY364" s="245" t="s">
        <v>158</v>
      </c>
    </row>
    <row r="365" s="14" customFormat="1">
      <c r="A365" s="14"/>
      <c r="B365" s="235"/>
      <c r="C365" s="236"/>
      <c r="D365" s="226" t="s">
        <v>169</v>
      </c>
      <c r="E365" s="237" t="s">
        <v>19</v>
      </c>
      <c r="F365" s="238" t="s">
        <v>2277</v>
      </c>
      <c r="G365" s="236"/>
      <c r="H365" s="239">
        <v>8.9760000000000009</v>
      </c>
      <c r="I365" s="240"/>
      <c r="J365" s="236"/>
      <c r="K365" s="236"/>
      <c r="L365" s="241"/>
      <c r="M365" s="242"/>
      <c r="N365" s="243"/>
      <c r="O365" s="243"/>
      <c r="P365" s="243"/>
      <c r="Q365" s="243"/>
      <c r="R365" s="243"/>
      <c r="S365" s="243"/>
      <c r="T365" s="24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45" t="s">
        <v>169</v>
      </c>
      <c r="AU365" s="245" t="s">
        <v>80</v>
      </c>
      <c r="AV365" s="14" t="s">
        <v>80</v>
      </c>
      <c r="AW365" s="14" t="s">
        <v>171</v>
      </c>
      <c r="AX365" s="14" t="s">
        <v>70</v>
      </c>
      <c r="AY365" s="245" t="s">
        <v>158</v>
      </c>
    </row>
    <row r="366" s="14" customFormat="1">
      <c r="A366" s="14"/>
      <c r="B366" s="235"/>
      <c r="C366" s="236"/>
      <c r="D366" s="226" t="s">
        <v>169</v>
      </c>
      <c r="E366" s="237" t="s">
        <v>19</v>
      </c>
      <c r="F366" s="238" t="s">
        <v>2278</v>
      </c>
      <c r="G366" s="236"/>
      <c r="H366" s="239">
        <v>36.462000000000003</v>
      </c>
      <c r="I366" s="240"/>
      <c r="J366" s="236"/>
      <c r="K366" s="236"/>
      <c r="L366" s="241"/>
      <c r="M366" s="242"/>
      <c r="N366" s="243"/>
      <c r="O366" s="243"/>
      <c r="P366" s="243"/>
      <c r="Q366" s="243"/>
      <c r="R366" s="243"/>
      <c r="S366" s="243"/>
      <c r="T366" s="24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45" t="s">
        <v>169</v>
      </c>
      <c r="AU366" s="245" t="s">
        <v>80</v>
      </c>
      <c r="AV366" s="14" t="s">
        <v>80</v>
      </c>
      <c r="AW366" s="14" t="s">
        <v>171</v>
      </c>
      <c r="AX366" s="14" t="s">
        <v>70</v>
      </c>
      <c r="AY366" s="245" t="s">
        <v>158</v>
      </c>
    </row>
    <row r="367" s="14" customFormat="1">
      <c r="A367" s="14"/>
      <c r="B367" s="235"/>
      <c r="C367" s="236"/>
      <c r="D367" s="226" t="s">
        <v>169</v>
      </c>
      <c r="E367" s="237" t="s">
        <v>19</v>
      </c>
      <c r="F367" s="238" t="s">
        <v>2279</v>
      </c>
      <c r="G367" s="236"/>
      <c r="H367" s="239">
        <v>31.753000000000004</v>
      </c>
      <c r="I367" s="240"/>
      <c r="J367" s="236"/>
      <c r="K367" s="236"/>
      <c r="L367" s="241"/>
      <c r="M367" s="242"/>
      <c r="N367" s="243"/>
      <c r="O367" s="243"/>
      <c r="P367" s="243"/>
      <c r="Q367" s="243"/>
      <c r="R367" s="243"/>
      <c r="S367" s="243"/>
      <c r="T367" s="24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45" t="s">
        <v>169</v>
      </c>
      <c r="AU367" s="245" t="s">
        <v>80</v>
      </c>
      <c r="AV367" s="14" t="s">
        <v>80</v>
      </c>
      <c r="AW367" s="14" t="s">
        <v>171</v>
      </c>
      <c r="AX367" s="14" t="s">
        <v>70</v>
      </c>
      <c r="AY367" s="245" t="s">
        <v>158</v>
      </c>
    </row>
    <row r="368" s="14" customFormat="1">
      <c r="A368" s="14"/>
      <c r="B368" s="235"/>
      <c r="C368" s="236"/>
      <c r="D368" s="226" t="s">
        <v>169</v>
      </c>
      <c r="E368" s="237" t="s">
        <v>19</v>
      </c>
      <c r="F368" s="238" t="s">
        <v>2280</v>
      </c>
      <c r="G368" s="236"/>
      <c r="H368" s="239">
        <v>8.2000000000000011</v>
      </c>
      <c r="I368" s="240"/>
      <c r="J368" s="236"/>
      <c r="K368" s="236"/>
      <c r="L368" s="241"/>
      <c r="M368" s="242"/>
      <c r="N368" s="243"/>
      <c r="O368" s="243"/>
      <c r="P368" s="243"/>
      <c r="Q368" s="243"/>
      <c r="R368" s="243"/>
      <c r="S368" s="243"/>
      <c r="T368" s="24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45" t="s">
        <v>169</v>
      </c>
      <c r="AU368" s="245" t="s">
        <v>80</v>
      </c>
      <c r="AV368" s="14" t="s">
        <v>80</v>
      </c>
      <c r="AW368" s="14" t="s">
        <v>171</v>
      </c>
      <c r="AX368" s="14" t="s">
        <v>70</v>
      </c>
      <c r="AY368" s="245" t="s">
        <v>158</v>
      </c>
    </row>
    <row r="369" s="14" customFormat="1">
      <c r="A369" s="14"/>
      <c r="B369" s="235"/>
      <c r="C369" s="236"/>
      <c r="D369" s="226" t="s">
        <v>169</v>
      </c>
      <c r="E369" s="237" t="s">
        <v>19</v>
      </c>
      <c r="F369" s="238" t="s">
        <v>2281</v>
      </c>
      <c r="G369" s="236"/>
      <c r="H369" s="239">
        <v>24.510000000000002</v>
      </c>
      <c r="I369" s="240"/>
      <c r="J369" s="236"/>
      <c r="K369" s="236"/>
      <c r="L369" s="241"/>
      <c r="M369" s="242"/>
      <c r="N369" s="243"/>
      <c r="O369" s="243"/>
      <c r="P369" s="243"/>
      <c r="Q369" s="243"/>
      <c r="R369" s="243"/>
      <c r="S369" s="243"/>
      <c r="T369" s="24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45" t="s">
        <v>169</v>
      </c>
      <c r="AU369" s="245" t="s">
        <v>80</v>
      </c>
      <c r="AV369" s="14" t="s">
        <v>80</v>
      </c>
      <c r="AW369" s="14" t="s">
        <v>171</v>
      </c>
      <c r="AX369" s="14" t="s">
        <v>70</v>
      </c>
      <c r="AY369" s="245" t="s">
        <v>158</v>
      </c>
    </row>
    <row r="370" s="14" customFormat="1">
      <c r="A370" s="14"/>
      <c r="B370" s="235"/>
      <c r="C370" s="236"/>
      <c r="D370" s="226" t="s">
        <v>169</v>
      </c>
      <c r="E370" s="237" t="s">
        <v>19</v>
      </c>
      <c r="F370" s="238" t="s">
        <v>2282</v>
      </c>
      <c r="G370" s="236"/>
      <c r="H370" s="239">
        <v>10.369999999999999</v>
      </c>
      <c r="I370" s="240"/>
      <c r="J370" s="236"/>
      <c r="K370" s="236"/>
      <c r="L370" s="241"/>
      <c r="M370" s="242"/>
      <c r="N370" s="243"/>
      <c r="O370" s="243"/>
      <c r="P370" s="243"/>
      <c r="Q370" s="243"/>
      <c r="R370" s="243"/>
      <c r="S370" s="243"/>
      <c r="T370" s="24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45" t="s">
        <v>169</v>
      </c>
      <c r="AU370" s="245" t="s">
        <v>80</v>
      </c>
      <c r="AV370" s="14" t="s">
        <v>80</v>
      </c>
      <c r="AW370" s="14" t="s">
        <v>171</v>
      </c>
      <c r="AX370" s="14" t="s">
        <v>70</v>
      </c>
      <c r="AY370" s="245" t="s">
        <v>158</v>
      </c>
    </row>
    <row r="371" s="14" customFormat="1">
      <c r="A371" s="14"/>
      <c r="B371" s="235"/>
      <c r="C371" s="236"/>
      <c r="D371" s="226" t="s">
        <v>169</v>
      </c>
      <c r="E371" s="237" t="s">
        <v>19</v>
      </c>
      <c r="F371" s="238" t="s">
        <v>2283</v>
      </c>
      <c r="G371" s="236"/>
      <c r="H371" s="239">
        <v>4.883</v>
      </c>
      <c r="I371" s="240"/>
      <c r="J371" s="236"/>
      <c r="K371" s="236"/>
      <c r="L371" s="241"/>
      <c r="M371" s="242"/>
      <c r="N371" s="243"/>
      <c r="O371" s="243"/>
      <c r="P371" s="243"/>
      <c r="Q371" s="243"/>
      <c r="R371" s="243"/>
      <c r="S371" s="243"/>
      <c r="T371" s="24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45" t="s">
        <v>169</v>
      </c>
      <c r="AU371" s="245" t="s">
        <v>80</v>
      </c>
      <c r="AV371" s="14" t="s">
        <v>80</v>
      </c>
      <c r="AW371" s="14" t="s">
        <v>171</v>
      </c>
      <c r="AX371" s="14" t="s">
        <v>70</v>
      </c>
      <c r="AY371" s="245" t="s">
        <v>158</v>
      </c>
    </row>
    <row r="372" s="14" customFormat="1">
      <c r="A372" s="14"/>
      <c r="B372" s="235"/>
      <c r="C372" s="236"/>
      <c r="D372" s="226" t="s">
        <v>169</v>
      </c>
      <c r="E372" s="237" t="s">
        <v>19</v>
      </c>
      <c r="F372" s="238" t="s">
        <v>2284</v>
      </c>
      <c r="G372" s="236"/>
      <c r="H372" s="239">
        <v>3.3740000000000001</v>
      </c>
      <c r="I372" s="240"/>
      <c r="J372" s="236"/>
      <c r="K372" s="236"/>
      <c r="L372" s="241"/>
      <c r="M372" s="242"/>
      <c r="N372" s="243"/>
      <c r="O372" s="243"/>
      <c r="P372" s="243"/>
      <c r="Q372" s="243"/>
      <c r="R372" s="243"/>
      <c r="S372" s="243"/>
      <c r="T372" s="24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45" t="s">
        <v>169</v>
      </c>
      <c r="AU372" s="245" t="s">
        <v>80</v>
      </c>
      <c r="AV372" s="14" t="s">
        <v>80</v>
      </c>
      <c r="AW372" s="14" t="s">
        <v>171</v>
      </c>
      <c r="AX372" s="14" t="s">
        <v>70</v>
      </c>
      <c r="AY372" s="245" t="s">
        <v>158</v>
      </c>
    </row>
    <row r="373" s="14" customFormat="1">
      <c r="A373" s="14"/>
      <c r="B373" s="235"/>
      <c r="C373" s="236"/>
      <c r="D373" s="226" t="s">
        <v>169</v>
      </c>
      <c r="E373" s="237" t="s">
        <v>19</v>
      </c>
      <c r="F373" s="238" t="s">
        <v>2285</v>
      </c>
      <c r="G373" s="236"/>
      <c r="H373" s="239">
        <v>4.5149999999999997</v>
      </c>
      <c r="I373" s="240"/>
      <c r="J373" s="236"/>
      <c r="K373" s="236"/>
      <c r="L373" s="241"/>
      <c r="M373" s="242"/>
      <c r="N373" s="243"/>
      <c r="O373" s="243"/>
      <c r="P373" s="243"/>
      <c r="Q373" s="243"/>
      <c r="R373" s="243"/>
      <c r="S373" s="243"/>
      <c r="T373" s="24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45" t="s">
        <v>169</v>
      </c>
      <c r="AU373" s="245" t="s">
        <v>80</v>
      </c>
      <c r="AV373" s="14" t="s">
        <v>80</v>
      </c>
      <c r="AW373" s="14" t="s">
        <v>171</v>
      </c>
      <c r="AX373" s="14" t="s">
        <v>70</v>
      </c>
      <c r="AY373" s="245" t="s">
        <v>158</v>
      </c>
    </row>
    <row r="374" s="14" customFormat="1">
      <c r="A374" s="14"/>
      <c r="B374" s="235"/>
      <c r="C374" s="236"/>
      <c r="D374" s="226" t="s">
        <v>169</v>
      </c>
      <c r="E374" s="237" t="s">
        <v>19</v>
      </c>
      <c r="F374" s="238" t="s">
        <v>2286</v>
      </c>
      <c r="G374" s="236"/>
      <c r="H374" s="239">
        <v>9.3439999999999994</v>
      </c>
      <c r="I374" s="240"/>
      <c r="J374" s="236"/>
      <c r="K374" s="236"/>
      <c r="L374" s="241"/>
      <c r="M374" s="242"/>
      <c r="N374" s="243"/>
      <c r="O374" s="243"/>
      <c r="P374" s="243"/>
      <c r="Q374" s="243"/>
      <c r="R374" s="243"/>
      <c r="S374" s="243"/>
      <c r="T374" s="24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45" t="s">
        <v>169</v>
      </c>
      <c r="AU374" s="245" t="s">
        <v>80</v>
      </c>
      <c r="AV374" s="14" t="s">
        <v>80</v>
      </c>
      <c r="AW374" s="14" t="s">
        <v>171</v>
      </c>
      <c r="AX374" s="14" t="s">
        <v>70</v>
      </c>
      <c r="AY374" s="245" t="s">
        <v>158</v>
      </c>
    </row>
    <row r="375" s="14" customFormat="1">
      <c r="A375" s="14"/>
      <c r="B375" s="235"/>
      <c r="C375" s="236"/>
      <c r="D375" s="226" t="s">
        <v>169</v>
      </c>
      <c r="E375" s="237" t="s">
        <v>19</v>
      </c>
      <c r="F375" s="238" t="s">
        <v>2287</v>
      </c>
      <c r="G375" s="236"/>
      <c r="H375" s="239">
        <v>3.3440000000000003</v>
      </c>
      <c r="I375" s="240"/>
      <c r="J375" s="236"/>
      <c r="K375" s="236"/>
      <c r="L375" s="241"/>
      <c r="M375" s="242"/>
      <c r="N375" s="243"/>
      <c r="O375" s="243"/>
      <c r="P375" s="243"/>
      <c r="Q375" s="243"/>
      <c r="R375" s="243"/>
      <c r="S375" s="243"/>
      <c r="T375" s="24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45" t="s">
        <v>169</v>
      </c>
      <c r="AU375" s="245" t="s">
        <v>80</v>
      </c>
      <c r="AV375" s="14" t="s">
        <v>80</v>
      </c>
      <c r="AW375" s="14" t="s">
        <v>171</v>
      </c>
      <c r="AX375" s="14" t="s">
        <v>70</v>
      </c>
      <c r="AY375" s="245" t="s">
        <v>158</v>
      </c>
    </row>
    <row r="376" s="14" customFormat="1">
      <c r="A376" s="14"/>
      <c r="B376" s="235"/>
      <c r="C376" s="236"/>
      <c r="D376" s="226" t="s">
        <v>169</v>
      </c>
      <c r="E376" s="237" t="s">
        <v>19</v>
      </c>
      <c r="F376" s="238" t="s">
        <v>2288</v>
      </c>
      <c r="G376" s="236"/>
      <c r="H376" s="239">
        <v>19.389000000000003</v>
      </c>
      <c r="I376" s="240"/>
      <c r="J376" s="236"/>
      <c r="K376" s="236"/>
      <c r="L376" s="241"/>
      <c r="M376" s="242"/>
      <c r="N376" s="243"/>
      <c r="O376" s="243"/>
      <c r="P376" s="243"/>
      <c r="Q376" s="243"/>
      <c r="R376" s="243"/>
      <c r="S376" s="243"/>
      <c r="T376" s="24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45" t="s">
        <v>169</v>
      </c>
      <c r="AU376" s="245" t="s">
        <v>80</v>
      </c>
      <c r="AV376" s="14" t="s">
        <v>80</v>
      </c>
      <c r="AW376" s="14" t="s">
        <v>171</v>
      </c>
      <c r="AX376" s="14" t="s">
        <v>70</v>
      </c>
      <c r="AY376" s="245" t="s">
        <v>158</v>
      </c>
    </row>
    <row r="377" s="14" customFormat="1">
      <c r="A377" s="14"/>
      <c r="B377" s="235"/>
      <c r="C377" s="236"/>
      <c r="D377" s="226" t="s">
        <v>169</v>
      </c>
      <c r="E377" s="237" t="s">
        <v>19</v>
      </c>
      <c r="F377" s="238" t="s">
        <v>2289</v>
      </c>
      <c r="G377" s="236"/>
      <c r="H377" s="239">
        <v>35.75</v>
      </c>
      <c r="I377" s="240"/>
      <c r="J377" s="236"/>
      <c r="K377" s="236"/>
      <c r="L377" s="241"/>
      <c r="M377" s="242"/>
      <c r="N377" s="243"/>
      <c r="O377" s="243"/>
      <c r="P377" s="243"/>
      <c r="Q377" s="243"/>
      <c r="R377" s="243"/>
      <c r="S377" s="243"/>
      <c r="T377" s="24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45" t="s">
        <v>169</v>
      </c>
      <c r="AU377" s="245" t="s">
        <v>80</v>
      </c>
      <c r="AV377" s="14" t="s">
        <v>80</v>
      </c>
      <c r="AW377" s="14" t="s">
        <v>171</v>
      </c>
      <c r="AX377" s="14" t="s">
        <v>70</v>
      </c>
      <c r="AY377" s="245" t="s">
        <v>158</v>
      </c>
    </row>
    <row r="378" s="14" customFormat="1">
      <c r="A378" s="14"/>
      <c r="B378" s="235"/>
      <c r="C378" s="236"/>
      <c r="D378" s="226" t="s">
        <v>169</v>
      </c>
      <c r="E378" s="237" t="s">
        <v>19</v>
      </c>
      <c r="F378" s="238" t="s">
        <v>2290</v>
      </c>
      <c r="G378" s="236"/>
      <c r="H378" s="239">
        <v>20.160000000000004</v>
      </c>
      <c r="I378" s="240"/>
      <c r="J378" s="236"/>
      <c r="K378" s="236"/>
      <c r="L378" s="241"/>
      <c r="M378" s="242"/>
      <c r="N378" s="243"/>
      <c r="O378" s="243"/>
      <c r="P378" s="243"/>
      <c r="Q378" s="243"/>
      <c r="R378" s="243"/>
      <c r="S378" s="243"/>
      <c r="T378" s="24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45" t="s">
        <v>169</v>
      </c>
      <c r="AU378" s="245" t="s">
        <v>80</v>
      </c>
      <c r="AV378" s="14" t="s">
        <v>80</v>
      </c>
      <c r="AW378" s="14" t="s">
        <v>171</v>
      </c>
      <c r="AX378" s="14" t="s">
        <v>70</v>
      </c>
      <c r="AY378" s="245" t="s">
        <v>158</v>
      </c>
    </row>
    <row r="379" s="14" customFormat="1">
      <c r="A379" s="14"/>
      <c r="B379" s="235"/>
      <c r="C379" s="236"/>
      <c r="D379" s="226" t="s">
        <v>169</v>
      </c>
      <c r="E379" s="237" t="s">
        <v>19</v>
      </c>
      <c r="F379" s="238" t="s">
        <v>2291</v>
      </c>
      <c r="G379" s="236"/>
      <c r="H379" s="239">
        <v>4.3540000000000001</v>
      </c>
      <c r="I379" s="240"/>
      <c r="J379" s="236"/>
      <c r="K379" s="236"/>
      <c r="L379" s="241"/>
      <c r="M379" s="242"/>
      <c r="N379" s="243"/>
      <c r="O379" s="243"/>
      <c r="P379" s="243"/>
      <c r="Q379" s="243"/>
      <c r="R379" s="243"/>
      <c r="S379" s="243"/>
      <c r="T379" s="24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45" t="s">
        <v>169</v>
      </c>
      <c r="AU379" s="245" t="s">
        <v>80</v>
      </c>
      <c r="AV379" s="14" t="s">
        <v>80</v>
      </c>
      <c r="AW379" s="14" t="s">
        <v>171</v>
      </c>
      <c r="AX379" s="14" t="s">
        <v>70</v>
      </c>
      <c r="AY379" s="245" t="s">
        <v>158</v>
      </c>
    </row>
    <row r="380" s="14" customFormat="1">
      <c r="A380" s="14"/>
      <c r="B380" s="235"/>
      <c r="C380" s="236"/>
      <c r="D380" s="226" t="s">
        <v>169</v>
      </c>
      <c r="E380" s="237" t="s">
        <v>19</v>
      </c>
      <c r="F380" s="238" t="s">
        <v>2292</v>
      </c>
      <c r="G380" s="236"/>
      <c r="H380" s="239">
        <v>8.4969999999999981</v>
      </c>
      <c r="I380" s="240"/>
      <c r="J380" s="236"/>
      <c r="K380" s="236"/>
      <c r="L380" s="241"/>
      <c r="M380" s="242"/>
      <c r="N380" s="243"/>
      <c r="O380" s="243"/>
      <c r="P380" s="243"/>
      <c r="Q380" s="243"/>
      <c r="R380" s="243"/>
      <c r="S380" s="243"/>
      <c r="T380" s="24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45" t="s">
        <v>169</v>
      </c>
      <c r="AU380" s="245" t="s">
        <v>80</v>
      </c>
      <c r="AV380" s="14" t="s">
        <v>80</v>
      </c>
      <c r="AW380" s="14" t="s">
        <v>171</v>
      </c>
      <c r="AX380" s="14" t="s">
        <v>70</v>
      </c>
      <c r="AY380" s="245" t="s">
        <v>158</v>
      </c>
    </row>
    <row r="381" s="14" customFormat="1">
      <c r="A381" s="14"/>
      <c r="B381" s="235"/>
      <c r="C381" s="236"/>
      <c r="D381" s="226" t="s">
        <v>169</v>
      </c>
      <c r="E381" s="237" t="s">
        <v>19</v>
      </c>
      <c r="F381" s="238" t="s">
        <v>2293</v>
      </c>
      <c r="G381" s="236"/>
      <c r="H381" s="239">
        <v>2.1360000000000001</v>
      </c>
      <c r="I381" s="240"/>
      <c r="J381" s="236"/>
      <c r="K381" s="236"/>
      <c r="L381" s="241"/>
      <c r="M381" s="242"/>
      <c r="N381" s="243"/>
      <c r="O381" s="243"/>
      <c r="P381" s="243"/>
      <c r="Q381" s="243"/>
      <c r="R381" s="243"/>
      <c r="S381" s="243"/>
      <c r="T381" s="24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45" t="s">
        <v>169</v>
      </c>
      <c r="AU381" s="245" t="s">
        <v>80</v>
      </c>
      <c r="AV381" s="14" t="s">
        <v>80</v>
      </c>
      <c r="AW381" s="14" t="s">
        <v>171</v>
      </c>
      <c r="AX381" s="14" t="s">
        <v>70</v>
      </c>
      <c r="AY381" s="245" t="s">
        <v>158</v>
      </c>
    </row>
    <row r="382" s="14" customFormat="1">
      <c r="A382" s="14"/>
      <c r="B382" s="235"/>
      <c r="C382" s="236"/>
      <c r="D382" s="226" t="s">
        <v>169</v>
      </c>
      <c r="E382" s="237" t="s">
        <v>19</v>
      </c>
      <c r="F382" s="238" t="s">
        <v>2294</v>
      </c>
      <c r="G382" s="236"/>
      <c r="H382" s="239">
        <v>22.908000000000001</v>
      </c>
      <c r="I382" s="240"/>
      <c r="J382" s="236"/>
      <c r="K382" s="236"/>
      <c r="L382" s="241"/>
      <c r="M382" s="242"/>
      <c r="N382" s="243"/>
      <c r="O382" s="243"/>
      <c r="P382" s="243"/>
      <c r="Q382" s="243"/>
      <c r="R382" s="243"/>
      <c r="S382" s="243"/>
      <c r="T382" s="24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45" t="s">
        <v>169</v>
      </c>
      <c r="AU382" s="245" t="s">
        <v>80</v>
      </c>
      <c r="AV382" s="14" t="s">
        <v>80</v>
      </c>
      <c r="AW382" s="14" t="s">
        <v>171</v>
      </c>
      <c r="AX382" s="14" t="s">
        <v>70</v>
      </c>
      <c r="AY382" s="245" t="s">
        <v>158</v>
      </c>
    </row>
    <row r="383" s="14" customFormat="1">
      <c r="A383" s="14"/>
      <c r="B383" s="235"/>
      <c r="C383" s="236"/>
      <c r="D383" s="226" t="s">
        <v>169</v>
      </c>
      <c r="E383" s="237" t="s">
        <v>19</v>
      </c>
      <c r="F383" s="238" t="s">
        <v>2295</v>
      </c>
      <c r="G383" s="236"/>
      <c r="H383" s="239">
        <v>28.054000000000002</v>
      </c>
      <c r="I383" s="240"/>
      <c r="J383" s="236"/>
      <c r="K383" s="236"/>
      <c r="L383" s="241"/>
      <c r="M383" s="242"/>
      <c r="N383" s="243"/>
      <c r="O383" s="243"/>
      <c r="P383" s="243"/>
      <c r="Q383" s="243"/>
      <c r="R383" s="243"/>
      <c r="S383" s="243"/>
      <c r="T383" s="24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45" t="s">
        <v>169</v>
      </c>
      <c r="AU383" s="245" t="s">
        <v>80</v>
      </c>
      <c r="AV383" s="14" t="s">
        <v>80</v>
      </c>
      <c r="AW383" s="14" t="s">
        <v>171</v>
      </c>
      <c r="AX383" s="14" t="s">
        <v>70</v>
      </c>
      <c r="AY383" s="245" t="s">
        <v>158</v>
      </c>
    </row>
    <row r="384" s="14" customFormat="1">
      <c r="A384" s="14"/>
      <c r="B384" s="235"/>
      <c r="C384" s="236"/>
      <c r="D384" s="226" t="s">
        <v>169</v>
      </c>
      <c r="E384" s="237" t="s">
        <v>19</v>
      </c>
      <c r="F384" s="238" t="s">
        <v>2296</v>
      </c>
      <c r="G384" s="236"/>
      <c r="H384" s="239">
        <v>35.879999999999995</v>
      </c>
      <c r="I384" s="240"/>
      <c r="J384" s="236"/>
      <c r="K384" s="236"/>
      <c r="L384" s="241"/>
      <c r="M384" s="242"/>
      <c r="N384" s="243"/>
      <c r="O384" s="243"/>
      <c r="P384" s="243"/>
      <c r="Q384" s="243"/>
      <c r="R384" s="243"/>
      <c r="S384" s="243"/>
      <c r="T384" s="24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45" t="s">
        <v>169</v>
      </c>
      <c r="AU384" s="245" t="s">
        <v>80</v>
      </c>
      <c r="AV384" s="14" t="s">
        <v>80</v>
      </c>
      <c r="AW384" s="14" t="s">
        <v>171</v>
      </c>
      <c r="AX384" s="14" t="s">
        <v>70</v>
      </c>
      <c r="AY384" s="245" t="s">
        <v>158</v>
      </c>
    </row>
    <row r="385" s="14" customFormat="1">
      <c r="A385" s="14"/>
      <c r="B385" s="235"/>
      <c r="C385" s="236"/>
      <c r="D385" s="226" t="s">
        <v>169</v>
      </c>
      <c r="E385" s="237" t="s">
        <v>19</v>
      </c>
      <c r="F385" s="238" t="s">
        <v>2297</v>
      </c>
      <c r="G385" s="236"/>
      <c r="H385" s="239">
        <v>4.0739999999999998</v>
      </c>
      <c r="I385" s="240"/>
      <c r="J385" s="236"/>
      <c r="K385" s="236"/>
      <c r="L385" s="241"/>
      <c r="M385" s="242"/>
      <c r="N385" s="243"/>
      <c r="O385" s="243"/>
      <c r="P385" s="243"/>
      <c r="Q385" s="243"/>
      <c r="R385" s="243"/>
      <c r="S385" s="243"/>
      <c r="T385" s="24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45" t="s">
        <v>169</v>
      </c>
      <c r="AU385" s="245" t="s">
        <v>80</v>
      </c>
      <c r="AV385" s="14" t="s">
        <v>80</v>
      </c>
      <c r="AW385" s="14" t="s">
        <v>171</v>
      </c>
      <c r="AX385" s="14" t="s">
        <v>70</v>
      </c>
      <c r="AY385" s="245" t="s">
        <v>158</v>
      </c>
    </row>
    <row r="386" s="14" customFormat="1">
      <c r="A386" s="14"/>
      <c r="B386" s="235"/>
      <c r="C386" s="236"/>
      <c r="D386" s="226" t="s">
        <v>169</v>
      </c>
      <c r="E386" s="237" t="s">
        <v>19</v>
      </c>
      <c r="F386" s="238" t="s">
        <v>2298</v>
      </c>
      <c r="G386" s="236"/>
      <c r="H386" s="239">
        <v>3.6959999999999997</v>
      </c>
      <c r="I386" s="240"/>
      <c r="J386" s="236"/>
      <c r="K386" s="236"/>
      <c r="L386" s="241"/>
      <c r="M386" s="242"/>
      <c r="N386" s="243"/>
      <c r="O386" s="243"/>
      <c r="P386" s="243"/>
      <c r="Q386" s="243"/>
      <c r="R386" s="243"/>
      <c r="S386" s="243"/>
      <c r="T386" s="24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45" t="s">
        <v>169</v>
      </c>
      <c r="AU386" s="245" t="s">
        <v>80</v>
      </c>
      <c r="AV386" s="14" t="s">
        <v>80</v>
      </c>
      <c r="AW386" s="14" t="s">
        <v>171</v>
      </c>
      <c r="AX386" s="14" t="s">
        <v>70</v>
      </c>
      <c r="AY386" s="245" t="s">
        <v>158</v>
      </c>
    </row>
    <row r="387" s="14" customFormat="1">
      <c r="A387" s="14"/>
      <c r="B387" s="235"/>
      <c r="C387" s="236"/>
      <c r="D387" s="226" t="s">
        <v>169</v>
      </c>
      <c r="E387" s="237" t="s">
        <v>19</v>
      </c>
      <c r="F387" s="238" t="s">
        <v>2299</v>
      </c>
      <c r="G387" s="236"/>
      <c r="H387" s="239">
        <v>5.6099999999999994</v>
      </c>
      <c r="I387" s="240"/>
      <c r="J387" s="236"/>
      <c r="K387" s="236"/>
      <c r="L387" s="241"/>
      <c r="M387" s="242"/>
      <c r="N387" s="243"/>
      <c r="O387" s="243"/>
      <c r="P387" s="243"/>
      <c r="Q387" s="243"/>
      <c r="R387" s="243"/>
      <c r="S387" s="243"/>
      <c r="T387" s="24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45" t="s">
        <v>169</v>
      </c>
      <c r="AU387" s="245" t="s">
        <v>80</v>
      </c>
      <c r="AV387" s="14" t="s">
        <v>80</v>
      </c>
      <c r="AW387" s="14" t="s">
        <v>171</v>
      </c>
      <c r="AX387" s="14" t="s">
        <v>70</v>
      </c>
      <c r="AY387" s="245" t="s">
        <v>158</v>
      </c>
    </row>
    <row r="388" s="14" customFormat="1">
      <c r="A388" s="14"/>
      <c r="B388" s="235"/>
      <c r="C388" s="236"/>
      <c r="D388" s="226" t="s">
        <v>169</v>
      </c>
      <c r="E388" s="237" t="s">
        <v>19</v>
      </c>
      <c r="F388" s="238" t="s">
        <v>2300</v>
      </c>
      <c r="G388" s="236"/>
      <c r="H388" s="239">
        <v>4.7850000000000001</v>
      </c>
      <c r="I388" s="240"/>
      <c r="J388" s="236"/>
      <c r="K388" s="236"/>
      <c r="L388" s="241"/>
      <c r="M388" s="242"/>
      <c r="N388" s="243"/>
      <c r="O388" s="243"/>
      <c r="P388" s="243"/>
      <c r="Q388" s="243"/>
      <c r="R388" s="243"/>
      <c r="S388" s="243"/>
      <c r="T388" s="24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45" t="s">
        <v>169</v>
      </c>
      <c r="AU388" s="245" t="s">
        <v>80</v>
      </c>
      <c r="AV388" s="14" t="s">
        <v>80</v>
      </c>
      <c r="AW388" s="14" t="s">
        <v>171</v>
      </c>
      <c r="AX388" s="14" t="s">
        <v>70</v>
      </c>
      <c r="AY388" s="245" t="s">
        <v>158</v>
      </c>
    </row>
    <row r="389" s="14" customFormat="1">
      <c r="A389" s="14"/>
      <c r="B389" s="235"/>
      <c r="C389" s="236"/>
      <c r="D389" s="226" t="s">
        <v>169</v>
      </c>
      <c r="E389" s="237" t="s">
        <v>19</v>
      </c>
      <c r="F389" s="238" t="s">
        <v>2301</v>
      </c>
      <c r="G389" s="236"/>
      <c r="H389" s="239">
        <v>33.914999999999999</v>
      </c>
      <c r="I389" s="240"/>
      <c r="J389" s="236"/>
      <c r="K389" s="236"/>
      <c r="L389" s="241"/>
      <c r="M389" s="242"/>
      <c r="N389" s="243"/>
      <c r="O389" s="243"/>
      <c r="P389" s="243"/>
      <c r="Q389" s="243"/>
      <c r="R389" s="243"/>
      <c r="S389" s="243"/>
      <c r="T389" s="24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45" t="s">
        <v>169</v>
      </c>
      <c r="AU389" s="245" t="s">
        <v>80</v>
      </c>
      <c r="AV389" s="14" t="s">
        <v>80</v>
      </c>
      <c r="AW389" s="14" t="s">
        <v>171</v>
      </c>
      <c r="AX389" s="14" t="s">
        <v>70</v>
      </c>
      <c r="AY389" s="245" t="s">
        <v>158</v>
      </c>
    </row>
    <row r="390" s="14" customFormat="1">
      <c r="A390" s="14"/>
      <c r="B390" s="235"/>
      <c r="C390" s="236"/>
      <c r="D390" s="226" t="s">
        <v>169</v>
      </c>
      <c r="E390" s="237" t="s">
        <v>19</v>
      </c>
      <c r="F390" s="238" t="s">
        <v>2302</v>
      </c>
      <c r="G390" s="236"/>
      <c r="H390" s="239">
        <v>10.767000000000001</v>
      </c>
      <c r="I390" s="240"/>
      <c r="J390" s="236"/>
      <c r="K390" s="236"/>
      <c r="L390" s="241"/>
      <c r="M390" s="242"/>
      <c r="N390" s="243"/>
      <c r="O390" s="243"/>
      <c r="P390" s="243"/>
      <c r="Q390" s="243"/>
      <c r="R390" s="243"/>
      <c r="S390" s="243"/>
      <c r="T390" s="24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45" t="s">
        <v>169</v>
      </c>
      <c r="AU390" s="245" t="s">
        <v>80</v>
      </c>
      <c r="AV390" s="14" t="s">
        <v>80</v>
      </c>
      <c r="AW390" s="14" t="s">
        <v>171</v>
      </c>
      <c r="AX390" s="14" t="s">
        <v>70</v>
      </c>
      <c r="AY390" s="245" t="s">
        <v>158</v>
      </c>
    </row>
    <row r="391" s="14" customFormat="1">
      <c r="A391" s="14"/>
      <c r="B391" s="235"/>
      <c r="C391" s="236"/>
      <c r="D391" s="226" t="s">
        <v>169</v>
      </c>
      <c r="E391" s="237" t="s">
        <v>19</v>
      </c>
      <c r="F391" s="238" t="s">
        <v>2303</v>
      </c>
      <c r="G391" s="236"/>
      <c r="H391" s="239">
        <v>11.651</v>
      </c>
      <c r="I391" s="240"/>
      <c r="J391" s="236"/>
      <c r="K391" s="236"/>
      <c r="L391" s="241"/>
      <c r="M391" s="242"/>
      <c r="N391" s="243"/>
      <c r="O391" s="243"/>
      <c r="P391" s="243"/>
      <c r="Q391" s="243"/>
      <c r="R391" s="243"/>
      <c r="S391" s="243"/>
      <c r="T391" s="24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45" t="s">
        <v>169</v>
      </c>
      <c r="AU391" s="245" t="s">
        <v>80</v>
      </c>
      <c r="AV391" s="14" t="s">
        <v>80</v>
      </c>
      <c r="AW391" s="14" t="s">
        <v>171</v>
      </c>
      <c r="AX391" s="14" t="s">
        <v>70</v>
      </c>
      <c r="AY391" s="245" t="s">
        <v>158</v>
      </c>
    </row>
    <row r="392" s="14" customFormat="1">
      <c r="A392" s="14"/>
      <c r="B392" s="235"/>
      <c r="C392" s="236"/>
      <c r="D392" s="226" t="s">
        <v>169</v>
      </c>
      <c r="E392" s="237" t="s">
        <v>19</v>
      </c>
      <c r="F392" s="238" t="s">
        <v>2304</v>
      </c>
      <c r="G392" s="236"/>
      <c r="H392" s="239">
        <v>6.5780000000000012</v>
      </c>
      <c r="I392" s="240"/>
      <c r="J392" s="236"/>
      <c r="K392" s="236"/>
      <c r="L392" s="241"/>
      <c r="M392" s="242"/>
      <c r="N392" s="243"/>
      <c r="O392" s="243"/>
      <c r="P392" s="243"/>
      <c r="Q392" s="243"/>
      <c r="R392" s="243"/>
      <c r="S392" s="243"/>
      <c r="T392" s="24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45" t="s">
        <v>169</v>
      </c>
      <c r="AU392" s="245" t="s">
        <v>80</v>
      </c>
      <c r="AV392" s="14" t="s">
        <v>80</v>
      </c>
      <c r="AW392" s="14" t="s">
        <v>171</v>
      </c>
      <c r="AX392" s="14" t="s">
        <v>70</v>
      </c>
      <c r="AY392" s="245" t="s">
        <v>158</v>
      </c>
    </row>
    <row r="393" s="14" customFormat="1">
      <c r="A393" s="14"/>
      <c r="B393" s="235"/>
      <c r="C393" s="236"/>
      <c r="D393" s="226" t="s">
        <v>169</v>
      </c>
      <c r="E393" s="237" t="s">
        <v>19</v>
      </c>
      <c r="F393" s="238" t="s">
        <v>2305</v>
      </c>
      <c r="G393" s="236"/>
      <c r="H393" s="239">
        <v>11.075999999999999</v>
      </c>
      <c r="I393" s="240"/>
      <c r="J393" s="236"/>
      <c r="K393" s="236"/>
      <c r="L393" s="241"/>
      <c r="M393" s="242"/>
      <c r="N393" s="243"/>
      <c r="O393" s="243"/>
      <c r="P393" s="243"/>
      <c r="Q393" s="243"/>
      <c r="R393" s="243"/>
      <c r="S393" s="243"/>
      <c r="T393" s="24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45" t="s">
        <v>169</v>
      </c>
      <c r="AU393" s="245" t="s">
        <v>80</v>
      </c>
      <c r="AV393" s="14" t="s">
        <v>80</v>
      </c>
      <c r="AW393" s="14" t="s">
        <v>171</v>
      </c>
      <c r="AX393" s="14" t="s">
        <v>70</v>
      </c>
      <c r="AY393" s="245" t="s">
        <v>158</v>
      </c>
    </row>
    <row r="394" s="14" customFormat="1">
      <c r="A394" s="14"/>
      <c r="B394" s="235"/>
      <c r="C394" s="236"/>
      <c r="D394" s="226" t="s">
        <v>169</v>
      </c>
      <c r="E394" s="237" t="s">
        <v>19</v>
      </c>
      <c r="F394" s="238" t="s">
        <v>2306</v>
      </c>
      <c r="G394" s="236"/>
      <c r="H394" s="239">
        <v>27.347999999999995</v>
      </c>
      <c r="I394" s="240"/>
      <c r="J394" s="236"/>
      <c r="K394" s="236"/>
      <c r="L394" s="241"/>
      <c r="M394" s="242"/>
      <c r="N394" s="243"/>
      <c r="O394" s="243"/>
      <c r="P394" s="243"/>
      <c r="Q394" s="243"/>
      <c r="R394" s="243"/>
      <c r="S394" s="243"/>
      <c r="T394" s="24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45" t="s">
        <v>169</v>
      </c>
      <c r="AU394" s="245" t="s">
        <v>80</v>
      </c>
      <c r="AV394" s="14" t="s">
        <v>80</v>
      </c>
      <c r="AW394" s="14" t="s">
        <v>171</v>
      </c>
      <c r="AX394" s="14" t="s">
        <v>70</v>
      </c>
      <c r="AY394" s="245" t="s">
        <v>158</v>
      </c>
    </row>
    <row r="395" s="14" customFormat="1">
      <c r="A395" s="14"/>
      <c r="B395" s="235"/>
      <c r="C395" s="236"/>
      <c r="D395" s="226" t="s">
        <v>169</v>
      </c>
      <c r="E395" s="237" t="s">
        <v>19</v>
      </c>
      <c r="F395" s="238" t="s">
        <v>2307</v>
      </c>
      <c r="G395" s="236"/>
      <c r="H395" s="239">
        <v>47.040000000000006</v>
      </c>
      <c r="I395" s="240"/>
      <c r="J395" s="236"/>
      <c r="K395" s="236"/>
      <c r="L395" s="241"/>
      <c r="M395" s="242"/>
      <c r="N395" s="243"/>
      <c r="O395" s="243"/>
      <c r="P395" s="243"/>
      <c r="Q395" s="243"/>
      <c r="R395" s="243"/>
      <c r="S395" s="243"/>
      <c r="T395" s="24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45" t="s">
        <v>169</v>
      </c>
      <c r="AU395" s="245" t="s">
        <v>80</v>
      </c>
      <c r="AV395" s="14" t="s">
        <v>80</v>
      </c>
      <c r="AW395" s="14" t="s">
        <v>171</v>
      </c>
      <c r="AX395" s="14" t="s">
        <v>70</v>
      </c>
      <c r="AY395" s="245" t="s">
        <v>158</v>
      </c>
    </row>
    <row r="396" s="14" customFormat="1">
      <c r="A396" s="14"/>
      <c r="B396" s="235"/>
      <c r="C396" s="236"/>
      <c r="D396" s="226" t="s">
        <v>169</v>
      </c>
      <c r="E396" s="237" t="s">
        <v>19</v>
      </c>
      <c r="F396" s="238" t="s">
        <v>2308</v>
      </c>
      <c r="G396" s="236"/>
      <c r="H396" s="239">
        <v>11.351999999999999</v>
      </c>
      <c r="I396" s="240"/>
      <c r="J396" s="236"/>
      <c r="K396" s="236"/>
      <c r="L396" s="241"/>
      <c r="M396" s="242"/>
      <c r="N396" s="243"/>
      <c r="O396" s="243"/>
      <c r="P396" s="243"/>
      <c r="Q396" s="243"/>
      <c r="R396" s="243"/>
      <c r="S396" s="243"/>
      <c r="T396" s="24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45" t="s">
        <v>169</v>
      </c>
      <c r="AU396" s="245" t="s">
        <v>80</v>
      </c>
      <c r="AV396" s="14" t="s">
        <v>80</v>
      </c>
      <c r="AW396" s="14" t="s">
        <v>171</v>
      </c>
      <c r="AX396" s="14" t="s">
        <v>70</v>
      </c>
      <c r="AY396" s="245" t="s">
        <v>158</v>
      </c>
    </row>
    <row r="397" s="14" customFormat="1">
      <c r="A397" s="14"/>
      <c r="B397" s="235"/>
      <c r="C397" s="236"/>
      <c r="D397" s="226" t="s">
        <v>169</v>
      </c>
      <c r="E397" s="237" t="s">
        <v>19</v>
      </c>
      <c r="F397" s="238" t="s">
        <v>2309</v>
      </c>
      <c r="G397" s="236"/>
      <c r="H397" s="239">
        <v>3.7199999999999998</v>
      </c>
      <c r="I397" s="240"/>
      <c r="J397" s="236"/>
      <c r="K397" s="236"/>
      <c r="L397" s="241"/>
      <c r="M397" s="242"/>
      <c r="N397" s="243"/>
      <c r="O397" s="243"/>
      <c r="P397" s="243"/>
      <c r="Q397" s="243"/>
      <c r="R397" s="243"/>
      <c r="S397" s="243"/>
      <c r="T397" s="24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45" t="s">
        <v>169</v>
      </c>
      <c r="AU397" s="245" t="s">
        <v>80</v>
      </c>
      <c r="AV397" s="14" t="s">
        <v>80</v>
      </c>
      <c r="AW397" s="14" t="s">
        <v>171</v>
      </c>
      <c r="AX397" s="14" t="s">
        <v>70</v>
      </c>
      <c r="AY397" s="245" t="s">
        <v>158</v>
      </c>
    </row>
    <row r="398" s="2" customFormat="1" ht="22.2" customHeight="1">
      <c r="A398" s="40"/>
      <c r="B398" s="41"/>
      <c r="C398" s="206" t="s">
        <v>244</v>
      </c>
      <c r="D398" s="206" t="s">
        <v>160</v>
      </c>
      <c r="E398" s="207" t="s">
        <v>286</v>
      </c>
      <c r="F398" s="208" t="s">
        <v>287</v>
      </c>
      <c r="G398" s="209" t="s">
        <v>223</v>
      </c>
      <c r="H398" s="210">
        <v>723.47000000000003</v>
      </c>
      <c r="I398" s="211"/>
      <c r="J398" s="212">
        <f>ROUND(I398*H398,2)</f>
        <v>0</v>
      </c>
      <c r="K398" s="208" t="s">
        <v>164</v>
      </c>
      <c r="L398" s="46"/>
      <c r="M398" s="213" t="s">
        <v>19</v>
      </c>
      <c r="N398" s="214" t="s">
        <v>41</v>
      </c>
      <c r="O398" s="86"/>
      <c r="P398" s="215">
        <f>O398*H398</f>
        <v>0</v>
      </c>
      <c r="Q398" s="215">
        <v>0</v>
      </c>
      <c r="R398" s="215">
        <f>Q398*H398</f>
        <v>0</v>
      </c>
      <c r="S398" s="215">
        <v>0</v>
      </c>
      <c r="T398" s="216">
        <f>S398*H398</f>
        <v>0</v>
      </c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R398" s="217" t="s">
        <v>165</v>
      </c>
      <c r="AT398" s="217" t="s">
        <v>160</v>
      </c>
      <c r="AU398" s="217" t="s">
        <v>80</v>
      </c>
      <c r="AY398" s="19" t="s">
        <v>158</v>
      </c>
      <c r="BE398" s="218">
        <f>IF(N398="základní",J398,0)</f>
        <v>0</v>
      </c>
      <c r="BF398" s="218">
        <f>IF(N398="snížená",J398,0)</f>
        <v>0</v>
      </c>
      <c r="BG398" s="218">
        <f>IF(N398="zákl. přenesená",J398,0)</f>
        <v>0</v>
      </c>
      <c r="BH398" s="218">
        <f>IF(N398="sníž. přenesená",J398,0)</f>
        <v>0</v>
      </c>
      <c r="BI398" s="218">
        <f>IF(N398="nulová",J398,0)</f>
        <v>0</v>
      </c>
      <c r="BJ398" s="19" t="s">
        <v>78</v>
      </c>
      <c r="BK398" s="218">
        <f>ROUND(I398*H398,2)</f>
        <v>0</v>
      </c>
      <c r="BL398" s="19" t="s">
        <v>165</v>
      </c>
      <c r="BM398" s="217" t="s">
        <v>2310</v>
      </c>
    </row>
    <row r="399" s="2" customFormat="1">
      <c r="A399" s="40"/>
      <c r="B399" s="41"/>
      <c r="C399" s="42"/>
      <c r="D399" s="219" t="s">
        <v>167</v>
      </c>
      <c r="E399" s="42"/>
      <c r="F399" s="220" t="s">
        <v>289</v>
      </c>
      <c r="G399" s="42"/>
      <c r="H399" s="42"/>
      <c r="I399" s="221"/>
      <c r="J399" s="42"/>
      <c r="K399" s="42"/>
      <c r="L399" s="46"/>
      <c r="M399" s="222"/>
      <c r="N399" s="223"/>
      <c r="O399" s="86"/>
      <c r="P399" s="86"/>
      <c r="Q399" s="86"/>
      <c r="R399" s="86"/>
      <c r="S399" s="86"/>
      <c r="T399" s="87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T399" s="19" t="s">
        <v>167</v>
      </c>
      <c r="AU399" s="19" t="s">
        <v>80</v>
      </c>
    </row>
    <row r="400" s="2" customFormat="1" ht="30" customHeight="1">
      <c r="A400" s="40"/>
      <c r="B400" s="41"/>
      <c r="C400" s="206" t="s">
        <v>8</v>
      </c>
      <c r="D400" s="206" t="s">
        <v>160</v>
      </c>
      <c r="E400" s="207" t="s">
        <v>316</v>
      </c>
      <c r="F400" s="208" t="s">
        <v>317</v>
      </c>
      <c r="G400" s="209" t="s">
        <v>234</v>
      </c>
      <c r="H400" s="210">
        <v>188.77099999999999</v>
      </c>
      <c r="I400" s="211"/>
      <c r="J400" s="212">
        <f>ROUND(I400*H400,2)</f>
        <v>0</v>
      </c>
      <c r="K400" s="208" t="s">
        <v>164</v>
      </c>
      <c r="L400" s="46"/>
      <c r="M400" s="213" t="s">
        <v>19</v>
      </c>
      <c r="N400" s="214" t="s">
        <v>41</v>
      </c>
      <c r="O400" s="86"/>
      <c r="P400" s="215">
        <f>O400*H400</f>
        <v>0</v>
      </c>
      <c r="Q400" s="215">
        <v>0</v>
      </c>
      <c r="R400" s="215">
        <f>Q400*H400</f>
        <v>0</v>
      </c>
      <c r="S400" s="215">
        <v>0</v>
      </c>
      <c r="T400" s="216">
        <f>S400*H400</f>
        <v>0</v>
      </c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R400" s="217" t="s">
        <v>165</v>
      </c>
      <c r="AT400" s="217" t="s">
        <v>160</v>
      </c>
      <c r="AU400" s="217" t="s">
        <v>80</v>
      </c>
      <c r="AY400" s="19" t="s">
        <v>158</v>
      </c>
      <c r="BE400" s="218">
        <f>IF(N400="základní",J400,0)</f>
        <v>0</v>
      </c>
      <c r="BF400" s="218">
        <f>IF(N400="snížená",J400,0)</f>
        <v>0</v>
      </c>
      <c r="BG400" s="218">
        <f>IF(N400="zákl. přenesená",J400,0)</f>
        <v>0</v>
      </c>
      <c r="BH400" s="218">
        <f>IF(N400="sníž. přenesená",J400,0)</f>
        <v>0</v>
      </c>
      <c r="BI400" s="218">
        <f>IF(N400="nulová",J400,0)</f>
        <v>0</v>
      </c>
      <c r="BJ400" s="19" t="s">
        <v>78</v>
      </c>
      <c r="BK400" s="218">
        <f>ROUND(I400*H400,2)</f>
        <v>0</v>
      </c>
      <c r="BL400" s="19" t="s">
        <v>165</v>
      </c>
      <c r="BM400" s="217" t="s">
        <v>2311</v>
      </c>
    </row>
    <row r="401" s="2" customFormat="1">
      <c r="A401" s="40"/>
      <c r="B401" s="41"/>
      <c r="C401" s="42"/>
      <c r="D401" s="219" t="s">
        <v>167</v>
      </c>
      <c r="E401" s="42"/>
      <c r="F401" s="220" t="s">
        <v>319</v>
      </c>
      <c r="G401" s="42"/>
      <c r="H401" s="42"/>
      <c r="I401" s="221"/>
      <c r="J401" s="42"/>
      <c r="K401" s="42"/>
      <c r="L401" s="46"/>
      <c r="M401" s="222"/>
      <c r="N401" s="223"/>
      <c r="O401" s="86"/>
      <c r="P401" s="86"/>
      <c r="Q401" s="86"/>
      <c r="R401" s="86"/>
      <c r="S401" s="86"/>
      <c r="T401" s="87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T401" s="19" t="s">
        <v>167</v>
      </c>
      <c r="AU401" s="19" t="s">
        <v>80</v>
      </c>
    </row>
    <row r="402" s="13" customFormat="1">
      <c r="A402" s="13"/>
      <c r="B402" s="224"/>
      <c r="C402" s="225"/>
      <c r="D402" s="226" t="s">
        <v>169</v>
      </c>
      <c r="E402" s="227" t="s">
        <v>19</v>
      </c>
      <c r="F402" s="228" t="s">
        <v>320</v>
      </c>
      <c r="G402" s="225"/>
      <c r="H402" s="227" t="s">
        <v>19</v>
      </c>
      <c r="I402" s="229"/>
      <c r="J402" s="225"/>
      <c r="K402" s="225"/>
      <c r="L402" s="230"/>
      <c r="M402" s="231"/>
      <c r="N402" s="232"/>
      <c r="O402" s="232"/>
      <c r="P402" s="232"/>
      <c r="Q402" s="232"/>
      <c r="R402" s="232"/>
      <c r="S402" s="232"/>
      <c r="T402" s="23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34" t="s">
        <v>169</v>
      </c>
      <c r="AU402" s="234" t="s">
        <v>80</v>
      </c>
      <c r="AV402" s="13" t="s">
        <v>78</v>
      </c>
      <c r="AW402" s="13" t="s">
        <v>171</v>
      </c>
      <c r="AX402" s="13" t="s">
        <v>70</v>
      </c>
      <c r="AY402" s="234" t="s">
        <v>158</v>
      </c>
    </row>
    <row r="403" s="14" customFormat="1">
      <c r="A403" s="14"/>
      <c r="B403" s="235"/>
      <c r="C403" s="236"/>
      <c r="D403" s="226" t="s">
        <v>169</v>
      </c>
      <c r="E403" s="237" t="s">
        <v>19</v>
      </c>
      <c r="F403" s="238" t="s">
        <v>2209</v>
      </c>
      <c r="G403" s="236"/>
      <c r="H403" s="239">
        <v>13.588800000000001</v>
      </c>
      <c r="I403" s="240"/>
      <c r="J403" s="236"/>
      <c r="K403" s="236"/>
      <c r="L403" s="241"/>
      <c r="M403" s="242"/>
      <c r="N403" s="243"/>
      <c r="O403" s="243"/>
      <c r="P403" s="243"/>
      <c r="Q403" s="243"/>
      <c r="R403" s="243"/>
      <c r="S403" s="243"/>
      <c r="T403" s="24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45" t="s">
        <v>169</v>
      </c>
      <c r="AU403" s="245" t="s">
        <v>80</v>
      </c>
      <c r="AV403" s="14" t="s">
        <v>80</v>
      </c>
      <c r="AW403" s="14" t="s">
        <v>171</v>
      </c>
      <c r="AX403" s="14" t="s">
        <v>70</v>
      </c>
      <c r="AY403" s="245" t="s">
        <v>158</v>
      </c>
    </row>
    <row r="404" s="14" customFormat="1">
      <c r="A404" s="14"/>
      <c r="B404" s="235"/>
      <c r="C404" s="236"/>
      <c r="D404" s="226" t="s">
        <v>169</v>
      </c>
      <c r="E404" s="237" t="s">
        <v>19</v>
      </c>
      <c r="F404" s="238" t="s">
        <v>2210</v>
      </c>
      <c r="G404" s="236"/>
      <c r="H404" s="239">
        <v>6.6975999999999996</v>
      </c>
      <c r="I404" s="240"/>
      <c r="J404" s="236"/>
      <c r="K404" s="236"/>
      <c r="L404" s="241"/>
      <c r="M404" s="242"/>
      <c r="N404" s="243"/>
      <c r="O404" s="243"/>
      <c r="P404" s="243"/>
      <c r="Q404" s="243"/>
      <c r="R404" s="243"/>
      <c r="S404" s="243"/>
      <c r="T404" s="24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45" t="s">
        <v>169</v>
      </c>
      <c r="AU404" s="245" t="s">
        <v>80</v>
      </c>
      <c r="AV404" s="14" t="s">
        <v>80</v>
      </c>
      <c r="AW404" s="14" t="s">
        <v>171</v>
      </c>
      <c r="AX404" s="14" t="s">
        <v>70</v>
      </c>
      <c r="AY404" s="245" t="s">
        <v>158</v>
      </c>
    </row>
    <row r="405" s="14" customFormat="1">
      <c r="A405" s="14"/>
      <c r="B405" s="235"/>
      <c r="C405" s="236"/>
      <c r="D405" s="226" t="s">
        <v>169</v>
      </c>
      <c r="E405" s="237" t="s">
        <v>19</v>
      </c>
      <c r="F405" s="238" t="s">
        <v>2211</v>
      </c>
      <c r="G405" s="236"/>
      <c r="H405" s="239">
        <v>8.5175999999999998</v>
      </c>
      <c r="I405" s="240"/>
      <c r="J405" s="236"/>
      <c r="K405" s="236"/>
      <c r="L405" s="241"/>
      <c r="M405" s="242"/>
      <c r="N405" s="243"/>
      <c r="O405" s="243"/>
      <c r="P405" s="243"/>
      <c r="Q405" s="243"/>
      <c r="R405" s="243"/>
      <c r="S405" s="243"/>
      <c r="T405" s="24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45" t="s">
        <v>169</v>
      </c>
      <c r="AU405" s="245" t="s">
        <v>80</v>
      </c>
      <c r="AV405" s="14" t="s">
        <v>80</v>
      </c>
      <c r="AW405" s="14" t="s">
        <v>171</v>
      </c>
      <c r="AX405" s="14" t="s">
        <v>70</v>
      </c>
      <c r="AY405" s="245" t="s">
        <v>158</v>
      </c>
    </row>
    <row r="406" s="14" customFormat="1">
      <c r="A406" s="14"/>
      <c r="B406" s="235"/>
      <c r="C406" s="236"/>
      <c r="D406" s="226" t="s">
        <v>169</v>
      </c>
      <c r="E406" s="237" t="s">
        <v>19</v>
      </c>
      <c r="F406" s="238" t="s">
        <v>2212</v>
      </c>
      <c r="G406" s="236"/>
      <c r="H406" s="239">
        <v>6.7628000000000004</v>
      </c>
      <c r="I406" s="240"/>
      <c r="J406" s="236"/>
      <c r="K406" s="236"/>
      <c r="L406" s="241"/>
      <c r="M406" s="242"/>
      <c r="N406" s="243"/>
      <c r="O406" s="243"/>
      <c r="P406" s="243"/>
      <c r="Q406" s="243"/>
      <c r="R406" s="243"/>
      <c r="S406" s="243"/>
      <c r="T406" s="24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45" t="s">
        <v>169</v>
      </c>
      <c r="AU406" s="245" t="s">
        <v>80</v>
      </c>
      <c r="AV406" s="14" t="s">
        <v>80</v>
      </c>
      <c r="AW406" s="14" t="s">
        <v>171</v>
      </c>
      <c r="AX406" s="14" t="s">
        <v>70</v>
      </c>
      <c r="AY406" s="245" t="s">
        <v>158</v>
      </c>
    </row>
    <row r="407" s="14" customFormat="1">
      <c r="A407" s="14"/>
      <c r="B407" s="235"/>
      <c r="C407" s="236"/>
      <c r="D407" s="226" t="s">
        <v>169</v>
      </c>
      <c r="E407" s="237" t="s">
        <v>19</v>
      </c>
      <c r="F407" s="238" t="s">
        <v>2213</v>
      </c>
      <c r="G407" s="236"/>
      <c r="H407" s="239">
        <v>9.2448000000000015</v>
      </c>
      <c r="I407" s="240"/>
      <c r="J407" s="236"/>
      <c r="K407" s="236"/>
      <c r="L407" s="241"/>
      <c r="M407" s="242"/>
      <c r="N407" s="243"/>
      <c r="O407" s="243"/>
      <c r="P407" s="243"/>
      <c r="Q407" s="243"/>
      <c r="R407" s="243"/>
      <c r="S407" s="243"/>
      <c r="T407" s="24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45" t="s">
        <v>169</v>
      </c>
      <c r="AU407" s="245" t="s">
        <v>80</v>
      </c>
      <c r="AV407" s="14" t="s">
        <v>80</v>
      </c>
      <c r="AW407" s="14" t="s">
        <v>171</v>
      </c>
      <c r="AX407" s="14" t="s">
        <v>70</v>
      </c>
      <c r="AY407" s="245" t="s">
        <v>158</v>
      </c>
    </row>
    <row r="408" s="14" customFormat="1">
      <c r="A408" s="14"/>
      <c r="B408" s="235"/>
      <c r="C408" s="236"/>
      <c r="D408" s="226" t="s">
        <v>169</v>
      </c>
      <c r="E408" s="237" t="s">
        <v>19</v>
      </c>
      <c r="F408" s="238" t="s">
        <v>2214</v>
      </c>
      <c r="G408" s="236"/>
      <c r="H408" s="239">
        <v>1.6319999999999999</v>
      </c>
      <c r="I408" s="240"/>
      <c r="J408" s="236"/>
      <c r="K408" s="236"/>
      <c r="L408" s="241"/>
      <c r="M408" s="242"/>
      <c r="N408" s="243"/>
      <c r="O408" s="243"/>
      <c r="P408" s="243"/>
      <c r="Q408" s="243"/>
      <c r="R408" s="243"/>
      <c r="S408" s="243"/>
      <c r="T408" s="24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45" t="s">
        <v>169</v>
      </c>
      <c r="AU408" s="245" t="s">
        <v>80</v>
      </c>
      <c r="AV408" s="14" t="s">
        <v>80</v>
      </c>
      <c r="AW408" s="14" t="s">
        <v>171</v>
      </c>
      <c r="AX408" s="14" t="s">
        <v>70</v>
      </c>
      <c r="AY408" s="245" t="s">
        <v>158</v>
      </c>
    </row>
    <row r="409" s="14" customFormat="1">
      <c r="A409" s="14"/>
      <c r="B409" s="235"/>
      <c r="C409" s="236"/>
      <c r="D409" s="226" t="s">
        <v>169</v>
      </c>
      <c r="E409" s="237" t="s">
        <v>19</v>
      </c>
      <c r="F409" s="238" t="s">
        <v>2215</v>
      </c>
      <c r="G409" s="236"/>
      <c r="H409" s="239">
        <v>5.5263999999999998</v>
      </c>
      <c r="I409" s="240"/>
      <c r="J409" s="236"/>
      <c r="K409" s="236"/>
      <c r="L409" s="241"/>
      <c r="M409" s="242"/>
      <c r="N409" s="243"/>
      <c r="O409" s="243"/>
      <c r="P409" s="243"/>
      <c r="Q409" s="243"/>
      <c r="R409" s="243"/>
      <c r="S409" s="243"/>
      <c r="T409" s="24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45" t="s">
        <v>169</v>
      </c>
      <c r="AU409" s="245" t="s">
        <v>80</v>
      </c>
      <c r="AV409" s="14" t="s">
        <v>80</v>
      </c>
      <c r="AW409" s="14" t="s">
        <v>171</v>
      </c>
      <c r="AX409" s="14" t="s">
        <v>70</v>
      </c>
      <c r="AY409" s="245" t="s">
        <v>158</v>
      </c>
    </row>
    <row r="410" s="14" customFormat="1">
      <c r="A410" s="14"/>
      <c r="B410" s="235"/>
      <c r="C410" s="236"/>
      <c r="D410" s="226" t="s">
        <v>169</v>
      </c>
      <c r="E410" s="237" t="s">
        <v>19</v>
      </c>
      <c r="F410" s="238" t="s">
        <v>2216</v>
      </c>
      <c r="G410" s="236"/>
      <c r="H410" s="239">
        <v>11.1356</v>
      </c>
      <c r="I410" s="240"/>
      <c r="J410" s="236"/>
      <c r="K410" s="236"/>
      <c r="L410" s="241"/>
      <c r="M410" s="242"/>
      <c r="N410" s="243"/>
      <c r="O410" s="243"/>
      <c r="P410" s="243"/>
      <c r="Q410" s="243"/>
      <c r="R410" s="243"/>
      <c r="S410" s="243"/>
      <c r="T410" s="24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45" t="s">
        <v>169</v>
      </c>
      <c r="AU410" s="245" t="s">
        <v>80</v>
      </c>
      <c r="AV410" s="14" t="s">
        <v>80</v>
      </c>
      <c r="AW410" s="14" t="s">
        <v>171</v>
      </c>
      <c r="AX410" s="14" t="s">
        <v>70</v>
      </c>
      <c r="AY410" s="245" t="s">
        <v>158</v>
      </c>
    </row>
    <row r="411" s="14" customFormat="1">
      <c r="A411" s="14"/>
      <c r="B411" s="235"/>
      <c r="C411" s="236"/>
      <c r="D411" s="226" t="s">
        <v>169</v>
      </c>
      <c r="E411" s="237" t="s">
        <v>19</v>
      </c>
      <c r="F411" s="238" t="s">
        <v>2217</v>
      </c>
      <c r="G411" s="236"/>
      <c r="H411" s="239">
        <v>3.7295999999999996</v>
      </c>
      <c r="I411" s="240"/>
      <c r="J411" s="236"/>
      <c r="K411" s="236"/>
      <c r="L411" s="241"/>
      <c r="M411" s="242"/>
      <c r="N411" s="243"/>
      <c r="O411" s="243"/>
      <c r="P411" s="243"/>
      <c r="Q411" s="243"/>
      <c r="R411" s="243"/>
      <c r="S411" s="243"/>
      <c r="T411" s="24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45" t="s">
        <v>169</v>
      </c>
      <c r="AU411" s="245" t="s">
        <v>80</v>
      </c>
      <c r="AV411" s="14" t="s">
        <v>80</v>
      </c>
      <c r="AW411" s="14" t="s">
        <v>171</v>
      </c>
      <c r="AX411" s="14" t="s">
        <v>70</v>
      </c>
      <c r="AY411" s="245" t="s">
        <v>158</v>
      </c>
    </row>
    <row r="412" s="14" customFormat="1">
      <c r="A412" s="14"/>
      <c r="B412" s="235"/>
      <c r="C412" s="236"/>
      <c r="D412" s="226" t="s">
        <v>169</v>
      </c>
      <c r="E412" s="237" t="s">
        <v>19</v>
      </c>
      <c r="F412" s="238" t="s">
        <v>2218</v>
      </c>
      <c r="G412" s="236"/>
      <c r="H412" s="239">
        <v>5.2799999999999994</v>
      </c>
      <c r="I412" s="240"/>
      <c r="J412" s="236"/>
      <c r="K412" s="236"/>
      <c r="L412" s="241"/>
      <c r="M412" s="242"/>
      <c r="N412" s="243"/>
      <c r="O412" s="243"/>
      <c r="P412" s="243"/>
      <c r="Q412" s="243"/>
      <c r="R412" s="243"/>
      <c r="S412" s="243"/>
      <c r="T412" s="24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45" t="s">
        <v>169</v>
      </c>
      <c r="AU412" s="245" t="s">
        <v>80</v>
      </c>
      <c r="AV412" s="14" t="s">
        <v>80</v>
      </c>
      <c r="AW412" s="14" t="s">
        <v>171</v>
      </c>
      <c r="AX412" s="14" t="s">
        <v>70</v>
      </c>
      <c r="AY412" s="245" t="s">
        <v>158</v>
      </c>
    </row>
    <row r="413" s="14" customFormat="1">
      <c r="A413" s="14"/>
      <c r="B413" s="235"/>
      <c r="C413" s="236"/>
      <c r="D413" s="226" t="s">
        <v>169</v>
      </c>
      <c r="E413" s="237" t="s">
        <v>19</v>
      </c>
      <c r="F413" s="238" t="s">
        <v>2219</v>
      </c>
      <c r="G413" s="236"/>
      <c r="H413" s="239">
        <v>6.2640000000000002</v>
      </c>
      <c r="I413" s="240"/>
      <c r="J413" s="236"/>
      <c r="K413" s="236"/>
      <c r="L413" s="241"/>
      <c r="M413" s="242"/>
      <c r="N413" s="243"/>
      <c r="O413" s="243"/>
      <c r="P413" s="243"/>
      <c r="Q413" s="243"/>
      <c r="R413" s="243"/>
      <c r="S413" s="243"/>
      <c r="T413" s="24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45" t="s">
        <v>169</v>
      </c>
      <c r="AU413" s="245" t="s">
        <v>80</v>
      </c>
      <c r="AV413" s="14" t="s">
        <v>80</v>
      </c>
      <c r="AW413" s="14" t="s">
        <v>171</v>
      </c>
      <c r="AX413" s="14" t="s">
        <v>70</v>
      </c>
      <c r="AY413" s="245" t="s">
        <v>158</v>
      </c>
    </row>
    <row r="414" s="14" customFormat="1">
      <c r="A414" s="14"/>
      <c r="B414" s="235"/>
      <c r="C414" s="236"/>
      <c r="D414" s="226" t="s">
        <v>169</v>
      </c>
      <c r="E414" s="237" t="s">
        <v>19</v>
      </c>
      <c r="F414" s="238" t="s">
        <v>2220</v>
      </c>
      <c r="G414" s="236"/>
      <c r="H414" s="239">
        <v>2.2144000000000004</v>
      </c>
      <c r="I414" s="240"/>
      <c r="J414" s="236"/>
      <c r="K414" s="236"/>
      <c r="L414" s="241"/>
      <c r="M414" s="242"/>
      <c r="N414" s="243"/>
      <c r="O414" s="243"/>
      <c r="P414" s="243"/>
      <c r="Q414" s="243"/>
      <c r="R414" s="243"/>
      <c r="S414" s="243"/>
      <c r="T414" s="24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45" t="s">
        <v>169</v>
      </c>
      <c r="AU414" s="245" t="s">
        <v>80</v>
      </c>
      <c r="AV414" s="14" t="s">
        <v>80</v>
      </c>
      <c r="AW414" s="14" t="s">
        <v>171</v>
      </c>
      <c r="AX414" s="14" t="s">
        <v>70</v>
      </c>
      <c r="AY414" s="245" t="s">
        <v>158</v>
      </c>
    </row>
    <row r="415" s="14" customFormat="1">
      <c r="A415" s="14"/>
      <c r="B415" s="235"/>
      <c r="C415" s="236"/>
      <c r="D415" s="226" t="s">
        <v>169</v>
      </c>
      <c r="E415" s="237" t="s">
        <v>19</v>
      </c>
      <c r="F415" s="238" t="s">
        <v>2221</v>
      </c>
      <c r="G415" s="236"/>
      <c r="H415" s="239">
        <v>8.0350000000000001</v>
      </c>
      <c r="I415" s="240"/>
      <c r="J415" s="236"/>
      <c r="K415" s="236"/>
      <c r="L415" s="241"/>
      <c r="M415" s="242"/>
      <c r="N415" s="243"/>
      <c r="O415" s="243"/>
      <c r="P415" s="243"/>
      <c r="Q415" s="243"/>
      <c r="R415" s="243"/>
      <c r="S415" s="243"/>
      <c r="T415" s="24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45" t="s">
        <v>169</v>
      </c>
      <c r="AU415" s="245" t="s">
        <v>80</v>
      </c>
      <c r="AV415" s="14" t="s">
        <v>80</v>
      </c>
      <c r="AW415" s="14" t="s">
        <v>171</v>
      </c>
      <c r="AX415" s="14" t="s">
        <v>70</v>
      </c>
      <c r="AY415" s="245" t="s">
        <v>158</v>
      </c>
    </row>
    <row r="416" s="14" customFormat="1">
      <c r="A416" s="14"/>
      <c r="B416" s="235"/>
      <c r="C416" s="236"/>
      <c r="D416" s="226" t="s">
        <v>169</v>
      </c>
      <c r="E416" s="237" t="s">
        <v>19</v>
      </c>
      <c r="F416" s="238" t="s">
        <v>2222</v>
      </c>
      <c r="G416" s="236"/>
      <c r="H416" s="239">
        <v>3.5904000000000003</v>
      </c>
      <c r="I416" s="240"/>
      <c r="J416" s="236"/>
      <c r="K416" s="236"/>
      <c r="L416" s="241"/>
      <c r="M416" s="242"/>
      <c r="N416" s="243"/>
      <c r="O416" s="243"/>
      <c r="P416" s="243"/>
      <c r="Q416" s="243"/>
      <c r="R416" s="243"/>
      <c r="S416" s="243"/>
      <c r="T416" s="24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45" t="s">
        <v>169</v>
      </c>
      <c r="AU416" s="245" t="s">
        <v>80</v>
      </c>
      <c r="AV416" s="14" t="s">
        <v>80</v>
      </c>
      <c r="AW416" s="14" t="s">
        <v>171</v>
      </c>
      <c r="AX416" s="14" t="s">
        <v>70</v>
      </c>
      <c r="AY416" s="245" t="s">
        <v>158</v>
      </c>
    </row>
    <row r="417" s="14" customFormat="1">
      <c r="A417" s="14"/>
      <c r="B417" s="235"/>
      <c r="C417" s="236"/>
      <c r="D417" s="226" t="s">
        <v>169</v>
      </c>
      <c r="E417" s="237" t="s">
        <v>19</v>
      </c>
      <c r="F417" s="238" t="s">
        <v>2223</v>
      </c>
      <c r="G417" s="236"/>
      <c r="H417" s="239">
        <v>14.584800000000001</v>
      </c>
      <c r="I417" s="240"/>
      <c r="J417" s="236"/>
      <c r="K417" s="236"/>
      <c r="L417" s="241"/>
      <c r="M417" s="242"/>
      <c r="N417" s="243"/>
      <c r="O417" s="243"/>
      <c r="P417" s="243"/>
      <c r="Q417" s="243"/>
      <c r="R417" s="243"/>
      <c r="S417" s="243"/>
      <c r="T417" s="24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45" t="s">
        <v>169</v>
      </c>
      <c r="AU417" s="245" t="s">
        <v>80</v>
      </c>
      <c r="AV417" s="14" t="s">
        <v>80</v>
      </c>
      <c r="AW417" s="14" t="s">
        <v>171</v>
      </c>
      <c r="AX417" s="14" t="s">
        <v>70</v>
      </c>
      <c r="AY417" s="245" t="s">
        <v>158</v>
      </c>
    </row>
    <row r="418" s="14" customFormat="1">
      <c r="A418" s="14"/>
      <c r="B418" s="235"/>
      <c r="C418" s="236"/>
      <c r="D418" s="226" t="s">
        <v>169</v>
      </c>
      <c r="E418" s="237" t="s">
        <v>19</v>
      </c>
      <c r="F418" s="238" t="s">
        <v>2224</v>
      </c>
      <c r="G418" s="236"/>
      <c r="H418" s="239">
        <v>12.701200000000002</v>
      </c>
      <c r="I418" s="240"/>
      <c r="J418" s="236"/>
      <c r="K418" s="236"/>
      <c r="L418" s="241"/>
      <c r="M418" s="242"/>
      <c r="N418" s="243"/>
      <c r="O418" s="243"/>
      <c r="P418" s="243"/>
      <c r="Q418" s="243"/>
      <c r="R418" s="243"/>
      <c r="S418" s="243"/>
      <c r="T418" s="24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45" t="s">
        <v>169</v>
      </c>
      <c r="AU418" s="245" t="s">
        <v>80</v>
      </c>
      <c r="AV418" s="14" t="s">
        <v>80</v>
      </c>
      <c r="AW418" s="14" t="s">
        <v>171</v>
      </c>
      <c r="AX418" s="14" t="s">
        <v>70</v>
      </c>
      <c r="AY418" s="245" t="s">
        <v>158</v>
      </c>
    </row>
    <row r="419" s="14" customFormat="1">
      <c r="A419" s="14"/>
      <c r="B419" s="235"/>
      <c r="C419" s="236"/>
      <c r="D419" s="226" t="s">
        <v>169</v>
      </c>
      <c r="E419" s="237" t="s">
        <v>19</v>
      </c>
      <c r="F419" s="238" t="s">
        <v>2225</v>
      </c>
      <c r="G419" s="236"/>
      <c r="H419" s="239">
        <v>3.2800000000000002</v>
      </c>
      <c r="I419" s="240"/>
      <c r="J419" s="236"/>
      <c r="K419" s="236"/>
      <c r="L419" s="241"/>
      <c r="M419" s="242"/>
      <c r="N419" s="243"/>
      <c r="O419" s="243"/>
      <c r="P419" s="243"/>
      <c r="Q419" s="243"/>
      <c r="R419" s="243"/>
      <c r="S419" s="243"/>
      <c r="T419" s="24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45" t="s">
        <v>169</v>
      </c>
      <c r="AU419" s="245" t="s">
        <v>80</v>
      </c>
      <c r="AV419" s="14" t="s">
        <v>80</v>
      </c>
      <c r="AW419" s="14" t="s">
        <v>171</v>
      </c>
      <c r="AX419" s="14" t="s">
        <v>70</v>
      </c>
      <c r="AY419" s="245" t="s">
        <v>158</v>
      </c>
    </row>
    <row r="420" s="14" customFormat="1">
      <c r="A420" s="14"/>
      <c r="B420" s="235"/>
      <c r="C420" s="236"/>
      <c r="D420" s="226" t="s">
        <v>169</v>
      </c>
      <c r="E420" s="237" t="s">
        <v>19</v>
      </c>
      <c r="F420" s="238" t="s">
        <v>2226</v>
      </c>
      <c r="G420" s="236"/>
      <c r="H420" s="239">
        <v>9.8040000000000003</v>
      </c>
      <c r="I420" s="240"/>
      <c r="J420" s="236"/>
      <c r="K420" s="236"/>
      <c r="L420" s="241"/>
      <c r="M420" s="242"/>
      <c r="N420" s="243"/>
      <c r="O420" s="243"/>
      <c r="P420" s="243"/>
      <c r="Q420" s="243"/>
      <c r="R420" s="243"/>
      <c r="S420" s="243"/>
      <c r="T420" s="24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45" t="s">
        <v>169</v>
      </c>
      <c r="AU420" s="245" t="s">
        <v>80</v>
      </c>
      <c r="AV420" s="14" t="s">
        <v>80</v>
      </c>
      <c r="AW420" s="14" t="s">
        <v>171</v>
      </c>
      <c r="AX420" s="14" t="s">
        <v>70</v>
      </c>
      <c r="AY420" s="245" t="s">
        <v>158</v>
      </c>
    </row>
    <row r="421" s="14" customFormat="1">
      <c r="A421" s="14"/>
      <c r="B421" s="235"/>
      <c r="C421" s="236"/>
      <c r="D421" s="226" t="s">
        <v>169</v>
      </c>
      <c r="E421" s="237" t="s">
        <v>19</v>
      </c>
      <c r="F421" s="238" t="s">
        <v>2227</v>
      </c>
      <c r="G421" s="236"/>
      <c r="H421" s="239">
        <v>4.1479999999999997</v>
      </c>
      <c r="I421" s="240"/>
      <c r="J421" s="236"/>
      <c r="K421" s="236"/>
      <c r="L421" s="241"/>
      <c r="M421" s="242"/>
      <c r="N421" s="243"/>
      <c r="O421" s="243"/>
      <c r="P421" s="243"/>
      <c r="Q421" s="243"/>
      <c r="R421" s="243"/>
      <c r="S421" s="243"/>
      <c r="T421" s="24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45" t="s">
        <v>169</v>
      </c>
      <c r="AU421" s="245" t="s">
        <v>80</v>
      </c>
      <c r="AV421" s="14" t="s">
        <v>80</v>
      </c>
      <c r="AW421" s="14" t="s">
        <v>171</v>
      </c>
      <c r="AX421" s="14" t="s">
        <v>70</v>
      </c>
      <c r="AY421" s="245" t="s">
        <v>158</v>
      </c>
    </row>
    <row r="422" s="14" customFormat="1">
      <c r="A422" s="14"/>
      <c r="B422" s="235"/>
      <c r="C422" s="236"/>
      <c r="D422" s="226" t="s">
        <v>169</v>
      </c>
      <c r="E422" s="237" t="s">
        <v>19</v>
      </c>
      <c r="F422" s="238" t="s">
        <v>2228</v>
      </c>
      <c r="G422" s="236"/>
      <c r="H422" s="239">
        <v>1.9532000000000003</v>
      </c>
      <c r="I422" s="240"/>
      <c r="J422" s="236"/>
      <c r="K422" s="236"/>
      <c r="L422" s="241"/>
      <c r="M422" s="242"/>
      <c r="N422" s="243"/>
      <c r="O422" s="243"/>
      <c r="P422" s="243"/>
      <c r="Q422" s="243"/>
      <c r="R422" s="243"/>
      <c r="S422" s="243"/>
      <c r="T422" s="24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45" t="s">
        <v>169</v>
      </c>
      <c r="AU422" s="245" t="s">
        <v>80</v>
      </c>
      <c r="AV422" s="14" t="s">
        <v>80</v>
      </c>
      <c r="AW422" s="14" t="s">
        <v>171</v>
      </c>
      <c r="AX422" s="14" t="s">
        <v>70</v>
      </c>
      <c r="AY422" s="245" t="s">
        <v>158</v>
      </c>
    </row>
    <row r="423" s="14" customFormat="1">
      <c r="A423" s="14"/>
      <c r="B423" s="235"/>
      <c r="C423" s="236"/>
      <c r="D423" s="226" t="s">
        <v>169</v>
      </c>
      <c r="E423" s="237" t="s">
        <v>19</v>
      </c>
      <c r="F423" s="238" t="s">
        <v>2229</v>
      </c>
      <c r="G423" s="236"/>
      <c r="H423" s="239">
        <v>1.3495999999999999</v>
      </c>
      <c r="I423" s="240"/>
      <c r="J423" s="236"/>
      <c r="K423" s="236"/>
      <c r="L423" s="241"/>
      <c r="M423" s="242"/>
      <c r="N423" s="243"/>
      <c r="O423" s="243"/>
      <c r="P423" s="243"/>
      <c r="Q423" s="243"/>
      <c r="R423" s="243"/>
      <c r="S423" s="243"/>
      <c r="T423" s="24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45" t="s">
        <v>169</v>
      </c>
      <c r="AU423" s="245" t="s">
        <v>80</v>
      </c>
      <c r="AV423" s="14" t="s">
        <v>80</v>
      </c>
      <c r="AW423" s="14" t="s">
        <v>171</v>
      </c>
      <c r="AX423" s="14" t="s">
        <v>70</v>
      </c>
      <c r="AY423" s="245" t="s">
        <v>158</v>
      </c>
    </row>
    <row r="424" s="14" customFormat="1">
      <c r="A424" s="14"/>
      <c r="B424" s="235"/>
      <c r="C424" s="236"/>
      <c r="D424" s="226" t="s">
        <v>169</v>
      </c>
      <c r="E424" s="237" t="s">
        <v>19</v>
      </c>
      <c r="F424" s="238" t="s">
        <v>2230</v>
      </c>
      <c r="G424" s="236"/>
      <c r="H424" s="239">
        <v>1.8060000000000001</v>
      </c>
      <c r="I424" s="240"/>
      <c r="J424" s="236"/>
      <c r="K424" s="236"/>
      <c r="L424" s="241"/>
      <c r="M424" s="242"/>
      <c r="N424" s="243"/>
      <c r="O424" s="243"/>
      <c r="P424" s="243"/>
      <c r="Q424" s="243"/>
      <c r="R424" s="243"/>
      <c r="S424" s="243"/>
      <c r="T424" s="24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45" t="s">
        <v>169</v>
      </c>
      <c r="AU424" s="245" t="s">
        <v>80</v>
      </c>
      <c r="AV424" s="14" t="s">
        <v>80</v>
      </c>
      <c r="AW424" s="14" t="s">
        <v>171</v>
      </c>
      <c r="AX424" s="14" t="s">
        <v>70</v>
      </c>
      <c r="AY424" s="245" t="s">
        <v>158</v>
      </c>
    </row>
    <row r="425" s="14" customFormat="1">
      <c r="A425" s="14"/>
      <c r="B425" s="235"/>
      <c r="C425" s="236"/>
      <c r="D425" s="226" t="s">
        <v>169</v>
      </c>
      <c r="E425" s="237" t="s">
        <v>19</v>
      </c>
      <c r="F425" s="238" t="s">
        <v>2231</v>
      </c>
      <c r="G425" s="236"/>
      <c r="H425" s="239">
        <v>3.7376000000000005</v>
      </c>
      <c r="I425" s="240"/>
      <c r="J425" s="236"/>
      <c r="K425" s="236"/>
      <c r="L425" s="241"/>
      <c r="M425" s="242"/>
      <c r="N425" s="243"/>
      <c r="O425" s="243"/>
      <c r="P425" s="243"/>
      <c r="Q425" s="243"/>
      <c r="R425" s="243"/>
      <c r="S425" s="243"/>
      <c r="T425" s="24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45" t="s">
        <v>169</v>
      </c>
      <c r="AU425" s="245" t="s">
        <v>80</v>
      </c>
      <c r="AV425" s="14" t="s">
        <v>80</v>
      </c>
      <c r="AW425" s="14" t="s">
        <v>171</v>
      </c>
      <c r="AX425" s="14" t="s">
        <v>70</v>
      </c>
      <c r="AY425" s="245" t="s">
        <v>158</v>
      </c>
    </row>
    <row r="426" s="14" customFormat="1">
      <c r="A426" s="14"/>
      <c r="B426" s="235"/>
      <c r="C426" s="236"/>
      <c r="D426" s="226" t="s">
        <v>169</v>
      </c>
      <c r="E426" s="237" t="s">
        <v>19</v>
      </c>
      <c r="F426" s="238" t="s">
        <v>2232</v>
      </c>
      <c r="G426" s="236"/>
      <c r="H426" s="239">
        <v>1.3376000000000001</v>
      </c>
      <c r="I426" s="240"/>
      <c r="J426" s="236"/>
      <c r="K426" s="236"/>
      <c r="L426" s="241"/>
      <c r="M426" s="242"/>
      <c r="N426" s="243"/>
      <c r="O426" s="243"/>
      <c r="P426" s="243"/>
      <c r="Q426" s="243"/>
      <c r="R426" s="243"/>
      <c r="S426" s="243"/>
      <c r="T426" s="24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45" t="s">
        <v>169</v>
      </c>
      <c r="AU426" s="245" t="s">
        <v>80</v>
      </c>
      <c r="AV426" s="14" t="s">
        <v>80</v>
      </c>
      <c r="AW426" s="14" t="s">
        <v>171</v>
      </c>
      <c r="AX426" s="14" t="s">
        <v>70</v>
      </c>
      <c r="AY426" s="245" t="s">
        <v>158</v>
      </c>
    </row>
    <row r="427" s="14" customFormat="1">
      <c r="A427" s="14"/>
      <c r="B427" s="235"/>
      <c r="C427" s="236"/>
      <c r="D427" s="226" t="s">
        <v>169</v>
      </c>
      <c r="E427" s="237" t="s">
        <v>19</v>
      </c>
      <c r="F427" s="238" t="s">
        <v>2233</v>
      </c>
      <c r="G427" s="236"/>
      <c r="H427" s="239">
        <v>7.7556000000000012</v>
      </c>
      <c r="I427" s="240"/>
      <c r="J427" s="236"/>
      <c r="K427" s="236"/>
      <c r="L427" s="241"/>
      <c r="M427" s="242"/>
      <c r="N427" s="243"/>
      <c r="O427" s="243"/>
      <c r="P427" s="243"/>
      <c r="Q427" s="243"/>
      <c r="R427" s="243"/>
      <c r="S427" s="243"/>
      <c r="T427" s="24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45" t="s">
        <v>169</v>
      </c>
      <c r="AU427" s="245" t="s">
        <v>80</v>
      </c>
      <c r="AV427" s="14" t="s">
        <v>80</v>
      </c>
      <c r="AW427" s="14" t="s">
        <v>171</v>
      </c>
      <c r="AX427" s="14" t="s">
        <v>70</v>
      </c>
      <c r="AY427" s="245" t="s">
        <v>158</v>
      </c>
    </row>
    <row r="428" s="14" customFormat="1">
      <c r="A428" s="14"/>
      <c r="B428" s="235"/>
      <c r="C428" s="236"/>
      <c r="D428" s="226" t="s">
        <v>169</v>
      </c>
      <c r="E428" s="237" t="s">
        <v>19</v>
      </c>
      <c r="F428" s="238" t="s">
        <v>2234</v>
      </c>
      <c r="G428" s="236"/>
      <c r="H428" s="239">
        <v>14.300000000000001</v>
      </c>
      <c r="I428" s="240"/>
      <c r="J428" s="236"/>
      <c r="K428" s="236"/>
      <c r="L428" s="241"/>
      <c r="M428" s="242"/>
      <c r="N428" s="243"/>
      <c r="O428" s="243"/>
      <c r="P428" s="243"/>
      <c r="Q428" s="243"/>
      <c r="R428" s="243"/>
      <c r="S428" s="243"/>
      <c r="T428" s="24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45" t="s">
        <v>169</v>
      </c>
      <c r="AU428" s="245" t="s">
        <v>80</v>
      </c>
      <c r="AV428" s="14" t="s">
        <v>80</v>
      </c>
      <c r="AW428" s="14" t="s">
        <v>171</v>
      </c>
      <c r="AX428" s="14" t="s">
        <v>70</v>
      </c>
      <c r="AY428" s="245" t="s">
        <v>158</v>
      </c>
    </row>
    <row r="429" s="14" customFormat="1">
      <c r="A429" s="14"/>
      <c r="B429" s="235"/>
      <c r="C429" s="236"/>
      <c r="D429" s="226" t="s">
        <v>169</v>
      </c>
      <c r="E429" s="237" t="s">
        <v>19</v>
      </c>
      <c r="F429" s="238" t="s">
        <v>2235</v>
      </c>
      <c r="G429" s="236"/>
      <c r="H429" s="239">
        <v>8.0640000000000018</v>
      </c>
      <c r="I429" s="240"/>
      <c r="J429" s="236"/>
      <c r="K429" s="236"/>
      <c r="L429" s="241"/>
      <c r="M429" s="242"/>
      <c r="N429" s="243"/>
      <c r="O429" s="243"/>
      <c r="P429" s="243"/>
      <c r="Q429" s="243"/>
      <c r="R429" s="243"/>
      <c r="S429" s="243"/>
      <c r="T429" s="24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45" t="s">
        <v>169</v>
      </c>
      <c r="AU429" s="245" t="s">
        <v>80</v>
      </c>
      <c r="AV429" s="14" t="s">
        <v>80</v>
      </c>
      <c r="AW429" s="14" t="s">
        <v>171</v>
      </c>
      <c r="AX429" s="14" t="s">
        <v>70</v>
      </c>
      <c r="AY429" s="245" t="s">
        <v>158</v>
      </c>
    </row>
    <row r="430" s="14" customFormat="1">
      <c r="A430" s="14"/>
      <c r="B430" s="235"/>
      <c r="C430" s="236"/>
      <c r="D430" s="226" t="s">
        <v>169</v>
      </c>
      <c r="E430" s="237" t="s">
        <v>19</v>
      </c>
      <c r="F430" s="238" t="s">
        <v>2236</v>
      </c>
      <c r="G430" s="236"/>
      <c r="H430" s="239">
        <v>1.7416</v>
      </c>
      <c r="I430" s="240"/>
      <c r="J430" s="236"/>
      <c r="K430" s="236"/>
      <c r="L430" s="241"/>
      <c r="M430" s="242"/>
      <c r="N430" s="243"/>
      <c r="O430" s="243"/>
      <c r="P430" s="243"/>
      <c r="Q430" s="243"/>
      <c r="R430" s="243"/>
      <c r="S430" s="243"/>
      <c r="T430" s="24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45" t="s">
        <v>169</v>
      </c>
      <c r="AU430" s="245" t="s">
        <v>80</v>
      </c>
      <c r="AV430" s="14" t="s">
        <v>80</v>
      </c>
      <c r="AW430" s="14" t="s">
        <v>171</v>
      </c>
      <c r="AX430" s="14" t="s">
        <v>70</v>
      </c>
      <c r="AY430" s="245" t="s">
        <v>158</v>
      </c>
    </row>
    <row r="431" s="14" customFormat="1">
      <c r="A431" s="14"/>
      <c r="B431" s="235"/>
      <c r="C431" s="236"/>
      <c r="D431" s="226" t="s">
        <v>169</v>
      </c>
      <c r="E431" s="237" t="s">
        <v>19</v>
      </c>
      <c r="F431" s="238" t="s">
        <v>2237</v>
      </c>
      <c r="G431" s="236"/>
      <c r="H431" s="239">
        <v>3.3987999999999996</v>
      </c>
      <c r="I431" s="240"/>
      <c r="J431" s="236"/>
      <c r="K431" s="236"/>
      <c r="L431" s="241"/>
      <c r="M431" s="242"/>
      <c r="N431" s="243"/>
      <c r="O431" s="243"/>
      <c r="P431" s="243"/>
      <c r="Q431" s="243"/>
      <c r="R431" s="243"/>
      <c r="S431" s="243"/>
      <c r="T431" s="24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45" t="s">
        <v>169</v>
      </c>
      <c r="AU431" s="245" t="s">
        <v>80</v>
      </c>
      <c r="AV431" s="14" t="s">
        <v>80</v>
      </c>
      <c r="AW431" s="14" t="s">
        <v>171</v>
      </c>
      <c r="AX431" s="14" t="s">
        <v>70</v>
      </c>
      <c r="AY431" s="245" t="s">
        <v>158</v>
      </c>
    </row>
    <row r="432" s="14" customFormat="1">
      <c r="A432" s="14"/>
      <c r="B432" s="235"/>
      <c r="C432" s="236"/>
      <c r="D432" s="226" t="s">
        <v>169</v>
      </c>
      <c r="E432" s="237" t="s">
        <v>19</v>
      </c>
      <c r="F432" s="238" t="s">
        <v>2238</v>
      </c>
      <c r="G432" s="236"/>
      <c r="H432" s="239">
        <v>0.85440000000000016</v>
      </c>
      <c r="I432" s="240"/>
      <c r="J432" s="236"/>
      <c r="K432" s="236"/>
      <c r="L432" s="241"/>
      <c r="M432" s="242"/>
      <c r="N432" s="243"/>
      <c r="O432" s="243"/>
      <c r="P432" s="243"/>
      <c r="Q432" s="243"/>
      <c r="R432" s="243"/>
      <c r="S432" s="243"/>
      <c r="T432" s="24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45" t="s">
        <v>169</v>
      </c>
      <c r="AU432" s="245" t="s">
        <v>80</v>
      </c>
      <c r="AV432" s="14" t="s">
        <v>80</v>
      </c>
      <c r="AW432" s="14" t="s">
        <v>171</v>
      </c>
      <c r="AX432" s="14" t="s">
        <v>70</v>
      </c>
      <c r="AY432" s="245" t="s">
        <v>158</v>
      </c>
    </row>
    <row r="433" s="14" customFormat="1">
      <c r="A433" s="14"/>
      <c r="B433" s="235"/>
      <c r="C433" s="236"/>
      <c r="D433" s="226" t="s">
        <v>169</v>
      </c>
      <c r="E433" s="237" t="s">
        <v>19</v>
      </c>
      <c r="F433" s="238" t="s">
        <v>2239</v>
      </c>
      <c r="G433" s="236"/>
      <c r="H433" s="239">
        <v>9.1631999999999998</v>
      </c>
      <c r="I433" s="240"/>
      <c r="J433" s="236"/>
      <c r="K433" s="236"/>
      <c r="L433" s="241"/>
      <c r="M433" s="242"/>
      <c r="N433" s="243"/>
      <c r="O433" s="243"/>
      <c r="P433" s="243"/>
      <c r="Q433" s="243"/>
      <c r="R433" s="243"/>
      <c r="S433" s="243"/>
      <c r="T433" s="24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45" t="s">
        <v>169</v>
      </c>
      <c r="AU433" s="245" t="s">
        <v>80</v>
      </c>
      <c r="AV433" s="14" t="s">
        <v>80</v>
      </c>
      <c r="AW433" s="14" t="s">
        <v>171</v>
      </c>
      <c r="AX433" s="14" t="s">
        <v>70</v>
      </c>
      <c r="AY433" s="245" t="s">
        <v>158</v>
      </c>
    </row>
    <row r="434" s="14" customFormat="1">
      <c r="A434" s="14"/>
      <c r="B434" s="235"/>
      <c r="C434" s="236"/>
      <c r="D434" s="226" t="s">
        <v>169</v>
      </c>
      <c r="E434" s="237" t="s">
        <v>19</v>
      </c>
      <c r="F434" s="238" t="s">
        <v>2240</v>
      </c>
      <c r="G434" s="236"/>
      <c r="H434" s="239">
        <v>11.221600000000001</v>
      </c>
      <c r="I434" s="240"/>
      <c r="J434" s="236"/>
      <c r="K434" s="236"/>
      <c r="L434" s="241"/>
      <c r="M434" s="242"/>
      <c r="N434" s="243"/>
      <c r="O434" s="243"/>
      <c r="P434" s="243"/>
      <c r="Q434" s="243"/>
      <c r="R434" s="243"/>
      <c r="S434" s="243"/>
      <c r="T434" s="24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45" t="s">
        <v>169</v>
      </c>
      <c r="AU434" s="245" t="s">
        <v>80</v>
      </c>
      <c r="AV434" s="14" t="s">
        <v>80</v>
      </c>
      <c r="AW434" s="14" t="s">
        <v>171</v>
      </c>
      <c r="AX434" s="14" t="s">
        <v>70</v>
      </c>
      <c r="AY434" s="245" t="s">
        <v>158</v>
      </c>
    </row>
    <row r="435" s="14" customFormat="1">
      <c r="A435" s="14"/>
      <c r="B435" s="235"/>
      <c r="C435" s="236"/>
      <c r="D435" s="226" t="s">
        <v>169</v>
      </c>
      <c r="E435" s="237" t="s">
        <v>19</v>
      </c>
      <c r="F435" s="238" t="s">
        <v>2241</v>
      </c>
      <c r="G435" s="236"/>
      <c r="H435" s="239">
        <v>14.351999999999999</v>
      </c>
      <c r="I435" s="240"/>
      <c r="J435" s="236"/>
      <c r="K435" s="236"/>
      <c r="L435" s="241"/>
      <c r="M435" s="242"/>
      <c r="N435" s="243"/>
      <c r="O435" s="243"/>
      <c r="P435" s="243"/>
      <c r="Q435" s="243"/>
      <c r="R435" s="243"/>
      <c r="S435" s="243"/>
      <c r="T435" s="24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45" t="s">
        <v>169</v>
      </c>
      <c r="AU435" s="245" t="s">
        <v>80</v>
      </c>
      <c r="AV435" s="14" t="s">
        <v>80</v>
      </c>
      <c r="AW435" s="14" t="s">
        <v>171</v>
      </c>
      <c r="AX435" s="14" t="s">
        <v>70</v>
      </c>
      <c r="AY435" s="245" t="s">
        <v>158</v>
      </c>
    </row>
    <row r="436" s="14" customFormat="1">
      <c r="A436" s="14"/>
      <c r="B436" s="235"/>
      <c r="C436" s="236"/>
      <c r="D436" s="226" t="s">
        <v>169</v>
      </c>
      <c r="E436" s="237" t="s">
        <v>19</v>
      </c>
      <c r="F436" s="238" t="s">
        <v>2242</v>
      </c>
      <c r="G436" s="236"/>
      <c r="H436" s="239">
        <v>1.6295999999999999</v>
      </c>
      <c r="I436" s="240"/>
      <c r="J436" s="236"/>
      <c r="K436" s="236"/>
      <c r="L436" s="241"/>
      <c r="M436" s="242"/>
      <c r="N436" s="243"/>
      <c r="O436" s="243"/>
      <c r="P436" s="243"/>
      <c r="Q436" s="243"/>
      <c r="R436" s="243"/>
      <c r="S436" s="243"/>
      <c r="T436" s="24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45" t="s">
        <v>169</v>
      </c>
      <c r="AU436" s="245" t="s">
        <v>80</v>
      </c>
      <c r="AV436" s="14" t="s">
        <v>80</v>
      </c>
      <c r="AW436" s="14" t="s">
        <v>171</v>
      </c>
      <c r="AX436" s="14" t="s">
        <v>70</v>
      </c>
      <c r="AY436" s="245" t="s">
        <v>158</v>
      </c>
    </row>
    <row r="437" s="14" customFormat="1">
      <c r="A437" s="14"/>
      <c r="B437" s="235"/>
      <c r="C437" s="236"/>
      <c r="D437" s="226" t="s">
        <v>169</v>
      </c>
      <c r="E437" s="237" t="s">
        <v>19</v>
      </c>
      <c r="F437" s="238" t="s">
        <v>2243</v>
      </c>
      <c r="G437" s="236"/>
      <c r="H437" s="239">
        <v>1.4783999999999999</v>
      </c>
      <c r="I437" s="240"/>
      <c r="J437" s="236"/>
      <c r="K437" s="236"/>
      <c r="L437" s="241"/>
      <c r="M437" s="242"/>
      <c r="N437" s="243"/>
      <c r="O437" s="243"/>
      <c r="P437" s="243"/>
      <c r="Q437" s="243"/>
      <c r="R437" s="243"/>
      <c r="S437" s="243"/>
      <c r="T437" s="24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45" t="s">
        <v>169</v>
      </c>
      <c r="AU437" s="245" t="s">
        <v>80</v>
      </c>
      <c r="AV437" s="14" t="s">
        <v>80</v>
      </c>
      <c r="AW437" s="14" t="s">
        <v>171</v>
      </c>
      <c r="AX437" s="14" t="s">
        <v>70</v>
      </c>
      <c r="AY437" s="245" t="s">
        <v>158</v>
      </c>
    </row>
    <row r="438" s="14" customFormat="1">
      <c r="A438" s="14"/>
      <c r="B438" s="235"/>
      <c r="C438" s="236"/>
      <c r="D438" s="226" t="s">
        <v>169</v>
      </c>
      <c r="E438" s="237" t="s">
        <v>19</v>
      </c>
      <c r="F438" s="238" t="s">
        <v>2244</v>
      </c>
      <c r="G438" s="236"/>
      <c r="H438" s="239">
        <v>2.2440000000000002</v>
      </c>
      <c r="I438" s="240"/>
      <c r="J438" s="236"/>
      <c r="K438" s="236"/>
      <c r="L438" s="241"/>
      <c r="M438" s="242"/>
      <c r="N438" s="243"/>
      <c r="O438" s="243"/>
      <c r="P438" s="243"/>
      <c r="Q438" s="243"/>
      <c r="R438" s="243"/>
      <c r="S438" s="243"/>
      <c r="T438" s="24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45" t="s">
        <v>169</v>
      </c>
      <c r="AU438" s="245" t="s">
        <v>80</v>
      </c>
      <c r="AV438" s="14" t="s">
        <v>80</v>
      </c>
      <c r="AW438" s="14" t="s">
        <v>171</v>
      </c>
      <c r="AX438" s="14" t="s">
        <v>70</v>
      </c>
      <c r="AY438" s="245" t="s">
        <v>158</v>
      </c>
    </row>
    <row r="439" s="14" customFormat="1">
      <c r="A439" s="14"/>
      <c r="B439" s="235"/>
      <c r="C439" s="236"/>
      <c r="D439" s="226" t="s">
        <v>169</v>
      </c>
      <c r="E439" s="237" t="s">
        <v>19</v>
      </c>
      <c r="F439" s="238" t="s">
        <v>2245</v>
      </c>
      <c r="G439" s="236"/>
      <c r="H439" s="239">
        <v>1.9140000000000006</v>
      </c>
      <c r="I439" s="240"/>
      <c r="J439" s="236"/>
      <c r="K439" s="236"/>
      <c r="L439" s="241"/>
      <c r="M439" s="242"/>
      <c r="N439" s="243"/>
      <c r="O439" s="243"/>
      <c r="P439" s="243"/>
      <c r="Q439" s="243"/>
      <c r="R439" s="243"/>
      <c r="S439" s="243"/>
      <c r="T439" s="24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45" t="s">
        <v>169</v>
      </c>
      <c r="AU439" s="245" t="s">
        <v>80</v>
      </c>
      <c r="AV439" s="14" t="s">
        <v>80</v>
      </c>
      <c r="AW439" s="14" t="s">
        <v>171</v>
      </c>
      <c r="AX439" s="14" t="s">
        <v>70</v>
      </c>
      <c r="AY439" s="245" t="s">
        <v>158</v>
      </c>
    </row>
    <row r="440" s="14" customFormat="1">
      <c r="A440" s="14"/>
      <c r="B440" s="235"/>
      <c r="C440" s="236"/>
      <c r="D440" s="226" t="s">
        <v>169</v>
      </c>
      <c r="E440" s="237" t="s">
        <v>19</v>
      </c>
      <c r="F440" s="238" t="s">
        <v>2246</v>
      </c>
      <c r="G440" s="236"/>
      <c r="H440" s="239">
        <v>13.566000000000001</v>
      </c>
      <c r="I440" s="240"/>
      <c r="J440" s="236"/>
      <c r="K440" s="236"/>
      <c r="L440" s="241"/>
      <c r="M440" s="242"/>
      <c r="N440" s="243"/>
      <c r="O440" s="243"/>
      <c r="P440" s="243"/>
      <c r="Q440" s="243"/>
      <c r="R440" s="243"/>
      <c r="S440" s="243"/>
      <c r="T440" s="24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45" t="s">
        <v>169</v>
      </c>
      <c r="AU440" s="245" t="s">
        <v>80</v>
      </c>
      <c r="AV440" s="14" t="s">
        <v>80</v>
      </c>
      <c r="AW440" s="14" t="s">
        <v>171</v>
      </c>
      <c r="AX440" s="14" t="s">
        <v>70</v>
      </c>
      <c r="AY440" s="245" t="s">
        <v>158</v>
      </c>
    </row>
    <row r="441" s="14" customFormat="1">
      <c r="A441" s="14"/>
      <c r="B441" s="235"/>
      <c r="C441" s="236"/>
      <c r="D441" s="226" t="s">
        <v>169</v>
      </c>
      <c r="E441" s="237" t="s">
        <v>19</v>
      </c>
      <c r="F441" s="238" t="s">
        <v>2247</v>
      </c>
      <c r="G441" s="236"/>
      <c r="H441" s="239">
        <v>4.3068000000000008</v>
      </c>
      <c r="I441" s="240"/>
      <c r="J441" s="236"/>
      <c r="K441" s="236"/>
      <c r="L441" s="241"/>
      <c r="M441" s="242"/>
      <c r="N441" s="243"/>
      <c r="O441" s="243"/>
      <c r="P441" s="243"/>
      <c r="Q441" s="243"/>
      <c r="R441" s="243"/>
      <c r="S441" s="243"/>
      <c r="T441" s="24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45" t="s">
        <v>169</v>
      </c>
      <c r="AU441" s="245" t="s">
        <v>80</v>
      </c>
      <c r="AV441" s="14" t="s">
        <v>80</v>
      </c>
      <c r="AW441" s="14" t="s">
        <v>171</v>
      </c>
      <c r="AX441" s="14" t="s">
        <v>70</v>
      </c>
      <c r="AY441" s="245" t="s">
        <v>158</v>
      </c>
    </row>
    <row r="442" s="14" customFormat="1">
      <c r="A442" s="14"/>
      <c r="B442" s="235"/>
      <c r="C442" s="236"/>
      <c r="D442" s="226" t="s">
        <v>169</v>
      </c>
      <c r="E442" s="237" t="s">
        <v>19</v>
      </c>
      <c r="F442" s="238" t="s">
        <v>2248</v>
      </c>
      <c r="G442" s="236"/>
      <c r="H442" s="239">
        <v>4.6604000000000001</v>
      </c>
      <c r="I442" s="240"/>
      <c r="J442" s="236"/>
      <c r="K442" s="236"/>
      <c r="L442" s="241"/>
      <c r="M442" s="242"/>
      <c r="N442" s="243"/>
      <c r="O442" s="243"/>
      <c r="P442" s="243"/>
      <c r="Q442" s="243"/>
      <c r="R442" s="243"/>
      <c r="S442" s="243"/>
      <c r="T442" s="24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45" t="s">
        <v>169</v>
      </c>
      <c r="AU442" s="245" t="s">
        <v>80</v>
      </c>
      <c r="AV442" s="14" t="s">
        <v>80</v>
      </c>
      <c r="AW442" s="14" t="s">
        <v>171</v>
      </c>
      <c r="AX442" s="14" t="s">
        <v>70</v>
      </c>
      <c r="AY442" s="245" t="s">
        <v>158</v>
      </c>
    </row>
    <row r="443" s="14" customFormat="1">
      <c r="A443" s="14"/>
      <c r="B443" s="235"/>
      <c r="C443" s="236"/>
      <c r="D443" s="226" t="s">
        <v>169</v>
      </c>
      <c r="E443" s="237" t="s">
        <v>19</v>
      </c>
      <c r="F443" s="238" t="s">
        <v>2249</v>
      </c>
      <c r="G443" s="236"/>
      <c r="H443" s="239">
        <v>2.6312000000000006</v>
      </c>
      <c r="I443" s="240"/>
      <c r="J443" s="236"/>
      <c r="K443" s="236"/>
      <c r="L443" s="241"/>
      <c r="M443" s="242"/>
      <c r="N443" s="243"/>
      <c r="O443" s="243"/>
      <c r="P443" s="243"/>
      <c r="Q443" s="243"/>
      <c r="R443" s="243"/>
      <c r="S443" s="243"/>
      <c r="T443" s="24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45" t="s">
        <v>169</v>
      </c>
      <c r="AU443" s="245" t="s">
        <v>80</v>
      </c>
      <c r="AV443" s="14" t="s">
        <v>80</v>
      </c>
      <c r="AW443" s="14" t="s">
        <v>171</v>
      </c>
      <c r="AX443" s="14" t="s">
        <v>70</v>
      </c>
      <c r="AY443" s="245" t="s">
        <v>158</v>
      </c>
    </row>
    <row r="444" s="14" customFormat="1">
      <c r="A444" s="14"/>
      <c r="B444" s="235"/>
      <c r="C444" s="236"/>
      <c r="D444" s="226" t="s">
        <v>169</v>
      </c>
      <c r="E444" s="237" t="s">
        <v>19</v>
      </c>
      <c r="F444" s="238" t="s">
        <v>2250</v>
      </c>
      <c r="G444" s="236"/>
      <c r="H444" s="239">
        <v>4.4303999999999997</v>
      </c>
      <c r="I444" s="240"/>
      <c r="J444" s="236"/>
      <c r="K444" s="236"/>
      <c r="L444" s="241"/>
      <c r="M444" s="242"/>
      <c r="N444" s="243"/>
      <c r="O444" s="243"/>
      <c r="P444" s="243"/>
      <c r="Q444" s="243"/>
      <c r="R444" s="243"/>
      <c r="S444" s="243"/>
      <c r="T444" s="24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45" t="s">
        <v>169</v>
      </c>
      <c r="AU444" s="245" t="s">
        <v>80</v>
      </c>
      <c r="AV444" s="14" t="s">
        <v>80</v>
      </c>
      <c r="AW444" s="14" t="s">
        <v>171</v>
      </c>
      <c r="AX444" s="14" t="s">
        <v>70</v>
      </c>
      <c r="AY444" s="245" t="s">
        <v>158</v>
      </c>
    </row>
    <row r="445" s="14" customFormat="1">
      <c r="A445" s="14"/>
      <c r="B445" s="235"/>
      <c r="C445" s="236"/>
      <c r="D445" s="226" t="s">
        <v>169</v>
      </c>
      <c r="E445" s="237" t="s">
        <v>19</v>
      </c>
      <c r="F445" s="238" t="s">
        <v>2251</v>
      </c>
      <c r="G445" s="236"/>
      <c r="H445" s="239">
        <v>10.9392</v>
      </c>
      <c r="I445" s="240"/>
      <c r="J445" s="236"/>
      <c r="K445" s="236"/>
      <c r="L445" s="241"/>
      <c r="M445" s="242"/>
      <c r="N445" s="243"/>
      <c r="O445" s="243"/>
      <c r="P445" s="243"/>
      <c r="Q445" s="243"/>
      <c r="R445" s="243"/>
      <c r="S445" s="243"/>
      <c r="T445" s="24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45" t="s">
        <v>169</v>
      </c>
      <c r="AU445" s="245" t="s">
        <v>80</v>
      </c>
      <c r="AV445" s="14" t="s">
        <v>80</v>
      </c>
      <c r="AW445" s="14" t="s">
        <v>171</v>
      </c>
      <c r="AX445" s="14" t="s">
        <v>70</v>
      </c>
      <c r="AY445" s="245" t="s">
        <v>158</v>
      </c>
    </row>
    <row r="446" s="14" customFormat="1">
      <c r="A446" s="14"/>
      <c r="B446" s="235"/>
      <c r="C446" s="236"/>
      <c r="D446" s="226" t="s">
        <v>169</v>
      </c>
      <c r="E446" s="237" t="s">
        <v>19</v>
      </c>
      <c r="F446" s="238" t="s">
        <v>2252</v>
      </c>
      <c r="G446" s="236"/>
      <c r="H446" s="239">
        <v>18.816000000000003</v>
      </c>
      <c r="I446" s="240"/>
      <c r="J446" s="236"/>
      <c r="K446" s="236"/>
      <c r="L446" s="241"/>
      <c r="M446" s="242"/>
      <c r="N446" s="243"/>
      <c r="O446" s="243"/>
      <c r="P446" s="243"/>
      <c r="Q446" s="243"/>
      <c r="R446" s="243"/>
      <c r="S446" s="243"/>
      <c r="T446" s="24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45" t="s">
        <v>169</v>
      </c>
      <c r="AU446" s="245" t="s">
        <v>80</v>
      </c>
      <c r="AV446" s="14" t="s">
        <v>80</v>
      </c>
      <c r="AW446" s="14" t="s">
        <v>171</v>
      </c>
      <c r="AX446" s="14" t="s">
        <v>70</v>
      </c>
      <c r="AY446" s="245" t="s">
        <v>158</v>
      </c>
    </row>
    <row r="447" s="14" customFormat="1">
      <c r="A447" s="14"/>
      <c r="B447" s="235"/>
      <c r="C447" s="236"/>
      <c r="D447" s="226" t="s">
        <v>169</v>
      </c>
      <c r="E447" s="237" t="s">
        <v>19</v>
      </c>
      <c r="F447" s="238" t="s">
        <v>2253</v>
      </c>
      <c r="G447" s="236"/>
      <c r="H447" s="239">
        <v>4.5407999999999999</v>
      </c>
      <c r="I447" s="240"/>
      <c r="J447" s="236"/>
      <c r="K447" s="236"/>
      <c r="L447" s="241"/>
      <c r="M447" s="242"/>
      <c r="N447" s="243"/>
      <c r="O447" s="243"/>
      <c r="P447" s="243"/>
      <c r="Q447" s="243"/>
      <c r="R447" s="243"/>
      <c r="S447" s="243"/>
      <c r="T447" s="24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45" t="s">
        <v>169</v>
      </c>
      <c r="AU447" s="245" t="s">
        <v>80</v>
      </c>
      <c r="AV447" s="14" t="s">
        <v>80</v>
      </c>
      <c r="AW447" s="14" t="s">
        <v>171</v>
      </c>
      <c r="AX447" s="14" t="s">
        <v>70</v>
      </c>
      <c r="AY447" s="245" t="s">
        <v>158</v>
      </c>
    </row>
    <row r="448" s="14" customFormat="1">
      <c r="A448" s="14"/>
      <c r="B448" s="235"/>
      <c r="C448" s="236"/>
      <c r="D448" s="226" t="s">
        <v>169</v>
      </c>
      <c r="E448" s="237" t="s">
        <v>19</v>
      </c>
      <c r="F448" s="238" t="s">
        <v>2254</v>
      </c>
      <c r="G448" s="236"/>
      <c r="H448" s="239">
        <v>1.488</v>
      </c>
      <c r="I448" s="240"/>
      <c r="J448" s="236"/>
      <c r="K448" s="236"/>
      <c r="L448" s="241"/>
      <c r="M448" s="242"/>
      <c r="N448" s="243"/>
      <c r="O448" s="243"/>
      <c r="P448" s="243"/>
      <c r="Q448" s="243"/>
      <c r="R448" s="243"/>
      <c r="S448" s="243"/>
      <c r="T448" s="24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45" t="s">
        <v>169</v>
      </c>
      <c r="AU448" s="245" t="s">
        <v>80</v>
      </c>
      <c r="AV448" s="14" t="s">
        <v>80</v>
      </c>
      <c r="AW448" s="14" t="s">
        <v>171</v>
      </c>
      <c r="AX448" s="14" t="s">
        <v>70</v>
      </c>
      <c r="AY448" s="245" t="s">
        <v>158</v>
      </c>
    </row>
    <row r="449" s="14" customFormat="1">
      <c r="A449" s="14"/>
      <c r="B449" s="235"/>
      <c r="C449" s="236"/>
      <c r="D449" s="226" t="s">
        <v>169</v>
      </c>
      <c r="E449" s="236"/>
      <c r="F449" s="238" t="s">
        <v>2312</v>
      </c>
      <c r="G449" s="236"/>
      <c r="H449" s="239">
        <v>188.77099999999999</v>
      </c>
      <c r="I449" s="240"/>
      <c r="J449" s="236"/>
      <c r="K449" s="236"/>
      <c r="L449" s="241"/>
      <c r="M449" s="242"/>
      <c r="N449" s="243"/>
      <c r="O449" s="243"/>
      <c r="P449" s="243"/>
      <c r="Q449" s="243"/>
      <c r="R449" s="243"/>
      <c r="S449" s="243"/>
      <c r="T449" s="24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45" t="s">
        <v>169</v>
      </c>
      <c r="AU449" s="245" t="s">
        <v>80</v>
      </c>
      <c r="AV449" s="14" t="s">
        <v>80</v>
      </c>
      <c r="AW449" s="14" t="s">
        <v>4</v>
      </c>
      <c r="AX449" s="14" t="s">
        <v>78</v>
      </c>
      <c r="AY449" s="245" t="s">
        <v>158</v>
      </c>
    </row>
    <row r="450" s="2" customFormat="1" ht="30" customHeight="1">
      <c r="A450" s="40"/>
      <c r="B450" s="41"/>
      <c r="C450" s="206" t="s">
        <v>257</v>
      </c>
      <c r="D450" s="206" t="s">
        <v>160</v>
      </c>
      <c r="E450" s="207" t="s">
        <v>316</v>
      </c>
      <c r="F450" s="208" t="s">
        <v>317</v>
      </c>
      <c r="G450" s="209" t="s">
        <v>234</v>
      </c>
      <c r="H450" s="210">
        <v>254.56100000000001</v>
      </c>
      <c r="I450" s="211"/>
      <c r="J450" s="212">
        <f>ROUND(I450*H450,2)</f>
        <v>0</v>
      </c>
      <c r="K450" s="208" t="s">
        <v>164</v>
      </c>
      <c r="L450" s="46"/>
      <c r="M450" s="213" t="s">
        <v>19</v>
      </c>
      <c r="N450" s="214" t="s">
        <v>41</v>
      </c>
      <c r="O450" s="86"/>
      <c r="P450" s="215">
        <f>O450*H450</f>
        <v>0</v>
      </c>
      <c r="Q450" s="215">
        <v>0</v>
      </c>
      <c r="R450" s="215">
        <f>Q450*H450</f>
        <v>0</v>
      </c>
      <c r="S450" s="215">
        <v>0</v>
      </c>
      <c r="T450" s="216">
        <f>S450*H450</f>
        <v>0</v>
      </c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R450" s="217" t="s">
        <v>165</v>
      </c>
      <c r="AT450" s="217" t="s">
        <v>160</v>
      </c>
      <c r="AU450" s="217" t="s">
        <v>80</v>
      </c>
      <c r="AY450" s="19" t="s">
        <v>158</v>
      </c>
      <c r="BE450" s="218">
        <f>IF(N450="základní",J450,0)</f>
        <v>0</v>
      </c>
      <c r="BF450" s="218">
        <f>IF(N450="snížená",J450,0)</f>
        <v>0</v>
      </c>
      <c r="BG450" s="218">
        <f>IF(N450="zákl. přenesená",J450,0)</f>
        <v>0</v>
      </c>
      <c r="BH450" s="218">
        <f>IF(N450="sníž. přenesená",J450,0)</f>
        <v>0</v>
      </c>
      <c r="BI450" s="218">
        <f>IF(N450="nulová",J450,0)</f>
        <v>0</v>
      </c>
      <c r="BJ450" s="19" t="s">
        <v>78</v>
      </c>
      <c r="BK450" s="218">
        <f>ROUND(I450*H450,2)</f>
        <v>0</v>
      </c>
      <c r="BL450" s="19" t="s">
        <v>165</v>
      </c>
      <c r="BM450" s="217" t="s">
        <v>2313</v>
      </c>
    </row>
    <row r="451" s="2" customFormat="1">
      <c r="A451" s="40"/>
      <c r="B451" s="41"/>
      <c r="C451" s="42"/>
      <c r="D451" s="219" t="s">
        <v>167</v>
      </c>
      <c r="E451" s="42"/>
      <c r="F451" s="220" t="s">
        <v>319</v>
      </c>
      <c r="G451" s="42"/>
      <c r="H451" s="42"/>
      <c r="I451" s="221"/>
      <c r="J451" s="42"/>
      <c r="K451" s="42"/>
      <c r="L451" s="46"/>
      <c r="M451" s="222"/>
      <c r="N451" s="223"/>
      <c r="O451" s="86"/>
      <c r="P451" s="86"/>
      <c r="Q451" s="86"/>
      <c r="R451" s="86"/>
      <c r="S451" s="86"/>
      <c r="T451" s="87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T451" s="19" t="s">
        <v>167</v>
      </c>
      <c r="AU451" s="19" t="s">
        <v>80</v>
      </c>
    </row>
    <row r="452" s="13" customFormat="1">
      <c r="A452" s="13"/>
      <c r="B452" s="224"/>
      <c r="C452" s="225"/>
      <c r="D452" s="226" t="s">
        <v>169</v>
      </c>
      <c r="E452" s="227" t="s">
        <v>19</v>
      </c>
      <c r="F452" s="228" t="s">
        <v>324</v>
      </c>
      <c r="G452" s="225"/>
      <c r="H452" s="227" t="s">
        <v>19</v>
      </c>
      <c r="I452" s="229"/>
      <c r="J452" s="225"/>
      <c r="K452" s="225"/>
      <c r="L452" s="230"/>
      <c r="M452" s="231"/>
      <c r="N452" s="232"/>
      <c r="O452" s="232"/>
      <c r="P452" s="232"/>
      <c r="Q452" s="232"/>
      <c r="R452" s="232"/>
      <c r="S452" s="232"/>
      <c r="T452" s="23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34" t="s">
        <v>169</v>
      </c>
      <c r="AU452" s="234" t="s">
        <v>80</v>
      </c>
      <c r="AV452" s="13" t="s">
        <v>78</v>
      </c>
      <c r="AW452" s="13" t="s">
        <v>171</v>
      </c>
      <c r="AX452" s="13" t="s">
        <v>70</v>
      </c>
      <c r="AY452" s="234" t="s">
        <v>158</v>
      </c>
    </row>
    <row r="453" s="14" customFormat="1">
      <c r="A453" s="14"/>
      <c r="B453" s="235"/>
      <c r="C453" s="236"/>
      <c r="D453" s="226" t="s">
        <v>169</v>
      </c>
      <c r="E453" s="237" t="s">
        <v>19</v>
      </c>
      <c r="F453" s="238" t="s">
        <v>2314</v>
      </c>
      <c r="G453" s="236"/>
      <c r="H453" s="239">
        <v>193.21700000000001</v>
      </c>
      <c r="I453" s="240"/>
      <c r="J453" s="236"/>
      <c r="K453" s="236"/>
      <c r="L453" s="241"/>
      <c r="M453" s="242"/>
      <c r="N453" s="243"/>
      <c r="O453" s="243"/>
      <c r="P453" s="243"/>
      <c r="Q453" s="243"/>
      <c r="R453" s="243"/>
      <c r="S453" s="243"/>
      <c r="T453" s="24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45" t="s">
        <v>169</v>
      </c>
      <c r="AU453" s="245" t="s">
        <v>80</v>
      </c>
      <c r="AV453" s="14" t="s">
        <v>80</v>
      </c>
      <c r="AW453" s="14" t="s">
        <v>171</v>
      </c>
      <c r="AX453" s="14" t="s">
        <v>70</v>
      </c>
      <c r="AY453" s="245" t="s">
        <v>158</v>
      </c>
    </row>
    <row r="454" s="14" customFormat="1">
      <c r="A454" s="14"/>
      <c r="B454" s="235"/>
      <c r="C454" s="236"/>
      <c r="D454" s="226" t="s">
        <v>169</v>
      </c>
      <c r="E454" s="237" t="s">
        <v>19</v>
      </c>
      <c r="F454" s="238" t="s">
        <v>2315</v>
      </c>
      <c r="G454" s="236"/>
      <c r="H454" s="239">
        <v>61.344000000000008</v>
      </c>
      <c r="I454" s="240"/>
      <c r="J454" s="236"/>
      <c r="K454" s="236"/>
      <c r="L454" s="241"/>
      <c r="M454" s="242"/>
      <c r="N454" s="243"/>
      <c r="O454" s="243"/>
      <c r="P454" s="243"/>
      <c r="Q454" s="243"/>
      <c r="R454" s="243"/>
      <c r="S454" s="243"/>
      <c r="T454" s="24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45" t="s">
        <v>169</v>
      </c>
      <c r="AU454" s="245" t="s">
        <v>80</v>
      </c>
      <c r="AV454" s="14" t="s">
        <v>80</v>
      </c>
      <c r="AW454" s="14" t="s">
        <v>171</v>
      </c>
      <c r="AX454" s="14" t="s">
        <v>70</v>
      </c>
      <c r="AY454" s="245" t="s">
        <v>158</v>
      </c>
    </row>
    <row r="455" s="2" customFormat="1" ht="30" customHeight="1">
      <c r="A455" s="40"/>
      <c r="B455" s="41"/>
      <c r="C455" s="206" t="s">
        <v>269</v>
      </c>
      <c r="D455" s="206" t="s">
        <v>160</v>
      </c>
      <c r="E455" s="207" t="s">
        <v>329</v>
      </c>
      <c r="F455" s="208" t="s">
        <v>330</v>
      </c>
      <c r="G455" s="209" t="s">
        <v>234</v>
      </c>
      <c r="H455" s="210">
        <v>101.646</v>
      </c>
      <c r="I455" s="211"/>
      <c r="J455" s="212">
        <f>ROUND(I455*H455,2)</f>
        <v>0</v>
      </c>
      <c r="K455" s="208" t="s">
        <v>164</v>
      </c>
      <c r="L455" s="46"/>
      <c r="M455" s="213" t="s">
        <v>19</v>
      </c>
      <c r="N455" s="214" t="s">
        <v>41</v>
      </c>
      <c r="O455" s="86"/>
      <c r="P455" s="215">
        <f>O455*H455</f>
        <v>0</v>
      </c>
      <c r="Q455" s="215">
        <v>0</v>
      </c>
      <c r="R455" s="215">
        <f>Q455*H455</f>
        <v>0</v>
      </c>
      <c r="S455" s="215">
        <v>0</v>
      </c>
      <c r="T455" s="216">
        <f>S455*H455</f>
        <v>0</v>
      </c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R455" s="217" t="s">
        <v>165</v>
      </c>
      <c r="AT455" s="217" t="s">
        <v>160</v>
      </c>
      <c r="AU455" s="217" t="s">
        <v>80</v>
      </c>
      <c r="AY455" s="19" t="s">
        <v>158</v>
      </c>
      <c r="BE455" s="218">
        <f>IF(N455="základní",J455,0)</f>
        <v>0</v>
      </c>
      <c r="BF455" s="218">
        <f>IF(N455="snížená",J455,0)</f>
        <v>0</v>
      </c>
      <c r="BG455" s="218">
        <f>IF(N455="zákl. přenesená",J455,0)</f>
        <v>0</v>
      </c>
      <c r="BH455" s="218">
        <f>IF(N455="sníž. přenesená",J455,0)</f>
        <v>0</v>
      </c>
      <c r="BI455" s="218">
        <f>IF(N455="nulová",J455,0)</f>
        <v>0</v>
      </c>
      <c r="BJ455" s="19" t="s">
        <v>78</v>
      </c>
      <c r="BK455" s="218">
        <f>ROUND(I455*H455,2)</f>
        <v>0</v>
      </c>
      <c r="BL455" s="19" t="s">
        <v>165</v>
      </c>
      <c r="BM455" s="217" t="s">
        <v>2316</v>
      </c>
    </row>
    <row r="456" s="2" customFormat="1">
      <c r="A456" s="40"/>
      <c r="B456" s="41"/>
      <c r="C456" s="42"/>
      <c r="D456" s="219" t="s">
        <v>167</v>
      </c>
      <c r="E456" s="42"/>
      <c r="F456" s="220" t="s">
        <v>332</v>
      </c>
      <c r="G456" s="42"/>
      <c r="H456" s="42"/>
      <c r="I456" s="221"/>
      <c r="J456" s="42"/>
      <c r="K456" s="42"/>
      <c r="L456" s="46"/>
      <c r="M456" s="222"/>
      <c r="N456" s="223"/>
      <c r="O456" s="86"/>
      <c r="P456" s="86"/>
      <c r="Q456" s="86"/>
      <c r="R456" s="86"/>
      <c r="S456" s="86"/>
      <c r="T456" s="87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T456" s="19" t="s">
        <v>167</v>
      </c>
      <c r="AU456" s="19" t="s">
        <v>80</v>
      </c>
    </row>
    <row r="457" s="13" customFormat="1">
      <c r="A457" s="13"/>
      <c r="B457" s="224"/>
      <c r="C457" s="225"/>
      <c r="D457" s="226" t="s">
        <v>169</v>
      </c>
      <c r="E457" s="227" t="s">
        <v>19</v>
      </c>
      <c r="F457" s="228" t="s">
        <v>333</v>
      </c>
      <c r="G457" s="225"/>
      <c r="H457" s="227" t="s">
        <v>19</v>
      </c>
      <c r="I457" s="229"/>
      <c r="J457" s="225"/>
      <c r="K457" s="225"/>
      <c r="L457" s="230"/>
      <c r="M457" s="231"/>
      <c r="N457" s="232"/>
      <c r="O457" s="232"/>
      <c r="P457" s="232"/>
      <c r="Q457" s="232"/>
      <c r="R457" s="232"/>
      <c r="S457" s="232"/>
      <c r="T457" s="23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34" t="s">
        <v>169</v>
      </c>
      <c r="AU457" s="234" t="s">
        <v>80</v>
      </c>
      <c r="AV457" s="13" t="s">
        <v>78</v>
      </c>
      <c r="AW457" s="13" t="s">
        <v>171</v>
      </c>
      <c r="AX457" s="13" t="s">
        <v>70</v>
      </c>
      <c r="AY457" s="234" t="s">
        <v>158</v>
      </c>
    </row>
    <row r="458" s="14" customFormat="1">
      <c r="A458" s="14"/>
      <c r="B458" s="235"/>
      <c r="C458" s="236"/>
      <c r="D458" s="226" t="s">
        <v>169</v>
      </c>
      <c r="E458" s="237" t="s">
        <v>19</v>
      </c>
      <c r="F458" s="238" t="s">
        <v>2209</v>
      </c>
      <c r="G458" s="236"/>
      <c r="H458" s="239">
        <v>13.588800000000001</v>
      </c>
      <c r="I458" s="240"/>
      <c r="J458" s="236"/>
      <c r="K458" s="236"/>
      <c r="L458" s="241"/>
      <c r="M458" s="242"/>
      <c r="N458" s="243"/>
      <c r="O458" s="243"/>
      <c r="P458" s="243"/>
      <c r="Q458" s="243"/>
      <c r="R458" s="243"/>
      <c r="S458" s="243"/>
      <c r="T458" s="24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45" t="s">
        <v>169</v>
      </c>
      <c r="AU458" s="245" t="s">
        <v>80</v>
      </c>
      <c r="AV458" s="14" t="s">
        <v>80</v>
      </c>
      <c r="AW458" s="14" t="s">
        <v>171</v>
      </c>
      <c r="AX458" s="14" t="s">
        <v>70</v>
      </c>
      <c r="AY458" s="245" t="s">
        <v>158</v>
      </c>
    </row>
    <row r="459" s="14" customFormat="1">
      <c r="A459" s="14"/>
      <c r="B459" s="235"/>
      <c r="C459" s="236"/>
      <c r="D459" s="226" t="s">
        <v>169</v>
      </c>
      <c r="E459" s="237" t="s">
        <v>19</v>
      </c>
      <c r="F459" s="238" t="s">
        <v>2210</v>
      </c>
      <c r="G459" s="236"/>
      <c r="H459" s="239">
        <v>6.6975999999999996</v>
      </c>
      <c r="I459" s="240"/>
      <c r="J459" s="236"/>
      <c r="K459" s="236"/>
      <c r="L459" s="241"/>
      <c r="M459" s="242"/>
      <c r="N459" s="243"/>
      <c r="O459" s="243"/>
      <c r="P459" s="243"/>
      <c r="Q459" s="243"/>
      <c r="R459" s="243"/>
      <c r="S459" s="243"/>
      <c r="T459" s="24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45" t="s">
        <v>169</v>
      </c>
      <c r="AU459" s="245" t="s">
        <v>80</v>
      </c>
      <c r="AV459" s="14" t="s">
        <v>80</v>
      </c>
      <c r="AW459" s="14" t="s">
        <v>171</v>
      </c>
      <c r="AX459" s="14" t="s">
        <v>70</v>
      </c>
      <c r="AY459" s="245" t="s">
        <v>158</v>
      </c>
    </row>
    <row r="460" s="14" customFormat="1">
      <c r="A460" s="14"/>
      <c r="B460" s="235"/>
      <c r="C460" s="236"/>
      <c r="D460" s="226" t="s">
        <v>169</v>
      </c>
      <c r="E460" s="237" t="s">
        <v>19</v>
      </c>
      <c r="F460" s="238" t="s">
        <v>2211</v>
      </c>
      <c r="G460" s="236"/>
      <c r="H460" s="239">
        <v>8.5175999999999998</v>
      </c>
      <c r="I460" s="240"/>
      <c r="J460" s="236"/>
      <c r="K460" s="236"/>
      <c r="L460" s="241"/>
      <c r="M460" s="242"/>
      <c r="N460" s="243"/>
      <c r="O460" s="243"/>
      <c r="P460" s="243"/>
      <c r="Q460" s="243"/>
      <c r="R460" s="243"/>
      <c r="S460" s="243"/>
      <c r="T460" s="24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45" t="s">
        <v>169</v>
      </c>
      <c r="AU460" s="245" t="s">
        <v>80</v>
      </c>
      <c r="AV460" s="14" t="s">
        <v>80</v>
      </c>
      <c r="AW460" s="14" t="s">
        <v>171</v>
      </c>
      <c r="AX460" s="14" t="s">
        <v>70</v>
      </c>
      <c r="AY460" s="245" t="s">
        <v>158</v>
      </c>
    </row>
    <row r="461" s="14" customFormat="1">
      <c r="A461" s="14"/>
      <c r="B461" s="235"/>
      <c r="C461" s="236"/>
      <c r="D461" s="226" t="s">
        <v>169</v>
      </c>
      <c r="E461" s="237" t="s">
        <v>19</v>
      </c>
      <c r="F461" s="238" t="s">
        <v>2212</v>
      </c>
      <c r="G461" s="236"/>
      <c r="H461" s="239">
        <v>6.7628000000000004</v>
      </c>
      <c r="I461" s="240"/>
      <c r="J461" s="236"/>
      <c r="K461" s="236"/>
      <c r="L461" s="241"/>
      <c r="M461" s="242"/>
      <c r="N461" s="243"/>
      <c r="O461" s="243"/>
      <c r="P461" s="243"/>
      <c r="Q461" s="243"/>
      <c r="R461" s="243"/>
      <c r="S461" s="243"/>
      <c r="T461" s="24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45" t="s">
        <v>169</v>
      </c>
      <c r="AU461" s="245" t="s">
        <v>80</v>
      </c>
      <c r="AV461" s="14" t="s">
        <v>80</v>
      </c>
      <c r="AW461" s="14" t="s">
        <v>171</v>
      </c>
      <c r="AX461" s="14" t="s">
        <v>70</v>
      </c>
      <c r="AY461" s="245" t="s">
        <v>158</v>
      </c>
    </row>
    <row r="462" s="14" customFormat="1">
      <c r="A462" s="14"/>
      <c r="B462" s="235"/>
      <c r="C462" s="236"/>
      <c r="D462" s="226" t="s">
        <v>169</v>
      </c>
      <c r="E462" s="237" t="s">
        <v>19</v>
      </c>
      <c r="F462" s="238" t="s">
        <v>2213</v>
      </c>
      <c r="G462" s="236"/>
      <c r="H462" s="239">
        <v>9.2448000000000015</v>
      </c>
      <c r="I462" s="240"/>
      <c r="J462" s="236"/>
      <c r="K462" s="236"/>
      <c r="L462" s="241"/>
      <c r="M462" s="242"/>
      <c r="N462" s="243"/>
      <c r="O462" s="243"/>
      <c r="P462" s="243"/>
      <c r="Q462" s="243"/>
      <c r="R462" s="243"/>
      <c r="S462" s="243"/>
      <c r="T462" s="24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45" t="s">
        <v>169</v>
      </c>
      <c r="AU462" s="245" t="s">
        <v>80</v>
      </c>
      <c r="AV462" s="14" t="s">
        <v>80</v>
      </c>
      <c r="AW462" s="14" t="s">
        <v>171</v>
      </c>
      <c r="AX462" s="14" t="s">
        <v>70</v>
      </c>
      <c r="AY462" s="245" t="s">
        <v>158</v>
      </c>
    </row>
    <row r="463" s="14" customFormat="1">
      <c r="A463" s="14"/>
      <c r="B463" s="235"/>
      <c r="C463" s="236"/>
      <c r="D463" s="226" t="s">
        <v>169</v>
      </c>
      <c r="E463" s="237" t="s">
        <v>19</v>
      </c>
      <c r="F463" s="238" t="s">
        <v>2214</v>
      </c>
      <c r="G463" s="236"/>
      <c r="H463" s="239">
        <v>1.6319999999999999</v>
      </c>
      <c r="I463" s="240"/>
      <c r="J463" s="236"/>
      <c r="K463" s="236"/>
      <c r="L463" s="241"/>
      <c r="M463" s="242"/>
      <c r="N463" s="243"/>
      <c r="O463" s="243"/>
      <c r="P463" s="243"/>
      <c r="Q463" s="243"/>
      <c r="R463" s="243"/>
      <c r="S463" s="243"/>
      <c r="T463" s="24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45" t="s">
        <v>169</v>
      </c>
      <c r="AU463" s="245" t="s">
        <v>80</v>
      </c>
      <c r="AV463" s="14" t="s">
        <v>80</v>
      </c>
      <c r="AW463" s="14" t="s">
        <v>171</v>
      </c>
      <c r="AX463" s="14" t="s">
        <v>70</v>
      </c>
      <c r="AY463" s="245" t="s">
        <v>158</v>
      </c>
    </row>
    <row r="464" s="14" customFormat="1">
      <c r="A464" s="14"/>
      <c r="B464" s="235"/>
      <c r="C464" s="236"/>
      <c r="D464" s="226" t="s">
        <v>169</v>
      </c>
      <c r="E464" s="237" t="s">
        <v>19</v>
      </c>
      <c r="F464" s="238" t="s">
        <v>2215</v>
      </c>
      <c r="G464" s="236"/>
      <c r="H464" s="239">
        <v>5.5263999999999998</v>
      </c>
      <c r="I464" s="240"/>
      <c r="J464" s="236"/>
      <c r="K464" s="236"/>
      <c r="L464" s="241"/>
      <c r="M464" s="242"/>
      <c r="N464" s="243"/>
      <c r="O464" s="243"/>
      <c r="P464" s="243"/>
      <c r="Q464" s="243"/>
      <c r="R464" s="243"/>
      <c r="S464" s="243"/>
      <c r="T464" s="24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45" t="s">
        <v>169</v>
      </c>
      <c r="AU464" s="245" t="s">
        <v>80</v>
      </c>
      <c r="AV464" s="14" t="s">
        <v>80</v>
      </c>
      <c r="AW464" s="14" t="s">
        <v>171</v>
      </c>
      <c r="AX464" s="14" t="s">
        <v>70</v>
      </c>
      <c r="AY464" s="245" t="s">
        <v>158</v>
      </c>
    </row>
    <row r="465" s="14" customFormat="1">
      <c r="A465" s="14"/>
      <c r="B465" s="235"/>
      <c r="C465" s="236"/>
      <c r="D465" s="226" t="s">
        <v>169</v>
      </c>
      <c r="E465" s="237" t="s">
        <v>19</v>
      </c>
      <c r="F465" s="238" t="s">
        <v>2216</v>
      </c>
      <c r="G465" s="236"/>
      <c r="H465" s="239">
        <v>11.1356</v>
      </c>
      <c r="I465" s="240"/>
      <c r="J465" s="236"/>
      <c r="K465" s="236"/>
      <c r="L465" s="241"/>
      <c r="M465" s="242"/>
      <c r="N465" s="243"/>
      <c r="O465" s="243"/>
      <c r="P465" s="243"/>
      <c r="Q465" s="243"/>
      <c r="R465" s="243"/>
      <c r="S465" s="243"/>
      <c r="T465" s="24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45" t="s">
        <v>169</v>
      </c>
      <c r="AU465" s="245" t="s">
        <v>80</v>
      </c>
      <c r="AV465" s="14" t="s">
        <v>80</v>
      </c>
      <c r="AW465" s="14" t="s">
        <v>171</v>
      </c>
      <c r="AX465" s="14" t="s">
        <v>70</v>
      </c>
      <c r="AY465" s="245" t="s">
        <v>158</v>
      </c>
    </row>
    <row r="466" s="14" customFormat="1">
      <c r="A466" s="14"/>
      <c r="B466" s="235"/>
      <c r="C466" s="236"/>
      <c r="D466" s="226" t="s">
        <v>169</v>
      </c>
      <c r="E466" s="237" t="s">
        <v>19</v>
      </c>
      <c r="F466" s="238" t="s">
        <v>2217</v>
      </c>
      <c r="G466" s="236"/>
      <c r="H466" s="239">
        <v>3.7295999999999996</v>
      </c>
      <c r="I466" s="240"/>
      <c r="J466" s="236"/>
      <c r="K466" s="236"/>
      <c r="L466" s="241"/>
      <c r="M466" s="242"/>
      <c r="N466" s="243"/>
      <c r="O466" s="243"/>
      <c r="P466" s="243"/>
      <c r="Q466" s="243"/>
      <c r="R466" s="243"/>
      <c r="S466" s="243"/>
      <c r="T466" s="24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45" t="s">
        <v>169</v>
      </c>
      <c r="AU466" s="245" t="s">
        <v>80</v>
      </c>
      <c r="AV466" s="14" t="s">
        <v>80</v>
      </c>
      <c r="AW466" s="14" t="s">
        <v>171</v>
      </c>
      <c r="AX466" s="14" t="s">
        <v>70</v>
      </c>
      <c r="AY466" s="245" t="s">
        <v>158</v>
      </c>
    </row>
    <row r="467" s="14" customFormat="1">
      <c r="A467" s="14"/>
      <c r="B467" s="235"/>
      <c r="C467" s="236"/>
      <c r="D467" s="226" t="s">
        <v>169</v>
      </c>
      <c r="E467" s="237" t="s">
        <v>19</v>
      </c>
      <c r="F467" s="238" t="s">
        <v>2218</v>
      </c>
      <c r="G467" s="236"/>
      <c r="H467" s="239">
        <v>5.2799999999999994</v>
      </c>
      <c r="I467" s="240"/>
      <c r="J467" s="236"/>
      <c r="K467" s="236"/>
      <c r="L467" s="241"/>
      <c r="M467" s="242"/>
      <c r="N467" s="243"/>
      <c r="O467" s="243"/>
      <c r="P467" s="243"/>
      <c r="Q467" s="243"/>
      <c r="R467" s="243"/>
      <c r="S467" s="243"/>
      <c r="T467" s="24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45" t="s">
        <v>169</v>
      </c>
      <c r="AU467" s="245" t="s">
        <v>80</v>
      </c>
      <c r="AV467" s="14" t="s">
        <v>80</v>
      </c>
      <c r="AW467" s="14" t="s">
        <v>171</v>
      </c>
      <c r="AX467" s="14" t="s">
        <v>70</v>
      </c>
      <c r="AY467" s="245" t="s">
        <v>158</v>
      </c>
    </row>
    <row r="468" s="14" customFormat="1">
      <c r="A468" s="14"/>
      <c r="B468" s="235"/>
      <c r="C468" s="236"/>
      <c r="D468" s="226" t="s">
        <v>169</v>
      </c>
      <c r="E468" s="237" t="s">
        <v>19</v>
      </c>
      <c r="F468" s="238" t="s">
        <v>2219</v>
      </c>
      <c r="G468" s="236"/>
      <c r="H468" s="239">
        <v>6.2640000000000002</v>
      </c>
      <c r="I468" s="240"/>
      <c r="J468" s="236"/>
      <c r="K468" s="236"/>
      <c r="L468" s="241"/>
      <c r="M468" s="242"/>
      <c r="N468" s="243"/>
      <c r="O468" s="243"/>
      <c r="P468" s="243"/>
      <c r="Q468" s="243"/>
      <c r="R468" s="243"/>
      <c r="S468" s="243"/>
      <c r="T468" s="24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45" t="s">
        <v>169</v>
      </c>
      <c r="AU468" s="245" t="s">
        <v>80</v>
      </c>
      <c r="AV468" s="14" t="s">
        <v>80</v>
      </c>
      <c r="AW468" s="14" t="s">
        <v>171</v>
      </c>
      <c r="AX468" s="14" t="s">
        <v>70</v>
      </c>
      <c r="AY468" s="245" t="s">
        <v>158</v>
      </c>
    </row>
    <row r="469" s="14" customFormat="1">
      <c r="A469" s="14"/>
      <c r="B469" s="235"/>
      <c r="C469" s="236"/>
      <c r="D469" s="226" t="s">
        <v>169</v>
      </c>
      <c r="E469" s="237" t="s">
        <v>19</v>
      </c>
      <c r="F469" s="238" t="s">
        <v>2220</v>
      </c>
      <c r="G469" s="236"/>
      <c r="H469" s="239">
        <v>2.2144000000000004</v>
      </c>
      <c r="I469" s="240"/>
      <c r="J469" s="236"/>
      <c r="K469" s="236"/>
      <c r="L469" s="241"/>
      <c r="M469" s="242"/>
      <c r="N469" s="243"/>
      <c r="O469" s="243"/>
      <c r="P469" s="243"/>
      <c r="Q469" s="243"/>
      <c r="R469" s="243"/>
      <c r="S469" s="243"/>
      <c r="T469" s="24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45" t="s">
        <v>169</v>
      </c>
      <c r="AU469" s="245" t="s">
        <v>80</v>
      </c>
      <c r="AV469" s="14" t="s">
        <v>80</v>
      </c>
      <c r="AW469" s="14" t="s">
        <v>171</v>
      </c>
      <c r="AX469" s="14" t="s">
        <v>70</v>
      </c>
      <c r="AY469" s="245" t="s">
        <v>158</v>
      </c>
    </row>
    <row r="470" s="14" customFormat="1">
      <c r="A470" s="14"/>
      <c r="B470" s="235"/>
      <c r="C470" s="236"/>
      <c r="D470" s="226" t="s">
        <v>169</v>
      </c>
      <c r="E470" s="237" t="s">
        <v>19</v>
      </c>
      <c r="F470" s="238" t="s">
        <v>2221</v>
      </c>
      <c r="G470" s="236"/>
      <c r="H470" s="239">
        <v>8.0350000000000001</v>
      </c>
      <c r="I470" s="240"/>
      <c r="J470" s="236"/>
      <c r="K470" s="236"/>
      <c r="L470" s="241"/>
      <c r="M470" s="242"/>
      <c r="N470" s="243"/>
      <c r="O470" s="243"/>
      <c r="P470" s="243"/>
      <c r="Q470" s="243"/>
      <c r="R470" s="243"/>
      <c r="S470" s="243"/>
      <c r="T470" s="24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45" t="s">
        <v>169</v>
      </c>
      <c r="AU470" s="245" t="s">
        <v>80</v>
      </c>
      <c r="AV470" s="14" t="s">
        <v>80</v>
      </c>
      <c r="AW470" s="14" t="s">
        <v>171</v>
      </c>
      <c r="AX470" s="14" t="s">
        <v>70</v>
      </c>
      <c r="AY470" s="245" t="s">
        <v>158</v>
      </c>
    </row>
    <row r="471" s="14" customFormat="1">
      <c r="A471" s="14"/>
      <c r="B471" s="235"/>
      <c r="C471" s="236"/>
      <c r="D471" s="226" t="s">
        <v>169</v>
      </c>
      <c r="E471" s="237" t="s">
        <v>19</v>
      </c>
      <c r="F471" s="238" t="s">
        <v>2222</v>
      </c>
      <c r="G471" s="236"/>
      <c r="H471" s="239">
        <v>3.5904000000000003</v>
      </c>
      <c r="I471" s="240"/>
      <c r="J471" s="236"/>
      <c r="K471" s="236"/>
      <c r="L471" s="241"/>
      <c r="M471" s="242"/>
      <c r="N471" s="243"/>
      <c r="O471" s="243"/>
      <c r="P471" s="243"/>
      <c r="Q471" s="243"/>
      <c r="R471" s="243"/>
      <c r="S471" s="243"/>
      <c r="T471" s="24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45" t="s">
        <v>169</v>
      </c>
      <c r="AU471" s="245" t="s">
        <v>80</v>
      </c>
      <c r="AV471" s="14" t="s">
        <v>80</v>
      </c>
      <c r="AW471" s="14" t="s">
        <v>171</v>
      </c>
      <c r="AX471" s="14" t="s">
        <v>70</v>
      </c>
      <c r="AY471" s="245" t="s">
        <v>158</v>
      </c>
    </row>
    <row r="472" s="14" customFormat="1">
      <c r="A472" s="14"/>
      <c r="B472" s="235"/>
      <c r="C472" s="236"/>
      <c r="D472" s="226" t="s">
        <v>169</v>
      </c>
      <c r="E472" s="237" t="s">
        <v>19</v>
      </c>
      <c r="F472" s="238" t="s">
        <v>2223</v>
      </c>
      <c r="G472" s="236"/>
      <c r="H472" s="239">
        <v>14.584800000000001</v>
      </c>
      <c r="I472" s="240"/>
      <c r="J472" s="236"/>
      <c r="K472" s="236"/>
      <c r="L472" s="241"/>
      <c r="M472" s="242"/>
      <c r="N472" s="243"/>
      <c r="O472" s="243"/>
      <c r="P472" s="243"/>
      <c r="Q472" s="243"/>
      <c r="R472" s="243"/>
      <c r="S472" s="243"/>
      <c r="T472" s="24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45" t="s">
        <v>169</v>
      </c>
      <c r="AU472" s="245" t="s">
        <v>80</v>
      </c>
      <c r="AV472" s="14" t="s">
        <v>80</v>
      </c>
      <c r="AW472" s="14" t="s">
        <v>171</v>
      </c>
      <c r="AX472" s="14" t="s">
        <v>70</v>
      </c>
      <c r="AY472" s="245" t="s">
        <v>158</v>
      </c>
    </row>
    <row r="473" s="14" customFormat="1">
      <c r="A473" s="14"/>
      <c r="B473" s="235"/>
      <c r="C473" s="236"/>
      <c r="D473" s="226" t="s">
        <v>169</v>
      </c>
      <c r="E473" s="237" t="s">
        <v>19</v>
      </c>
      <c r="F473" s="238" t="s">
        <v>2224</v>
      </c>
      <c r="G473" s="236"/>
      <c r="H473" s="239">
        <v>12.701200000000002</v>
      </c>
      <c r="I473" s="240"/>
      <c r="J473" s="236"/>
      <c r="K473" s="236"/>
      <c r="L473" s="241"/>
      <c r="M473" s="242"/>
      <c r="N473" s="243"/>
      <c r="O473" s="243"/>
      <c r="P473" s="243"/>
      <c r="Q473" s="243"/>
      <c r="R473" s="243"/>
      <c r="S473" s="243"/>
      <c r="T473" s="24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45" t="s">
        <v>169</v>
      </c>
      <c r="AU473" s="245" t="s">
        <v>80</v>
      </c>
      <c r="AV473" s="14" t="s">
        <v>80</v>
      </c>
      <c r="AW473" s="14" t="s">
        <v>171</v>
      </c>
      <c r="AX473" s="14" t="s">
        <v>70</v>
      </c>
      <c r="AY473" s="245" t="s">
        <v>158</v>
      </c>
    </row>
    <row r="474" s="14" customFormat="1">
      <c r="A474" s="14"/>
      <c r="B474" s="235"/>
      <c r="C474" s="236"/>
      <c r="D474" s="226" t="s">
        <v>169</v>
      </c>
      <c r="E474" s="237" t="s">
        <v>19</v>
      </c>
      <c r="F474" s="238" t="s">
        <v>2225</v>
      </c>
      <c r="G474" s="236"/>
      <c r="H474" s="239">
        <v>3.2800000000000002</v>
      </c>
      <c r="I474" s="240"/>
      <c r="J474" s="236"/>
      <c r="K474" s="236"/>
      <c r="L474" s="241"/>
      <c r="M474" s="242"/>
      <c r="N474" s="243"/>
      <c r="O474" s="243"/>
      <c r="P474" s="243"/>
      <c r="Q474" s="243"/>
      <c r="R474" s="243"/>
      <c r="S474" s="243"/>
      <c r="T474" s="24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45" t="s">
        <v>169</v>
      </c>
      <c r="AU474" s="245" t="s">
        <v>80</v>
      </c>
      <c r="AV474" s="14" t="s">
        <v>80</v>
      </c>
      <c r="AW474" s="14" t="s">
        <v>171</v>
      </c>
      <c r="AX474" s="14" t="s">
        <v>70</v>
      </c>
      <c r="AY474" s="245" t="s">
        <v>158</v>
      </c>
    </row>
    <row r="475" s="14" customFormat="1">
      <c r="A475" s="14"/>
      <c r="B475" s="235"/>
      <c r="C475" s="236"/>
      <c r="D475" s="226" t="s">
        <v>169</v>
      </c>
      <c r="E475" s="237" t="s">
        <v>19</v>
      </c>
      <c r="F475" s="238" t="s">
        <v>2226</v>
      </c>
      <c r="G475" s="236"/>
      <c r="H475" s="239">
        <v>9.8040000000000003</v>
      </c>
      <c r="I475" s="240"/>
      <c r="J475" s="236"/>
      <c r="K475" s="236"/>
      <c r="L475" s="241"/>
      <c r="M475" s="242"/>
      <c r="N475" s="243"/>
      <c r="O475" s="243"/>
      <c r="P475" s="243"/>
      <c r="Q475" s="243"/>
      <c r="R475" s="243"/>
      <c r="S475" s="243"/>
      <c r="T475" s="24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45" t="s">
        <v>169</v>
      </c>
      <c r="AU475" s="245" t="s">
        <v>80</v>
      </c>
      <c r="AV475" s="14" t="s">
        <v>80</v>
      </c>
      <c r="AW475" s="14" t="s">
        <v>171</v>
      </c>
      <c r="AX475" s="14" t="s">
        <v>70</v>
      </c>
      <c r="AY475" s="245" t="s">
        <v>158</v>
      </c>
    </row>
    <row r="476" s="14" customFormat="1">
      <c r="A476" s="14"/>
      <c r="B476" s="235"/>
      <c r="C476" s="236"/>
      <c r="D476" s="226" t="s">
        <v>169</v>
      </c>
      <c r="E476" s="237" t="s">
        <v>19</v>
      </c>
      <c r="F476" s="238" t="s">
        <v>2227</v>
      </c>
      <c r="G476" s="236"/>
      <c r="H476" s="239">
        <v>4.1479999999999997</v>
      </c>
      <c r="I476" s="240"/>
      <c r="J476" s="236"/>
      <c r="K476" s="236"/>
      <c r="L476" s="241"/>
      <c r="M476" s="242"/>
      <c r="N476" s="243"/>
      <c r="O476" s="243"/>
      <c r="P476" s="243"/>
      <c r="Q476" s="243"/>
      <c r="R476" s="243"/>
      <c r="S476" s="243"/>
      <c r="T476" s="24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45" t="s">
        <v>169</v>
      </c>
      <c r="AU476" s="245" t="s">
        <v>80</v>
      </c>
      <c r="AV476" s="14" t="s">
        <v>80</v>
      </c>
      <c r="AW476" s="14" t="s">
        <v>171</v>
      </c>
      <c r="AX476" s="14" t="s">
        <v>70</v>
      </c>
      <c r="AY476" s="245" t="s">
        <v>158</v>
      </c>
    </row>
    <row r="477" s="14" customFormat="1">
      <c r="A477" s="14"/>
      <c r="B477" s="235"/>
      <c r="C477" s="236"/>
      <c r="D477" s="226" t="s">
        <v>169</v>
      </c>
      <c r="E477" s="237" t="s">
        <v>19</v>
      </c>
      <c r="F477" s="238" t="s">
        <v>2228</v>
      </c>
      <c r="G477" s="236"/>
      <c r="H477" s="239">
        <v>1.9532000000000003</v>
      </c>
      <c r="I477" s="240"/>
      <c r="J477" s="236"/>
      <c r="K477" s="236"/>
      <c r="L477" s="241"/>
      <c r="M477" s="242"/>
      <c r="N477" s="243"/>
      <c r="O477" s="243"/>
      <c r="P477" s="243"/>
      <c r="Q477" s="243"/>
      <c r="R477" s="243"/>
      <c r="S477" s="243"/>
      <c r="T477" s="24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45" t="s">
        <v>169</v>
      </c>
      <c r="AU477" s="245" t="s">
        <v>80</v>
      </c>
      <c r="AV477" s="14" t="s">
        <v>80</v>
      </c>
      <c r="AW477" s="14" t="s">
        <v>171</v>
      </c>
      <c r="AX477" s="14" t="s">
        <v>70</v>
      </c>
      <c r="AY477" s="245" t="s">
        <v>158</v>
      </c>
    </row>
    <row r="478" s="14" customFormat="1">
      <c r="A478" s="14"/>
      <c r="B478" s="235"/>
      <c r="C478" s="236"/>
      <c r="D478" s="226" t="s">
        <v>169</v>
      </c>
      <c r="E478" s="237" t="s">
        <v>19</v>
      </c>
      <c r="F478" s="238" t="s">
        <v>2229</v>
      </c>
      <c r="G478" s="236"/>
      <c r="H478" s="239">
        <v>1.3495999999999999</v>
      </c>
      <c r="I478" s="240"/>
      <c r="J478" s="236"/>
      <c r="K478" s="236"/>
      <c r="L478" s="241"/>
      <c r="M478" s="242"/>
      <c r="N478" s="243"/>
      <c r="O478" s="243"/>
      <c r="P478" s="243"/>
      <c r="Q478" s="243"/>
      <c r="R478" s="243"/>
      <c r="S478" s="243"/>
      <c r="T478" s="24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45" t="s">
        <v>169</v>
      </c>
      <c r="AU478" s="245" t="s">
        <v>80</v>
      </c>
      <c r="AV478" s="14" t="s">
        <v>80</v>
      </c>
      <c r="AW478" s="14" t="s">
        <v>171</v>
      </c>
      <c r="AX478" s="14" t="s">
        <v>70</v>
      </c>
      <c r="AY478" s="245" t="s">
        <v>158</v>
      </c>
    </row>
    <row r="479" s="14" customFormat="1">
      <c r="A479" s="14"/>
      <c r="B479" s="235"/>
      <c r="C479" s="236"/>
      <c r="D479" s="226" t="s">
        <v>169</v>
      </c>
      <c r="E479" s="237" t="s">
        <v>19</v>
      </c>
      <c r="F479" s="238" t="s">
        <v>2230</v>
      </c>
      <c r="G479" s="236"/>
      <c r="H479" s="239">
        <v>1.8060000000000001</v>
      </c>
      <c r="I479" s="240"/>
      <c r="J479" s="236"/>
      <c r="K479" s="236"/>
      <c r="L479" s="241"/>
      <c r="M479" s="242"/>
      <c r="N479" s="243"/>
      <c r="O479" s="243"/>
      <c r="P479" s="243"/>
      <c r="Q479" s="243"/>
      <c r="R479" s="243"/>
      <c r="S479" s="243"/>
      <c r="T479" s="24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45" t="s">
        <v>169</v>
      </c>
      <c r="AU479" s="245" t="s">
        <v>80</v>
      </c>
      <c r="AV479" s="14" t="s">
        <v>80</v>
      </c>
      <c r="AW479" s="14" t="s">
        <v>171</v>
      </c>
      <c r="AX479" s="14" t="s">
        <v>70</v>
      </c>
      <c r="AY479" s="245" t="s">
        <v>158</v>
      </c>
    </row>
    <row r="480" s="14" customFormat="1">
      <c r="A480" s="14"/>
      <c r="B480" s="235"/>
      <c r="C480" s="236"/>
      <c r="D480" s="226" t="s">
        <v>169</v>
      </c>
      <c r="E480" s="237" t="s">
        <v>19</v>
      </c>
      <c r="F480" s="238" t="s">
        <v>2231</v>
      </c>
      <c r="G480" s="236"/>
      <c r="H480" s="239">
        <v>3.7376000000000005</v>
      </c>
      <c r="I480" s="240"/>
      <c r="J480" s="236"/>
      <c r="K480" s="236"/>
      <c r="L480" s="241"/>
      <c r="M480" s="242"/>
      <c r="N480" s="243"/>
      <c r="O480" s="243"/>
      <c r="P480" s="243"/>
      <c r="Q480" s="243"/>
      <c r="R480" s="243"/>
      <c r="S480" s="243"/>
      <c r="T480" s="24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45" t="s">
        <v>169</v>
      </c>
      <c r="AU480" s="245" t="s">
        <v>80</v>
      </c>
      <c r="AV480" s="14" t="s">
        <v>80</v>
      </c>
      <c r="AW480" s="14" t="s">
        <v>171</v>
      </c>
      <c r="AX480" s="14" t="s">
        <v>70</v>
      </c>
      <c r="AY480" s="245" t="s">
        <v>158</v>
      </c>
    </row>
    <row r="481" s="14" customFormat="1">
      <c r="A481" s="14"/>
      <c r="B481" s="235"/>
      <c r="C481" s="236"/>
      <c r="D481" s="226" t="s">
        <v>169</v>
      </c>
      <c r="E481" s="237" t="s">
        <v>19</v>
      </c>
      <c r="F481" s="238" t="s">
        <v>2232</v>
      </c>
      <c r="G481" s="236"/>
      <c r="H481" s="239">
        <v>1.3376000000000001</v>
      </c>
      <c r="I481" s="240"/>
      <c r="J481" s="236"/>
      <c r="K481" s="236"/>
      <c r="L481" s="241"/>
      <c r="M481" s="242"/>
      <c r="N481" s="243"/>
      <c r="O481" s="243"/>
      <c r="P481" s="243"/>
      <c r="Q481" s="243"/>
      <c r="R481" s="243"/>
      <c r="S481" s="243"/>
      <c r="T481" s="24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45" t="s">
        <v>169</v>
      </c>
      <c r="AU481" s="245" t="s">
        <v>80</v>
      </c>
      <c r="AV481" s="14" t="s">
        <v>80</v>
      </c>
      <c r="AW481" s="14" t="s">
        <v>171</v>
      </c>
      <c r="AX481" s="14" t="s">
        <v>70</v>
      </c>
      <c r="AY481" s="245" t="s">
        <v>158</v>
      </c>
    </row>
    <row r="482" s="14" customFormat="1">
      <c r="A482" s="14"/>
      <c r="B482" s="235"/>
      <c r="C482" s="236"/>
      <c r="D482" s="226" t="s">
        <v>169</v>
      </c>
      <c r="E482" s="237" t="s">
        <v>19</v>
      </c>
      <c r="F482" s="238" t="s">
        <v>2233</v>
      </c>
      <c r="G482" s="236"/>
      <c r="H482" s="239">
        <v>7.7556000000000012</v>
      </c>
      <c r="I482" s="240"/>
      <c r="J482" s="236"/>
      <c r="K482" s="236"/>
      <c r="L482" s="241"/>
      <c r="M482" s="242"/>
      <c r="N482" s="243"/>
      <c r="O482" s="243"/>
      <c r="P482" s="243"/>
      <c r="Q482" s="243"/>
      <c r="R482" s="243"/>
      <c r="S482" s="243"/>
      <c r="T482" s="24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45" t="s">
        <v>169</v>
      </c>
      <c r="AU482" s="245" t="s">
        <v>80</v>
      </c>
      <c r="AV482" s="14" t="s">
        <v>80</v>
      </c>
      <c r="AW482" s="14" t="s">
        <v>171</v>
      </c>
      <c r="AX482" s="14" t="s">
        <v>70</v>
      </c>
      <c r="AY482" s="245" t="s">
        <v>158</v>
      </c>
    </row>
    <row r="483" s="14" customFormat="1">
      <c r="A483" s="14"/>
      <c r="B483" s="235"/>
      <c r="C483" s="236"/>
      <c r="D483" s="226" t="s">
        <v>169</v>
      </c>
      <c r="E483" s="237" t="s">
        <v>19</v>
      </c>
      <c r="F483" s="238" t="s">
        <v>2234</v>
      </c>
      <c r="G483" s="236"/>
      <c r="H483" s="239">
        <v>14.300000000000001</v>
      </c>
      <c r="I483" s="240"/>
      <c r="J483" s="236"/>
      <c r="K483" s="236"/>
      <c r="L483" s="241"/>
      <c r="M483" s="242"/>
      <c r="N483" s="243"/>
      <c r="O483" s="243"/>
      <c r="P483" s="243"/>
      <c r="Q483" s="243"/>
      <c r="R483" s="243"/>
      <c r="S483" s="243"/>
      <c r="T483" s="24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45" t="s">
        <v>169</v>
      </c>
      <c r="AU483" s="245" t="s">
        <v>80</v>
      </c>
      <c r="AV483" s="14" t="s">
        <v>80</v>
      </c>
      <c r="AW483" s="14" t="s">
        <v>171</v>
      </c>
      <c r="AX483" s="14" t="s">
        <v>70</v>
      </c>
      <c r="AY483" s="245" t="s">
        <v>158</v>
      </c>
    </row>
    <row r="484" s="14" customFormat="1">
      <c r="A484" s="14"/>
      <c r="B484" s="235"/>
      <c r="C484" s="236"/>
      <c r="D484" s="226" t="s">
        <v>169</v>
      </c>
      <c r="E484" s="237" t="s">
        <v>19</v>
      </c>
      <c r="F484" s="238" t="s">
        <v>2235</v>
      </c>
      <c r="G484" s="236"/>
      <c r="H484" s="239">
        <v>8.0640000000000018</v>
      </c>
      <c r="I484" s="240"/>
      <c r="J484" s="236"/>
      <c r="K484" s="236"/>
      <c r="L484" s="241"/>
      <c r="M484" s="242"/>
      <c r="N484" s="243"/>
      <c r="O484" s="243"/>
      <c r="P484" s="243"/>
      <c r="Q484" s="243"/>
      <c r="R484" s="243"/>
      <c r="S484" s="243"/>
      <c r="T484" s="24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45" t="s">
        <v>169</v>
      </c>
      <c r="AU484" s="245" t="s">
        <v>80</v>
      </c>
      <c r="AV484" s="14" t="s">
        <v>80</v>
      </c>
      <c r="AW484" s="14" t="s">
        <v>171</v>
      </c>
      <c r="AX484" s="14" t="s">
        <v>70</v>
      </c>
      <c r="AY484" s="245" t="s">
        <v>158</v>
      </c>
    </row>
    <row r="485" s="14" customFormat="1">
      <c r="A485" s="14"/>
      <c r="B485" s="235"/>
      <c r="C485" s="236"/>
      <c r="D485" s="226" t="s">
        <v>169</v>
      </c>
      <c r="E485" s="237" t="s">
        <v>19</v>
      </c>
      <c r="F485" s="238" t="s">
        <v>2236</v>
      </c>
      <c r="G485" s="236"/>
      <c r="H485" s="239">
        <v>1.7416</v>
      </c>
      <c r="I485" s="240"/>
      <c r="J485" s="236"/>
      <c r="K485" s="236"/>
      <c r="L485" s="241"/>
      <c r="M485" s="242"/>
      <c r="N485" s="243"/>
      <c r="O485" s="243"/>
      <c r="P485" s="243"/>
      <c r="Q485" s="243"/>
      <c r="R485" s="243"/>
      <c r="S485" s="243"/>
      <c r="T485" s="24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45" t="s">
        <v>169</v>
      </c>
      <c r="AU485" s="245" t="s">
        <v>80</v>
      </c>
      <c r="AV485" s="14" t="s">
        <v>80</v>
      </c>
      <c r="AW485" s="14" t="s">
        <v>171</v>
      </c>
      <c r="AX485" s="14" t="s">
        <v>70</v>
      </c>
      <c r="AY485" s="245" t="s">
        <v>158</v>
      </c>
    </row>
    <row r="486" s="14" customFormat="1">
      <c r="A486" s="14"/>
      <c r="B486" s="235"/>
      <c r="C486" s="236"/>
      <c r="D486" s="226" t="s">
        <v>169</v>
      </c>
      <c r="E486" s="237" t="s">
        <v>19</v>
      </c>
      <c r="F486" s="238" t="s">
        <v>2237</v>
      </c>
      <c r="G486" s="236"/>
      <c r="H486" s="239">
        <v>3.3987999999999996</v>
      </c>
      <c r="I486" s="240"/>
      <c r="J486" s="236"/>
      <c r="K486" s="236"/>
      <c r="L486" s="241"/>
      <c r="M486" s="242"/>
      <c r="N486" s="243"/>
      <c r="O486" s="243"/>
      <c r="P486" s="243"/>
      <c r="Q486" s="243"/>
      <c r="R486" s="243"/>
      <c r="S486" s="243"/>
      <c r="T486" s="24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45" t="s">
        <v>169</v>
      </c>
      <c r="AU486" s="245" t="s">
        <v>80</v>
      </c>
      <c r="AV486" s="14" t="s">
        <v>80</v>
      </c>
      <c r="AW486" s="14" t="s">
        <v>171</v>
      </c>
      <c r="AX486" s="14" t="s">
        <v>70</v>
      </c>
      <c r="AY486" s="245" t="s">
        <v>158</v>
      </c>
    </row>
    <row r="487" s="14" customFormat="1">
      <c r="A487" s="14"/>
      <c r="B487" s="235"/>
      <c r="C487" s="236"/>
      <c r="D487" s="226" t="s">
        <v>169</v>
      </c>
      <c r="E487" s="237" t="s">
        <v>19</v>
      </c>
      <c r="F487" s="238" t="s">
        <v>2238</v>
      </c>
      <c r="G487" s="236"/>
      <c r="H487" s="239">
        <v>0.85440000000000016</v>
      </c>
      <c r="I487" s="240"/>
      <c r="J487" s="236"/>
      <c r="K487" s="236"/>
      <c r="L487" s="241"/>
      <c r="M487" s="242"/>
      <c r="N487" s="243"/>
      <c r="O487" s="243"/>
      <c r="P487" s="243"/>
      <c r="Q487" s="243"/>
      <c r="R487" s="243"/>
      <c r="S487" s="243"/>
      <c r="T487" s="24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45" t="s">
        <v>169</v>
      </c>
      <c r="AU487" s="245" t="s">
        <v>80</v>
      </c>
      <c r="AV487" s="14" t="s">
        <v>80</v>
      </c>
      <c r="AW487" s="14" t="s">
        <v>171</v>
      </c>
      <c r="AX487" s="14" t="s">
        <v>70</v>
      </c>
      <c r="AY487" s="245" t="s">
        <v>158</v>
      </c>
    </row>
    <row r="488" s="14" customFormat="1">
      <c r="A488" s="14"/>
      <c r="B488" s="235"/>
      <c r="C488" s="236"/>
      <c r="D488" s="226" t="s">
        <v>169</v>
      </c>
      <c r="E488" s="237" t="s">
        <v>19</v>
      </c>
      <c r="F488" s="238" t="s">
        <v>2239</v>
      </c>
      <c r="G488" s="236"/>
      <c r="H488" s="239">
        <v>9.1631999999999998</v>
      </c>
      <c r="I488" s="240"/>
      <c r="J488" s="236"/>
      <c r="K488" s="236"/>
      <c r="L488" s="241"/>
      <c r="M488" s="242"/>
      <c r="N488" s="243"/>
      <c r="O488" s="243"/>
      <c r="P488" s="243"/>
      <c r="Q488" s="243"/>
      <c r="R488" s="243"/>
      <c r="S488" s="243"/>
      <c r="T488" s="24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45" t="s">
        <v>169</v>
      </c>
      <c r="AU488" s="245" t="s">
        <v>80</v>
      </c>
      <c r="AV488" s="14" t="s">
        <v>80</v>
      </c>
      <c r="AW488" s="14" t="s">
        <v>171</v>
      </c>
      <c r="AX488" s="14" t="s">
        <v>70</v>
      </c>
      <c r="AY488" s="245" t="s">
        <v>158</v>
      </c>
    </row>
    <row r="489" s="14" customFormat="1">
      <c r="A489" s="14"/>
      <c r="B489" s="235"/>
      <c r="C489" s="236"/>
      <c r="D489" s="226" t="s">
        <v>169</v>
      </c>
      <c r="E489" s="237" t="s">
        <v>19</v>
      </c>
      <c r="F489" s="238" t="s">
        <v>2240</v>
      </c>
      <c r="G489" s="236"/>
      <c r="H489" s="239">
        <v>11.221600000000001</v>
      </c>
      <c r="I489" s="240"/>
      <c r="J489" s="236"/>
      <c r="K489" s="236"/>
      <c r="L489" s="241"/>
      <c r="M489" s="242"/>
      <c r="N489" s="243"/>
      <c r="O489" s="243"/>
      <c r="P489" s="243"/>
      <c r="Q489" s="243"/>
      <c r="R489" s="243"/>
      <c r="S489" s="243"/>
      <c r="T489" s="24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45" t="s">
        <v>169</v>
      </c>
      <c r="AU489" s="245" t="s">
        <v>80</v>
      </c>
      <c r="AV489" s="14" t="s">
        <v>80</v>
      </c>
      <c r="AW489" s="14" t="s">
        <v>171</v>
      </c>
      <c r="AX489" s="14" t="s">
        <v>70</v>
      </c>
      <c r="AY489" s="245" t="s">
        <v>158</v>
      </c>
    </row>
    <row r="490" s="14" customFormat="1">
      <c r="A490" s="14"/>
      <c r="B490" s="235"/>
      <c r="C490" s="236"/>
      <c r="D490" s="226" t="s">
        <v>169</v>
      </c>
      <c r="E490" s="237" t="s">
        <v>19</v>
      </c>
      <c r="F490" s="238" t="s">
        <v>2241</v>
      </c>
      <c r="G490" s="236"/>
      <c r="H490" s="239">
        <v>14.351999999999999</v>
      </c>
      <c r="I490" s="240"/>
      <c r="J490" s="236"/>
      <c r="K490" s="236"/>
      <c r="L490" s="241"/>
      <c r="M490" s="242"/>
      <c r="N490" s="243"/>
      <c r="O490" s="243"/>
      <c r="P490" s="243"/>
      <c r="Q490" s="243"/>
      <c r="R490" s="243"/>
      <c r="S490" s="243"/>
      <c r="T490" s="24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45" t="s">
        <v>169</v>
      </c>
      <c r="AU490" s="245" t="s">
        <v>80</v>
      </c>
      <c r="AV490" s="14" t="s">
        <v>80</v>
      </c>
      <c r="AW490" s="14" t="s">
        <v>171</v>
      </c>
      <c r="AX490" s="14" t="s">
        <v>70</v>
      </c>
      <c r="AY490" s="245" t="s">
        <v>158</v>
      </c>
    </row>
    <row r="491" s="14" customFormat="1">
      <c r="A491" s="14"/>
      <c r="B491" s="235"/>
      <c r="C491" s="236"/>
      <c r="D491" s="226" t="s">
        <v>169</v>
      </c>
      <c r="E491" s="237" t="s">
        <v>19</v>
      </c>
      <c r="F491" s="238" t="s">
        <v>2242</v>
      </c>
      <c r="G491" s="236"/>
      <c r="H491" s="239">
        <v>1.6295999999999999</v>
      </c>
      <c r="I491" s="240"/>
      <c r="J491" s="236"/>
      <c r="K491" s="236"/>
      <c r="L491" s="241"/>
      <c r="M491" s="242"/>
      <c r="N491" s="243"/>
      <c r="O491" s="243"/>
      <c r="P491" s="243"/>
      <c r="Q491" s="243"/>
      <c r="R491" s="243"/>
      <c r="S491" s="243"/>
      <c r="T491" s="24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45" t="s">
        <v>169</v>
      </c>
      <c r="AU491" s="245" t="s">
        <v>80</v>
      </c>
      <c r="AV491" s="14" t="s">
        <v>80</v>
      </c>
      <c r="AW491" s="14" t="s">
        <v>171</v>
      </c>
      <c r="AX491" s="14" t="s">
        <v>70</v>
      </c>
      <c r="AY491" s="245" t="s">
        <v>158</v>
      </c>
    </row>
    <row r="492" s="14" customFormat="1">
      <c r="A492" s="14"/>
      <c r="B492" s="235"/>
      <c r="C492" s="236"/>
      <c r="D492" s="226" t="s">
        <v>169</v>
      </c>
      <c r="E492" s="237" t="s">
        <v>19</v>
      </c>
      <c r="F492" s="238" t="s">
        <v>2243</v>
      </c>
      <c r="G492" s="236"/>
      <c r="H492" s="239">
        <v>1.4783999999999999</v>
      </c>
      <c r="I492" s="240"/>
      <c r="J492" s="236"/>
      <c r="K492" s="236"/>
      <c r="L492" s="241"/>
      <c r="M492" s="242"/>
      <c r="N492" s="243"/>
      <c r="O492" s="243"/>
      <c r="P492" s="243"/>
      <c r="Q492" s="243"/>
      <c r="R492" s="243"/>
      <c r="S492" s="243"/>
      <c r="T492" s="24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45" t="s">
        <v>169</v>
      </c>
      <c r="AU492" s="245" t="s">
        <v>80</v>
      </c>
      <c r="AV492" s="14" t="s">
        <v>80</v>
      </c>
      <c r="AW492" s="14" t="s">
        <v>171</v>
      </c>
      <c r="AX492" s="14" t="s">
        <v>70</v>
      </c>
      <c r="AY492" s="245" t="s">
        <v>158</v>
      </c>
    </row>
    <row r="493" s="14" customFormat="1">
      <c r="A493" s="14"/>
      <c r="B493" s="235"/>
      <c r="C493" s="236"/>
      <c r="D493" s="226" t="s">
        <v>169</v>
      </c>
      <c r="E493" s="237" t="s">
        <v>19</v>
      </c>
      <c r="F493" s="238" t="s">
        <v>2244</v>
      </c>
      <c r="G493" s="236"/>
      <c r="H493" s="239">
        <v>2.2440000000000002</v>
      </c>
      <c r="I493" s="240"/>
      <c r="J493" s="236"/>
      <c r="K493" s="236"/>
      <c r="L493" s="241"/>
      <c r="M493" s="242"/>
      <c r="N493" s="243"/>
      <c r="O493" s="243"/>
      <c r="P493" s="243"/>
      <c r="Q493" s="243"/>
      <c r="R493" s="243"/>
      <c r="S493" s="243"/>
      <c r="T493" s="24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45" t="s">
        <v>169</v>
      </c>
      <c r="AU493" s="245" t="s">
        <v>80</v>
      </c>
      <c r="AV493" s="14" t="s">
        <v>80</v>
      </c>
      <c r="AW493" s="14" t="s">
        <v>171</v>
      </c>
      <c r="AX493" s="14" t="s">
        <v>70</v>
      </c>
      <c r="AY493" s="245" t="s">
        <v>158</v>
      </c>
    </row>
    <row r="494" s="14" customFormat="1">
      <c r="A494" s="14"/>
      <c r="B494" s="235"/>
      <c r="C494" s="236"/>
      <c r="D494" s="226" t="s">
        <v>169</v>
      </c>
      <c r="E494" s="237" t="s">
        <v>19</v>
      </c>
      <c r="F494" s="238" t="s">
        <v>2245</v>
      </c>
      <c r="G494" s="236"/>
      <c r="H494" s="239">
        <v>1.9140000000000006</v>
      </c>
      <c r="I494" s="240"/>
      <c r="J494" s="236"/>
      <c r="K494" s="236"/>
      <c r="L494" s="241"/>
      <c r="M494" s="242"/>
      <c r="N494" s="243"/>
      <c r="O494" s="243"/>
      <c r="P494" s="243"/>
      <c r="Q494" s="243"/>
      <c r="R494" s="243"/>
      <c r="S494" s="243"/>
      <c r="T494" s="24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45" t="s">
        <v>169</v>
      </c>
      <c r="AU494" s="245" t="s">
        <v>80</v>
      </c>
      <c r="AV494" s="14" t="s">
        <v>80</v>
      </c>
      <c r="AW494" s="14" t="s">
        <v>171</v>
      </c>
      <c r="AX494" s="14" t="s">
        <v>70</v>
      </c>
      <c r="AY494" s="245" t="s">
        <v>158</v>
      </c>
    </row>
    <row r="495" s="14" customFormat="1">
      <c r="A495" s="14"/>
      <c r="B495" s="235"/>
      <c r="C495" s="236"/>
      <c r="D495" s="226" t="s">
        <v>169</v>
      </c>
      <c r="E495" s="237" t="s">
        <v>19</v>
      </c>
      <c r="F495" s="238" t="s">
        <v>2246</v>
      </c>
      <c r="G495" s="236"/>
      <c r="H495" s="239">
        <v>13.566000000000001</v>
      </c>
      <c r="I495" s="240"/>
      <c r="J495" s="236"/>
      <c r="K495" s="236"/>
      <c r="L495" s="241"/>
      <c r="M495" s="242"/>
      <c r="N495" s="243"/>
      <c r="O495" s="243"/>
      <c r="P495" s="243"/>
      <c r="Q495" s="243"/>
      <c r="R495" s="243"/>
      <c r="S495" s="243"/>
      <c r="T495" s="24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45" t="s">
        <v>169</v>
      </c>
      <c r="AU495" s="245" t="s">
        <v>80</v>
      </c>
      <c r="AV495" s="14" t="s">
        <v>80</v>
      </c>
      <c r="AW495" s="14" t="s">
        <v>171</v>
      </c>
      <c r="AX495" s="14" t="s">
        <v>70</v>
      </c>
      <c r="AY495" s="245" t="s">
        <v>158</v>
      </c>
    </row>
    <row r="496" s="14" customFormat="1">
      <c r="A496" s="14"/>
      <c r="B496" s="235"/>
      <c r="C496" s="236"/>
      <c r="D496" s="226" t="s">
        <v>169</v>
      </c>
      <c r="E496" s="237" t="s">
        <v>19</v>
      </c>
      <c r="F496" s="238" t="s">
        <v>2247</v>
      </c>
      <c r="G496" s="236"/>
      <c r="H496" s="239">
        <v>4.3068000000000008</v>
      </c>
      <c r="I496" s="240"/>
      <c r="J496" s="236"/>
      <c r="K496" s="236"/>
      <c r="L496" s="241"/>
      <c r="M496" s="242"/>
      <c r="N496" s="243"/>
      <c r="O496" s="243"/>
      <c r="P496" s="243"/>
      <c r="Q496" s="243"/>
      <c r="R496" s="243"/>
      <c r="S496" s="243"/>
      <c r="T496" s="24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45" t="s">
        <v>169</v>
      </c>
      <c r="AU496" s="245" t="s">
        <v>80</v>
      </c>
      <c r="AV496" s="14" t="s">
        <v>80</v>
      </c>
      <c r="AW496" s="14" t="s">
        <v>171</v>
      </c>
      <c r="AX496" s="14" t="s">
        <v>70</v>
      </c>
      <c r="AY496" s="245" t="s">
        <v>158</v>
      </c>
    </row>
    <row r="497" s="14" customFormat="1">
      <c r="A497" s="14"/>
      <c r="B497" s="235"/>
      <c r="C497" s="236"/>
      <c r="D497" s="226" t="s">
        <v>169</v>
      </c>
      <c r="E497" s="237" t="s">
        <v>19</v>
      </c>
      <c r="F497" s="238" t="s">
        <v>2248</v>
      </c>
      <c r="G497" s="236"/>
      <c r="H497" s="239">
        <v>4.6604000000000001</v>
      </c>
      <c r="I497" s="240"/>
      <c r="J497" s="236"/>
      <c r="K497" s="236"/>
      <c r="L497" s="241"/>
      <c r="M497" s="242"/>
      <c r="N497" s="243"/>
      <c r="O497" s="243"/>
      <c r="P497" s="243"/>
      <c r="Q497" s="243"/>
      <c r="R497" s="243"/>
      <c r="S497" s="243"/>
      <c r="T497" s="24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45" t="s">
        <v>169</v>
      </c>
      <c r="AU497" s="245" t="s">
        <v>80</v>
      </c>
      <c r="AV497" s="14" t="s">
        <v>80</v>
      </c>
      <c r="AW497" s="14" t="s">
        <v>171</v>
      </c>
      <c r="AX497" s="14" t="s">
        <v>70</v>
      </c>
      <c r="AY497" s="245" t="s">
        <v>158</v>
      </c>
    </row>
    <row r="498" s="14" customFormat="1">
      <c r="A498" s="14"/>
      <c r="B498" s="235"/>
      <c r="C498" s="236"/>
      <c r="D498" s="226" t="s">
        <v>169</v>
      </c>
      <c r="E498" s="237" t="s">
        <v>19</v>
      </c>
      <c r="F498" s="238" t="s">
        <v>2249</v>
      </c>
      <c r="G498" s="236"/>
      <c r="H498" s="239">
        <v>2.6312000000000006</v>
      </c>
      <c r="I498" s="240"/>
      <c r="J498" s="236"/>
      <c r="K498" s="236"/>
      <c r="L498" s="241"/>
      <c r="M498" s="242"/>
      <c r="N498" s="243"/>
      <c r="O498" s="243"/>
      <c r="P498" s="243"/>
      <c r="Q498" s="243"/>
      <c r="R498" s="243"/>
      <c r="S498" s="243"/>
      <c r="T498" s="24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45" t="s">
        <v>169</v>
      </c>
      <c r="AU498" s="245" t="s">
        <v>80</v>
      </c>
      <c r="AV498" s="14" t="s">
        <v>80</v>
      </c>
      <c r="AW498" s="14" t="s">
        <v>171</v>
      </c>
      <c r="AX498" s="14" t="s">
        <v>70</v>
      </c>
      <c r="AY498" s="245" t="s">
        <v>158</v>
      </c>
    </row>
    <row r="499" s="14" customFormat="1">
      <c r="A499" s="14"/>
      <c r="B499" s="235"/>
      <c r="C499" s="236"/>
      <c r="D499" s="226" t="s">
        <v>169</v>
      </c>
      <c r="E499" s="237" t="s">
        <v>19</v>
      </c>
      <c r="F499" s="238" t="s">
        <v>2250</v>
      </c>
      <c r="G499" s="236"/>
      <c r="H499" s="239">
        <v>4.4303999999999997</v>
      </c>
      <c r="I499" s="240"/>
      <c r="J499" s="236"/>
      <c r="K499" s="236"/>
      <c r="L499" s="241"/>
      <c r="M499" s="242"/>
      <c r="N499" s="243"/>
      <c r="O499" s="243"/>
      <c r="P499" s="243"/>
      <c r="Q499" s="243"/>
      <c r="R499" s="243"/>
      <c r="S499" s="243"/>
      <c r="T499" s="24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45" t="s">
        <v>169</v>
      </c>
      <c r="AU499" s="245" t="s">
        <v>80</v>
      </c>
      <c r="AV499" s="14" t="s">
        <v>80</v>
      </c>
      <c r="AW499" s="14" t="s">
        <v>171</v>
      </c>
      <c r="AX499" s="14" t="s">
        <v>70</v>
      </c>
      <c r="AY499" s="245" t="s">
        <v>158</v>
      </c>
    </row>
    <row r="500" s="14" customFormat="1">
      <c r="A500" s="14"/>
      <c r="B500" s="235"/>
      <c r="C500" s="236"/>
      <c r="D500" s="226" t="s">
        <v>169</v>
      </c>
      <c r="E500" s="237" t="s">
        <v>19</v>
      </c>
      <c r="F500" s="238" t="s">
        <v>2251</v>
      </c>
      <c r="G500" s="236"/>
      <c r="H500" s="239">
        <v>10.9392</v>
      </c>
      <c r="I500" s="240"/>
      <c r="J500" s="236"/>
      <c r="K500" s="236"/>
      <c r="L500" s="241"/>
      <c r="M500" s="242"/>
      <c r="N500" s="243"/>
      <c r="O500" s="243"/>
      <c r="P500" s="243"/>
      <c r="Q500" s="243"/>
      <c r="R500" s="243"/>
      <c r="S500" s="243"/>
      <c r="T500" s="24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45" t="s">
        <v>169</v>
      </c>
      <c r="AU500" s="245" t="s">
        <v>80</v>
      </c>
      <c r="AV500" s="14" t="s">
        <v>80</v>
      </c>
      <c r="AW500" s="14" t="s">
        <v>171</v>
      </c>
      <c r="AX500" s="14" t="s">
        <v>70</v>
      </c>
      <c r="AY500" s="245" t="s">
        <v>158</v>
      </c>
    </row>
    <row r="501" s="14" customFormat="1">
      <c r="A501" s="14"/>
      <c r="B501" s="235"/>
      <c r="C501" s="236"/>
      <c r="D501" s="226" t="s">
        <v>169</v>
      </c>
      <c r="E501" s="237" t="s">
        <v>19</v>
      </c>
      <c r="F501" s="238" t="s">
        <v>2252</v>
      </c>
      <c r="G501" s="236"/>
      <c r="H501" s="239">
        <v>18.816000000000003</v>
      </c>
      <c r="I501" s="240"/>
      <c r="J501" s="236"/>
      <c r="K501" s="236"/>
      <c r="L501" s="241"/>
      <c r="M501" s="242"/>
      <c r="N501" s="243"/>
      <c r="O501" s="243"/>
      <c r="P501" s="243"/>
      <c r="Q501" s="243"/>
      <c r="R501" s="243"/>
      <c r="S501" s="243"/>
      <c r="T501" s="24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45" t="s">
        <v>169</v>
      </c>
      <c r="AU501" s="245" t="s">
        <v>80</v>
      </c>
      <c r="AV501" s="14" t="s">
        <v>80</v>
      </c>
      <c r="AW501" s="14" t="s">
        <v>171</v>
      </c>
      <c r="AX501" s="14" t="s">
        <v>70</v>
      </c>
      <c r="AY501" s="245" t="s">
        <v>158</v>
      </c>
    </row>
    <row r="502" s="14" customFormat="1">
      <c r="A502" s="14"/>
      <c r="B502" s="235"/>
      <c r="C502" s="236"/>
      <c r="D502" s="226" t="s">
        <v>169</v>
      </c>
      <c r="E502" s="237" t="s">
        <v>19</v>
      </c>
      <c r="F502" s="238" t="s">
        <v>2253</v>
      </c>
      <c r="G502" s="236"/>
      <c r="H502" s="239">
        <v>4.5407999999999999</v>
      </c>
      <c r="I502" s="240"/>
      <c r="J502" s="236"/>
      <c r="K502" s="236"/>
      <c r="L502" s="241"/>
      <c r="M502" s="242"/>
      <c r="N502" s="243"/>
      <c r="O502" s="243"/>
      <c r="P502" s="243"/>
      <c r="Q502" s="243"/>
      <c r="R502" s="243"/>
      <c r="S502" s="243"/>
      <c r="T502" s="24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45" t="s">
        <v>169</v>
      </c>
      <c r="AU502" s="245" t="s">
        <v>80</v>
      </c>
      <c r="AV502" s="14" t="s">
        <v>80</v>
      </c>
      <c r="AW502" s="14" t="s">
        <v>171</v>
      </c>
      <c r="AX502" s="14" t="s">
        <v>70</v>
      </c>
      <c r="AY502" s="245" t="s">
        <v>158</v>
      </c>
    </row>
    <row r="503" s="14" customFormat="1">
      <c r="A503" s="14"/>
      <c r="B503" s="235"/>
      <c r="C503" s="236"/>
      <c r="D503" s="226" t="s">
        <v>169</v>
      </c>
      <c r="E503" s="237" t="s">
        <v>19</v>
      </c>
      <c r="F503" s="238" t="s">
        <v>2254</v>
      </c>
      <c r="G503" s="236"/>
      <c r="H503" s="239">
        <v>1.488</v>
      </c>
      <c r="I503" s="240"/>
      <c r="J503" s="236"/>
      <c r="K503" s="236"/>
      <c r="L503" s="241"/>
      <c r="M503" s="242"/>
      <c r="N503" s="243"/>
      <c r="O503" s="243"/>
      <c r="P503" s="243"/>
      <c r="Q503" s="243"/>
      <c r="R503" s="243"/>
      <c r="S503" s="243"/>
      <c r="T503" s="24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45" t="s">
        <v>169</v>
      </c>
      <c r="AU503" s="245" t="s">
        <v>80</v>
      </c>
      <c r="AV503" s="14" t="s">
        <v>80</v>
      </c>
      <c r="AW503" s="14" t="s">
        <v>171</v>
      </c>
      <c r="AX503" s="14" t="s">
        <v>70</v>
      </c>
      <c r="AY503" s="245" t="s">
        <v>158</v>
      </c>
    </row>
    <row r="504" s="14" customFormat="1">
      <c r="A504" s="14"/>
      <c r="B504" s="235"/>
      <c r="C504" s="236"/>
      <c r="D504" s="226" t="s">
        <v>169</v>
      </c>
      <c r="E504" s="236"/>
      <c r="F504" s="238" t="s">
        <v>2317</v>
      </c>
      <c r="G504" s="236"/>
      <c r="H504" s="239">
        <v>101.646</v>
      </c>
      <c r="I504" s="240"/>
      <c r="J504" s="236"/>
      <c r="K504" s="236"/>
      <c r="L504" s="241"/>
      <c r="M504" s="242"/>
      <c r="N504" s="243"/>
      <c r="O504" s="243"/>
      <c r="P504" s="243"/>
      <c r="Q504" s="243"/>
      <c r="R504" s="243"/>
      <c r="S504" s="243"/>
      <c r="T504" s="24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45" t="s">
        <v>169</v>
      </c>
      <c r="AU504" s="245" t="s">
        <v>80</v>
      </c>
      <c r="AV504" s="14" t="s">
        <v>80</v>
      </c>
      <c r="AW504" s="14" t="s">
        <v>4</v>
      </c>
      <c r="AX504" s="14" t="s">
        <v>78</v>
      </c>
      <c r="AY504" s="245" t="s">
        <v>158</v>
      </c>
    </row>
    <row r="505" s="2" customFormat="1" ht="30" customHeight="1">
      <c r="A505" s="40"/>
      <c r="B505" s="41"/>
      <c r="C505" s="206" t="s">
        <v>279</v>
      </c>
      <c r="D505" s="206" t="s">
        <v>160</v>
      </c>
      <c r="E505" s="207" t="s">
        <v>340</v>
      </c>
      <c r="F505" s="208" t="s">
        <v>341</v>
      </c>
      <c r="G505" s="209" t="s">
        <v>234</v>
      </c>
      <c r="H505" s="210">
        <v>97.200000000000003</v>
      </c>
      <c r="I505" s="211"/>
      <c r="J505" s="212">
        <f>ROUND(I505*H505,2)</f>
        <v>0</v>
      </c>
      <c r="K505" s="208" t="s">
        <v>164</v>
      </c>
      <c r="L505" s="46"/>
      <c r="M505" s="213" t="s">
        <v>19</v>
      </c>
      <c r="N505" s="214" t="s">
        <v>41</v>
      </c>
      <c r="O505" s="86"/>
      <c r="P505" s="215">
        <f>O505*H505</f>
        <v>0</v>
      </c>
      <c r="Q505" s="215">
        <v>0</v>
      </c>
      <c r="R505" s="215">
        <f>Q505*H505</f>
        <v>0</v>
      </c>
      <c r="S505" s="215">
        <v>0</v>
      </c>
      <c r="T505" s="216">
        <f>S505*H505</f>
        <v>0</v>
      </c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R505" s="217" t="s">
        <v>165</v>
      </c>
      <c r="AT505" s="217" t="s">
        <v>160</v>
      </c>
      <c r="AU505" s="217" t="s">
        <v>80</v>
      </c>
      <c r="AY505" s="19" t="s">
        <v>158</v>
      </c>
      <c r="BE505" s="218">
        <f>IF(N505="základní",J505,0)</f>
        <v>0</v>
      </c>
      <c r="BF505" s="218">
        <f>IF(N505="snížená",J505,0)</f>
        <v>0</v>
      </c>
      <c r="BG505" s="218">
        <f>IF(N505="zákl. přenesená",J505,0)</f>
        <v>0</v>
      </c>
      <c r="BH505" s="218">
        <f>IF(N505="sníž. přenesená",J505,0)</f>
        <v>0</v>
      </c>
      <c r="BI505" s="218">
        <f>IF(N505="nulová",J505,0)</f>
        <v>0</v>
      </c>
      <c r="BJ505" s="19" t="s">
        <v>78</v>
      </c>
      <c r="BK505" s="218">
        <f>ROUND(I505*H505,2)</f>
        <v>0</v>
      </c>
      <c r="BL505" s="19" t="s">
        <v>165</v>
      </c>
      <c r="BM505" s="217" t="s">
        <v>2318</v>
      </c>
    </row>
    <row r="506" s="2" customFormat="1">
      <c r="A506" s="40"/>
      <c r="B506" s="41"/>
      <c r="C506" s="42"/>
      <c r="D506" s="219" t="s">
        <v>167</v>
      </c>
      <c r="E506" s="42"/>
      <c r="F506" s="220" t="s">
        <v>343</v>
      </c>
      <c r="G506" s="42"/>
      <c r="H506" s="42"/>
      <c r="I506" s="221"/>
      <c r="J506" s="42"/>
      <c r="K506" s="42"/>
      <c r="L506" s="46"/>
      <c r="M506" s="222"/>
      <c r="N506" s="223"/>
      <c r="O506" s="86"/>
      <c r="P506" s="86"/>
      <c r="Q506" s="86"/>
      <c r="R506" s="86"/>
      <c r="S506" s="86"/>
      <c r="T506" s="87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T506" s="19" t="s">
        <v>167</v>
      </c>
      <c r="AU506" s="19" t="s">
        <v>80</v>
      </c>
    </row>
    <row r="507" s="13" customFormat="1">
      <c r="A507" s="13"/>
      <c r="B507" s="224"/>
      <c r="C507" s="225"/>
      <c r="D507" s="226" t="s">
        <v>169</v>
      </c>
      <c r="E507" s="227" t="s">
        <v>19</v>
      </c>
      <c r="F507" s="228" t="s">
        <v>2319</v>
      </c>
      <c r="G507" s="225"/>
      <c r="H507" s="227" t="s">
        <v>19</v>
      </c>
      <c r="I507" s="229"/>
      <c r="J507" s="225"/>
      <c r="K507" s="225"/>
      <c r="L507" s="230"/>
      <c r="M507" s="231"/>
      <c r="N507" s="232"/>
      <c r="O507" s="232"/>
      <c r="P507" s="232"/>
      <c r="Q507" s="232"/>
      <c r="R507" s="232"/>
      <c r="S507" s="232"/>
      <c r="T507" s="23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34" t="s">
        <v>169</v>
      </c>
      <c r="AU507" s="234" t="s">
        <v>80</v>
      </c>
      <c r="AV507" s="13" t="s">
        <v>78</v>
      </c>
      <c r="AW507" s="13" t="s">
        <v>171</v>
      </c>
      <c r="AX507" s="13" t="s">
        <v>70</v>
      </c>
      <c r="AY507" s="234" t="s">
        <v>158</v>
      </c>
    </row>
    <row r="508" s="14" customFormat="1">
      <c r="A508" s="14"/>
      <c r="B508" s="235"/>
      <c r="C508" s="236"/>
      <c r="D508" s="226" t="s">
        <v>169</v>
      </c>
      <c r="E508" s="237" t="s">
        <v>19</v>
      </c>
      <c r="F508" s="238" t="s">
        <v>2320</v>
      </c>
      <c r="G508" s="236"/>
      <c r="H508" s="239">
        <v>21.600000000000001</v>
      </c>
      <c r="I508" s="240"/>
      <c r="J508" s="236"/>
      <c r="K508" s="236"/>
      <c r="L508" s="241"/>
      <c r="M508" s="242"/>
      <c r="N508" s="243"/>
      <c r="O508" s="243"/>
      <c r="P508" s="243"/>
      <c r="Q508" s="243"/>
      <c r="R508" s="243"/>
      <c r="S508" s="243"/>
      <c r="T508" s="24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45" t="s">
        <v>169</v>
      </c>
      <c r="AU508" s="245" t="s">
        <v>80</v>
      </c>
      <c r="AV508" s="14" t="s">
        <v>80</v>
      </c>
      <c r="AW508" s="14" t="s">
        <v>171</v>
      </c>
      <c r="AX508" s="14" t="s">
        <v>70</v>
      </c>
      <c r="AY508" s="245" t="s">
        <v>158</v>
      </c>
    </row>
    <row r="509" s="14" customFormat="1">
      <c r="A509" s="14"/>
      <c r="B509" s="235"/>
      <c r="C509" s="236"/>
      <c r="D509" s="226" t="s">
        <v>169</v>
      </c>
      <c r="E509" s="237" t="s">
        <v>19</v>
      </c>
      <c r="F509" s="238" t="s">
        <v>2321</v>
      </c>
      <c r="G509" s="236"/>
      <c r="H509" s="239">
        <v>70.831000000000003</v>
      </c>
      <c r="I509" s="240"/>
      <c r="J509" s="236"/>
      <c r="K509" s="236"/>
      <c r="L509" s="241"/>
      <c r="M509" s="242"/>
      <c r="N509" s="243"/>
      <c r="O509" s="243"/>
      <c r="P509" s="243"/>
      <c r="Q509" s="243"/>
      <c r="R509" s="243"/>
      <c r="S509" s="243"/>
      <c r="T509" s="24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45" t="s">
        <v>169</v>
      </c>
      <c r="AU509" s="245" t="s">
        <v>80</v>
      </c>
      <c r="AV509" s="14" t="s">
        <v>80</v>
      </c>
      <c r="AW509" s="14" t="s">
        <v>171</v>
      </c>
      <c r="AX509" s="14" t="s">
        <v>70</v>
      </c>
      <c r="AY509" s="245" t="s">
        <v>158</v>
      </c>
    </row>
    <row r="510" s="14" customFormat="1">
      <c r="A510" s="14"/>
      <c r="B510" s="235"/>
      <c r="C510" s="236"/>
      <c r="D510" s="226" t="s">
        <v>169</v>
      </c>
      <c r="E510" s="237" t="s">
        <v>19</v>
      </c>
      <c r="F510" s="238" t="s">
        <v>2322</v>
      </c>
      <c r="G510" s="236"/>
      <c r="H510" s="239">
        <v>4.7688749999999995</v>
      </c>
      <c r="I510" s="240"/>
      <c r="J510" s="236"/>
      <c r="K510" s="236"/>
      <c r="L510" s="241"/>
      <c r="M510" s="242"/>
      <c r="N510" s="243"/>
      <c r="O510" s="243"/>
      <c r="P510" s="243"/>
      <c r="Q510" s="243"/>
      <c r="R510" s="243"/>
      <c r="S510" s="243"/>
      <c r="T510" s="24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45" t="s">
        <v>169</v>
      </c>
      <c r="AU510" s="245" t="s">
        <v>80</v>
      </c>
      <c r="AV510" s="14" t="s">
        <v>80</v>
      </c>
      <c r="AW510" s="14" t="s">
        <v>171</v>
      </c>
      <c r="AX510" s="14" t="s">
        <v>70</v>
      </c>
      <c r="AY510" s="245" t="s">
        <v>158</v>
      </c>
    </row>
    <row r="511" s="2" customFormat="1" ht="34.8" customHeight="1">
      <c r="A511" s="40"/>
      <c r="B511" s="41"/>
      <c r="C511" s="206" t="s">
        <v>285</v>
      </c>
      <c r="D511" s="206" t="s">
        <v>160</v>
      </c>
      <c r="E511" s="207" t="s">
        <v>348</v>
      </c>
      <c r="F511" s="208" t="s">
        <v>349</v>
      </c>
      <c r="G511" s="209" t="s">
        <v>234</v>
      </c>
      <c r="H511" s="210">
        <v>486</v>
      </c>
      <c r="I511" s="211"/>
      <c r="J511" s="212">
        <f>ROUND(I511*H511,2)</f>
        <v>0</v>
      </c>
      <c r="K511" s="208" t="s">
        <v>164</v>
      </c>
      <c r="L511" s="46"/>
      <c r="M511" s="213" t="s">
        <v>19</v>
      </c>
      <c r="N511" s="214" t="s">
        <v>41</v>
      </c>
      <c r="O511" s="86"/>
      <c r="P511" s="215">
        <f>O511*H511</f>
        <v>0</v>
      </c>
      <c r="Q511" s="215">
        <v>0</v>
      </c>
      <c r="R511" s="215">
        <f>Q511*H511</f>
        <v>0</v>
      </c>
      <c r="S511" s="215">
        <v>0</v>
      </c>
      <c r="T511" s="216">
        <f>S511*H511</f>
        <v>0</v>
      </c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R511" s="217" t="s">
        <v>165</v>
      </c>
      <c r="AT511" s="217" t="s">
        <v>160</v>
      </c>
      <c r="AU511" s="217" t="s">
        <v>80</v>
      </c>
      <c r="AY511" s="19" t="s">
        <v>158</v>
      </c>
      <c r="BE511" s="218">
        <f>IF(N511="základní",J511,0)</f>
        <v>0</v>
      </c>
      <c r="BF511" s="218">
        <f>IF(N511="snížená",J511,0)</f>
        <v>0</v>
      </c>
      <c r="BG511" s="218">
        <f>IF(N511="zákl. přenesená",J511,0)</f>
        <v>0</v>
      </c>
      <c r="BH511" s="218">
        <f>IF(N511="sníž. přenesená",J511,0)</f>
        <v>0</v>
      </c>
      <c r="BI511" s="218">
        <f>IF(N511="nulová",J511,0)</f>
        <v>0</v>
      </c>
      <c r="BJ511" s="19" t="s">
        <v>78</v>
      </c>
      <c r="BK511" s="218">
        <f>ROUND(I511*H511,2)</f>
        <v>0</v>
      </c>
      <c r="BL511" s="19" t="s">
        <v>165</v>
      </c>
      <c r="BM511" s="217" t="s">
        <v>2323</v>
      </c>
    </row>
    <row r="512" s="2" customFormat="1">
      <c r="A512" s="40"/>
      <c r="B512" s="41"/>
      <c r="C512" s="42"/>
      <c r="D512" s="219" t="s">
        <v>167</v>
      </c>
      <c r="E512" s="42"/>
      <c r="F512" s="220" t="s">
        <v>351</v>
      </c>
      <c r="G512" s="42"/>
      <c r="H512" s="42"/>
      <c r="I512" s="221"/>
      <c r="J512" s="42"/>
      <c r="K512" s="42"/>
      <c r="L512" s="46"/>
      <c r="M512" s="222"/>
      <c r="N512" s="223"/>
      <c r="O512" s="86"/>
      <c r="P512" s="86"/>
      <c r="Q512" s="86"/>
      <c r="R512" s="86"/>
      <c r="S512" s="86"/>
      <c r="T512" s="87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T512" s="19" t="s">
        <v>167</v>
      </c>
      <c r="AU512" s="19" t="s">
        <v>80</v>
      </c>
    </row>
    <row r="513" s="14" customFormat="1">
      <c r="A513" s="14"/>
      <c r="B513" s="235"/>
      <c r="C513" s="236"/>
      <c r="D513" s="226" t="s">
        <v>169</v>
      </c>
      <c r="E513" s="236"/>
      <c r="F513" s="238" t="s">
        <v>2324</v>
      </c>
      <c r="G513" s="236"/>
      <c r="H513" s="239">
        <v>486</v>
      </c>
      <c r="I513" s="240"/>
      <c r="J513" s="236"/>
      <c r="K513" s="236"/>
      <c r="L513" s="241"/>
      <c r="M513" s="242"/>
      <c r="N513" s="243"/>
      <c r="O513" s="243"/>
      <c r="P513" s="243"/>
      <c r="Q513" s="243"/>
      <c r="R513" s="243"/>
      <c r="S513" s="243"/>
      <c r="T513" s="24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45" t="s">
        <v>169</v>
      </c>
      <c r="AU513" s="245" t="s">
        <v>80</v>
      </c>
      <c r="AV513" s="14" t="s">
        <v>80</v>
      </c>
      <c r="AW513" s="14" t="s">
        <v>4</v>
      </c>
      <c r="AX513" s="14" t="s">
        <v>78</v>
      </c>
      <c r="AY513" s="245" t="s">
        <v>158</v>
      </c>
    </row>
    <row r="514" s="2" customFormat="1" ht="22.2" customHeight="1">
      <c r="A514" s="40"/>
      <c r="B514" s="41"/>
      <c r="C514" s="206" t="s">
        <v>290</v>
      </c>
      <c r="D514" s="206" t="s">
        <v>160</v>
      </c>
      <c r="E514" s="207" t="s">
        <v>354</v>
      </c>
      <c r="F514" s="208" t="s">
        <v>355</v>
      </c>
      <c r="G514" s="209" t="s">
        <v>356</v>
      </c>
      <c r="H514" s="210">
        <v>174.96000000000001</v>
      </c>
      <c r="I514" s="211"/>
      <c r="J514" s="212">
        <f>ROUND(I514*H514,2)</f>
        <v>0</v>
      </c>
      <c r="K514" s="208" t="s">
        <v>164</v>
      </c>
      <c r="L514" s="46"/>
      <c r="M514" s="213" t="s">
        <v>19</v>
      </c>
      <c r="N514" s="214" t="s">
        <v>41</v>
      </c>
      <c r="O514" s="86"/>
      <c r="P514" s="215">
        <f>O514*H514</f>
        <v>0</v>
      </c>
      <c r="Q514" s="215">
        <v>0</v>
      </c>
      <c r="R514" s="215">
        <f>Q514*H514</f>
        <v>0</v>
      </c>
      <c r="S514" s="215">
        <v>0</v>
      </c>
      <c r="T514" s="216">
        <f>S514*H514</f>
        <v>0</v>
      </c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R514" s="217" t="s">
        <v>165</v>
      </c>
      <c r="AT514" s="217" t="s">
        <v>160</v>
      </c>
      <c r="AU514" s="217" t="s">
        <v>80</v>
      </c>
      <c r="AY514" s="19" t="s">
        <v>158</v>
      </c>
      <c r="BE514" s="218">
        <f>IF(N514="základní",J514,0)</f>
        <v>0</v>
      </c>
      <c r="BF514" s="218">
        <f>IF(N514="snížená",J514,0)</f>
        <v>0</v>
      </c>
      <c r="BG514" s="218">
        <f>IF(N514="zákl. přenesená",J514,0)</f>
        <v>0</v>
      </c>
      <c r="BH514" s="218">
        <f>IF(N514="sníž. přenesená",J514,0)</f>
        <v>0</v>
      </c>
      <c r="BI514" s="218">
        <f>IF(N514="nulová",J514,0)</f>
        <v>0</v>
      </c>
      <c r="BJ514" s="19" t="s">
        <v>78</v>
      </c>
      <c r="BK514" s="218">
        <f>ROUND(I514*H514,2)</f>
        <v>0</v>
      </c>
      <c r="BL514" s="19" t="s">
        <v>165</v>
      </c>
      <c r="BM514" s="217" t="s">
        <v>2325</v>
      </c>
    </row>
    <row r="515" s="2" customFormat="1">
      <c r="A515" s="40"/>
      <c r="B515" s="41"/>
      <c r="C515" s="42"/>
      <c r="D515" s="219" t="s">
        <v>167</v>
      </c>
      <c r="E515" s="42"/>
      <c r="F515" s="220" t="s">
        <v>358</v>
      </c>
      <c r="G515" s="42"/>
      <c r="H515" s="42"/>
      <c r="I515" s="221"/>
      <c r="J515" s="42"/>
      <c r="K515" s="42"/>
      <c r="L515" s="46"/>
      <c r="M515" s="222"/>
      <c r="N515" s="223"/>
      <c r="O515" s="86"/>
      <c r="P515" s="86"/>
      <c r="Q515" s="86"/>
      <c r="R515" s="86"/>
      <c r="S515" s="86"/>
      <c r="T515" s="87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T515" s="19" t="s">
        <v>167</v>
      </c>
      <c r="AU515" s="19" t="s">
        <v>80</v>
      </c>
    </row>
    <row r="516" s="14" customFormat="1">
      <c r="A516" s="14"/>
      <c r="B516" s="235"/>
      <c r="C516" s="236"/>
      <c r="D516" s="226" t="s">
        <v>169</v>
      </c>
      <c r="E516" s="236"/>
      <c r="F516" s="238" t="s">
        <v>2326</v>
      </c>
      <c r="G516" s="236"/>
      <c r="H516" s="239">
        <v>174.96000000000001</v>
      </c>
      <c r="I516" s="240"/>
      <c r="J516" s="236"/>
      <c r="K516" s="236"/>
      <c r="L516" s="241"/>
      <c r="M516" s="242"/>
      <c r="N516" s="243"/>
      <c r="O516" s="243"/>
      <c r="P516" s="243"/>
      <c r="Q516" s="243"/>
      <c r="R516" s="243"/>
      <c r="S516" s="243"/>
      <c r="T516" s="24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45" t="s">
        <v>169</v>
      </c>
      <c r="AU516" s="245" t="s">
        <v>80</v>
      </c>
      <c r="AV516" s="14" t="s">
        <v>80</v>
      </c>
      <c r="AW516" s="14" t="s">
        <v>4</v>
      </c>
      <c r="AX516" s="14" t="s">
        <v>78</v>
      </c>
      <c r="AY516" s="245" t="s">
        <v>158</v>
      </c>
    </row>
    <row r="517" s="2" customFormat="1" ht="22.2" customHeight="1">
      <c r="A517" s="40"/>
      <c r="B517" s="41"/>
      <c r="C517" s="206" t="s">
        <v>299</v>
      </c>
      <c r="D517" s="206" t="s">
        <v>160</v>
      </c>
      <c r="E517" s="207" t="s">
        <v>361</v>
      </c>
      <c r="F517" s="208" t="s">
        <v>362</v>
      </c>
      <c r="G517" s="209" t="s">
        <v>234</v>
      </c>
      <c r="H517" s="210">
        <v>351.76100000000002</v>
      </c>
      <c r="I517" s="211"/>
      <c r="J517" s="212">
        <f>ROUND(I517*H517,2)</f>
        <v>0</v>
      </c>
      <c r="K517" s="208" t="s">
        <v>164</v>
      </c>
      <c r="L517" s="46"/>
      <c r="M517" s="213" t="s">
        <v>19</v>
      </c>
      <c r="N517" s="214" t="s">
        <v>41</v>
      </c>
      <c r="O517" s="86"/>
      <c r="P517" s="215">
        <f>O517*H517</f>
        <v>0</v>
      </c>
      <c r="Q517" s="215">
        <v>0</v>
      </c>
      <c r="R517" s="215">
        <f>Q517*H517</f>
        <v>0</v>
      </c>
      <c r="S517" s="215">
        <v>0</v>
      </c>
      <c r="T517" s="216">
        <f>S517*H517</f>
        <v>0</v>
      </c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R517" s="217" t="s">
        <v>165</v>
      </c>
      <c r="AT517" s="217" t="s">
        <v>160</v>
      </c>
      <c r="AU517" s="217" t="s">
        <v>80</v>
      </c>
      <c r="AY517" s="19" t="s">
        <v>158</v>
      </c>
      <c r="BE517" s="218">
        <f>IF(N517="základní",J517,0)</f>
        <v>0</v>
      </c>
      <c r="BF517" s="218">
        <f>IF(N517="snížená",J517,0)</f>
        <v>0</v>
      </c>
      <c r="BG517" s="218">
        <f>IF(N517="zákl. přenesená",J517,0)</f>
        <v>0</v>
      </c>
      <c r="BH517" s="218">
        <f>IF(N517="sníž. přenesená",J517,0)</f>
        <v>0</v>
      </c>
      <c r="BI517" s="218">
        <f>IF(N517="nulová",J517,0)</f>
        <v>0</v>
      </c>
      <c r="BJ517" s="19" t="s">
        <v>78</v>
      </c>
      <c r="BK517" s="218">
        <f>ROUND(I517*H517,2)</f>
        <v>0</v>
      </c>
      <c r="BL517" s="19" t="s">
        <v>165</v>
      </c>
      <c r="BM517" s="217" t="s">
        <v>2327</v>
      </c>
    </row>
    <row r="518" s="2" customFormat="1">
      <c r="A518" s="40"/>
      <c r="B518" s="41"/>
      <c r="C518" s="42"/>
      <c r="D518" s="219" t="s">
        <v>167</v>
      </c>
      <c r="E518" s="42"/>
      <c r="F518" s="220" t="s">
        <v>364</v>
      </c>
      <c r="G518" s="42"/>
      <c r="H518" s="42"/>
      <c r="I518" s="221"/>
      <c r="J518" s="42"/>
      <c r="K518" s="42"/>
      <c r="L518" s="46"/>
      <c r="M518" s="222"/>
      <c r="N518" s="223"/>
      <c r="O518" s="86"/>
      <c r="P518" s="86"/>
      <c r="Q518" s="86"/>
      <c r="R518" s="86"/>
      <c r="S518" s="86"/>
      <c r="T518" s="87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T518" s="19" t="s">
        <v>167</v>
      </c>
      <c r="AU518" s="19" t="s">
        <v>80</v>
      </c>
    </row>
    <row r="519" s="13" customFormat="1">
      <c r="A519" s="13"/>
      <c r="B519" s="224"/>
      <c r="C519" s="225"/>
      <c r="D519" s="226" t="s">
        <v>169</v>
      </c>
      <c r="E519" s="227" t="s">
        <v>19</v>
      </c>
      <c r="F519" s="228" t="s">
        <v>365</v>
      </c>
      <c r="G519" s="225"/>
      <c r="H519" s="227" t="s">
        <v>19</v>
      </c>
      <c r="I519" s="229"/>
      <c r="J519" s="225"/>
      <c r="K519" s="225"/>
      <c r="L519" s="230"/>
      <c r="M519" s="231"/>
      <c r="N519" s="232"/>
      <c r="O519" s="232"/>
      <c r="P519" s="232"/>
      <c r="Q519" s="232"/>
      <c r="R519" s="232"/>
      <c r="S519" s="232"/>
      <c r="T519" s="23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34" t="s">
        <v>169</v>
      </c>
      <c r="AU519" s="234" t="s">
        <v>80</v>
      </c>
      <c r="AV519" s="13" t="s">
        <v>78</v>
      </c>
      <c r="AW519" s="13" t="s">
        <v>171</v>
      </c>
      <c r="AX519" s="13" t="s">
        <v>70</v>
      </c>
      <c r="AY519" s="234" t="s">
        <v>158</v>
      </c>
    </row>
    <row r="520" s="14" customFormat="1">
      <c r="A520" s="14"/>
      <c r="B520" s="235"/>
      <c r="C520" s="236"/>
      <c r="D520" s="226" t="s">
        <v>169</v>
      </c>
      <c r="E520" s="237" t="s">
        <v>19</v>
      </c>
      <c r="F520" s="238" t="s">
        <v>2328</v>
      </c>
      <c r="G520" s="236"/>
      <c r="H520" s="239">
        <v>193.21700000000001</v>
      </c>
      <c r="I520" s="240"/>
      <c r="J520" s="236"/>
      <c r="K520" s="236"/>
      <c r="L520" s="241"/>
      <c r="M520" s="242"/>
      <c r="N520" s="243"/>
      <c r="O520" s="243"/>
      <c r="P520" s="243"/>
      <c r="Q520" s="243"/>
      <c r="R520" s="243"/>
      <c r="S520" s="243"/>
      <c r="T520" s="24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45" t="s">
        <v>169</v>
      </c>
      <c r="AU520" s="245" t="s">
        <v>80</v>
      </c>
      <c r="AV520" s="14" t="s">
        <v>80</v>
      </c>
      <c r="AW520" s="14" t="s">
        <v>171</v>
      </c>
      <c r="AX520" s="14" t="s">
        <v>70</v>
      </c>
      <c r="AY520" s="245" t="s">
        <v>158</v>
      </c>
    </row>
    <row r="521" s="13" customFormat="1">
      <c r="A521" s="13"/>
      <c r="B521" s="224"/>
      <c r="C521" s="225"/>
      <c r="D521" s="226" t="s">
        <v>169</v>
      </c>
      <c r="E521" s="227" t="s">
        <v>19</v>
      </c>
      <c r="F521" s="228" t="s">
        <v>729</v>
      </c>
      <c r="G521" s="225"/>
      <c r="H521" s="227" t="s">
        <v>19</v>
      </c>
      <c r="I521" s="229"/>
      <c r="J521" s="225"/>
      <c r="K521" s="225"/>
      <c r="L521" s="230"/>
      <c r="M521" s="231"/>
      <c r="N521" s="232"/>
      <c r="O521" s="232"/>
      <c r="P521" s="232"/>
      <c r="Q521" s="232"/>
      <c r="R521" s="232"/>
      <c r="S521" s="232"/>
      <c r="T521" s="23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34" t="s">
        <v>169</v>
      </c>
      <c r="AU521" s="234" t="s">
        <v>80</v>
      </c>
      <c r="AV521" s="13" t="s">
        <v>78</v>
      </c>
      <c r="AW521" s="13" t="s">
        <v>171</v>
      </c>
      <c r="AX521" s="13" t="s">
        <v>70</v>
      </c>
      <c r="AY521" s="234" t="s">
        <v>158</v>
      </c>
    </row>
    <row r="522" s="14" customFormat="1">
      <c r="A522" s="14"/>
      <c r="B522" s="235"/>
      <c r="C522" s="236"/>
      <c r="D522" s="226" t="s">
        <v>169</v>
      </c>
      <c r="E522" s="237" t="s">
        <v>19</v>
      </c>
      <c r="F522" s="238" t="s">
        <v>2329</v>
      </c>
      <c r="G522" s="236"/>
      <c r="H522" s="239">
        <v>97.200000000000003</v>
      </c>
      <c r="I522" s="240"/>
      <c r="J522" s="236"/>
      <c r="K522" s="236"/>
      <c r="L522" s="241"/>
      <c r="M522" s="242"/>
      <c r="N522" s="243"/>
      <c r="O522" s="243"/>
      <c r="P522" s="243"/>
      <c r="Q522" s="243"/>
      <c r="R522" s="243"/>
      <c r="S522" s="243"/>
      <c r="T522" s="24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45" t="s">
        <v>169</v>
      </c>
      <c r="AU522" s="245" t="s">
        <v>80</v>
      </c>
      <c r="AV522" s="14" t="s">
        <v>80</v>
      </c>
      <c r="AW522" s="14" t="s">
        <v>171</v>
      </c>
      <c r="AX522" s="14" t="s">
        <v>70</v>
      </c>
      <c r="AY522" s="245" t="s">
        <v>158</v>
      </c>
    </row>
    <row r="523" s="13" customFormat="1">
      <c r="A523" s="13"/>
      <c r="B523" s="224"/>
      <c r="C523" s="225"/>
      <c r="D523" s="226" t="s">
        <v>169</v>
      </c>
      <c r="E523" s="227" t="s">
        <v>19</v>
      </c>
      <c r="F523" s="228" t="s">
        <v>367</v>
      </c>
      <c r="G523" s="225"/>
      <c r="H523" s="227" t="s">
        <v>19</v>
      </c>
      <c r="I523" s="229"/>
      <c r="J523" s="225"/>
      <c r="K523" s="225"/>
      <c r="L523" s="230"/>
      <c r="M523" s="231"/>
      <c r="N523" s="232"/>
      <c r="O523" s="232"/>
      <c r="P523" s="232"/>
      <c r="Q523" s="232"/>
      <c r="R523" s="232"/>
      <c r="S523" s="232"/>
      <c r="T523" s="23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34" t="s">
        <v>169</v>
      </c>
      <c r="AU523" s="234" t="s">
        <v>80</v>
      </c>
      <c r="AV523" s="13" t="s">
        <v>78</v>
      </c>
      <c r="AW523" s="13" t="s">
        <v>171</v>
      </c>
      <c r="AX523" s="13" t="s">
        <v>70</v>
      </c>
      <c r="AY523" s="234" t="s">
        <v>158</v>
      </c>
    </row>
    <row r="524" s="14" customFormat="1">
      <c r="A524" s="14"/>
      <c r="B524" s="235"/>
      <c r="C524" s="236"/>
      <c r="D524" s="226" t="s">
        <v>169</v>
      </c>
      <c r="E524" s="237" t="s">
        <v>19</v>
      </c>
      <c r="F524" s="238" t="s">
        <v>2330</v>
      </c>
      <c r="G524" s="236"/>
      <c r="H524" s="239">
        <v>61.344000000000008</v>
      </c>
      <c r="I524" s="240"/>
      <c r="J524" s="236"/>
      <c r="K524" s="236"/>
      <c r="L524" s="241"/>
      <c r="M524" s="242"/>
      <c r="N524" s="243"/>
      <c r="O524" s="243"/>
      <c r="P524" s="243"/>
      <c r="Q524" s="243"/>
      <c r="R524" s="243"/>
      <c r="S524" s="243"/>
      <c r="T524" s="24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45" t="s">
        <v>169</v>
      </c>
      <c r="AU524" s="245" t="s">
        <v>80</v>
      </c>
      <c r="AV524" s="14" t="s">
        <v>80</v>
      </c>
      <c r="AW524" s="14" t="s">
        <v>171</v>
      </c>
      <c r="AX524" s="14" t="s">
        <v>70</v>
      </c>
      <c r="AY524" s="245" t="s">
        <v>158</v>
      </c>
    </row>
    <row r="525" s="2" customFormat="1" ht="19.8" customHeight="1">
      <c r="A525" s="40"/>
      <c r="B525" s="41"/>
      <c r="C525" s="206" t="s">
        <v>304</v>
      </c>
      <c r="D525" s="206" t="s">
        <v>160</v>
      </c>
      <c r="E525" s="207" t="s">
        <v>371</v>
      </c>
      <c r="F525" s="208" t="s">
        <v>372</v>
      </c>
      <c r="G525" s="209" t="s">
        <v>234</v>
      </c>
      <c r="H525" s="210">
        <v>387.61700000000002</v>
      </c>
      <c r="I525" s="211"/>
      <c r="J525" s="212">
        <f>ROUND(I525*H525,2)</f>
        <v>0</v>
      </c>
      <c r="K525" s="208" t="s">
        <v>164</v>
      </c>
      <c r="L525" s="46"/>
      <c r="M525" s="213" t="s">
        <v>19</v>
      </c>
      <c r="N525" s="214" t="s">
        <v>41</v>
      </c>
      <c r="O525" s="86"/>
      <c r="P525" s="215">
        <f>O525*H525</f>
        <v>0</v>
      </c>
      <c r="Q525" s="215">
        <v>0</v>
      </c>
      <c r="R525" s="215">
        <f>Q525*H525</f>
        <v>0</v>
      </c>
      <c r="S525" s="215">
        <v>0</v>
      </c>
      <c r="T525" s="216">
        <f>S525*H525</f>
        <v>0</v>
      </c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R525" s="217" t="s">
        <v>165</v>
      </c>
      <c r="AT525" s="217" t="s">
        <v>160</v>
      </c>
      <c r="AU525" s="217" t="s">
        <v>80</v>
      </c>
      <c r="AY525" s="19" t="s">
        <v>158</v>
      </c>
      <c r="BE525" s="218">
        <f>IF(N525="základní",J525,0)</f>
        <v>0</v>
      </c>
      <c r="BF525" s="218">
        <f>IF(N525="snížená",J525,0)</f>
        <v>0</v>
      </c>
      <c r="BG525" s="218">
        <f>IF(N525="zákl. přenesená",J525,0)</f>
        <v>0</v>
      </c>
      <c r="BH525" s="218">
        <f>IF(N525="sníž. přenesená",J525,0)</f>
        <v>0</v>
      </c>
      <c r="BI525" s="218">
        <f>IF(N525="nulová",J525,0)</f>
        <v>0</v>
      </c>
      <c r="BJ525" s="19" t="s">
        <v>78</v>
      </c>
      <c r="BK525" s="218">
        <f>ROUND(I525*H525,2)</f>
        <v>0</v>
      </c>
      <c r="BL525" s="19" t="s">
        <v>165</v>
      </c>
      <c r="BM525" s="217" t="s">
        <v>2331</v>
      </c>
    </row>
    <row r="526" s="2" customFormat="1">
      <c r="A526" s="40"/>
      <c r="B526" s="41"/>
      <c r="C526" s="42"/>
      <c r="D526" s="219" t="s">
        <v>167</v>
      </c>
      <c r="E526" s="42"/>
      <c r="F526" s="220" t="s">
        <v>374</v>
      </c>
      <c r="G526" s="42"/>
      <c r="H526" s="42"/>
      <c r="I526" s="221"/>
      <c r="J526" s="42"/>
      <c r="K526" s="42"/>
      <c r="L526" s="46"/>
      <c r="M526" s="222"/>
      <c r="N526" s="223"/>
      <c r="O526" s="86"/>
      <c r="P526" s="86"/>
      <c r="Q526" s="86"/>
      <c r="R526" s="86"/>
      <c r="S526" s="86"/>
      <c r="T526" s="87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T526" s="19" t="s">
        <v>167</v>
      </c>
      <c r="AU526" s="19" t="s">
        <v>80</v>
      </c>
    </row>
    <row r="527" s="14" customFormat="1">
      <c r="A527" s="14"/>
      <c r="B527" s="235"/>
      <c r="C527" s="236"/>
      <c r="D527" s="226" t="s">
        <v>169</v>
      </c>
      <c r="E527" s="237" t="s">
        <v>19</v>
      </c>
      <c r="F527" s="238" t="s">
        <v>2332</v>
      </c>
      <c r="G527" s="236"/>
      <c r="H527" s="239">
        <v>290.41699999999997</v>
      </c>
      <c r="I527" s="240"/>
      <c r="J527" s="236"/>
      <c r="K527" s="236"/>
      <c r="L527" s="241"/>
      <c r="M527" s="242"/>
      <c r="N527" s="243"/>
      <c r="O527" s="243"/>
      <c r="P527" s="243"/>
      <c r="Q527" s="243"/>
      <c r="R527" s="243"/>
      <c r="S527" s="243"/>
      <c r="T527" s="24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45" t="s">
        <v>169</v>
      </c>
      <c r="AU527" s="245" t="s">
        <v>80</v>
      </c>
      <c r="AV527" s="14" t="s">
        <v>80</v>
      </c>
      <c r="AW527" s="14" t="s">
        <v>171</v>
      </c>
      <c r="AX527" s="14" t="s">
        <v>70</v>
      </c>
      <c r="AY527" s="245" t="s">
        <v>158</v>
      </c>
    </row>
    <row r="528" s="14" customFormat="1">
      <c r="A528" s="14"/>
      <c r="B528" s="235"/>
      <c r="C528" s="236"/>
      <c r="D528" s="226" t="s">
        <v>169</v>
      </c>
      <c r="E528" s="237" t="s">
        <v>19</v>
      </c>
      <c r="F528" s="238" t="s">
        <v>2333</v>
      </c>
      <c r="G528" s="236"/>
      <c r="H528" s="239">
        <v>97.200000000000003</v>
      </c>
      <c r="I528" s="240"/>
      <c r="J528" s="236"/>
      <c r="K528" s="236"/>
      <c r="L528" s="241"/>
      <c r="M528" s="242"/>
      <c r="N528" s="243"/>
      <c r="O528" s="243"/>
      <c r="P528" s="243"/>
      <c r="Q528" s="243"/>
      <c r="R528" s="243"/>
      <c r="S528" s="243"/>
      <c r="T528" s="24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45" t="s">
        <v>169</v>
      </c>
      <c r="AU528" s="245" t="s">
        <v>80</v>
      </c>
      <c r="AV528" s="14" t="s">
        <v>80</v>
      </c>
      <c r="AW528" s="14" t="s">
        <v>171</v>
      </c>
      <c r="AX528" s="14" t="s">
        <v>70</v>
      </c>
      <c r="AY528" s="245" t="s">
        <v>158</v>
      </c>
    </row>
    <row r="529" s="2" customFormat="1" ht="22.2" customHeight="1">
      <c r="A529" s="40"/>
      <c r="B529" s="41"/>
      <c r="C529" s="206" t="s">
        <v>311</v>
      </c>
      <c r="D529" s="206" t="s">
        <v>160</v>
      </c>
      <c r="E529" s="207" t="s">
        <v>379</v>
      </c>
      <c r="F529" s="208" t="s">
        <v>380</v>
      </c>
      <c r="G529" s="209" t="s">
        <v>234</v>
      </c>
      <c r="H529" s="210">
        <v>193.21700000000001</v>
      </c>
      <c r="I529" s="211"/>
      <c r="J529" s="212">
        <f>ROUND(I529*H529,2)</f>
        <v>0</v>
      </c>
      <c r="K529" s="208" t="s">
        <v>164</v>
      </c>
      <c r="L529" s="46"/>
      <c r="M529" s="213" t="s">
        <v>19</v>
      </c>
      <c r="N529" s="214" t="s">
        <v>41</v>
      </c>
      <c r="O529" s="86"/>
      <c r="P529" s="215">
        <f>O529*H529</f>
        <v>0</v>
      </c>
      <c r="Q529" s="215">
        <v>0</v>
      </c>
      <c r="R529" s="215">
        <f>Q529*H529</f>
        <v>0</v>
      </c>
      <c r="S529" s="215">
        <v>0</v>
      </c>
      <c r="T529" s="216">
        <f>S529*H529</f>
        <v>0</v>
      </c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R529" s="217" t="s">
        <v>165</v>
      </c>
      <c r="AT529" s="217" t="s">
        <v>160</v>
      </c>
      <c r="AU529" s="217" t="s">
        <v>80</v>
      </c>
      <c r="AY529" s="19" t="s">
        <v>158</v>
      </c>
      <c r="BE529" s="218">
        <f>IF(N529="základní",J529,0)</f>
        <v>0</v>
      </c>
      <c r="BF529" s="218">
        <f>IF(N529="snížená",J529,0)</f>
        <v>0</v>
      </c>
      <c r="BG529" s="218">
        <f>IF(N529="zákl. přenesená",J529,0)</f>
        <v>0</v>
      </c>
      <c r="BH529" s="218">
        <f>IF(N529="sníž. přenesená",J529,0)</f>
        <v>0</v>
      </c>
      <c r="BI529" s="218">
        <f>IF(N529="nulová",J529,0)</f>
        <v>0</v>
      </c>
      <c r="BJ529" s="19" t="s">
        <v>78</v>
      </c>
      <c r="BK529" s="218">
        <f>ROUND(I529*H529,2)</f>
        <v>0</v>
      </c>
      <c r="BL529" s="19" t="s">
        <v>165</v>
      </c>
      <c r="BM529" s="217" t="s">
        <v>2334</v>
      </c>
    </row>
    <row r="530" s="2" customFormat="1">
      <c r="A530" s="40"/>
      <c r="B530" s="41"/>
      <c r="C530" s="42"/>
      <c r="D530" s="219" t="s">
        <v>167</v>
      </c>
      <c r="E530" s="42"/>
      <c r="F530" s="220" t="s">
        <v>382</v>
      </c>
      <c r="G530" s="42"/>
      <c r="H530" s="42"/>
      <c r="I530" s="221"/>
      <c r="J530" s="42"/>
      <c r="K530" s="42"/>
      <c r="L530" s="46"/>
      <c r="M530" s="222"/>
      <c r="N530" s="223"/>
      <c r="O530" s="86"/>
      <c r="P530" s="86"/>
      <c r="Q530" s="86"/>
      <c r="R530" s="86"/>
      <c r="S530" s="86"/>
      <c r="T530" s="87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T530" s="19" t="s">
        <v>167</v>
      </c>
      <c r="AU530" s="19" t="s">
        <v>80</v>
      </c>
    </row>
    <row r="531" s="14" customFormat="1">
      <c r="A531" s="14"/>
      <c r="B531" s="235"/>
      <c r="C531" s="236"/>
      <c r="D531" s="226" t="s">
        <v>169</v>
      </c>
      <c r="E531" s="237" t="s">
        <v>19</v>
      </c>
      <c r="F531" s="238" t="s">
        <v>2335</v>
      </c>
      <c r="G531" s="236"/>
      <c r="H531" s="239">
        <v>290.41699999999997</v>
      </c>
      <c r="I531" s="240"/>
      <c r="J531" s="236"/>
      <c r="K531" s="236"/>
      <c r="L531" s="241"/>
      <c r="M531" s="242"/>
      <c r="N531" s="243"/>
      <c r="O531" s="243"/>
      <c r="P531" s="243"/>
      <c r="Q531" s="243"/>
      <c r="R531" s="243"/>
      <c r="S531" s="243"/>
      <c r="T531" s="24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45" t="s">
        <v>169</v>
      </c>
      <c r="AU531" s="245" t="s">
        <v>80</v>
      </c>
      <c r="AV531" s="14" t="s">
        <v>80</v>
      </c>
      <c r="AW531" s="14" t="s">
        <v>171</v>
      </c>
      <c r="AX531" s="14" t="s">
        <v>70</v>
      </c>
      <c r="AY531" s="245" t="s">
        <v>158</v>
      </c>
    </row>
    <row r="532" s="13" customFormat="1">
      <c r="A532" s="13"/>
      <c r="B532" s="224"/>
      <c r="C532" s="225"/>
      <c r="D532" s="226" t="s">
        <v>169</v>
      </c>
      <c r="E532" s="227" t="s">
        <v>19</v>
      </c>
      <c r="F532" s="228" t="s">
        <v>384</v>
      </c>
      <c r="G532" s="225"/>
      <c r="H532" s="227" t="s">
        <v>19</v>
      </c>
      <c r="I532" s="229"/>
      <c r="J532" s="225"/>
      <c r="K532" s="225"/>
      <c r="L532" s="230"/>
      <c r="M532" s="231"/>
      <c r="N532" s="232"/>
      <c r="O532" s="232"/>
      <c r="P532" s="232"/>
      <c r="Q532" s="232"/>
      <c r="R532" s="232"/>
      <c r="S532" s="232"/>
      <c r="T532" s="23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34" t="s">
        <v>169</v>
      </c>
      <c r="AU532" s="234" t="s">
        <v>80</v>
      </c>
      <c r="AV532" s="13" t="s">
        <v>78</v>
      </c>
      <c r="AW532" s="13" t="s">
        <v>171</v>
      </c>
      <c r="AX532" s="13" t="s">
        <v>70</v>
      </c>
      <c r="AY532" s="234" t="s">
        <v>158</v>
      </c>
    </row>
    <row r="533" s="14" customFormat="1">
      <c r="A533" s="14"/>
      <c r="B533" s="235"/>
      <c r="C533" s="236"/>
      <c r="D533" s="226" t="s">
        <v>169</v>
      </c>
      <c r="E533" s="237" t="s">
        <v>19</v>
      </c>
      <c r="F533" s="238" t="s">
        <v>2336</v>
      </c>
      <c r="G533" s="236"/>
      <c r="H533" s="239">
        <v>-21.600000000000001</v>
      </c>
      <c r="I533" s="240"/>
      <c r="J533" s="236"/>
      <c r="K533" s="236"/>
      <c r="L533" s="241"/>
      <c r="M533" s="242"/>
      <c r="N533" s="243"/>
      <c r="O533" s="243"/>
      <c r="P533" s="243"/>
      <c r="Q533" s="243"/>
      <c r="R533" s="243"/>
      <c r="S533" s="243"/>
      <c r="T533" s="24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45" t="s">
        <v>169</v>
      </c>
      <c r="AU533" s="245" t="s">
        <v>80</v>
      </c>
      <c r="AV533" s="14" t="s">
        <v>80</v>
      </c>
      <c r="AW533" s="14" t="s">
        <v>171</v>
      </c>
      <c r="AX533" s="14" t="s">
        <v>70</v>
      </c>
      <c r="AY533" s="245" t="s">
        <v>158</v>
      </c>
    </row>
    <row r="534" s="14" customFormat="1">
      <c r="A534" s="14"/>
      <c r="B534" s="235"/>
      <c r="C534" s="236"/>
      <c r="D534" s="226" t="s">
        <v>169</v>
      </c>
      <c r="E534" s="237" t="s">
        <v>19</v>
      </c>
      <c r="F534" s="238" t="s">
        <v>2337</v>
      </c>
      <c r="G534" s="236"/>
      <c r="H534" s="239">
        <v>-70.831000000000003</v>
      </c>
      <c r="I534" s="240"/>
      <c r="J534" s="236"/>
      <c r="K534" s="236"/>
      <c r="L534" s="241"/>
      <c r="M534" s="242"/>
      <c r="N534" s="243"/>
      <c r="O534" s="243"/>
      <c r="P534" s="243"/>
      <c r="Q534" s="243"/>
      <c r="R534" s="243"/>
      <c r="S534" s="243"/>
      <c r="T534" s="24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45" t="s">
        <v>169</v>
      </c>
      <c r="AU534" s="245" t="s">
        <v>80</v>
      </c>
      <c r="AV534" s="14" t="s">
        <v>80</v>
      </c>
      <c r="AW534" s="14" t="s">
        <v>171</v>
      </c>
      <c r="AX534" s="14" t="s">
        <v>70</v>
      </c>
      <c r="AY534" s="245" t="s">
        <v>158</v>
      </c>
    </row>
    <row r="535" s="14" customFormat="1">
      <c r="A535" s="14"/>
      <c r="B535" s="235"/>
      <c r="C535" s="236"/>
      <c r="D535" s="226" t="s">
        <v>169</v>
      </c>
      <c r="E535" s="237" t="s">
        <v>19</v>
      </c>
      <c r="F535" s="238" t="s">
        <v>2338</v>
      </c>
      <c r="G535" s="236"/>
      <c r="H535" s="239">
        <v>-4.7688749999999995</v>
      </c>
      <c r="I535" s="240"/>
      <c r="J535" s="236"/>
      <c r="K535" s="236"/>
      <c r="L535" s="241"/>
      <c r="M535" s="242"/>
      <c r="N535" s="243"/>
      <c r="O535" s="243"/>
      <c r="P535" s="243"/>
      <c r="Q535" s="243"/>
      <c r="R535" s="243"/>
      <c r="S535" s="243"/>
      <c r="T535" s="24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45" t="s">
        <v>169</v>
      </c>
      <c r="AU535" s="245" t="s">
        <v>80</v>
      </c>
      <c r="AV535" s="14" t="s">
        <v>80</v>
      </c>
      <c r="AW535" s="14" t="s">
        <v>171</v>
      </c>
      <c r="AX535" s="14" t="s">
        <v>70</v>
      </c>
      <c r="AY535" s="245" t="s">
        <v>158</v>
      </c>
    </row>
    <row r="536" s="2" customFormat="1" ht="34.8" customHeight="1">
      <c r="A536" s="40"/>
      <c r="B536" s="41"/>
      <c r="C536" s="206" t="s">
        <v>7</v>
      </c>
      <c r="D536" s="206" t="s">
        <v>160</v>
      </c>
      <c r="E536" s="207" t="s">
        <v>389</v>
      </c>
      <c r="F536" s="208" t="s">
        <v>390</v>
      </c>
      <c r="G536" s="209" t="s">
        <v>234</v>
      </c>
      <c r="H536" s="210">
        <v>70.831000000000003</v>
      </c>
      <c r="I536" s="211"/>
      <c r="J536" s="212">
        <f>ROUND(I536*H536,2)</f>
        <v>0</v>
      </c>
      <c r="K536" s="208" t="s">
        <v>164</v>
      </c>
      <c r="L536" s="46"/>
      <c r="M536" s="213" t="s">
        <v>19</v>
      </c>
      <c r="N536" s="214" t="s">
        <v>41</v>
      </c>
      <c r="O536" s="86"/>
      <c r="P536" s="215">
        <f>O536*H536</f>
        <v>0</v>
      </c>
      <c r="Q536" s="215">
        <v>0</v>
      </c>
      <c r="R536" s="215">
        <f>Q536*H536</f>
        <v>0</v>
      </c>
      <c r="S536" s="215">
        <v>0</v>
      </c>
      <c r="T536" s="216">
        <f>S536*H536</f>
        <v>0</v>
      </c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R536" s="217" t="s">
        <v>165</v>
      </c>
      <c r="AT536" s="217" t="s">
        <v>160</v>
      </c>
      <c r="AU536" s="217" t="s">
        <v>80</v>
      </c>
      <c r="AY536" s="19" t="s">
        <v>158</v>
      </c>
      <c r="BE536" s="218">
        <f>IF(N536="základní",J536,0)</f>
        <v>0</v>
      </c>
      <c r="BF536" s="218">
        <f>IF(N536="snížená",J536,0)</f>
        <v>0</v>
      </c>
      <c r="BG536" s="218">
        <f>IF(N536="zákl. přenesená",J536,0)</f>
        <v>0</v>
      </c>
      <c r="BH536" s="218">
        <f>IF(N536="sníž. přenesená",J536,0)</f>
        <v>0</v>
      </c>
      <c r="BI536" s="218">
        <f>IF(N536="nulová",J536,0)</f>
        <v>0</v>
      </c>
      <c r="BJ536" s="19" t="s">
        <v>78</v>
      </c>
      <c r="BK536" s="218">
        <f>ROUND(I536*H536,2)</f>
        <v>0</v>
      </c>
      <c r="BL536" s="19" t="s">
        <v>165</v>
      </c>
      <c r="BM536" s="217" t="s">
        <v>2339</v>
      </c>
    </row>
    <row r="537" s="2" customFormat="1">
      <c r="A537" s="40"/>
      <c r="B537" s="41"/>
      <c r="C537" s="42"/>
      <c r="D537" s="219" t="s">
        <v>167</v>
      </c>
      <c r="E537" s="42"/>
      <c r="F537" s="220" t="s">
        <v>392</v>
      </c>
      <c r="G537" s="42"/>
      <c r="H537" s="42"/>
      <c r="I537" s="221"/>
      <c r="J537" s="42"/>
      <c r="K537" s="42"/>
      <c r="L537" s="46"/>
      <c r="M537" s="222"/>
      <c r="N537" s="223"/>
      <c r="O537" s="86"/>
      <c r="P537" s="86"/>
      <c r="Q537" s="86"/>
      <c r="R537" s="86"/>
      <c r="S537" s="86"/>
      <c r="T537" s="87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T537" s="19" t="s">
        <v>167</v>
      </c>
      <c r="AU537" s="19" t="s">
        <v>80</v>
      </c>
    </row>
    <row r="538" s="13" customFormat="1">
      <c r="A538" s="13"/>
      <c r="B538" s="224"/>
      <c r="C538" s="225"/>
      <c r="D538" s="226" t="s">
        <v>169</v>
      </c>
      <c r="E538" s="227" t="s">
        <v>19</v>
      </c>
      <c r="F538" s="228" t="s">
        <v>2340</v>
      </c>
      <c r="G538" s="225"/>
      <c r="H538" s="227" t="s">
        <v>19</v>
      </c>
      <c r="I538" s="229"/>
      <c r="J538" s="225"/>
      <c r="K538" s="225"/>
      <c r="L538" s="230"/>
      <c r="M538" s="231"/>
      <c r="N538" s="232"/>
      <c r="O538" s="232"/>
      <c r="P538" s="232"/>
      <c r="Q538" s="232"/>
      <c r="R538" s="232"/>
      <c r="S538" s="232"/>
      <c r="T538" s="23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34" t="s">
        <v>169</v>
      </c>
      <c r="AU538" s="234" t="s">
        <v>80</v>
      </c>
      <c r="AV538" s="13" t="s">
        <v>78</v>
      </c>
      <c r="AW538" s="13" t="s">
        <v>171</v>
      </c>
      <c r="AX538" s="13" t="s">
        <v>70</v>
      </c>
      <c r="AY538" s="234" t="s">
        <v>158</v>
      </c>
    </row>
    <row r="539" s="14" customFormat="1">
      <c r="A539" s="14"/>
      <c r="B539" s="235"/>
      <c r="C539" s="236"/>
      <c r="D539" s="226" t="s">
        <v>169</v>
      </c>
      <c r="E539" s="237" t="s">
        <v>19</v>
      </c>
      <c r="F539" s="238" t="s">
        <v>2341</v>
      </c>
      <c r="G539" s="236"/>
      <c r="H539" s="239">
        <v>75.599999999999994</v>
      </c>
      <c r="I539" s="240"/>
      <c r="J539" s="236"/>
      <c r="K539" s="236"/>
      <c r="L539" s="241"/>
      <c r="M539" s="242"/>
      <c r="N539" s="243"/>
      <c r="O539" s="243"/>
      <c r="P539" s="243"/>
      <c r="Q539" s="243"/>
      <c r="R539" s="243"/>
      <c r="S539" s="243"/>
      <c r="T539" s="24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45" t="s">
        <v>169</v>
      </c>
      <c r="AU539" s="245" t="s">
        <v>80</v>
      </c>
      <c r="AV539" s="14" t="s">
        <v>80</v>
      </c>
      <c r="AW539" s="14" t="s">
        <v>171</v>
      </c>
      <c r="AX539" s="14" t="s">
        <v>70</v>
      </c>
      <c r="AY539" s="245" t="s">
        <v>158</v>
      </c>
    </row>
    <row r="540" s="14" customFormat="1">
      <c r="A540" s="14"/>
      <c r="B540" s="235"/>
      <c r="C540" s="236"/>
      <c r="D540" s="226" t="s">
        <v>169</v>
      </c>
      <c r="E540" s="237" t="s">
        <v>19</v>
      </c>
      <c r="F540" s="238" t="s">
        <v>2338</v>
      </c>
      <c r="G540" s="236"/>
      <c r="H540" s="239">
        <v>-4.7688749999999995</v>
      </c>
      <c r="I540" s="240"/>
      <c r="J540" s="236"/>
      <c r="K540" s="236"/>
      <c r="L540" s="241"/>
      <c r="M540" s="242"/>
      <c r="N540" s="243"/>
      <c r="O540" s="243"/>
      <c r="P540" s="243"/>
      <c r="Q540" s="243"/>
      <c r="R540" s="243"/>
      <c r="S540" s="243"/>
      <c r="T540" s="24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45" t="s">
        <v>169</v>
      </c>
      <c r="AU540" s="245" t="s">
        <v>80</v>
      </c>
      <c r="AV540" s="14" t="s">
        <v>80</v>
      </c>
      <c r="AW540" s="14" t="s">
        <v>171</v>
      </c>
      <c r="AX540" s="14" t="s">
        <v>70</v>
      </c>
      <c r="AY540" s="245" t="s">
        <v>158</v>
      </c>
    </row>
    <row r="541" s="2" customFormat="1" ht="14.4" customHeight="1">
      <c r="A541" s="40"/>
      <c r="B541" s="41"/>
      <c r="C541" s="246" t="s">
        <v>322</v>
      </c>
      <c r="D541" s="246" t="s">
        <v>400</v>
      </c>
      <c r="E541" s="247" t="s">
        <v>2342</v>
      </c>
      <c r="F541" s="248" t="s">
        <v>2343</v>
      </c>
      <c r="G541" s="249" t="s">
        <v>356</v>
      </c>
      <c r="H541" s="250">
        <v>141.66200000000001</v>
      </c>
      <c r="I541" s="251"/>
      <c r="J541" s="252">
        <f>ROUND(I541*H541,2)</f>
        <v>0</v>
      </c>
      <c r="K541" s="248" t="s">
        <v>164</v>
      </c>
      <c r="L541" s="253"/>
      <c r="M541" s="254" t="s">
        <v>19</v>
      </c>
      <c r="N541" s="255" t="s">
        <v>41</v>
      </c>
      <c r="O541" s="86"/>
      <c r="P541" s="215">
        <f>O541*H541</f>
        <v>0</v>
      </c>
      <c r="Q541" s="215">
        <v>0</v>
      </c>
      <c r="R541" s="215">
        <f>Q541*H541</f>
        <v>0</v>
      </c>
      <c r="S541" s="215">
        <v>0</v>
      </c>
      <c r="T541" s="216">
        <f>S541*H541</f>
        <v>0</v>
      </c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R541" s="217" t="s">
        <v>215</v>
      </c>
      <c r="AT541" s="217" t="s">
        <v>400</v>
      </c>
      <c r="AU541" s="217" t="s">
        <v>80</v>
      </c>
      <c r="AY541" s="19" t="s">
        <v>158</v>
      </c>
      <c r="BE541" s="218">
        <f>IF(N541="základní",J541,0)</f>
        <v>0</v>
      </c>
      <c r="BF541" s="218">
        <f>IF(N541="snížená",J541,0)</f>
        <v>0</v>
      </c>
      <c r="BG541" s="218">
        <f>IF(N541="zákl. přenesená",J541,0)</f>
        <v>0</v>
      </c>
      <c r="BH541" s="218">
        <f>IF(N541="sníž. přenesená",J541,0)</f>
        <v>0</v>
      </c>
      <c r="BI541" s="218">
        <f>IF(N541="nulová",J541,0)</f>
        <v>0</v>
      </c>
      <c r="BJ541" s="19" t="s">
        <v>78</v>
      </c>
      <c r="BK541" s="218">
        <f>ROUND(I541*H541,2)</f>
        <v>0</v>
      </c>
      <c r="BL541" s="19" t="s">
        <v>165</v>
      </c>
      <c r="BM541" s="217" t="s">
        <v>2344</v>
      </c>
    </row>
    <row r="542" s="13" customFormat="1">
      <c r="A542" s="13"/>
      <c r="B542" s="224"/>
      <c r="C542" s="225"/>
      <c r="D542" s="226" t="s">
        <v>169</v>
      </c>
      <c r="E542" s="227" t="s">
        <v>19</v>
      </c>
      <c r="F542" s="228" t="s">
        <v>2340</v>
      </c>
      <c r="G542" s="225"/>
      <c r="H542" s="227" t="s">
        <v>19</v>
      </c>
      <c r="I542" s="229"/>
      <c r="J542" s="225"/>
      <c r="K542" s="225"/>
      <c r="L542" s="230"/>
      <c r="M542" s="231"/>
      <c r="N542" s="232"/>
      <c r="O542" s="232"/>
      <c r="P542" s="232"/>
      <c r="Q542" s="232"/>
      <c r="R542" s="232"/>
      <c r="S542" s="232"/>
      <c r="T542" s="23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34" t="s">
        <v>169</v>
      </c>
      <c r="AU542" s="234" t="s">
        <v>80</v>
      </c>
      <c r="AV542" s="13" t="s">
        <v>78</v>
      </c>
      <c r="AW542" s="13" t="s">
        <v>171</v>
      </c>
      <c r="AX542" s="13" t="s">
        <v>70</v>
      </c>
      <c r="AY542" s="234" t="s">
        <v>158</v>
      </c>
    </row>
    <row r="543" s="14" customFormat="1">
      <c r="A543" s="14"/>
      <c r="B543" s="235"/>
      <c r="C543" s="236"/>
      <c r="D543" s="226" t="s">
        <v>169</v>
      </c>
      <c r="E543" s="237" t="s">
        <v>19</v>
      </c>
      <c r="F543" s="238" t="s">
        <v>2341</v>
      </c>
      <c r="G543" s="236"/>
      <c r="H543" s="239">
        <v>75.599999999999994</v>
      </c>
      <c r="I543" s="240"/>
      <c r="J543" s="236"/>
      <c r="K543" s="236"/>
      <c r="L543" s="241"/>
      <c r="M543" s="242"/>
      <c r="N543" s="243"/>
      <c r="O543" s="243"/>
      <c r="P543" s="243"/>
      <c r="Q543" s="243"/>
      <c r="R543" s="243"/>
      <c r="S543" s="243"/>
      <c r="T543" s="24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45" t="s">
        <v>169</v>
      </c>
      <c r="AU543" s="245" t="s">
        <v>80</v>
      </c>
      <c r="AV543" s="14" t="s">
        <v>80</v>
      </c>
      <c r="AW543" s="14" t="s">
        <v>171</v>
      </c>
      <c r="AX543" s="14" t="s">
        <v>70</v>
      </c>
      <c r="AY543" s="245" t="s">
        <v>158</v>
      </c>
    </row>
    <row r="544" s="14" customFormat="1">
      <c r="A544" s="14"/>
      <c r="B544" s="235"/>
      <c r="C544" s="236"/>
      <c r="D544" s="226" t="s">
        <v>169</v>
      </c>
      <c r="E544" s="237" t="s">
        <v>19</v>
      </c>
      <c r="F544" s="238" t="s">
        <v>2338</v>
      </c>
      <c r="G544" s="236"/>
      <c r="H544" s="239">
        <v>-4.7688749999999995</v>
      </c>
      <c r="I544" s="240"/>
      <c r="J544" s="236"/>
      <c r="K544" s="236"/>
      <c r="L544" s="241"/>
      <c r="M544" s="242"/>
      <c r="N544" s="243"/>
      <c r="O544" s="243"/>
      <c r="P544" s="243"/>
      <c r="Q544" s="243"/>
      <c r="R544" s="243"/>
      <c r="S544" s="243"/>
      <c r="T544" s="24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45" t="s">
        <v>169</v>
      </c>
      <c r="AU544" s="245" t="s">
        <v>80</v>
      </c>
      <c r="AV544" s="14" t="s">
        <v>80</v>
      </c>
      <c r="AW544" s="14" t="s">
        <v>171</v>
      </c>
      <c r="AX544" s="14" t="s">
        <v>70</v>
      </c>
      <c r="AY544" s="245" t="s">
        <v>158</v>
      </c>
    </row>
    <row r="545" s="14" customFormat="1">
      <c r="A545" s="14"/>
      <c r="B545" s="235"/>
      <c r="C545" s="236"/>
      <c r="D545" s="226" t="s">
        <v>169</v>
      </c>
      <c r="E545" s="236"/>
      <c r="F545" s="238" t="s">
        <v>2345</v>
      </c>
      <c r="G545" s="236"/>
      <c r="H545" s="239">
        <v>141.66200000000001</v>
      </c>
      <c r="I545" s="240"/>
      <c r="J545" s="236"/>
      <c r="K545" s="236"/>
      <c r="L545" s="241"/>
      <c r="M545" s="242"/>
      <c r="N545" s="243"/>
      <c r="O545" s="243"/>
      <c r="P545" s="243"/>
      <c r="Q545" s="243"/>
      <c r="R545" s="243"/>
      <c r="S545" s="243"/>
      <c r="T545" s="24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45" t="s">
        <v>169</v>
      </c>
      <c r="AU545" s="245" t="s">
        <v>80</v>
      </c>
      <c r="AV545" s="14" t="s">
        <v>80</v>
      </c>
      <c r="AW545" s="14" t="s">
        <v>4</v>
      </c>
      <c r="AX545" s="14" t="s">
        <v>78</v>
      </c>
      <c r="AY545" s="245" t="s">
        <v>158</v>
      </c>
    </row>
    <row r="546" s="2" customFormat="1" ht="22.2" customHeight="1">
      <c r="A546" s="40"/>
      <c r="B546" s="41"/>
      <c r="C546" s="206" t="s">
        <v>328</v>
      </c>
      <c r="D546" s="206" t="s">
        <v>160</v>
      </c>
      <c r="E546" s="207" t="s">
        <v>411</v>
      </c>
      <c r="F546" s="208" t="s">
        <v>412</v>
      </c>
      <c r="G546" s="209" t="s">
        <v>223</v>
      </c>
      <c r="H546" s="210">
        <v>306.72000000000003</v>
      </c>
      <c r="I546" s="211"/>
      <c r="J546" s="212">
        <f>ROUND(I546*H546,2)</f>
        <v>0</v>
      </c>
      <c r="K546" s="208" t="s">
        <v>164</v>
      </c>
      <c r="L546" s="46"/>
      <c r="M546" s="213" t="s">
        <v>19</v>
      </c>
      <c r="N546" s="214" t="s">
        <v>41</v>
      </c>
      <c r="O546" s="86"/>
      <c r="P546" s="215">
        <f>O546*H546</f>
        <v>0</v>
      </c>
      <c r="Q546" s="215">
        <v>0</v>
      </c>
      <c r="R546" s="215">
        <f>Q546*H546</f>
        <v>0</v>
      </c>
      <c r="S546" s="215">
        <v>0</v>
      </c>
      <c r="T546" s="216">
        <f>S546*H546</f>
        <v>0</v>
      </c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R546" s="217" t="s">
        <v>165</v>
      </c>
      <c r="AT546" s="217" t="s">
        <v>160</v>
      </c>
      <c r="AU546" s="217" t="s">
        <v>80</v>
      </c>
      <c r="AY546" s="19" t="s">
        <v>158</v>
      </c>
      <c r="BE546" s="218">
        <f>IF(N546="základní",J546,0)</f>
        <v>0</v>
      </c>
      <c r="BF546" s="218">
        <f>IF(N546="snížená",J546,0)</f>
        <v>0</v>
      </c>
      <c r="BG546" s="218">
        <f>IF(N546="zákl. přenesená",J546,0)</f>
        <v>0</v>
      </c>
      <c r="BH546" s="218">
        <f>IF(N546="sníž. přenesená",J546,0)</f>
        <v>0</v>
      </c>
      <c r="BI546" s="218">
        <f>IF(N546="nulová",J546,0)</f>
        <v>0</v>
      </c>
      <c r="BJ546" s="19" t="s">
        <v>78</v>
      </c>
      <c r="BK546" s="218">
        <f>ROUND(I546*H546,2)</f>
        <v>0</v>
      </c>
      <c r="BL546" s="19" t="s">
        <v>165</v>
      </c>
      <c r="BM546" s="217" t="s">
        <v>2346</v>
      </c>
    </row>
    <row r="547" s="2" customFormat="1">
      <c r="A547" s="40"/>
      <c r="B547" s="41"/>
      <c r="C547" s="42"/>
      <c r="D547" s="219" t="s">
        <v>167</v>
      </c>
      <c r="E547" s="42"/>
      <c r="F547" s="220" t="s">
        <v>414</v>
      </c>
      <c r="G547" s="42"/>
      <c r="H547" s="42"/>
      <c r="I547" s="221"/>
      <c r="J547" s="42"/>
      <c r="K547" s="42"/>
      <c r="L547" s="46"/>
      <c r="M547" s="222"/>
      <c r="N547" s="223"/>
      <c r="O547" s="86"/>
      <c r="P547" s="86"/>
      <c r="Q547" s="86"/>
      <c r="R547" s="86"/>
      <c r="S547" s="86"/>
      <c r="T547" s="87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T547" s="19" t="s">
        <v>167</v>
      </c>
      <c r="AU547" s="19" t="s">
        <v>80</v>
      </c>
    </row>
    <row r="548" s="13" customFormat="1">
      <c r="A548" s="13"/>
      <c r="B548" s="224"/>
      <c r="C548" s="225"/>
      <c r="D548" s="226" t="s">
        <v>169</v>
      </c>
      <c r="E548" s="227" t="s">
        <v>19</v>
      </c>
      <c r="F548" s="228" t="s">
        <v>415</v>
      </c>
      <c r="G548" s="225"/>
      <c r="H548" s="227" t="s">
        <v>19</v>
      </c>
      <c r="I548" s="229"/>
      <c r="J548" s="225"/>
      <c r="K548" s="225"/>
      <c r="L548" s="230"/>
      <c r="M548" s="231"/>
      <c r="N548" s="232"/>
      <c r="O548" s="232"/>
      <c r="P548" s="232"/>
      <c r="Q548" s="232"/>
      <c r="R548" s="232"/>
      <c r="S548" s="232"/>
      <c r="T548" s="23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34" t="s">
        <v>169</v>
      </c>
      <c r="AU548" s="234" t="s">
        <v>80</v>
      </c>
      <c r="AV548" s="13" t="s">
        <v>78</v>
      </c>
      <c r="AW548" s="13" t="s">
        <v>171</v>
      </c>
      <c r="AX548" s="13" t="s">
        <v>70</v>
      </c>
      <c r="AY548" s="234" t="s">
        <v>158</v>
      </c>
    </row>
    <row r="549" s="14" customFormat="1">
      <c r="A549" s="14"/>
      <c r="B549" s="235"/>
      <c r="C549" s="236"/>
      <c r="D549" s="226" t="s">
        <v>169</v>
      </c>
      <c r="E549" s="237" t="s">
        <v>19</v>
      </c>
      <c r="F549" s="238" t="s">
        <v>2347</v>
      </c>
      <c r="G549" s="236"/>
      <c r="H549" s="239">
        <v>306.72000000000003</v>
      </c>
      <c r="I549" s="240"/>
      <c r="J549" s="236"/>
      <c r="K549" s="236"/>
      <c r="L549" s="241"/>
      <c r="M549" s="242"/>
      <c r="N549" s="243"/>
      <c r="O549" s="243"/>
      <c r="P549" s="243"/>
      <c r="Q549" s="243"/>
      <c r="R549" s="243"/>
      <c r="S549" s="243"/>
      <c r="T549" s="24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45" t="s">
        <v>169</v>
      </c>
      <c r="AU549" s="245" t="s">
        <v>80</v>
      </c>
      <c r="AV549" s="14" t="s">
        <v>80</v>
      </c>
      <c r="AW549" s="14" t="s">
        <v>171</v>
      </c>
      <c r="AX549" s="14" t="s">
        <v>70</v>
      </c>
      <c r="AY549" s="245" t="s">
        <v>158</v>
      </c>
    </row>
    <row r="550" s="2" customFormat="1" ht="22.2" customHeight="1">
      <c r="A550" s="40"/>
      <c r="B550" s="41"/>
      <c r="C550" s="206" t="s">
        <v>339</v>
      </c>
      <c r="D550" s="206" t="s">
        <v>160</v>
      </c>
      <c r="E550" s="207" t="s">
        <v>417</v>
      </c>
      <c r="F550" s="208" t="s">
        <v>418</v>
      </c>
      <c r="G550" s="209" t="s">
        <v>223</v>
      </c>
      <c r="H550" s="210">
        <v>306.72000000000003</v>
      </c>
      <c r="I550" s="211"/>
      <c r="J550" s="212">
        <f>ROUND(I550*H550,2)</f>
        <v>0</v>
      </c>
      <c r="K550" s="208" t="s">
        <v>164</v>
      </c>
      <c r="L550" s="46"/>
      <c r="M550" s="213" t="s">
        <v>19</v>
      </c>
      <c r="N550" s="214" t="s">
        <v>41</v>
      </c>
      <c r="O550" s="86"/>
      <c r="P550" s="215">
        <f>O550*H550</f>
        <v>0</v>
      </c>
      <c r="Q550" s="215">
        <v>0</v>
      </c>
      <c r="R550" s="215">
        <f>Q550*H550</f>
        <v>0</v>
      </c>
      <c r="S550" s="215">
        <v>0</v>
      </c>
      <c r="T550" s="216">
        <f>S550*H550</f>
        <v>0</v>
      </c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R550" s="217" t="s">
        <v>165</v>
      </c>
      <c r="AT550" s="217" t="s">
        <v>160</v>
      </c>
      <c r="AU550" s="217" t="s">
        <v>80</v>
      </c>
      <c r="AY550" s="19" t="s">
        <v>158</v>
      </c>
      <c r="BE550" s="218">
        <f>IF(N550="základní",J550,0)</f>
        <v>0</v>
      </c>
      <c r="BF550" s="218">
        <f>IF(N550="snížená",J550,0)</f>
        <v>0</v>
      </c>
      <c r="BG550" s="218">
        <f>IF(N550="zákl. přenesená",J550,0)</f>
        <v>0</v>
      </c>
      <c r="BH550" s="218">
        <f>IF(N550="sníž. přenesená",J550,0)</f>
        <v>0</v>
      </c>
      <c r="BI550" s="218">
        <f>IF(N550="nulová",J550,0)</f>
        <v>0</v>
      </c>
      <c r="BJ550" s="19" t="s">
        <v>78</v>
      </c>
      <c r="BK550" s="218">
        <f>ROUND(I550*H550,2)</f>
        <v>0</v>
      </c>
      <c r="BL550" s="19" t="s">
        <v>165</v>
      </c>
      <c r="BM550" s="217" t="s">
        <v>2348</v>
      </c>
    </row>
    <row r="551" s="2" customFormat="1">
      <c r="A551" s="40"/>
      <c r="B551" s="41"/>
      <c r="C551" s="42"/>
      <c r="D551" s="219" t="s">
        <v>167</v>
      </c>
      <c r="E551" s="42"/>
      <c r="F551" s="220" t="s">
        <v>420</v>
      </c>
      <c r="G551" s="42"/>
      <c r="H551" s="42"/>
      <c r="I551" s="221"/>
      <c r="J551" s="42"/>
      <c r="K551" s="42"/>
      <c r="L551" s="46"/>
      <c r="M551" s="222"/>
      <c r="N551" s="223"/>
      <c r="O551" s="86"/>
      <c r="P551" s="86"/>
      <c r="Q551" s="86"/>
      <c r="R551" s="86"/>
      <c r="S551" s="86"/>
      <c r="T551" s="87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T551" s="19" t="s">
        <v>167</v>
      </c>
      <c r="AU551" s="19" t="s">
        <v>80</v>
      </c>
    </row>
    <row r="552" s="2" customFormat="1" ht="14.4" customHeight="1">
      <c r="A552" s="40"/>
      <c r="B552" s="41"/>
      <c r="C552" s="246" t="s">
        <v>347</v>
      </c>
      <c r="D552" s="246" t="s">
        <v>400</v>
      </c>
      <c r="E552" s="247" t="s">
        <v>422</v>
      </c>
      <c r="F552" s="248" t="s">
        <v>423</v>
      </c>
      <c r="G552" s="249" t="s">
        <v>424</v>
      </c>
      <c r="H552" s="250">
        <v>6.1340000000000003</v>
      </c>
      <c r="I552" s="251"/>
      <c r="J552" s="252">
        <f>ROUND(I552*H552,2)</f>
        <v>0</v>
      </c>
      <c r="K552" s="248" t="s">
        <v>164</v>
      </c>
      <c r="L552" s="253"/>
      <c r="M552" s="254" t="s">
        <v>19</v>
      </c>
      <c r="N552" s="255" t="s">
        <v>41</v>
      </c>
      <c r="O552" s="86"/>
      <c r="P552" s="215">
        <f>O552*H552</f>
        <v>0</v>
      </c>
      <c r="Q552" s="215">
        <v>0.001</v>
      </c>
      <c r="R552" s="215">
        <f>Q552*H552</f>
        <v>0.0061340000000000006</v>
      </c>
      <c r="S552" s="215">
        <v>0</v>
      </c>
      <c r="T552" s="216">
        <f>S552*H552</f>
        <v>0</v>
      </c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R552" s="217" t="s">
        <v>215</v>
      </c>
      <c r="AT552" s="217" t="s">
        <v>400</v>
      </c>
      <c r="AU552" s="217" t="s">
        <v>80</v>
      </c>
      <c r="AY552" s="19" t="s">
        <v>158</v>
      </c>
      <c r="BE552" s="218">
        <f>IF(N552="základní",J552,0)</f>
        <v>0</v>
      </c>
      <c r="BF552" s="218">
        <f>IF(N552="snížená",J552,0)</f>
        <v>0</v>
      </c>
      <c r="BG552" s="218">
        <f>IF(N552="zákl. přenesená",J552,0)</f>
        <v>0</v>
      </c>
      <c r="BH552" s="218">
        <f>IF(N552="sníž. přenesená",J552,0)</f>
        <v>0</v>
      </c>
      <c r="BI552" s="218">
        <f>IF(N552="nulová",J552,0)</f>
        <v>0</v>
      </c>
      <c r="BJ552" s="19" t="s">
        <v>78</v>
      </c>
      <c r="BK552" s="218">
        <f>ROUND(I552*H552,2)</f>
        <v>0</v>
      </c>
      <c r="BL552" s="19" t="s">
        <v>165</v>
      </c>
      <c r="BM552" s="217" t="s">
        <v>2349</v>
      </c>
    </row>
    <row r="553" s="14" customFormat="1">
      <c r="A553" s="14"/>
      <c r="B553" s="235"/>
      <c r="C553" s="236"/>
      <c r="D553" s="226" t="s">
        <v>169</v>
      </c>
      <c r="E553" s="236"/>
      <c r="F553" s="238" t="s">
        <v>2350</v>
      </c>
      <c r="G553" s="236"/>
      <c r="H553" s="239">
        <v>6.1340000000000003</v>
      </c>
      <c r="I553" s="240"/>
      <c r="J553" s="236"/>
      <c r="K553" s="236"/>
      <c r="L553" s="241"/>
      <c r="M553" s="242"/>
      <c r="N553" s="243"/>
      <c r="O553" s="243"/>
      <c r="P553" s="243"/>
      <c r="Q553" s="243"/>
      <c r="R553" s="243"/>
      <c r="S553" s="243"/>
      <c r="T553" s="24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45" t="s">
        <v>169</v>
      </c>
      <c r="AU553" s="245" t="s">
        <v>80</v>
      </c>
      <c r="AV553" s="14" t="s">
        <v>80</v>
      </c>
      <c r="AW553" s="14" t="s">
        <v>4</v>
      </c>
      <c r="AX553" s="14" t="s">
        <v>78</v>
      </c>
      <c r="AY553" s="245" t="s">
        <v>158</v>
      </c>
    </row>
    <row r="554" s="2" customFormat="1" ht="14.4" customHeight="1">
      <c r="A554" s="40"/>
      <c r="B554" s="41"/>
      <c r="C554" s="206" t="s">
        <v>353</v>
      </c>
      <c r="D554" s="206" t="s">
        <v>160</v>
      </c>
      <c r="E554" s="207" t="s">
        <v>428</v>
      </c>
      <c r="F554" s="208" t="s">
        <v>429</v>
      </c>
      <c r="G554" s="209" t="s">
        <v>223</v>
      </c>
      <c r="H554" s="210">
        <v>306.72000000000003</v>
      </c>
      <c r="I554" s="211"/>
      <c r="J554" s="212">
        <f>ROUND(I554*H554,2)</f>
        <v>0</v>
      </c>
      <c r="K554" s="208" t="s">
        <v>164</v>
      </c>
      <c r="L554" s="46"/>
      <c r="M554" s="213" t="s">
        <v>19</v>
      </c>
      <c r="N554" s="214" t="s">
        <v>41</v>
      </c>
      <c r="O554" s="86"/>
      <c r="P554" s="215">
        <f>O554*H554</f>
        <v>0</v>
      </c>
      <c r="Q554" s="215">
        <v>0</v>
      </c>
      <c r="R554" s="215">
        <f>Q554*H554</f>
        <v>0</v>
      </c>
      <c r="S554" s="215">
        <v>0</v>
      </c>
      <c r="T554" s="216">
        <f>S554*H554</f>
        <v>0</v>
      </c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R554" s="217" t="s">
        <v>165</v>
      </c>
      <c r="AT554" s="217" t="s">
        <v>160</v>
      </c>
      <c r="AU554" s="217" t="s">
        <v>80</v>
      </c>
      <c r="AY554" s="19" t="s">
        <v>158</v>
      </c>
      <c r="BE554" s="218">
        <f>IF(N554="základní",J554,0)</f>
        <v>0</v>
      </c>
      <c r="BF554" s="218">
        <f>IF(N554="snížená",J554,0)</f>
        <v>0</v>
      </c>
      <c r="BG554" s="218">
        <f>IF(N554="zákl. přenesená",J554,0)</f>
        <v>0</v>
      </c>
      <c r="BH554" s="218">
        <f>IF(N554="sníž. přenesená",J554,0)</f>
        <v>0</v>
      </c>
      <c r="BI554" s="218">
        <f>IF(N554="nulová",J554,0)</f>
        <v>0</v>
      </c>
      <c r="BJ554" s="19" t="s">
        <v>78</v>
      </c>
      <c r="BK554" s="218">
        <f>ROUND(I554*H554,2)</f>
        <v>0</v>
      </c>
      <c r="BL554" s="19" t="s">
        <v>165</v>
      </c>
      <c r="BM554" s="217" t="s">
        <v>2351</v>
      </c>
    </row>
    <row r="555" s="2" customFormat="1">
      <c r="A555" s="40"/>
      <c r="B555" s="41"/>
      <c r="C555" s="42"/>
      <c r="D555" s="219" t="s">
        <v>167</v>
      </c>
      <c r="E555" s="42"/>
      <c r="F555" s="220" t="s">
        <v>431</v>
      </c>
      <c r="G555" s="42"/>
      <c r="H555" s="42"/>
      <c r="I555" s="221"/>
      <c r="J555" s="42"/>
      <c r="K555" s="42"/>
      <c r="L555" s="46"/>
      <c r="M555" s="222"/>
      <c r="N555" s="223"/>
      <c r="O555" s="86"/>
      <c r="P555" s="86"/>
      <c r="Q555" s="86"/>
      <c r="R555" s="86"/>
      <c r="S555" s="86"/>
      <c r="T555" s="87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T555" s="19" t="s">
        <v>167</v>
      </c>
      <c r="AU555" s="19" t="s">
        <v>80</v>
      </c>
    </row>
    <row r="556" s="2" customFormat="1" ht="19.8" customHeight="1">
      <c r="A556" s="40"/>
      <c r="B556" s="41"/>
      <c r="C556" s="206" t="s">
        <v>360</v>
      </c>
      <c r="D556" s="206" t="s">
        <v>160</v>
      </c>
      <c r="E556" s="207" t="s">
        <v>406</v>
      </c>
      <c r="F556" s="208" t="s">
        <v>407</v>
      </c>
      <c r="G556" s="209" t="s">
        <v>223</v>
      </c>
      <c r="H556" s="210">
        <v>306.72000000000003</v>
      </c>
      <c r="I556" s="211"/>
      <c r="J556" s="212">
        <f>ROUND(I556*H556,2)</f>
        <v>0</v>
      </c>
      <c r="K556" s="208" t="s">
        <v>164</v>
      </c>
      <c r="L556" s="46"/>
      <c r="M556" s="213" t="s">
        <v>19</v>
      </c>
      <c r="N556" s="214" t="s">
        <v>41</v>
      </c>
      <c r="O556" s="86"/>
      <c r="P556" s="215">
        <f>O556*H556</f>
        <v>0</v>
      </c>
      <c r="Q556" s="215">
        <v>0</v>
      </c>
      <c r="R556" s="215">
        <f>Q556*H556</f>
        <v>0</v>
      </c>
      <c r="S556" s="215">
        <v>0</v>
      </c>
      <c r="T556" s="216">
        <f>S556*H556</f>
        <v>0</v>
      </c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R556" s="217" t="s">
        <v>165</v>
      </c>
      <c r="AT556" s="217" t="s">
        <v>160</v>
      </c>
      <c r="AU556" s="217" t="s">
        <v>80</v>
      </c>
      <c r="AY556" s="19" t="s">
        <v>158</v>
      </c>
      <c r="BE556" s="218">
        <f>IF(N556="základní",J556,0)</f>
        <v>0</v>
      </c>
      <c r="BF556" s="218">
        <f>IF(N556="snížená",J556,0)</f>
        <v>0</v>
      </c>
      <c r="BG556" s="218">
        <f>IF(N556="zákl. přenesená",J556,0)</f>
        <v>0</v>
      </c>
      <c r="BH556" s="218">
        <f>IF(N556="sníž. přenesená",J556,0)</f>
        <v>0</v>
      </c>
      <c r="BI556" s="218">
        <f>IF(N556="nulová",J556,0)</f>
        <v>0</v>
      </c>
      <c r="BJ556" s="19" t="s">
        <v>78</v>
      </c>
      <c r="BK556" s="218">
        <f>ROUND(I556*H556,2)</f>
        <v>0</v>
      </c>
      <c r="BL556" s="19" t="s">
        <v>165</v>
      </c>
      <c r="BM556" s="217" t="s">
        <v>2352</v>
      </c>
    </row>
    <row r="557" s="2" customFormat="1">
      <c r="A557" s="40"/>
      <c r="B557" s="41"/>
      <c r="C557" s="42"/>
      <c r="D557" s="219" t="s">
        <v>167</v>
      </c>
      <c r="E557" s="42"/>
      <c r="F557" s="220" t="s">
        <v>409</v>
      </c>
      <c r="G557" s="42"/>
      <c r="H557" s="42"/>
      <c r="I557" s="221"/>
      <c r="J557" s="42"/>
      <c r="K557" s="42"/>
      <c r="L557" s="46"/>
      <c r="M557" s="222"/>
      <c r="N557" s="223"/>
      <c r="O557" s="86"/>
      <c r="P557" s="86"/>
      <c r="Q557" s="86"/>
      <c r="R557" s="86"/>
      <c r="S557" s="86"/>
      <c r="T557" s="87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T557" s="19" t="s">
        <v>167</v>
      </c>
      <c r="AU557" s="19" t="s">
        <v>80</v>
      </c>
    </row>
    <row r="558" s="13" customFormat="1">
      <c r="A558" s="13"/>
      <c r="B558" s="224"/>
      <c r="C558" s="225"/>
      <c r="D558" s="226" t="s">
        <v>169</v>
      </c>
      <c r="E558" s="227" t="s">
        <v>19</v>
      </c>
      <c r="F558" s="228" t="s">
        <v>748</v>
      </c>
      <c r="G558" s="225"/>
      <c r="H558" s="227" t="s">
        <v>19</v>
      </c>
      <c r="I558" s="229"/>
      <c r="J558" s="225"/>
      <c r="K558" s="225"/>
      <c r="L558" s="230"/>
      <c r="M558" s="231"/>
      <c r="N558" s="232"/>
      <c r="O558" s="232"/>
      <c r="P558" s="232"/>
      <c r="Q558" s="232"/>
      <c r="R558" s="232"/>
      <c r="S558" s="232"/>
      <c r="T558" s="23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34" t="s">
        <v>169</v>
      </c>
      <c r="AU558" s="234" t="s">
        <v>80</v>
      </c>
      <c r="AV558" s="13" t="s">
        <v>78</v>
      </c>
      <c r="AW558" s="13" t="s">
        <v>171</v>
      </c>
      <c r="AX558" s="13" t="s">
        <v>70</v>
      </c>
      <c r="AY558" s="234" t="s">
        <v>158</v>
      </c>
    </row>
    <row r="559" s="14" customFormat="1">
      <c r="A559" s="14"/>
      <c r="B559" s="235"/>
      <c r="C559" s="236"/>
      <c r="D559" s="226" t="s">
        <v>169</v>
      </c>
      <c r="E559" s="237" t="s">
        <v>19</v>
      </c>
      <c r="F559" s="238" t="s">
        <v>2347</v>
      </c>
      <c r="G559" s="236"/>
      <c r="H559" s="239">
        <v>306.72000000000003</v>
      </c>
      <c r="I559" s="240"/>
      <c r="J559" s="236"/>
      <c r="K559" s="236"/>
      <c r="L559" s="241"/>
      <c r="M559" s="242"/>
      <c r="N559" s="243"/>
      <c r="O559" s="243"/>
      <c r="P559" s="243"/>
      <c r="Q559" s="243"/>
      <c r="R559" s="243"/>
      <c r="S559" s="243"/>
      <c r="T559" s="24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45" t="s">
        <v>169</v>
      </c>
      <c r="AU559" s="245" t="s">
        <v>80</v>
      </c>
      <c r="AV559" s="14" t="s">
        <v>80</v>
      </c>
      <c r="AW559" s="14" t="s">
        <v>171</v>
      </c>
      <c r="AX559" s="14" t="s">
        <v>70</v>
      </c>
      <c r="AY559" s="245" t="s">
        <v>158</v>
      </c>
    </row>
    <row r="560" s="12" customFormat="1" ht="22.8" customHeight="1">
      <c r="A560" s="12"/>
      <c r="B560" s="190"/>
      <c r="C560" s="191"/>
      <c r="D560" s="192" t="s">
        <v>69</v>
      </c>
      <c r="E560" s="204" t="s">
        <v>178</v>
      </c>
      <c r="F560" s="204" t="s">
        <v>457</v>
      </c>
      <c r="G560" s="191"/>
      <c r="H560" s="191"/>
      <c r="I560" s="194"/>
      <c r="J560" s="205">
        <f>BK560</f>
        <v>0</v>
      </c>
      <c r="K560" s="191"/>
      <c r="L560" s="196"/>
      <c r="M560" s="197"/>
      <c r="N560" s="198"/>
      <c r="O560" s="198"/>
      <c r="P560" s="199">
        <f>SUM(P561:P565)</f>
        <v>0</v>
      </c>
      <c r="Q560" s="198"/>
      <c r="R560" s="199">
        <f>SUM(R561:R565)</f>
        <v>0</v>
      </c>
      <c r="S560" s="198"/>
      <c r="T560" s="200">
        <f>SUM(T561:T565)</f>
        <v>0</v>
      </c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R560" s="201" t="s">
        <v>78</v>
      </c>
      <c r="AT560" s="202" t="s">
        <v>69</v>
      </c>
      <c r="AU560" s="202" t="s">
        <v>78</v>
      </c>
      <c r="AY560" s="201" t="s">
        <v>158</v>
      </c>
      <c r="BK560" s="203">
        <f>SUM(BK561:BK565)</f>
        <v>0</v>
      </c>
    </row>
    <row r="561" s="2" customFormat="1" ht="14.4" customHeight="1">
      <c r="A561" s="40"/>
      <c r="B561" s="41"/>
      <c r="C561" s="206" t="s">
        <v>370</v>
      </c>
      <c r="D561" s="206" t="s">
        <v>160</v>
      </c>
      <c r="E561" s="207" t="s">
        <v>459</v>
      </c>
      <c r="F561" s="208" t="s">
        <v>460</v>
      </c>
      <c r="G561" s="209" t="s">
        <v>181</v>
      </c>
      <c r="H561" s="210">
        <v>270</v>
      </c>
      <c r="I561" s="211"/>
      <c r="J561" s="212">
        <f>ROUND(I561*H561,2)</f>
        <v>0</v>
      </c>
      <c r="K561" s="208" t="s">
        <v>164</v>
      </c>
      <c r="L561" s="46"/>
      <c r="M561" s="213" t="s">
        <v>19</v>
      </c>
      <c r="N561" s="214" t="s">
        <v>41</v>
      </c>
      <c r="O561" s="86"/>
      <c r="P561" s="215">
        <f>O561*H561</f>
        <v>0</v>
      </c>
      <c r="Q561" s="215">
        <v>0</v>
      </c>
      <c r="R561" s="215">
        <f>Q561*H561</f>
        <v>0</v>
      </c>
      <c r="S561" s="215">
        <v>0</v>
      </c>
      <c r="T561" s="216">
        <f>S561*H561</f>
        <v>0</v>
      </c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R561" s="217" t="s">
        <v>165</v>
      </c>
      <c r="AT561" s="217" t="s">
        <v>160</v>
      </c>
      <c r="AU561" s="217" t="s">
        <v>80</v>
      </c>
      <c r="AY561" s="19" t="s">
        <v>158</v>
      </c>
      <c r="BE561" s="218">
        <f>IF(N561="základní",J561,0)</f>
        <v>0</v>
      </c>
      <c r="BF561" s="218">
        <f>IF(N561="snížená",J561,0)</f>
        <v>0</v>
      </c>
      <c r="BG561" s="218">
        <f>IF(N561="zákl. přenesená",J561,0)</f>
        <v>0</v>
      </c>
      <c r="BH561" s="218">
        <f>IF(N561="sníž. přenesená",J561,0)</f>
        <v>0</v>
      </c>
      <c r="BI561" s="218">
        <f>IF(N561="nulová",J561,0)</f>
        <v>0</v>
      </c>
      <c r="BJ561" s="19" t="s">
        <v>78</v>
      </c>
      <c r="BK561" s="218">
        <f>ROUND(I561*H561,2)</f>
        <v>0</v>
      </c>
      <c r="BL561" s="19" t="s">
        <v>165</v>
      </c>
      <c r="BM561" s="217" t="s">
        <v>2353</v>
      </c>
    </row>
    <row r="562" s="2" customFormat="1">
      <c r="A562" s="40"/>
      <c r="B562" s="41"/>
      <c r="C562" s="42"/>
      <c r="D562" s="219" t="s">
        <v>167</v>
      </c>
      <c r="E562" s="42"/>
      <c r="F562" s="220" t="s">
        <v>462</v>
      </c>
      <c r="G562" s="42"/>
      <c r="H562" s="42"/>
      <c r="I562" s="221"/>
      <c r="J562" s="42"/>
      <c r="K562" s="42"/>
      <c r="L562" s="46"/>
      <c r="M562" s="222"/>
      <c r="N562" s="223"/>
      <c r="O562" s="86"/>
      <c r="P562" s="86"/>
      <c r="Q562" s="86"/>
      <c r="R562" s="86"/>
      <c r="S562" s="86"/>
      <c r="T562" s="87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T562" s="19" t="s">
        <v>167</v>
      </c>
      <c r="AU562" s="19" t="s">
        <v>80</v>
      </c>
    </row>
    <row r="563" s="13" customFormat="1">
      <c r="A563" s="13"/>
      <c r="B563" s="224"/>
      <c r="C563" s="225"/>
      <c r="D563" s="226" t="s">
        <v>169</v>
      </c>
      <c r="E563" s="227" t="s">
        <v>19</v>
      </c>
      <c r="F563" s="228" t="s">
        <v>2354</v>
      </c>
      <c r="G563" s="225"/>
      <c r="H563" s="227" t="s">
        <v>19</v>
      </c>
      <c r="I563" s="229"/>
      <c r="J563" s="225"/>
      <c r="K563" s="225"/>
      <c r="L563" s="230"/>
      <c r="M563" s="231"/>
      <c r="N563" s="232"/>
      <c r="O563" s="232"/>
      <c r="P563" s="232"/>
      <c r="Q563" s="232"/>
      <c r="R563" s="232"/>
      <c r="S563" s="232"/>
      <c r="T563" s="23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34" t="s">
        <v>169</v>
      </c>
      <c r="AU563" s="234" t="s">
        <v>80</v>
      </c>
      <c r="AV563" s="13" t="s">
        <v>78</v>
      </c>
      <c r="AW563" s="13" t="s">
        <v>171</v>
      </c>
      <c r="AX563" s="13" t="s">
        <v>70</v>
      </c>
      <c r="AY563" s="234" t="s">
        <v>158</v>
      </c>
    </row>
    <row r="564" s="14" customFormat="1">
      <c r="A564" s="14"/>
      <c r="B564" s="235"/>
      <c r="C564" s="236"/>
      <c r="D564" s="226" t="s">
        <v>169</v>
      </c>
      <c r="E564" s="237" t="s">
        <v>19</v>
      </c>
      <c r="F564" s="238" t="s">
        <v>2355</v>
      </c>
      <c r="G564" s="236"/>
      <c r="H564" s="239">
        <v>270</v>
      </c>
      <c r="I564" s="240"/>
      <c r="J564" s="236"/>
      <c r="K564" s="236"/>
      <c r="L564" s="241"/>
      <c r="M564" s="242"/>
      <c r="N564" s="243"/>
      <c r="O564" s="243"/>
      <c r="P564" s="243"/>
      <c r="Q564" s="243"/>
      <c r="R564" s="243"/>
      <c r="S564" s="243"/>
      <c r="T564" s="24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45" t="s">
        <v>169</v>
      </c>
      <c r="AU564" s="245" t="s">
        <v>80</v>
      </c>
      <c r="AV564" s="14" t="s">
        <v>80</v>
      </c>
      <c r="AW564" s="14" t="s">
        <v>171</v>
      </c>
      <c r="AX564" s="14" t="s">
        <v>70</v>
      </c>
      <c r="AY564" s="245" t="s">
        <v>158</v>
      </c>
    </row>
    <row r="565" s="15" customFormat="1">
      <c r="A565" s="15"/>
      <c r="B565" s="256"/>
      <c r="C565" s="257"/>
      <c r="D565" s="226" t="s">
        <v>169</v>
      </c>
      <c r="E565" s="258" t="s">
        <v>19</v>
      </c>
      <c r="F565" s="259" t="s">
        <v>470</v>
      </c>
      <c r="G565" s="257"/>
      <c r="H565" s="260">
        <v>270</v>
      </c>
      <c r="I565" s="261"/>
      <c r="J565" s="257"/>
      <c r="K565" s="257"/>
      <c r="L565" s="262"/>
      <c r="M565" s="263"/>
      <c r="N565" s="264"/>
      <c r="O565" s="264"/>
      <c r="P565" s="264"/>
      <c r="Q565" s="264"/>
      <c r="R565" s="264"/>
      <c r="S565" s="264"/>
      <c r="T565" s="265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66" t="s">
        <v>169</v>
      </c>
      <c r="AU565" s="266" t="s">
        <v>80</v>
      </c>
      <c r="AV565" s="15" t="s">
        <v>165</v>
      </c>
      <c r="AW565" s="15" t="s">
        <v>171</v>
      </c>
      <c r="AX565" s="15" t="s">
        <v>78</v>
      </c>
      <c r="AY565" s="266" t="s">
        <v>158</v>
      </c>
    </row>
    <row r="566" s="12" customFormat="1" ht="22.8" customHeight="1">
      <c r="A566" s="12"/>
      <c r="B566" s="190"/>
      <c r="C566" s="191"/>
      <c r="D566" s="192" t="s">
        <v>69</v>
      </c>
      <c r="E566" s="204" t="s">
        <v>165</v>
      </c>
      <c r="F566" s="204" t="s">
        <v>471</v>
      </c>
      <c r="G566" s="191"/>
      <c r="H566" s="191"/>
      <c r="I566" s="194"/>
      <c r="J566" s="205">
        <f>BK566</f>
        <v>0</v>
      </c>
      <c r="K566" s="191"/>
      <c r="L566" s="196"/>
      <c r="M566" s="197"/>
      <c r="N566" s="198"/>
      <c r="O566" s="198"/>
      <c r="P566" s="199">
        <f>SUM(P567:P570)</f>
        <v>0</v>
      </c>
      <c r="Q566" s="198"/>
      <c r="R566" s="199">
        <f>SUM(R567:R570)</f>
        <v>0</v>
      </c>
      <c r="S566" s="198"/>
      <c r="T566" s="200">
        <f>SUM(T567:T570)</f>
        <v>0</v>
      </c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R566" s="201" t="s">
        <v>78</v>
      </c>
      <c r="AT566" s="202" t="s">
        <v>69</v>
      </c>
      <c r="AU566" s="202" t="s">
        <v>78</v>
      </c>
      <c r="AY566" s="201" t="s">
        <v>158</v>
      </c>
      <c r="BK566" s="203">
        <f>SUM(BK567:BK570)</f>
        <v>0</v>
      </c>
    </row>
    <row r="567" s="2" customFormat="1" ht="14.4" customHeight="1">
      <c r="A567" s="40"/>
      <c r="B567" s="41"/>
      <c r="C567" s="206" t="s">
        <v>378</v>
      </c>
      <c r="D567" s="206" t="s">
        <v>160</v>
      </c>
      <c r="E567" s="207" t="s">
        <v>473</v>
      </c>
      <c r="F567" s="208" t="s">
        <v>474</v>
      </c>
      <c r="G567" s="209" t="s">
        <v>234</v>
      </c>
      <c r="H567" s="210">
        <v>21.600000000000001</v>
      </c>
      <c r="I567" s="211"/>
      <c r="J567" s="212">
        <f>ROUND(I567*H567,2)</f>
        <v>0</v>
      </c>
      <c r="K567" s="208" t="s">
        <v>164</v>
      </c>
      <c r="L567" s="46"/>
      <c r="M567" s="213" t="s">
        <v>19</v>
      </c>
      <c r="N567" s="214" t="s">
        <v>41</v>
      </c>
      <c r="O567" s="86"/>
      <c r="P567" s="215">
        <f>O567*H567</f>
        <v>0</v>
      </c>
      <c r="Q567" s="215">
        <v>0</v>
      </c>
      <c r="R567" s="215">
        <f>Q567*H567</f>
        <v>0</v>
      </c>
      <c r="S567" s="215">
        <v>0</v>
      </c>
      <c r="T567" s="216">
        <f>S567*H567</f>
        <v>0</v>
      </c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R567" s="217" t="s">
        <v>165</v>
      </c>
      <c r="AT567" s="217" t="s">
        <v>160</v>
      </c>
      <c r="AU567" s="217" t="s">
        <v>80</v>
      </c>
      <c r="AY567" s="19" t="s">
        <v>158</v>
      </c>
      <c r="BE567" s="218">
        <f>IF(N567="základní",J567,0)</f>
        <v>0</v>
      </c>
      <c r="BF567" s="218">
        <f>IF(N567="snížená",J567,0)</f>
        <v>0</v>
      </c>
      <c r="BG567" s="218">
        <f>IF(N567="zákl. přenesená",J567,0)</f>
        <v>0</v>
      </c>
      <c r="BH567" s="218">
        <f>IF(N567="sníž. přenesená",J567,0)</f>
        <v>0</v>
      </c>
      <c r="BI567" s="218">
        <f>IF(N567="nulová",J567,0)</f>
        <v>0</v>
      </c>
      <c r="BJ567" s="19" t="s">
        <v>78</v>
      </c>
      <c r="BK567" s="218">
        <f>ROUND(I567*H567,2)</f>
        <v>0</v>
      </c>
      <c r="BL567" s="19" t="s">
        <v>165</v>
      </c>
      <c r="BM567" s="217" t="s">
        <v>2356</v>
      </c>
    </row>
    <row r="568" s="2" customFormat="1">
      <c r="A568" s="40"/>
      <c r="B568" s="41"/>
      <c r="C568" s="42"/>
      <c r="D568" s="219" t="s">
        <v>167</v>
      </c>
      <c r="E568" s="42"/>
      <c r="F568" s="220" t="s">
        <v>476</v>
      </c>
      <c r="G568" s="42"/>
      <c r="H568" s="42"/>
      <c r="I568" s="221"/>
      <c r="J568" s="42"/>
      <c r="K568" s="42"/>
      <c r="L568" s="46"/>
      <c r="M568" s="222"/>
      <c r="N568" s="223"/>
      <c r="O568" s="86"/>
      <c r="P568" s="86"/>
      <c r="Q568" s="86"/>
      <c r="R568" s="86"/>
      <c r="S568" s="86"/>
      <c r="T568" s="87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T568" s="19" t="s">
        <v>167</v>
      </c>
      <c r="AU568" s="19" t="s">
        <v>80</v>
      </c>
    </row>
    <row r="569" s="13" customFormat="1">
      <c r="A569" s="13"/>
      <c r="B569" s="224"/>
      <c r="C569" s="225"/>
      <c r="D569" s="226" t="s">
        <v>169</v>
      </c>
      <c r="E569" s="227" t="s">
        <v>19</v>
      </c>
      <c r="F569" s="228" t="s">
        <v>761</v>
      </c>
      <c r="G569" s="225"/>
      <c r="H569" s="227" t="s">
        <v>19</v>
      </c>
      <c r="I569" s="229"/>
      <c r="J569" s="225"/>
      <c r="K569" s="225"/>
      <c r="L569" s="230"/>
      <c r="M569" s="231"/>
      <c r="N569" s="232"/>
      <c r="O569" s="232"/>
      <c r="P569" s="232"/>
      <c r="Q569" s="232"/>
      <c r="R569" s="232"/>
      <c r="S569" s="232"/>
      <c r="T569" s="23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34" t="s">
        <v>169</v>
      </c>
      <c r="AU569" s="234" t="s">
        <v>80</v>
      </c>
      <c r="AV569" s="13" t="s">
        <v>78</v>
      </c>
      <c r="AW569" s="13" t="s">
        <v>171</v>
      </c>
      <c r="AX569" s="13" t="s">
        <v>70</v>
      </c>
      <c r="AY569" s="234" t="s">
        <v>158</v>
      </c>
    </row>
    <row r="570" s="14" customFormat="1">
      <c r="A570" s="14"/>
      <c r="B570" s="235"/>
      <c r="C570" s="236"/>
      <c r="D570" s="226" t="s">
        <v>169</v>
      </c>
      <c r="E570" s="237" t="s">
        <v>19</v>
      </c>
      <c r="F570" s="238" t="s">
        <v>2357</v>
      </c>
      <c r="G570" s="236"/>
      <c r="H570" s="239">
        <v>21.600000000000001</v>
      </c>
      <c r="I570" s="240"/>
      <c r="J570" s="236"/>
      <c r="K570" s="236"/>
      <c r="L570" s="241"/>
      <c r="M570" s="242"/>
      <c r="N570" s="243"/>
      <c r="O570" s="243"/>
      <c r="P570" s="243"/>
      <c r="Q570" s="243"/>
      <c r="R570" s="243"/>
      <c r="S570" s="243"/>
      <c r="T570" s="24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45" t="s">
        <v>169</v>
      </c>
      <c r="AU570" s="245" t="s">
        <v>80</v>
      </c>
      <c r="AV570" s="14" t="s">
        <v>80</v>
      </c>
      <c r="AW570" s="14" t="s">
        <v>171</v>
      </c>
      <c r="AX570" s="14" t="s">
        <v>70</v>
      </c>
      <c r="AY570" s="245" t="s">
        <v>158</v>
      </c>
    </row>
    <row r="571" s="12" customFormat="1" ht="22.8" customHeight="1">
      <c r="A571" s="12"/>
      <c r="B571" s="190"/>
      <c r="C571" s="191"/>
      <c r="D571" s="192" t="s">
        <v>69</v>
      </c>
      <c r="E571" s="204" t="s">
        <v>197</v>
      </c>
      <c r="F571" s="204" t="s">
        <v>482</v>
      </c>
      <c r="G571" s="191"/>
      <c r="H571" s="191"/>
      <c r="I571" s="194"/>
      <c r="J571" s="205">
        <f>BK571</f>
        <v>0</v>
      </c>
      <c r="K571" s="191"/>
      <c r="L571" s="196"/>
      <c r="M571" s="197"/>
      <c r="N571" s="198"/>
      <c r="O571" s="198"/>
      <c r="P571" s="199">
        <f>SUM(P572:P576)</f>
        <v>0</v>
      </c>
      <c r="Q571" s="198"/>
      <c r="R571" s="199">
        <f>SUM(R572:R576)</f>
        <v>0</v>
      </c>
      <c r="S571" s="198"/>
      <c r="T571" s="200">
        <f>SUM(T572:T576)</f>
        <v>0</v>
      </c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R571" s="201" t="s">
        <v>78</v>
      </c>
      <c r="AT571" s="202" t="s">
        <v>69</v>
      </c>
      <c r="AU571" s="202" t="s">
        <v>78</v>
      </c>
      <c r="AY571" s="201" t="s">
        <v>158</v>
      </c>
      <c r="BK571" s="203">
        <f>SUM(BK572:BK576)</f>
        <v>0</v>
      </c>
    </row>
    <row r="572" s="2" customFormat="1" ht="22.2" customHeight="1">
      <c r="A572" s="40"/>
      <c r="B572" s="41"/>
      <c r="C572" s="206" t="s">
        <v>388</v>
      </c>
      <c r="D572" s="206" t="s">
        <v>160</v>
      </c>
      <c r="E572" s="207" t="s">
        <v>484</v>
      </c>
      <c r="F572" s="208" t="s">
        <v>485</v>
      </c>
      <c r="G572" s="209" t="s">
        <v>223</v>
      </c>
      <c r="H572" s="210">
        <v>11.76</v>
      </c>
      <c r="I572" s="211"/>
      <c r="J572" s="212">
        <f>ROUND(I572*H572,2)</f>
        <v>0</v>
      </c>
      <c r="K572" s="208" t="s">
        <v>164</v>
      </c>
      <c r="L572" s="46"/>
      <c r="M572" s="213" t="s">
        <v>19</v>
      </c>
      <c r="N572" s="214" t="s">
        <v>41</v>
      </c>
      <c r="O572" s="86"/>
      <c r="P572" s="215">
        <f>O572*H572</f>
        <v>0</v>
      </c>
      <c r="Q572" s="215">
        <v>0</v>
      </c>
      <c r="R572" s="215">
        <f>Q572*H572</f>
        <v>0</v>
      </c>
      <c r="S572" s="215">
        <v>0</v>
      </c>
      <c r="T572" s="216">
        <f>S572*H572</f>
        <v>0</v>
      </c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R572" s="217" t="s">
        <v>165</v>
      </c>
      <c r="AT572" s="217" t="s">
        <v>160</v>
      </c>
      <c r="AU572" s="217" t="s">
        <v>80</v>
      </c>
      <c r="AY572" s="19" t="s">
        <v>158</v>
      </c>
      <c r="BE572" s="218">
        <f>IF(N572="základní",J572,0)</f>
        <v>0</v>
      </c>
      <c r="BF572" s="218">
        <f>IF(N572="snížená",J572,0)</f>
        <v>0</v>
      </c>
      <c r="BG572" s="218">
        <f>IF(N572="zákl. přenesená",J572,0)</f>
        <v>0</v>
      </c>
      <c r="BH572" s="218">
        <f>IF(N572="sníž. přenesená",J572,0)</f>
        <v>0</v>
      </c>
      <c r="BI572" s="218">
        <f>IF(N572="nulová",J572,0)</f>
        <v>0</v>
      </c>
      <c r="BJ572" s="19" t="s">
        <v>78</v>
      </c>
      <c r="BK572" s="218">
        <f>ROUND(I572*H572,2)</f>
        <v>0</v>
      </c>
      <c r="BL572" s="19" t="s">
        <v>165</v>
      </c>
      <c r="BM572" s="217" t="s">
        <v>2358</v>
      </c>
    </row>
    <row r="573" s="2" customFormat="1">
      <c r="A573" s="40"/>
      <c r="B573" s="41"/>
      <c r="C573" s="42"/>
      <c r="D573" s="219" t="s">
        <v>167</v>
      </c>
      <c r="E573" s="42"/>
      <c r="F573" s="220" t="s">
        <v>487</v>
      </c>
      <c r="G573" s="42"/>
      <c r="H573" s="42"/>
      <c r="I573" s="221"/>
      <c r="J573" s="42"/>
      <c r="K573" s="42"/>
      <c r="L573" s="46"/>
      <c r="M573" s="222"/>
      <c r="N573" s="223"/>
      <c r="O573" s="86"/>
      <c r="P573" s="86"/>
      <c r="Q573" s="86"/>
      <c r="R573" s="86"/>
      <c r="S573" s="86"/>
      <c r="T573" s="87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T573" s="19" t="s">
        <v>167</v>
      </c>
      <c r="AU573" s="19" t="s">
        <v>80</v>
      </c>
    </row>
    <row r="574" s="13" customFormat="1">
      <c r="A574" s="13"/>
      <c r="B574" s="224"/>
      <c r="C574" s="225"/>
      <c r="D574" s="226" t="s">
        <v>169</v>
      </c>
      <c r="E574" s="227" t="s">
        <v>19</v>
      </c>
      <c r="F574" s="228" t="s">
        <v>488</v>
      </c>
      <c r="G574" s="225"/>
      <c r="H574" s="227" t="s">
        <v>19</v>
      </c>
      <c r="I574" s="229"/>
      <c r="J574" s="225"/>
      <c r="K574" s="225"/>
      <c r="L574" s="230"/>
      <c r="M574" s="231"/>
      <c r="N574" s="232"/>
      <c r="O574" s="232"/>
      <c r="P574" s="232"/>
      <c r="Q574" s="232"/>
      <c r="R574" s="232"/>
      <c r="S574" s="232"/>
      <c r="T574" s="23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34" t="s">
        <v>169</v>
      </c>
      <c r="AU574" s="234" t="s">
        <v>80</v>
      </c>
      <c r="AV574" s="13" t="s">
        <v>78</v>
      </c>
      <c r="AW574" s="13" t="s">
        <v>171</v>
      </c>
      <c r="AX574" s="13" t="s">
        <v>70</v>
      </c>
      <c r="AY574" s="234" t="s">
        <v>158</v>
      </c>
    </row>
    <row r="575" s="14" customFormat="1">
      <c r="A575" s="14"/>
      <c r="B575" s="235"/>
      <c r="C575" s="236"/>
      <c r="D575" s="226" t="s">
        <v>169</v>
      </c>
      <c r="E575" s="237" t="s">
        <v>19</v>
      </c>
      <c r="F575" s="238" t="s">
        <v>2359</v>
      </c>
      <c r="G575" s="236"/>
      <c r="H575" s="239">
        <v>5.8799999999999999</v>
      </c>
      <c r="I575" s="240"/>
      <c r="J575" s="236"/>
      <c r="K575" s="236"/>
      <c r="L575" s="241"/>
      <c r="M575" s="242"/>
      <c r="N575" s="243"/>
      <c r="O575" s="243"/>
      <c r="P575" s="243"/>
      <c r="Q575" s="243"/>
      <c r="R575" s="243"/>
      <c r="S575" s="243"/>
      <c r="T575" s="24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45" t="s">
        <v>169</v>
      </c>
      <c r="AU575" s="245" t="s">
        <v>80</v>
      </c>
      <c r="AV575" s="14" t="s">
        <v>80</v>
      </c>
      <c r="AW575" s="14" t="s">
        <v>171</v>
      </c>
      <c r="AX575" s="14" t="s">
        <v>70</v>
      </c>
      <c r="AY575" s="245" t="s">
        <v>158</v>
      </c>
    </row>
    <row r="576" s="14" customFormat="1">
      <c r="A576" s="14"/>
      <c r="B576" s="235"/>
      <c r="C576" s="236"/>
      <c r="D576" s="226" t="s">
        <v>169</v>
      </c>
      <c r="E576" s="236"/>
      <c r="F576" s="238" t="s">
        <v>2360</v>
      </c>
      <c r="G576" s="236"/>
      <c r="H576" s="239">
        <v>11.76</v>
      </c>
      <c r="I576" s="240"/>
      <c r="J576" s="236"/>
      <c r="K576" s="236"/>
      <c r="L576" s="241"/>
      <c r="M576" s="242"/>
      <c r="N576" s="243"/>
      <c r="O576" s="243"/>
      <c r="P576" s="243"/>
      <c r="Q576" s="243"/>
      <c r="R576" s="243"/>
      <c r="S576" s="243"/>
      <c r="T576" s="24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45" t="s">
        <v>169</v>
      </c>
      <c r="AU576" s="245" t="s">
        <v>80</v>
      </c>
      <c r="AV576" s="14" t="s">
        <v>80</v>
      </c>
      <c r="AW576" s="14" t="s">
        <v>4</v>
      </c>
      <c r="AX576" s="14" t="s">
        <v>78</v>
      </c>
      <c r="AY576" s="245" t="s">
        <v>158</v>
      </c>
    </row>
    <row r="577" s="12" customFormat="1" ht="22.8" customHeight="1">
      <c r="A577" s="12"/>
      <c r="B577" s="190"/>
      <c r="C577" s="191"/>
      <c r="D577" s="192" t="s">
        <v>69</v>
      </c>
      <c r="E577" s="204" t="s">
        <v>215</v>
      </c>
      <c r="F577" s="204" t="s">
        <v>491</v>
      </c>
      <c r="G577" s="191"/>
      <c r="H577" s="191"/>
      <c r="I577" s="194"/>
      <c r="J577" s="205">
        <f>BK577</f>
        <v>0</v>
      </c>
      <c r="K577" s="191"/>
      <c r="L577" s="196"/>
      <c r="M577" s="197"/>
      <c r="N577" s="198"/>
      <c r="O577" s="198"/>
      <c r="P577" s="199">
        <f>SUM(P578:P641)</f>
        <v>0</v>
      </c>
      <c r="Q577" s="198"/>
      <c r="R577" s="199">
        <f>SUM(R578:R641)</f>
        <v>8.3754199999999983</v>
      </c>
      <c r="S577" s="198"/>
      <c r="T577" s="200">
        <f>SUM(T578:T641)</f>
        <v>0</v>
      </c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R577" s="201" t="s">
        <v>78</v>
      </c>
      <c r="AT577" s="202" t="s">
        <v>69</v>
      </c>
      <c r="AU577" s="202" t="s">
        <v>78</v>
      </c>
      <c r="AY577" s="201" t="s">
        <v>158</v>
      </c>
      <c r="BK577" s="203">
        <f>SUM(BK578:BK641)</f>
        <v>0</v>
      </c>
    </row>
    <row r="578" s="2" customFormat="1" ht="14.4" customHeight="1">
      <c r="A578" s="40"/>
      <c r="B578" s="41"/>
      <c r="C578" s="206" t="s">
        <v>399</v>
      </c>
      <c r="D578" s="206" t="s">
        <v>160</v>
      </c>
      <c r="E578" s="207" t="s">
        <v>834</v>
      </c>
      <c r="F578" s="208" t="s">
        <v>835</v>
      </c>
      <c r="G578" s="209" t="s">
        <v>181</v>
      </c>
      <c r="H578" s="210">
        <v>270</v>
      </c>
      <c r="I578" s="211"/>
      <c r="J578" s="212">
        <f>ROUND(I578*H578,2)</f>
        <v>0</v>
      </c>
      <c r="K578" s="208" t="s">
        <v>164</v>
      </c>
      <c r="L578" s="46"/>
      <c r="M578" s="213" t="s">
        <v>19</v>
      </c>
      <c r="N578" s="214" t="s">
        <v>41</v>
      </c>
      <c r="O578" s="86"/>
      <c r="P578" s="215">
        <f>O578*H578</f>
        <v>0</v>
      </c>
      <c r="Q578" s="215">
        <v>1.0000000000000001E-05</v>
      </c>
      <c r="R578" s="215">
        <f>Q578*H578</f>
        <v>0.0027000000000000001</v>
      </c>
      <c r="S578" s="215">
        <v>0</v>
      </c>
      <c r="T578" s="216">
        <f>S578*H578</f>
        <v>0</v>
      </c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R578" s="217" t="s">
        <v>165</v>
      </c>
      <c r="AT578" s="217" t="s">
        <v>160</v>
      </c>
      <c r="AU578" s="217" t="s">
        <v>80</v>
      </c>
      <c r="AY578" s="19" t="s">
        <v>158</v>
      </c>
      <c r="BE578" s="218">
        <f>IF(N578="základní",J578,0)</f>
        <v>0</v>
      </c>
      <c r="BF578" s="218">
        <f>IF(N578="snížená",J578,0)</f>
        <v>0</v>
      </c>
      <c r="BG578" s="218">
        <f>IF(N578="zákl. přenesená",J578,0)</f>
        <v>0</v>
      </c>
      <c r="BH578" s="218">
        <f>IF(N578="sníž. přenesená",J578,0)</f>
        <v>0</v>
      </c>
      <c r="BI578" s="218">
        <f>IF(N578="nulová",J578,0)</f>
        <v>0</v>
      </c>
      <c r="BJ578" s="19" t="s">
        <v>78</v>
      </c>
      <c r="BK578" s="218">
        <f>ROUND(I578*H578,2)</f>
        <v>0</v>
      </c>
      <c r="BL578" s="19" t="s">
        <v>165</v>
      </c>
      <c r="BM578" s="217" t="s">
        <v>2361</v>
      </c>
    </row>
    <row r="579" s="2" customFormat="1">
      <c r="A579" s="40"/>
      <c r="B579" s="41"/>
      <c r="C579" s="42"/>
      <c r="D579" s="219" t="s">
        <v>167</v>
      </c>
      <c r="E579" s="42"/>
      <c r="F579" s="220" t="s">
        <v>837</v>
      </c>
      <c r="G579" s="42"/>
      <c r="H579" s="42"/>
      <c r="I579" s="221"/>
      <c r="J579" s="42"/>
      <c r="K579" s="42"/>
      <c r="L579" s="46"/>
      <c r="M579" s="222"/>
      <c r="N579" s="223"/>
      <c r="O579" s="86"/>
      <c r="P579" s="86"/>
      <c r="Q579" s="86"/>
      <c r="R579" s="86"/>
      <c r="S579" s="86"/>
      <c r="T579" s="87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T579" s="19" t="s">
        <v>167</v>
      </c>
      <c r="AU579" s="19" t="s">
        <v>80</v>
      </c>
    </row>
    <row r="580" s="13" customFormat="1">
      <c r="A580" s="13"/>
      <c r="B580" s="224"/>
      <c r="C580" s="225"/>
      <c r="D580" s="226" t="s">
        <v>169</v>
      </c>
      <c r="E580" s="227" t="s">
        <v>19</v>
      </c>
      <c r="F580" s="228" t="s">
        <v>2354</v>
      </c>
      <c r="G580" s="225"/>
      <c r="H580" s="227" t="s">
        <v>19</v>
      </c>
      <c r="I580" s="229"/>
      <c r="J580" s="225"/>
      <c r="K580" s="225"/>
      <c r="L580" s="230"/>
      <c r="M580" s="231"/>
      <c r="N580" s="232"/>
      <c r="O580" s="232"/>
      <c r="P580" s="232"/>
      <c r="Q580" s="232"/>
      <c r="R580" s="232"/>
      <c r="S580" s="232"/>
      <c r="T580" s="23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34" t="s">
        <v>169</v>
      </c>
      <c r="AU580" s="234" t="s">
        <v>80</v>
      </c>
      <c r="AV580" s="13" t="s">
        <v>78</v>
      </c>
      <c r="AW580" s="13" t="s">
        <v>171</v>
      </c>
      <c r="AX580" s="13" t="s">
        <v>70</v>
      </c>
      <c r="AY580" s="234" t="s">
        <v>158</v>
      </c>
    </row>
    <row r="581" s="14" customFormat="1">
      <c r="A581" s="14"/>
      <c r="B581" s="235"/>
      <c r="C581" s="236"/>
      <c r="D581" s="226" t="s">
        <v>169</v>
      </c>
      <c r="E581" s="237" t="s">
        <v>19</v>
      </c>
      <c r="F581" s="238" t="s">
        <v>2355</v>
      </c>
      <c r="G581" s="236"/>
      <c r="H581" s="239">
        <v>270</v>
      </c>
      <c r="I581" s="240"/>
      <c r="J581" s="236"/>
      <c r="K581" s="236"/>
      <c r="L581" s="241"/>
      <c r="M581" s="242"/>
      <c r="N581" s="243"/>
      <c r="O581" s="243"/>
      <c r="P581" s="243"/>
      <c r="Q581" s="243"/>
      <c r="R581" s="243"/>
      <c r="S581" s="243"/>
      <c r="T581" s="24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45" t="s">
        <v>169</v>
      </c>
      <c r="AU581" s="245" t="s">
        <v>80</v>
      </c>
      <c r="AV581" s="14" t="s">
        <v>80</v>
      </c>
      <c r="AW581" s="14" t="s">
        <v>171</v>
      </c>
      <c r="AX581" s="14" t="s">
        <v>70</v>
      </c>
      <c r="AY581" s="245" t="s">
        <v>158</v>
      </c>
    </row>
    <row r="582" s="15" customFormat="1">
      <c r="A582" s="15"/>
      <c r="B582" s="256"/>
      <c r="C582" s="257"/>
      <c r="D582" s="226" t="s">
        <v>169</v>
      </c>
      <c r="E582" s="258" t="s">
        <v>19</v>
      </c>
      <c r="F582" s="259" t="s">
        <v>470</v>
      </c>
      <c r="G582" s="257"/>
      <c r="H582" s="260">
        <v>270</v>
      </c>
      <c r="I582" s="261"/>
      <c r="J582" s="257"/>
      <c r="K582" s="257"/>
      <c r="L582" s="262"/>
      <c r="M582" s="263"/>
      <c r="N582" s="264"/>
      <c r="O582" s="264"/>
      <c r="P582" s="264"/>
      <c r="Q582" s="264"/>
      <c r="R582" s="264"/>
      <c r="S582" s="264"/>
      <c r="T582" s="26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T582" s="266" t="s">
        <v>169</v>
      </c>
      <c r="AU582" s="266" t="s">
        <v>80</v>
      </c>
      <c r="AV582" s="15" t="s">
        <v>165</v>
      </c>
      <c r="AW582" s="15" t="s">
        <v>171</v>
      </c>
      <c r="AX582" s="15" t="s">
        <v>78</v>
      </c>
      <c r="AY582" s="266" t="s">
        <v>158</v>
      </c>
    </row>
    <row r="583" s="2" customFormat="1" ht="14.4" customHeight="1">
      <c r="A583" s="40"/>
      <c r="B583" s="41"/>
      <c r="C583" s="246" t="s">
        <v>405</v>
      </c>
      <c r="D583" s="246" t="s">
        <v>400</v>
      </c>
      <c r="E583" s="247" t="s">
        <v>838</v>
      </c>
      <c r="F583" s="248" t="s">
        <v>839</v>
      </c>
      <c r="G583" s="249" t="s">
        <v>181</v>
      </c>
      <c r="H583" s="250">
        <v>274.05000000000001</v>
      </c>
      <c r="I583" s="251"/>
      <c r="J583" s="252">
        <f>ROUND(I583*H583,2)</f>
        <v>0</v>
      </c>
      <c r="K583" s="248" t="s">
        <v>164</v>
      </c>
      <c r="L583" s="253"/>
      <c r="M583" s="254" t="s">
        <v>19</v>
      </c>
      <c r="N583" s="255" t="s">
        <v>41</v>
      </c>
      <c r="O583" s="86"/>
      <c r="P583" s="215">
        <f>O583*H583</f>
        <v>0</v>
      </c>
      <c r="Q583" s="215">
        <v>0.0035999999999999999</v>
      </c>
      <c r="R583" s="215">
        <f>Q583*H583</f>
        <v>0.98658000000000001</v>
      </c>
      <c r="S583" s="215">
        <v>0</v>
      </c>
      <c r="T583" s="216">
        <f>S583*H583</f>
        <v>0</v>
      </c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R583" s="217" t="s">
        <v>215</v>
      </c>
      <c r="AT583" s="217" t="s">
        <v>400</v>
      </c>
      <c r="AU583" s="217" t="s">
        <v>80</v>
      </c>
      <c r="AY583" s="19" t="s">
        <v>158</v>
      </c>
      <c r="BE583" s="218">
        <f>IF(N583="základní",J583,0)</f>
        <v>0</v>
      </c>
      <c r="BF583" s="218">
        <f>IF(N583="snížená",J583,0)</f>
        <v>0</v>
      </c>
      <c r="BG583" s="218">
        <f>IF(N583="zákl. přenesená",J583,0)</f>
        <v>0</v>
      </c>
      <c r="BH583" s="218">
        <f>IF(N583="sníž. přenesená",J583,0)</f>
        <v>0</v>
      </c>
      <c r="BI583" s="218">
        <f>IF(N583="nulová",J583,0)</f>
        <v>0</v>
      </c>
      <c r="BJ583" s="19" t="s">
        <v>78</v>
      </c>
      <c r="BK583" s="218">
        <f>ROUND(I583*H583,2)</f>
        <v>0</v>
      </c>
      <c r="BL583" s="19" t="s">
        <v>165</v>
      </c>
      <c r="BM583" s="217" t="s">
        <v>2362</v>
      </c>
    </row>
    <row r="584" s="13" customFormat="1">
      <c r="A584" s="13"/>
      <c r="B584" s="224"/>
      <c r="C584" s="225"/>
      <c r="D584" s="226" t="s">
        <v>169</v>
      </c>
      <c r="E584" s="227" t="s">
        <v>19</v>
      </c>
      <c r="F584" s="228" t="s">
        <v>2354</v>
      </c>
      <c r="G584" s="225"/>
      <c r="H584" s="227" t="s">
        <v>19</v>
      </c>
      <c r="I584" s="229"/>
      <c r="J584" s="225"/>
      <c r="K584" s="225"/>
      <c r="L584" s="230"/>
      <c r="M584" s="231"/>
      <c r="N584" s="232"/>
      <c r="O584" s="232"/>
      <c r="P584" s="232"/>
      <c r="Q584" s="232"/>
      <c r="R584" s="232"/>
      <c r="S584" s="232"/>
      <c r="T584" s="23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34" t="s">
        <v>169</v>
      </c>
      <c r="AU584" s="234" t="s">
        <v>80</v>
      </c>
      <c r="AV584" s="13" t="s">
        <v>78</v>
      </c>
      <c r="AW584" s="13" t="s">
        <v>171</v>
      </c>
      <c r="AX584" s="13" t="s">
        <v>70</v>
      </c>
      <c r="AY584" s="234" t="s">
        <v>158</v>
      </c>
    </row>
    <row r="585" s="14" customFormat="1">
      <c r="A585" s="14"/>
      <c r="B585" s="235"/>
      <c r="C585" s="236"/>
      <c r="D585" s="226" t="s">
        <v>169</v>
      </c>
      <c r="E585" s="237" t="s">
        <v>19</v>
      </c>
      <c r="F585" s="238" t="s">
        <v>2355</v>
      </c>
      <c r="G585" s="236"/>
      <c r="H585" s="239">
        <v>270</v>
      </c>
      <c r="I585" s="240"/>
      <c r="J585" s="236"/>
      <c r="K585" s="236"/>
      <c r="L585" s="241"/>
      <c r="M585" s="242"/>
      <c r="N585" s="243"/>
      <c r="O585" s="243"/>
      <c r="P585" s="243"/>
      <c r="Q585" s="243"/>
      <c r="R585" s="243"/>
      <c r="S585" s="243"/>
      <c r="T585" s="24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45" t="s">
        <v>169</v>
      </c>
      <c r="AU585" s="245" t="s">
        <v>80</v>
      </c>
      <c r="AV585" s="14" t="s">
        <v>80</v>
      </c>
      <c r="AW585" s="14" t="s">
        <v>171</v>
      </c>
      <c r="AX585" s="14" t="s">
        <v>70</v>
      </c>
      <c r="AY585" s="245" t="s">
        <v>158</v>
      </c>
    </row>
    <row r="586" s="15" customFormat="1">
      <c r="A586" s="15"/>
      <c r="B586" s="256"/>
      <c r="C586" s="257"/>
      <c r="D586" s="226" t="s">
        <v>169</v>
      </c>
      <c r="E586" s="258" t="s">
        <v>19</v>
      </c>
      <c r="F586" s="259" t="s">
        <v>470</v>
      </c>
      <c r="G586" s="257"/>
      <c r="H586" s="260">
        <v>270</v>
      </c>
      <c r="I586" s="261"/>
      <c r="J586" s="257"/>
      <c r="K586" s="257"/>
      <c r="L586" s="262"/>
      <c r="M586" s="263"/>
      <c r="N586" s="264"/>
      <c r="O586" s="264"/>
      <c r="P586" s="264"/>
      <c r="Q586" s="264"/>
      <c r="R586" s="264"/>
      <c r="S586" s="264"/>
      <c r="T586" s="265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T586" s="266" t="s">
        <v>169</v>
      </c>
      <c r="AU586" s="266" t="s">
        <v>80</v>
      </c>
      <c r="AV586" s="15" t="s">
        <v>165</v>
      </c>
      <c r="AW586" s="15" t="s">
        <v>171</v>
      </c>
      <c r="AX586" s="15" t="s">
        <v>70</v>
      </c>
      <c r="AY586" s="266" t="s">
        <v>158</v>
      </c>
    </row>
    <row r="587" s="14" customFormat="1">
      <c r="A587" s="14"/>
      <c r="B587" s="235"/>
      <c r="C587" s="236"/>
      <c r="D587" s="226" t="s">
        <v>169</v>
      </c>
      <c r="E587" s="237" t="s">
        <v>19</v>
      </c>
      <c r="F587" s="238" t="s">
        <v>2363</v>
      </c>
      <c r="G587" s="236"/>
      <c r="H587" s="239">
        <v>274.04999999999995</v>
      </c>
      <c r="I587" s="240"/>
      <c r="J587" s="236"/>
      <c r="K587" s="236"/>
      <c r="L587" s="241"/>
      <c r="M587" s="242"/>
      <c r="N587" s="243"/>
      <c r="O587" s="243"/>
      <c r="P587" s="243"/>
      <c r="Q587" s="243"/>
      <c r="R587" s="243"/>
      <c r="S587" s="243"/>
      <c r="T587" s="24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45" t="s">
        <v>169</v>
      </c>
      <c r="AU587" s="245" t="s">
        <v>80</v>
      </c>
      <c r="AV587" s="14" t="s">
        <v>80</v>
      </c>
      <c r="AW587" s="14" t="s">
        <v>171</v>
      </c>
      <c r="AX587" s="14" t="s">
        <v>78</v>
      </c>
      <c r="AY587" s="245" t="s">
        <v>158</v>
      </c>
    </row>
    <row r="588" s="2" customFormat="1" ht="22.2" customHeight="1">
      <c r="A588" s="40"/>
      <c r="B588" s="41"/>
      <c r="C588" s="206" t="s">
        <v>410</v>
      </c>
      <c r="D588" s="206" t="s">
        <v>160</v>
      </c>
      <c r="E588" s="207" t="s">
        <v>2364</v>
      </c>
      <c r="F588" s="208" t="s">
        <v>2365</v>
      </c>
      <c r="G588" s="209" t="s">
        <v>505</v>
      </c>
      <c r="H588" s="210">
        <v>18</v>
      </c>
      <c r="I588" s="211"/>
      <c r="J588" s="212">
        <f>ROUND(I588*H588,2)</f>
        <v>0</v>
      </c>
      <c r="K588" s="208" t="s">
        <v>164</v>
      </c>
      <c r="L588" s="46"/>
      <c r="M588" s="213" t="s">
        <v>19</v>
      </c>
      <c r="N588" s="214" t="s">
        <v>41</v>
      </c>
      <c r="O588" s="86"/>
      <c r="P588" s="215">
        <f>O588*H588</f>
        <v>0</v>
      </c>
      <c r="Q588" s="215">
        <v>0</v>
      </c>
      <c r="R588" s="215">
        <f>Q588*H588</f>
        <v>0</v>
      </c>
      <c r="S588" s="215">
        <v>0</v>
      </c>
      <c r="T588" s="216">
        <f>S588*H588</f>
        <v>0</v>
      </c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R588" s="217" t="s">
        <v>165</v>
      </c>
      <c r="AT588" s="217" t="s">
        <v>160</v>
      </c>
      <c r="AU588" s="217" t="s">
        <v>80</v>
      </c>
      <c r="AY588" s="19" t="s">
        <v>158</v>
      </c>
      <c r="BE588" s="218">
        <f>IF(N588="základní",J588,0)</f>
        <v>0</v>
      </c>
      <c r="BF588" s="218">
        <f>IF(N588="snížená",J588,0)</f>
        <v>0</v>
      </c>
      <c r="BG588" s="218">
        <f>IF(N588="zákl. přenesená",J588,0)</f>
        <v>0</v>
      </c>
      <c r="BH588" s="218">
        <f>IF(N588="sníž. přenesená",J588,0)</f>
        <v>0</v>
      </c>
      <c r="BI588" s="218">
        <f>IF(N588="nulová",J588,0)</f>
        <v>0</v>
      </c>
      <c r="BJ588" s="19" t="s">
        <v>78</v>
      </c>
      <c r="BK588" s="218">
        <f>ROUND(I588*H588,2)</f>
        <v>0</v>
      </c>
      <c r="BL588" s="19" t="s">
        <v>165</v>
      </c>
      <c r="BM588" s="217" t="s">
        <v>2366</v>
      </c>
    </row>
    <row r="589" s="2" customFormat="1">
      <c r="A589" s="40"/>
      <c r="B589" s="41"/>
      <c r="C589" s="42"/>
      <c r="D589" s="219" t="s">
        <v>167</v>
      </c>
      <c r="E589" s="42"/>
      <c r="F589" s="220" t="s">
        <v>2367</v>
      </c>
      <c r="G589" s="42"/>
      <c r="H589" s="42"/>
      <c r="I589" s="221"/>
      <c r="J589" s="42"/>
      <c r="K589" s="42"/>
      <c r="L589" s="46"/>
      <c r="M589" s="222"/>
      <c r="N589" s="223"/>
      <c r="O589" s="86"/>
      <c r="P589" s="86"/>
      <c r="Q589" s="86"/>
      <c r="R589" s="86"/>
      <c r="S589" s="86"/>
      <c r="T589" s="87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T589" s="19" t="s">
        <v>167</v>
      </c>
      <c r="AU589" s="19" t="s">
        <v>80</v>
      </c>
    </row>
    <row r="590" s="2" customFormat="1" ht="14.4" customHeight="1">
      <c r="A590" s="40"/>
      <c r="B590" s="41"/>
      <c r="C590" s="246" t="s">
        <v>416</v>
      </c>
      <c r="D590" s="246" t="s">
        <v>400</v>
      </c>
      <c r="E590" s="247" t="s">
        <v>2368</v>
      </c>
      <c r="F590" s="248" t="s">
        <v>2369</v>
      </c>
      <c r="G590" s="249" t="s">
        <v>505</v>
      </c>
      <c r="H590" s="250">
        <v>18</v>
      </c>
      <c r="I590" s="251"/>
      <c r="J590" s="252">
        <f>ROUND(I590*H590,2)</f>
        <v>0</v>
      </c>
      <c r="K590" s="248" t="s">
        <v>164</v>
      </c>
      <c r="L590" s="253"/>
      <c r="M590" s="254" t="s">
        <v>19</v>
      </c>
      <c r="N590" s="255" t="s">
        <v>41</v>
      </c>
      <c r="O590" s="86"/>
      <c r="P590" s="215">
        <f>O590*H590</f>
        <v>0</v>
      </c>
      <c r="Q590" s="215">
        <v>0.0015</v>
      </c>
      <c r="R590" s="215">
        <f>Q590*H590</f>
        <v>0.027</v>
      </c>
      <c r="S590" s="215">
        <v>0</v>
      </c>
      <c r="T590" s="216">
        <f>S590*H590</f>
        <v>0</v>
      </c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R590" s="217" t="s">
        <v>215</v>
      </c>
      <c r="AT590" s="217" t="s">
        <v>400</v>
      </c>
      <c r="AU590" s="217" t="s">
        <v>80</v>
      </c>
      <c r="AY590" s="19" t="s">
        <v>158</v>
      </c>
      <c r="BE590" s="218">
        <f>IF(N590="základní",J590,0)</f>
        <v>0</v>
      </c>
      <c r="BF590" s="218">
        <f>IF(N590="snížená",J590,0)</f>
        <v>0</v>
      </c>
      <c r="BG590" s="218">
        <f>IF(N590="zákl. přenesená",J590,0)</f>
        <v>0</v>
      </c>
      <c r="BH590" s="218">
        <f>IF(N590="sníž. přenesená",J590,0)</f>
        <v>0</v>
      </c>
      <c r="BI590" s="218">
        <f>IF(N590="nulová",J590,0)</f>
        <v>0</v>
      </c>
      <c r="BJ590" s="19" t="s">
        <v>78</v>
      </c>
      <c r="BK590" s="218">
        <f>ROUND(I590*H590,2)</f>
        <v>0</v>
      </c>
      <c r="BL590" s="19" t="s">
        <v>165</v>
      </c>
      <c r="BM590" s="217" t="s">
        <v>2370</v>
      </c>
    </row>
    <row r="591" s="2" customFormat="1" ht="19.8" customHeight="1">
      <c r="A591" s="40"/>
      <c r="B591" s="41"/>
      <c r="C591" s="206" t="s">
        <v>421</v>
      </c>
      <c r="D591" s="206" t="s">
        <v>160</v>
      </c>
      <c r="E591" s="207" t="s">
        <v>842</v>
      </c>
      <c r="F591" s="208" t="s">
        <v>843</v>
      </c>
      <c r="G591" s="209" t="s">
        <v>505</v>
      </c>
      <c r="H591" s="210">
        <v>20</v>
      </c>
      <c r="I591" s="211"/>
      <c r="J591" s="212">
        <f>ROUND(I591*H591,2)</f>
        <v>0</v>
      </c>
      <c r="K591" s="208" t="s">
        <v>164</v>
      </c>
      <c r="L591" s="46"/>
      <c r="M591" s="213" t="s">
        <v>19</v>
      </c>
      <c r="N591" s="214" t="s">
        <v>41</v>
      </c>
      <c r="O591" s="86"/>
      <c r="P591" s="215">
        <f>O591*H591</f>
        <v>0</v>
      </c>
      <c r="Q591" s="215">
        <v>0</v>
      </c>
      <c r="R591" s="215">
        <f>Q591*H591</f>
        <v>0</v>
      </c>
      <c r="S591" s="215">
        <v>0</v>
      </c>
      <c r="T591" s="216">
        <f>S591*H591</f>
        <v>0</v>
      </c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R591" s="217" t="s">
        <v>165</v>
      </c>
      <c r="AT591" s="217" t="s">
        <v>160</v>
      </c>
      <c r="AU591" s="217" t="s">
        <v>80</v>
      </c>
      <c r="AY591" s="19" t="s">
        <v>158</v>
      </c>
      <c r="BE591" s="218">
        <f>IF(N591="základní",J591,0)</f>
        <v>0</v>
      </c>
      <c r="BF591" s="218">
        <f>IF(N591="snížená",J591,0)</f>
        <v>0</v>
      </c>
      <c r="BG591" s="218">
        <f>IF(N591="zákl. přenesená",J591,0)</f>
        <v>0</v>
      </c>
      <c r="BH591" s="218">
        <f>IF(N591="sníž. přenesená",J591,0)</f>
        <v>0</v>
      </c>
      <c r="BI591" s="218">
        <f>IF(N591="nulová",J591,0)</f>
        <v>0</v>
      </c>
      <c r="BJ591" s="19" t="s">
        <v>78</v>
      </c>
      <c r="BK591" s="218">
        <f>ROUND(I591*H591,2)</f>
        <v>0</v>
      </c>
      <c r="BL591" s="19" t="s">
        <v>165</v>
      </c>
      <c r="BM591" s="217" t="s">
        <v>2371</v>
      </c>
    </row>
    <row r="592" s="2" customFormat="1">
      <c r="A592" s="40"/>
      <c r="B592" s="41"/>
      <c r="C592" s="42"/>
      <c r="D592" s="219" t="s">
        <v>167</v>
      </c>
      <c r="E592" s="42"/>
      <c r="F592" s="220" t="s">
        <v>845</v>
      </c>
      <c r="G592" s="42"/>
      <c r="H592" s="42"/>
      <c r="I592" s="221"/>
      <c r="J592" s="42"/>
      <c r="K592" s="42"/>
      <c r="L592" s="46"/>
      <c r="M592" s="222"/>
      <c r="N592" s="223"/>
      <c r="O592" s="86"/>
      <c r="P592" s="86"/>
      <c r="Q592" s="86"/>
      <c r="R592" s="86"/>
      <c r="S592" s="86"/>
      <c r="T592" s="87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T592" s="19" t="s">
        <v>167</v>
      </c>
      <c r="AU592" s="19" t="s">
        <v>80</v>
      </c>
    </row>
    <row r="593" s="13" customFormat="1">
      <c r="A593" s="13"/>
      <c r="B593" s="224"/>
      <c r="C593" s="225"/>
      <c r="D593" s="226" t="s">
        <v>169</v>
      </c>
      <c r="E593" s="227" t="s">
        <v>19</v>
      </c>
      <c r="F593" s="228" t="s">
        <v>2354</v>
      </c>
      <c r="G593" s="225"/>
      <c r="H593" s="227" t="s">
        <v>19</v>
      </c>
      <c r="I593" s="229"/>
      <c r="J593" s="225"/>
      <c r="K593" s="225"/>
      <c r="L593" s="230"/>
      <c r="M593" s="231"/>
      <c r="N593" s="232"/>
      <c r="O593" s="232"/>
      <c r="P593" s="232"/>
      <c r="Q593" s="232"/>
      <c r="R593" s="232"/>
      <c r="S593" s="232"/>
      <c r="T593" s="23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34" t="s">
        <v>169</v>
      </c>
      <c r="AU593" s="234" t="s">
        <v>80</v>
      </c>
      <c r="AV593" s="13" t="s">
        <v>78</v>
      </c>
      <c r="AW593" s="13" t="s">
        <v>171</v>
      </c>
      <c r="AX593" s="13" t="s">
        <v>70</v>
      </c>
      <c r="AY593" s="234" t="s">
        <v>158</v>
      </c>
    </row>
    <row r="594" s="14" customFormat="1">
      <c r="A594" s="14"/>
      <c r="B594" s="235"/>
      <c r="C594" s="236"/>
      <c r="D594" s="226" t="s">
        <v>169</v>
      </c>
      <c r="E594" s="237" t="s">
        <v>19</v>
      </c>
      <c r="F594" s="238" t="s">
        <v>311</v>
      </c>
      <c r="G594" s="236"/>
      <c r="H594" s="239">
        <v>20</v>
      </c>
      <c r="I594" s="240"/>
      <c r="J594" s="236"/>
      <c r="K594" s="236"/>
      <c r="L594" s="241"/>
      <c r="M594" s="242"/>
      <c r="N594" s="243"/>
      <c r="O594" s="243"/>
      <c r="P594" s="243"/>
      <c r="Q594" s="243"/>
      <c r="R594" s="243"/>
      <c r="S594" s="243"/>
      <c r="T594" s="24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45" t="s">
        <v>169</v>
      </c>
      <c r="AU594" s="245" t="s">
        <v>80</v>
      </c>
      <c r="AV594" s="14" t="s">
        <v>80</v>
      </c>
      <c r="AW594" s="14" t="s">
        <v>171</v>
      </c>
      <c r="AX594" s="14" t="s">
        <v>70</v>
      </c>
      <c r="AY594" s="245" t="s">
        <v>158</v>
      </c>
    </row>
    <row r="595" s="15" customFormat="1">
      <c r="A595" s="15"/>
      <c r="B595" s="256"/>
      <c r="C595" s="257"/>
      <c r="D595" s="226" t="s">
        <v>169</v>
      </c>
      <c r="E595" s="258" t="s">
        <v>19</v>
      </c>
      <c r="F595" s="259" t="s">
        <v>470</v>
      </c>
      <c r="G595" s="257"/>
      <c r="H595" s="260">
        <v>20</v>
      </c>
      <c r="I595" s="261"/>
      <c r="J595" s="257"/>
      <c r="K595" s="257"/>
      <c r="L595" s="262"/>
      <c r="M595" s="263"/>
      <c r="N595" s="264"/>
      <c r="O595" s="264"/>
      <c r="P595" s="264"/>
      <c r="Q595" s="264"/>
      <c r="R595" s="264"/>
      <c r="S595" s="264"/>
      <c r="T595" s="265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66" t="s">
        <v>169</v>
      </c>
      <c r="AU595" s="266" t="s">
        <v>80</v>
      </c>
      <c r="AV595" s="15" t="s">
        <v>165</v>
      </c>
      <c r="AW595" s="15" t="s">
        <v>171</v>
      </c>
      <c r="AX595" s="15" t="s">
        <v>78</v>
      </c>
      <c r="AY595" s="266" t="s">
        <v>158</v>
      </c>
    </row>
    <row r="596" s="2" customFormat="1" ht="14.4" customHeight="1">
      <c r="A596" s="40"/>
      <c r="B596" s="41"/>
      <c r="C596" s="246" t="s">
        <v>427</v>
      </c>
      <c r="D596" s="246" t="s">
        <v>400</v>
      </c>
      <c r="E596" s="247" t="s">
        <v>846</v>
      </c>
      <c r="F596" s="248" t="s">
        <v>847</v>
      </c>
      <c r="G596" s="249" t="s">
        <v>505</v>
      </c>
      <c r="H596" s="250">
        <v>20</v>
      </c>
      <c r="I596" s="251"/>
      <c r="J596" s="252">
        <f>ROUND(I596*H596,2)</f>
        <v>0</v>
      </c>
      <c r="K596" s="248" t="s">
        <v>164</v>
      </c>
      <c r="L596" s="253"/>
      <c r="M596" s="254" t="s">
        <v>19</v>
      </c>
      <c r="N596" s="255" t="s">
        <v>41</v>
      </c>
      <c r="O596" s="86"/>
      <c r="P596" s="215">
        <f>O596*H596</f>
        <v>0</v>
      </c>
      <c r="Q596" s="215">
        <v>0.00080000000000000004</v>
      </c>
      <c r="R596" s="215">
        <f>Q596*H596</f>
        <v>0.016</v>
      </c>
      <c r="S596" s="215">
        <v>0</v>
      </c>
      <c r="T596" s="216">
        <f>S596*H596</f>
        <v>0</v>
      </c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R596" s="217" t="s">
        <v>215</v>
      </c>
      <c r="AT596" s="217" t="s">
        <v>400</v>
      </c>
      <c r="AU596" s="217" t="s">
        <v>80</v>
      </c>
      <c r="AY596" s="19" t="s">
        <v>158</v>
      </c>
      <c r="BE596" s="218">
        <f>IF(N596="základní",J596,0)</f>
        <v>0</v>
      </c>
      <c r="BF596" s="218">
        <f>IF(N596="snížená",J596,0)</f>
        <v>0</v>
      </c>
      <c r="BG596" s="218">
        <f>IF(N596="zákl. přenesená",J596,0)</f>
        <v>0</v>
      </c>
      <c r="BH596" s="218">
        <f>IF(N596="sníž. přenesená",J596,0)</f>
        <v>0</v>
      </c>
      <c r="BI596" s="218">
        <f>IF(N596="nulová",J596,0)</f>
        <v>0</v>
      </c>
      <c r="BJ596" s="19" t="s">
        <v>78</v>
      </c>
      <c r="BK596" s="218">
        <f>ROUND(I596*H596,2)</f>
        <v>0</v>
      </c>
      <c r="BL596" s="19" t="s">
        <v>165</v>
      </c>
      <c r="BM596" s="217" t="s">
        <v>2372</v>
      </c>
    </row>
    <row r="597" s="13" customFormat="1">
      <c r="A597" s="13"/>
      <c r="B597" s="224"/>
      <c r="C597" s="225"/>
      <c r="D597" s="226" t="s">
        <v>169</v>
      </c>
      <c r="E597" s="227" t="s">
        <v>19</v>
      </c>
      <c r="F597" s="228" t="s">
        <v>2354</v>
      </c>
      <c r="G597" s="225"/>
      <c r="H597" s="227" t="s">
        <v>19</v>
      </c>
      <c r="I597" s="229"/>
      <c r="J597" s="225"/>
      <c r="K597" s="225"/>
      <c r="L597" s="230"/>
      <c r="M597" s="231"/>
      <c r="N597" s="232"/>
      <c r="O597" s="232"/>
      <c r="P597" s="232"/>
      <c r="Q597" s="232"/>
      <c r="R597" s="232"/>
      <c r="S597" s="232"/>
      <c r="T597" s="23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34" t="s">
        <v>169</v>
      </c>
      <c r="AU597" s="234" t="s">
        <v>80</v>
      </c>
      <c r="AV597" s="13" t="s">
        <v>78</v>
      </c>
      <c r="AW597" s="13" t="s">
        <v>171</v>
      </c>
      <c r="AX597" s="13" t="s">
        <v>70</v>
      </c>
      <c r="AY597" s="234" t="s">
        <v>158</v>
      </c>
    </row>
    <row r="598" s="14" customFormat="1">
      <c r="A598" s="14"/>
      <c r="B598" s="235"/>
      <c r="C598" s="236"/>
      <c r="D598" s="226" t="s">
        <v>169</v>
      </c>
      <c r="E598" s="237" t="s">
        <v>19</v>
      </c>
      <c r="F598" s="238" t="s">
        <v>311</v>
      </c>
      <c r="G598" s="236"/>
      <c r="H598" s="239">
        <v>20</v>
      </c>
      <c r="I598" s="240"/>
      <c r="J598" s="236"/>
      <c r="K598" s="236"/>
      <c r="L598" s="241"/>
      <c r="M598" s="242"/>
      <c r="N598" s="243"/>
      <c r="O598" s="243"/>
      <c r="P598" s="243"/>
      <c r="Q598" s="243"/>
      <c r="R598" s="243"/>
      <c r="S598" s="243"/>
      <c r="T598" s="24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45" t="s">
        <v>169</v>
      </c>
      <c r="AU598" s="245" t="s">
        <v>80</v>
      </c>
      <c r="AV598" s="14" t="s">
        <v>80</v>
      </c>
      <c r="AW598" s="14" t="s">
        <v>171</v>
      </c>
      <c r="AX598" s="14" t="s">
        <v>70</v>
      </c>
      <c r="AY598" s="245" t="s">
        <v>158</v>
      </c>
    </row>
    <row r="599" s="15" customFormat="1">
      <c r="A599" s="15"/>
      <c r="B599" s="256"/>
      <c r="C599" s="257"/>
      <c r="D599" s="226" t="s">
        <v>169</v>
      </c>
      <c r="E599" s="258" t="s">
        <v>19</v>
      </c>
      <c r="F599" s="259" t="s">
        <v>470</v>
      </c>
      <c r="G599" s="257"/>
      <c r="H599" s="260">
        <v>20</v>
      </c>
      <c r="I599" s="261"/>
      <c r="J599" s="257"/>
      <c r="K599" s="257"/>
      <c r="L599" s="262"/>
      <c r="M599" s="263"/>
      <c r="N599" s="264"/>
      <c r="O599" s="264"/>
      <c r="P599" s="264"/>
      <c r="Q599" s="264"/>
      <c r="R599" s="264"/>
      <c r="S599" s="264"/>
      <c r="T599" s="265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66" t="s">
        <v>169</v>
      </c>
      <c r="AU599" s="266" t="s">
        <v>80</v>
      </c>
      <c r="AV599" s="15" t="s">
        <v>165</v>
      </c>
      <c r="AW599" s="15" t="s">
        <v>171</v>
      </c>
      <c r="AX599" s="15" t="s">
        <v>78</v>
      </c>
      <c r="AY599" s="266" t="s">
        <v>158</v>
      </c>
    </row>
    <row r="600" s="2" customFormat="1" ht="19.8" customHeight="1">
      <c r="A600" s="40"/>
      <c r="B600" s="41"/>
      <c r="C600" s="206" t="s">
        <v>433</v>
      </c>
      <c r="D600" s="206" t="s">
        <v>160</v>
      </c>
      <c r="E600" s="207" t="s">
        <v>849</v>
      </c>
      <c r="F600" s="208" t="s">
        <v>850</v>
      </c>
      <c r="G600" s="209" t="s">
        <v>505</v>
      </c>
      <c r="H600" s="210">
        <v>20</v>
      </c>
      <c r="I600" s="211"/>
      <c r="J600" s="212">
        <f>ROUND(I600*H600,2)</f>
        <v>0</v>
      </c>
      <c r="K600" s="208" t="s">
        <v>164</v>
      </c>
      <c r="L600" s="46"/>
      <c r="M600" s="213" t="s">
        <v>19</v>
      </c>
      <c r="N600" s="214" t="s">
        <v>41</v>
      </c>
      <c r="O600" s="86"/>
      <c r="P600" s="215">
        <f>O600*H600</f>
        <v>0</v>
      </c>
      <c r="Q600" s="215">
        <v>0</v>
      </c>
      <c r="R600" s="215">
        <f>Q600*H600</f>
        <v>0</v>
      </c>
      <c r="S600" s="215">
        <v>0</v>
      </c>
      <c r="T600" s="216">
        <f>S600*H600</f>
        <v>0</v>
      </c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R600" s="217" t="s">
        <v>165</v>
      </c>
      <c r="AT600" s="217" t="s">
        <v>160</v>
      </c>
      <c r="AU600" s="217" t="s">
        <v>80</v>
      </c>
      <c r="AY600" s="19" t="s">
        <v>158</v>
      </c>
      <c r="BE600" s="218">
        <f>IF(N600="základní",J600,0)</f>
        <v>0</v>
      </c>
      <c r="BF600" s="218">
        <f>IF(N600="snížená",J600,0)</f>
        <v>0</v>
      </c>
      <c r="BG600" s="218">
        <f>IF(N600="zákl. přenesená",J600,0)</f>
        <v>0</v>
      </c>
      <c r="BH600" s="218">
        <f>IF(N600="sníž. přenesená",J600,0)</f>
        <v>0</v>
      </c>
      <c r="BI600" s="218">
        <f>IF(N600="nulová",J600,0)</f>
        <v>0</v>
      </c>
      <c r="BJ600" s="19" t="s">
        <v>78</v>
      </c>
      <c r="BK600" s="218">
        <f>ROUND(I600*H600,2)</f>
        <v>0</v>
      </c>
      <c r="BL600" s="19" t="s">
        <v>165</v>
      </c>
      <c r="BM600" s="217" t="s">
        <v>2373</v>
      </c>
    </row>
    <row r="601" s="2" customFormat="1">
      <c r="A601" s="40"/>
      <c r="B601" s="41"/>
      <c r="C601" s="42"/>
      <c r="D601" s="219" t="s">
        <v>167</v>
      </c>
      <c r="E601" s="42"/>
      <c r="F601" s="220" t="s">
        <v>852</v>
      </c>
      <c r="G601" s="42"/>
      <c r="H601" s="42"/>
      <c r="I601" s="221"/>
      <c r="J601" s="42"/>
      <c r="K601" s="42"/>
      <c r="L601" s="46"/>
      <c r="M601" s="222"/>
      <c r="N601" s="223"/>
      <c r="O601" s="86"/>
      <c r="P601" s="86"/>
      <c r="Q601" s="86"/>
      <c r="R601" s="86"/>
      <c r="S601" s="86"/>
      <c r="T601" s="87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T601" s="19" t="s">
        <v>167</v>
      </c>
      <c r="AU601" s="19" t="s">
        <v>80</v>
      </c>
    </row>
    <row r="602" s="13" customFormat="1">
      <c r="A602" s="13"/>
      <c r="B602" s="224"/>
      <c r="C602" s="225"/>
      <c r="D602" s="226" t="s">
        <v>169</v>
      </c>
      <c r="E602" s="227" t="s">
        <v>19</v>
      </c>
      <c r="F602" s="228" t="s">
        <v>2354</v>
      </c>
      <c r="G602" s="225"/>
      <c r="H602" s="227" t="s">
        <v>19</v>
      </c>
      <c r="I602" s="229"/>
      <c r="J602" s="225"/>
      <c r="K602" s="225"/>
      <c r="L602" s="230"/>
      <c r="M602" s="231"/>
      <c r="N602" s="232"/>
      <c r="O602" s="232"/>
      <c r="P602" s="232"/>
      <c r="Q602" s="232"/>
      <c r="R602" s="232"/>
      <c r="S602" s="232"/>
      <c r="T602" s="23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34" t="s">
        <v>169</v>
      </c>
      <c r="AU602" s="234" t="s">
        <v>80</v>
      </c>
      <c r="AV602" s="13" t="s">
        <v>78</v>
      </c>
      <c r="AW602" s="13" t="s">
        <v>171</v>
      </c>
      <c r="AX602" s="13" t="s">
        <v>70</v>
      </c>
      <c r="AY602" s="234" t="s">
        <v>158</v>
      </c>
    </row>
    <row r="603" s="14" customFormat="1">
      <c r="A603" s="14"/>
      <c r="B603" s="235"/>
      <c r="C603" s="236"/>
      <c r="D603" s="226" t="s">
        <v>169</v>
      </c>
      <c r="E603" s="237" t="s">
        <v>19</v>
      </c>
      <c r="F603" s="238" t="s">
        <v>311</v>
      </c>
      <c r="G603" s="236"/>
      <c r="H603" s="239">
        <v>20</v>
      </c>
      <c r="I603" s="240"/>
      <c r="J603" s="236"/>
      <c r="K603" s="236"/>
      <c r="L603" s="241"/>
      <c r="M603" s="242"/>
      <c r="N603" s="243"/>
      <c r="O603" s="243"/>
      <c r="P603" s="243"/>
      <c r="Q603" s="243"/>
      <c r="R603" s="243"/>
      <c r="S603" s="243"/>
      <c r="T603" s="24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45" t="s">
        <v>169</v>
      </c>
      <c r="AU603" s="245" t="s">
        <v>80</v>
      </c>
      <c r="AV603" s="14" t="s">
        <v>80</v>
      </c>
      <c r="AW603" s="14" t="s">
        <v>171</v>
      </c>
      <c r="AX603" s="14" t="s">
        <v>70</v>
      </c>
      <c r="AY603" s="245" t="s">
        <v>158</v>
      </c>
    </row>
    <row r="604" s="15" customFormat="1">
      <c r="A604" s="15"/>
      <c r="B604" s="256"/>
      <c r="C604" s="257"/>
      <c r="D604" s="226" t="s">
        <v>169</v>
      </c>
      <c r="E604" s="258" t="s">
        <v>19</v>
      </c>
      <c r="F604" s="259" t="s">
        <v>470</v>
      </c>
      <c r="G604" s="257"/>
      <c r="H604" s="260">
        <v>20</v>
      </c>
      <c r="I604" s="261"/>
      <c r="J604" s="257"/>
      <c r="K604" s="257"/>
      <c r="L604" s="262"/>
      <c r="M604" s="263"/>
      <c r="N604" s="264"/>
      <c r="O604" s="264"/>
      <c r="P604" s="264"/>
      <c r="Q604" s="264"/>
      <c r="R604" s="264"/>
      <c r="S604" s="264"/>
      <c r="T604" s="265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T604" s="266" t="s">
        <v>169</v>
      </c>
      <c r="AU604" s="266" t="s">
        <v>80</v>
      </c>
      <c r="AV604" s="15" t="s">
        <v>165</v>
      </c>
      <c r="AW604" s="15" t="s">
        <v>171</v>
      </c>
      <c r="AX604" s="15" t="s">
        <v>78</v>
      </c>
      <c r="AY604" s="266" t="s">
        <v>158</v>
      </c>
    </row>
    <row r="605" s="2" customFormat="1" ht="14.4" customHeight="1">
      <c r="A605" s="40"/>
      <c r="B605" s="41"/>
      <c r="C605" s="246" t="s">
        <v>439</v>
      </c>
      <c r="D605" s="246" t="s">
        <v>400</v>
      </c>
      <c r="E605" s="247" t="s">
        <v>853</v>
      </c>
      <c r="F605" s="248" t="s">
        <v>854</v>
      </c>
      <c r="G605" s="249" t="s">
        <v>505</v>
      </c>
      <c r="H605" s="250">
        <v>20</v>
      </c>
      <c r="I605" s="251"/>
      <c r="J605" s="252">
        <f>ROUND(I605*H605,2)</f>
        <v>0</v>
      </c>
      <c r="K605" s="248" t="s">
        <v>164</v>
      </c>
      <c r="L605" s="253"/>
      <c r="M605" s="254" t="s">
        <v>19</v>
      </c>
      <c r="N605" s="255" t="s">
        <v>41</v>
      </c>
      <c r="O605" s="86"/>
      <c r="P605" s="215">
        <f>O605*H605</f>
        <v>0</v>
      </c>
      <c r="Q605" s="215">
        <v>0.0050000000000000001</v>
      </c>
      <c r="R605" s="215">
        <f>Q605*H605</f>
        <v>0.10000000000000001</v>
      </c>
      <c r="S605" s="215">
        <v>0</v>
      </c>
      <c r="T605" s="216">
        <f>S605*H605</f>
        <v>0</v>
      </c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R605" s="217" t="s">
        <v>215</v>
      </c>
      <c r="AT605" s="217" t="s">
        <v>400</v>
      </c>
      <c r="AU605" s="217" t="s">
        <v>80</v>
      </c>
      <c r="AY605" s="19" t="s">
        <v>158</v>
      </c>
      <c r="BE605" s="218">
        <f>IF(N605="základní",J605,0)</f>
        <v>0</v>
      </c>
      <c r="BF605" s="218">
        <f>IF(N605="snížená",J605,0)</f>
        <v>0</v>
      </c>
      <c r="BG605" s="218">
        <f>IF(N605="zákl. přenesená",J605,0)</f>
        <v>0</v>
      </c>
      <c r="BH605" s="218">
        <f>IF(N605="sníž. přenesená",J605,0)</f>
        <v>0</v>
      </c>
      <c r="BI605" s="218">
        <f>IF(N605="nulová",J605,0)</f>
        <v>0</v>
      </c>
      <c r="BJ605" s="19" t="s">
        <v>78</v>
      </c>
      <c r="BK605" s="218">
        <f>ROUND(I605*H605,2)</f>
        <v>0</v>
      </c>
      <c r="BL605" s="19" t="s">
        <v>165</v>
      </c>
      <c r="BM605" s="217" t="s">
        <v>2374</v>
      </c>
    </row>
    <row r="606" s="13" customFormat="1">
      <c r="A606" s="13"/>
      <c r="B606" s="224"/>
      <c r="C606" s="225"/>
      <c r="D606" s="226" t="s">
        <v>169</v>
      </c>
      <c r="E606" s="227" t="s">
        <v>19</v>
      </c>
      <c r="F606" s="228" t="s">
        <v>2354</v>
      </c>
      <c r="G606" s="225"/>
      <c r="H606" s="227" t="s">
        <v>19</v>
      </c>
      <c r="I606" s="229"/>
      <c r="J606" s="225"/>
      <c r="K606" s="225"/>
      <c r="L606" s="230"/>
      <c r="M606" s="231"/>
      <c r="N606" s="232"/>
      <c r="O606" s="232"/>
      <c r="P606" s="232"/>
      <c r="Q606" s="232"/>
      <c r="R606" s="232"/>
      <c r="S606" s="232"/>
      <c r="T606" s="23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34" t="s">
        <v>169</v>
      </c>
      <c r="AU606" s="234" t="s">
        <v>80</v>
      </c>
      <c r="AV606" s="13" t="s">
        <v>78</v>
      </c>
      <c r="AW606" s="13" t="s">
        <v>171</v>
      </c>
      <c r="AX606" s="13" t="s">
        <v>70</v>
      </c>
      <c r="AY606" s="234" t="s">
        <v>158</v>
      </c>
    </row>
    <row r="607" s="14" customFormat="1">
      <c r="A607" s="14"/>
      <c r="B607" s="235"/>
      <c r="C607" s="236"/>
      <c r="D607" s="226" t="s">
        <v>169</v>
      </c>
      <c r="E607" s="237" t="s">
        <v>19</v>
      </c>
      <c r="F607" s="238" t="s">
        <v>311</v>
      </c>
      <c r="G607" s="236"/>
      <c r="H607" s="239">
        <v>20</v>
      </c>
      <c r="I607" s="240"/>
      <c r="J607" s="236"/>
      <c r="K607" s="236"/>
      <c r="L607" s="241"/>
      <c r="M607" s="242"/>
      <c r="N607" s="243"/>
      <c r="O607" s="243"/>
      <c r="P607" s="243"/>
      <c r="Q607" s="243"/>
      <c r="R607" s="243"/>
      <c r="S607" s="243"/>
      <c r="T607" s="24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45" t="s">
        <v>169</v>
      </c>
      <c r="AU607" s="245" t="s">
        <v>80</v>
      </c>
      <c r="AV607" s="14" t="s">
        <v>80</v>
      </c>
      <c r="AW607" s="14" t="s">
        <v>171</v>
      </c>
      <c r="AX607" s="14" t="s">
        <v>70</v>
      </c>
      <c r="AY607" s="245" t="s">
        <v>158</v>
      </c>
    </row>
    <row r="608" s="15" customFormat="1">
      <c r="A608" s="15"/>
      <c r="B608" s="256"/>
      <c r="C608" s="257"/>
      <c r="D608" s="226" t="s">
        <v>169</v>
      </c>
      <c r="E608" s="258" t="s">
        <v>19</v>
      </c>
      <c r="F608" s="259" t="s">
        <v>470</v>
      </c>
      <c r="G608" s="257"/>
      <c r="H608" s="260">
        <v>20</v>
      </c>
      <c r="I608" s="261"/>
      <c r="J608" s="257"/>
      <c r="K608" s="257"/>
      <c r="L608" s="262"/>
      <c r="M608" s="263"/>
      <c r="N608" s="264"/>
      <c r="O608" s="264"/>
      <c r="P608" s="264"/>
      <c r="Q608" s="264"/>
      <c r="R608" s="264"/>
      <c r="S608" s="264"/>
      <c r="T608" s="26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T608" s="266" t="s">
        <v>169</v>
      </c>
      <c r="AU608" s="266" t="s">
        <v>80</v>
      </c>
      <c r="AV608" s="15" t="s">
        <v>165</v>
      </c>
      <c r="AW608" s="15" t="s">
        <v>171</v>
      </c>
      <c r="AX608" s="15" t="s">
        <v>78</v>
      </c>
      <c r="AY608" s="266" t="s">
        <v>158</v>
      </c>
    </row>
    <row r="609" s="2" customFormat="1" ht="14.4" customHeight="1">
      <c r="A609" s="40"/>
      <c r="B609" s="41"/>
      <c r="C609" s="206" t="s">
        <v>445</v>
      </c>
      <c r="D609" s="206" t="s">
        <v>160</v>
      </c>
      <c r="E609" s="207" t="s">
        <v>856</v>
      </c>
      <c r="F609" s="208" t="s">
        <v>857</v>
      </c>
      <c r="G609" s="209" t="s">
        <v>181</v>
      </c>
      <c r="H609" s="210">
        <v>270</v>
      </c>
      <c r="I609" s="211"/>
      <c r="J609" s="212">
        <f>ROUND(I609*H609,2)</f>
        <v>0</v>
      </c>
      <c r="K609" s="208" t="s">
        <v>164</v>
      </c>
      <c r="L609" s="46"/>
      <c r="M609" s="213" t="s">
        <v>19</v>
      </c>
      <c r="N609" s="214" t="s">
        <v>41</v>
      </c>
      <c r="O609" s="86"/>
      <c r="P609" s="215">
        <f>O609*H609</f>
        <v>0</v>
      </c>
      <c r="Q609" s="215">
        <v>0</v>
      </c>
      <c r="R609" s="215">
        <f>Q609*H609</f>
        <v>0</v>
      </c>
      <c r="S609" s="215">
        <v>0</v>
      </c>
      <c r="T609" s="216">
        <f>S609*H609</f>
        <v>0</v>
      </c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R609" s="217" t="s">
        <v>165</v>
      </c>
      <c r="AT609" s="217" t="s">
        <v>160</v>
      </c>
      <c r="AU609" s="217" t="s">
        <v>80</v>
      </c>
      <c r="AY609" s="19" t="s">
        <v>158</v>
      </c>
      <c r="BE609" s="218">
        <f>IF(N609="základní",J609,0)</f>
        <v>0</v>
      </c>
      <c r="BF609" s="218">
        <f>IF(N609="snížená",J609,0)</f>
        <v>0</v>
      </c>
      <c r="BG609" s="218">
        <f>IF(N609="zákl. přenesená",J609,0)</f>
        <v>0</v>
      </c>
      <c r="BH609" s="218">
        <f>IF(N609="sníž. přenesená",J609,0)</f>
        <v>0</v>
      </c>
      <c r="BI609" s="218">
        <f>IF(N609="nulová",J609,0)</f>
        <v>0</v>
      </c>
      <c r="BJ609" s="19" t="s">
        <v>78</v>
      </c>
      <c r="BK609" s="218">
        <f>ROUND(I609*H609,2)</f>
        <v>0</v>
      </c>
      <c r="BL609" s="19" t="s">
        <v>165</v>
      </c>
      <c r="BM609" s="217" t="s">
        <v>2375</v>
      </c>
    </row>
    <row r="610" s="2" customFormat="1">
      <c r="A610" s="40"/>
      <c r="B610" s="41"/>
      <c r="C610" s="42"/>
      <c r="D610" s="219" t="s">
        <v>167</v>
      </c>
      <c r="E610" s="42"/>
      <c r="F610" s="220" t="s">
        <v>859</v>
      </c>
      <c r="G610" s="42"/>
      <c r="H610" s="42"/>
      <c r="I610" s="221"/>
      <c r="J610" s="42"/>
      <c r="K610" s="42"/>
      <c r="L610" s="46"/>
      <c r="M610" s="222"/>
      <c r="N610" s="223"/>
      <c r="O610" s="86"/>
      <c r="P610" s="86"/>
      <c r="Q610" s="86"/>
      <c r="R610" s="86"/>
      <c r="S610" s="86"/>
      <c r="T610" s="87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T610" s="19" t="s">
        <v>167</v>
      </c>
      <c r="AU610" s="19" t="s">
        <v>80</v>
      </c>
    </row>
    <row r="611" s="13" customFormat="1">
      <c r="A611" s="13"/>
      <c r="B611" s="224"/>
      <c r="C611" s="225"/>
      <c r="D611" s="226" t="s">
        <v>169</v>
      </c>
      <c r="E611" s="227" t="s">
        <v>19</v>
      </c>
      <c r="F611" s="228" t="s">
        <v>2354</v>
      </c>
      <c r="G611" s="225"/>
      <c r="H611" s="227" t="s">
        <v>19</v>
      </c>
      <c r="I611" s="229"/>
      <c r="J611" s="225"/>
      <c r="K611" s="225"/>
      <c r="L611" s="230"/>
      <c r="M611" s="231"/>
      <c r="N611" s="232"/>
      <c r="O611" s="232"/>
      <c r="P611" s="232"/>
      <c r="Q611" s="232"/>
      <c r="R611" s="232"/>
      <c r="S611" s="232"/>
      <c r="T611" s="23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34" t="s">
        <v>169</v>
      </c>
      <c r="AU611" s="234" t="s">
        <v>80</v>
      </c>
      <c r="AV611" s="13" t="s">
        <v>78</v>
      </c>
      <c r="AW611" s="13" t="s">
        <v>171</v>
      </c>
      <c r="AX611" s="13" t="s">
        <v>70</v>
      </c>
      <c r="AY611" s="234" t="s">
        <v>158</v>
      </c>
    </row>
    <row r="612" s="14" customFormat="1">
      <c r="A612" s="14"/>
      <c r="B612" s="235"/>
      <c r="C612" s="236"/>
      <c r="D612" s="226" t="s">
        <v>169</v>
      </c>
      <c r="E612" s="237" t="s">
        <v>19</v>
      </c>
      <c r="F612" s="238" t="s">
        <v>2355</v>
      </c>
      <c r="G612" s="236"/>
      <c r="H612" s="239">
        <v>270</v>
      </c>
      <c r="I612" s="240"/>
      <c r="J612" s="236"/>
      <c r="K612" s="236"/>
      <c r="L612" s="241"/>
      <c r="M612" s="242"/>
      <c r="N612" s="243"/>
      <c r="O612" s="243"/>
      <c r="P612" s="243"/>
      <c r="Q612" s="243"/>
      <c r="R612" s="243"/>
      <c r="S612" s="243"/>
      <c r="T612" s="24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45" t="s">
        <v>169</v>
      </c>
      <c r="AU612" s="245" t="s">
        <v>80</v>
      </c>
      <c r="AV612" s="14" t="s">
        <v>80</v>
      </c>
      <c r="AW612" s="14" t="s">
        <v>171</v>
      </c>
      <c r="AX612" s="14" t="s">
        <v>70</v>
      </c>
      <c r="AY612" s="245" t="s">
        <v>158</v>
      </c>
    </row>
    <row r="613" s="15" customFormat="1">
      <c r="A613" s="15"/>
      <c r="B613" s="256"/>
      <c r="C613" s="257"/>
      <c r="D613" s="226" t="s">
        <v>169</v>
      </c>
      <c r="E613" s="258" t="s">
        <v>19</v>
      </c>
      <c r="F613" s="259" t="s">
        <v>470</v>
      </c>
      <c r="G613" s="257"/>
      <c r="H613" s="260">
        <v>270</v>
      </c>
      <c r="I613" s="261"/>
      <c r="J613" s="257"/>
      <c r="K613" s="257"/>
      <c r="L613" s="262"/>
      <c r="M613" s="263"/>
      <c r="N613" s="264"/>
      <c r="O613" s="264"/>
      <c r="P613" s="264"/>
      <c r="Q613" s="264"/>
      <c r="R613" s="264"/>
      <c r="S613" s="264"/>
      <c r="T613" s="265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66" t="s">
        <v>169</v>
      </c>
      <c r="AU613" s="266" t="s">
        <v>80</v>
      </c>
      <c r="AV613" s="15" t="s">
        <v>165</v>
      </c>
      <c r="AW613" s="15" t="s">
        <v>171</v>
      </c>
      <c r="AX613" s="15" t="s">
        <v>78</v>
      </c>
      <c r="AY613" s="266" t="s">
        <v>158</v>
      </c>
    </row>
    <row r="614" s="2" customFormat="1" ht="14.4" customHeight="1">
      <c r="A614" s="40"/>
      <c r="B614" s="41"/>
      <c r="C614" s="206" t="s">
        <v>452</v>
      </c>
      <c r="D614" s="206" t="s">
        <v>160</v>
      </c>
      <c r="E614" s="207" t="s">
        <v>503</v>
      </c>
      <c r="F614" s="208" t="s">
        <v>504</v>
      </c>
      <c r="G614" s="209" t="s">
        <v>505</v>
      </c>
      <c r="H614" s="210">
        <v>6</v>
      </c>
      <c r="I614" s="211"/>
      <c r="J614" s="212">
        <f>ROUND(I614*H614,2)</f>
        <v>0</v>
      </c>
      <c r="K614" s="208" t="s">
        <v>164</v>
      </c>
      <c r="L614" s="46"/>
      <c r="M614" s="213" t="s">
        <v>19</v>
      </c>
      <c r="N614" s="214" t="s">
        <v>41</v>
      </c>
      <c r="O614" s="86"/>
      <c r="P614" s="215">
        <f>O614*H614</f>
        <v>0</v>
      </c>
      <c r="Q614" s="215">
        <v>0.45937</v>
      </c>
      <c r="R614" s="215">
        <f>Q614*H614</f>
        <v>2.7562199999999999</v>
      </c>
      <c r="S614" s="215">
        <v>0</v>
      </c>
      <c r="T614" s="216">
        <f>S614*H614</f>
        <v>0</v>
      </c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R614" s="217" t="s">
        <v>165</v>
      </c>
      <c r="AT614" s="217" t="s">
        <v>160</v>
      </c>
      <c r="AU614" s="217" t="s">
        <v>80</v>
      </c>
      <c r="AY614" s="19" t="s">
        <v>158</v>
      </c>
      <c r="BE614" s="218">
        <f>IF(N614="základní",J614,0)</f>
        <v>0</v>
      </c>
      <c r="BF614" s="218">
        <f>IF(N614="snížená",J614,0)</f>
        <v>0</v>
      </c>
      <c r="BG614" s="218">
        <f>IF(N614="zákl. přenesená",J614,0)</f>
        <v>0</v>
      </c>
      <c r="BH614" s="218">
        <f>IF(N614="sníž. přenesená",J614,0)</f>
        <v>0</v>
      </c>
      <c r="BI614" s="218">
        <f>IF(N614="nulová",J614,0)</f>
        <v>0</v>
      </c>
      <c r="BJ614" s="19" t="s">
        <v>78</v>
      </c>
      <c r="BK614" s="218">
        <f>ROUND(I614*H614,2)</f>
        <v>0</v>
      </c>
      <c r="BL614" s="19" t="s">
        <v>165</v>
      </c>
      <c r="BM614" s="217" t="s">
        <v>2376</v>
      </c>
    </row>
    <row r="615" s="2" customFormat="1">
      <c r="A615" s="40"/>
      <c r="B615" s="41"/>
      <c r="C615" s="42"/>
      <c r="D615" s="219" t="s">
        <v>167</v>
      </c>
      <c r="E615" s="42"/>
      <c r="F615" s="220" t="s">
        <v>507</v>
      </c>
      <c r="G615" s="42"/>
      <c r="H615" s="42"/>
      <c r="I615" s="221"/>
      <c r="J615" s="42"/>
      <c r="K615" s="42"/>
      <c r="L615" s="46"/>
      <c r="M615" s="222"/>
      <c r="N615" s="223"/>
      <c r="O615" s="86"/>
      <c r="P615" s="86"/>
      <c r="Q615" s="86"/>
      <c r="R615" s="86"/>
      <c r="S615" s="86"/>
      <c r="T615" s="87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T615" s="19" t="s">
        <v>167</v>
      </c>
      <c r="AU615" s="19" t="s">
        <v>80</v>
      </c>
    </row>
    <row r="616" s="13" customFormat="1">
      <c r="A616" s="13"/>
      <c r="B616" s="224"/>
      <c r="C616" s="225"/>
      <c r="D616" s="226" t="s">
        <v>169</v>
      </c>
      <c r="E616" s="227" t="s">
        <v>19</v>
      </c>
      <c r="F616" s="228" t="s">
        <v>2354</v>
      </c>
      <c r="G616" s="225"/>
      <c r="H616" s="227" t="s">
        <v>19</v>
      </c>
      <c r="I616" s="229"/>
      <c r="J616" s="225"/>
      <c r="K616" s="225"/>
      <c r="L616" s="230"/>
      <c r="M616" s="231"/>
      <c r="N616" s="232"/>
      <c r="O616" s="232"/>
      <c r="P616" s="232"/>
      <c r="Q616" s="232"/>
      <c r="R616" s="232"/>
      <c r="S616" s="232"/>
      <c r="T616" s="23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34" t="s">
        <v>169</v>
      </c>
      <c r="AU616" s="234" t="s">
        <v>80</v>
      </c>
      <c r="AV616" s="13" t="s">
        <v>78</v>
      </c>
      <c r="AW616" s="13" t="s">
        <v>171</v>
      </c>
      <c r="AX616" s="13" t="s">
        <v>70</v>
      </c>
      <c r="AY616" s="234" t="s">
        <v>158</v>
      </c>
    </row>
    <row r="617" s="14" customFormat="1">
      <c r="A617" s="14"/>
      <c r="B617" s="235"/>
      <c r="C617" s="236"/>
      <c r="D617" s="226" t="s">
        <v>169</v>
      </c>
      <c r="E617" s="237" t="s">
        <v>19</v>
      </c>
      <c r="F617" s="238" t="s">
        <v>1238</v>
      </c>
      <c r="G617" s="236"/>
      <c r="H617" s="239">
        <v>6</v>
      </c>
      <c r="I617" s="240"/>
      <c r="J617" s="236"/>
      <c r="K617" s="236"/>
      <c r="L617" s="241"/>
      <c r="M617" s="242"/>
      <c r="N617" s="243"/>
      <c r="O617" s="243"/>
      <c r="P617" s="243"/>
      <c r="Q617" s="243"/>
      <c r="R617" s="243"/>
      <c r="S617" s="243"/>
      <c r="T617" s="24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45" t="s">
        <v>169</v>
      </c>
      <c r="AU617" s="245" t="s">
        <v>80</v>
      </c>
      <c r="AV617" s="14" t="s">
        <v>80</v>
      </c>
      <c r="AW617" s="14" t="s">
        <v>171</v>
      </c>
      <c r="AX617" s="14" t="s">
        <v>70</v>
      </c>
      <c r="AY617" s="245" t="s">
        <v>158</v>
      </c>
    </row>
    <row r="618" s="15" customFormat="1">
      <c r="A618" s="15"/>
      <c r="B618" s="256"/>
      <c r="C618" s="257"/>
      <c r="D618" s="226" t="s">
        <v>169</v>
      </c>
      <c r="E618" s="258" t="s">
        <v>19</v>
      </c>
      <c r="F618" s="259" t="s">
        <v>470</v>
      </c>
      <c r="G618" s="257"/>
      <c r="H618" s="260">
        <v>6</v>
      </c>
      <c r="I618" s="261"/>
      <c r="J618" s="257"/>
      <c r="K618" s="257"/>
      <c r="L618" s="262"/>
      <c r="M618" s="263"/>
      <c r="N618" s="264"/>
      <c r="O618" s="264"/>
      <c r="P618" s="264"/>
      <c r="Q618" s="264"/>
      <c r="R618" s="264"/>
      <c r="S618" s="264"/>
      <c r="T618" s="265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T618" s="266" t="s">
        <v>169</v>
      </c>
      <c r="AU618" s="266" t="s">
        <v>80</v>
      </c>
      <c r="AV618" s="15" t="s">
        <v>165</v>
      </c>
      <c r="AW618" s="15" t="s">
        <v>171</v>
      </c>
      <c r="AX618" s="15" t="s">
        <v>78</v>
      </c>
      <c r="AY618" s="266" t="s">
        <v>158</v>
      </c>
    </row>
    <row r="619" s="2" customFormat="1" ht="14.4" customHeight="1">
      <c r="A619" s="40"/>
      <c r="B619" s="41"/>
      <c r="C619" s="206" t="s">
        <v>458</v>
      </c>
      <c r="D619" s="206" t="s">
        <v>160</v>
      </c>
      <c r="E619" s="207" t="s">
        <v>890</v>
      </c>
      <c r="F619" s="208" t="s">
        <v>891</v>
      </c>
      <c r="G619" s="209" t="s">
        <v>181</v>
      </c>
      <c r="H619" s="210">
        <v>270</v>
      </c>
      <c r="I619" s="211"/>
      <c r="J619" s="212">
        <f>ROUND(I619*H619,2)</f>
        <v>0</v>
      </c>
      <c r="K619" s="208" t="s">
        <v>164</v>
      </c>
      <c r="L619" s="46"/>
      <c r="M619" s="213" t="s">
        <v>19</v>
      </c>
      <c r="N619" s="214" t="s">
        <v>41</v>
      </c>
      <c r="O619" s="86"/>
      <c r="P619" s="215">
        <f>O619*H619</f>
        <v>0</v>
      </c>
      <c r="Q619" s="215">
        <v>0.00019000000000000001</v>
      </c>
      <c r="R619" s="215">
        <f>Q619*H619</f>
        <v>0.051300000000000005</v>
      </c>
      <c r="S619" s="215">
        <v>0</v>
      </c>
      <c r="T619" s="216">
        <f>S619*H619</f>
        <v>0</v>
      </c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R619" s="217" t="s">
        <v>165</v>
      </c>
      <c r="AT619" s="217" t="s">
        <v>160</v>
      </c>
      <c r="AU619" s="217" t="s">
        <v>80</v>
      </c>
      <c r="AY619" s="19" t="s">
        <v>158</v>
      </c>
      <c r="BE619" s="218">
        <f>IF(N619="základní",J619,0)</f>
        <v>0</v>
      </c>
      <c r="BF619" s="218">
        <f>IF(N619="snížená",J619,0)</f>
        <v>0</v>
      </c>
      <c r="BG619" s="218">
        <f>IF(N619="zákl. přenesená",J619,0)</f>
        <v>0</v>
      </c>
      <c r="BH619" s="218">
        <f>IF(N619="sníž. přenesená",J619,0)</f>
        <v>0</v>
      </c>
      <c r="BI619" s="218">
        <f>IF(N619="nulová",J619,0)</f>
        <v>0</v>
      </c>
      <c r="BJ619" s="19" t="s">
        <v>78</v>
      </c>
      <c r="BK619" s="218">
        <f>ROUND(I619*H619,2)</f>
        <v>0</v>
      </c>
      <c r="BL619" s="19" t="s">
        <v>165</v>
      </c>
      <c r="BM619" s="217" t="s">
        <v>2377</v>
      </c>
    </row>
    <row r="620" s="2" customFormat="1">
      <c r="A620" s="40"/>
      <c r="B620" s="41"/>
      <c r="C620" s="42"/>
      <c r="D620" s="219" t="s">
        <v>167</v>
      </c>
      <c r="E620" s="42"/>
      <c r="F620" s="220" t="s">
        <v>893</v>
      </c>
      <c r="G620" s="42"/>
      <c r="H620" s="42"/>
      <c r="I620" s="221"/>
      <c r="J620" s="42"/>
      <c r="K620" s="42"/>
      <c r="L620" s="46"/>
      <c r="M620" s="222"/>
      <c r="N620" s="223"/>
      <c r="O620" s="86"/>
      <c r="P620" s="86"/>
      <c r="Q620" s="86"/>
      <c r="R620" s="86"/>
      <c r="S620" s="86"/>
      <c r="T620" s="87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T620" s="19" t="s">
        <v>167</v>
      </c>
      <c r="AU620" s="19" t="s">
        <v>80</v>
      </c>
    </row>
    <row r="621" s="2" customFormat="1" ht="14.4" customHeight="1">
      <c r="A621" s="40"/>
      <c r="B621" s="41"/>
      <c r="C621" s="206" t="s">
        <v>472</v>
      </c>
      <c r="D621" s="206" t="s">
        <v>160</v>
      </c>
      <c r="E621" s="207" t="s">
        <v>592</v>
      </c>
      <c r="F621" s="208" t="s">
        <v>593</v>
      </c>
      <c r="G621" s="209" t="s">
        <v>181</v>
      </c>
      <c r="H621" s="210">
        <v>270</v>
      </c>
      <c r="I621" s="211"/>
      <c r="J621" s="212">
        <f>ROUND(I621*H621,2)</f>
        <v>0</v>
      </c>
      <c r="K621" s="208" t="s">
        <v>164</v>
      </c>
      <c r="L621" s="46"/>
      <c r="M621" s="213" t="s">
        <v>19</v>
      </c>
      <c r="N621" s="214" t="s">
        <v>41</v>
      </c>
      <c r="O621" s="86"/>
      <c r="P621" s="215">
        <f>O621*H621</f>
        <v>0</v>
      </c>
      <c r="Q621" s="215">
        <v>0.00012999999999999999</v>
      </c>
      <c r="R621" s="215">
        <f>Q621*H621</f>
        <v>0.035099999999999999</v>
      </c>
      <c r="S621" s="215">
        <v>0</v>
      </c>
      <c r="T621" s="216">
        <f>S621*H621</f>
        <v>0</v>
      </c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R621" s="217" t="s">
        <v>165</v>
      </c>
      <c r="AT621" s="217" t="s">
        <v>160</v>
      </c>
      <c r="AU621" s="217" t="s">
        <v>80</v>
      </c>
      <c r="AY621" s="19" t="s">
        <v>158</v>
      </c>
      <c r="BE621" s="218">
        <f>IF(N621="základní",J621,0)</f>
        <v>0</v>
      </c>
      <c r="BF621" s="218">
        <f>IF(N621="snížená",J621,0)</f>
        <v>0</v>
      </c>
      <c r="BG621" s="218">
        <f>IF(N621="zákl. přenesená",J621,0)</f>
        <v>0</v>
      </c>
      <c r="BH621" s="218">
        <f>IF(N621="sníž. přenesená",J621,0)</f>
        <v>0</v>
      </c>
      <c r="BI621" s="218">
        <f>IF(N621="nulová",J621,0)</f>
        <v>0</v>
      </c>
      <c r="BJ621" s="19" t="s">
        <v>78</v>
      </c>
      <c r="BK621" s="218">
        <f>ROUND(I621*H621,2)</f>
        <v>0</v>
      </c>
      <c r="BL621" s="19" t="s">
        <v>165</v>
      </c>
      <c r="BM621" s="217" t="s">
        <v>2378</v>
      </c>
    </row>
    <row r="622" s="2" customFormat="1">
      <c r="A622" s="40"/>
      <c r="B622" s="41"/>
      <c r="C622" s="42"/>
      <c r="D622" s="219" t="s">
        <v>167</v>
      </c>
      <c r="E622" s="42"/>
      <c r="F622" s="220" t="s">
        <v>595</v>
      </c>
      <c r="G622" s="42"/>
      <c r="H622" s="42"/>
      <c r="I622" s="221"/>
      <c r="J622" s="42"/>
      <c r="K622" s="42"/>
      <c r="L622" s="46"/>
      <c r="M622" s="222"/>
      <c r="N622" s="223"/>
      <c r="O622" s="86"/>
      <c r="P622" s="86"/>
      <c r="Q622" s="86"/>
      <c r="R622" s="86"/>
      <c r="S622" s="86"/>
      <c r="T622" s="87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T622" s="19" t="s">
        <v>167</v>
      </c>
      <c r="AU622" s="19" t="s">
        <v>80</v>
      </c>
    </row>
    <row r="623" s="13" customFormat="1">
      <c r="A623" s="13"/>
      <c r="B623" s="224"/>
      <c r="C623" s="225"/>
      <c r="D623" s="226" t="s">
        <v>169</v>
      </c>
      <c r="E623" s="227" t="s">
        <v>19</v>
      </c>
      <c r="F623" s="228" t="s">
        <v>2354</v>
      </c>
      <c r="G623" s="225"/>
      <c r="H623" s="227" t="s">
        <v>19</v>
      </c>
      <c r="I623" s="229"/>
      <c r="J623" s="225"/>
      <c r="K623" s="225"/>
      <c r="L623" s="230"/>
      <c r="M623" s="231"/>
      <c r="N623" s="232"/>
      <c r="O623" s="232"/>
      <c r="P623" s="232"/>
      <c r="Q623" s="232"/>
      <c r="R623" s="232"/>
      <c r="S623" s="232"/>
      <c r="T623" s="23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34" t="s">
        <v>169</v>
      </c>
      <c r="AU623" s="234" t="s">
        <v>80</v>
      </c>
      <c r="AV623" s="13" t="s">
        <v>78</v>
      </c>
      <c r="AW623" s="13" t="s">
        <v>171</v>
      </c>
      <c r="AX623" s="13" t="s">
        <v>70</v>
      </c>
      <c r="AY623" s="234" t="s">
        <v>158</v>
      </c>
    </row>
    <row r="624" s="14" customFormat="1">
      <c r="A624" s="14"/>
      <c r="B624" s="235"/>
      <c r="C624" s="236"/>
      <c r="D624" s="226" t="s">
        <v>169</v>
      </c>
      <c r="E624" s="237" t="s">
        <v>19</v>
      </c>
      <c r="F624" s="238" t="s">
        <v>2355</v>
      </c>
      <c r="G624" s="236"/>
      <c r="H624" s="239">
        <v>270</v>
      </c>
      <c r="I624" s="240"/>
      <c r="J624" s="236"/>
      <c r="K624" s="236"/>
      <c r="L624" s="241"/>
      <c r="M624" s="242"/>
      <c r="N624" s="243"/>
      <c r="O624" s="243"/>
      <c r="P624" s="243"/>
      <c r="Q624" s="243"/>
      <c r="R624" s="243"/>
      <c r="S624" s="243"/>
      <c r="T624" s="24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45" t="s">
        <v>169</v>
      </c>
      <c r="AU624" s="245" t="s">
        <v>80</v>
      </c>
      <c r="AV624" s="14" t="s">
        <v>80</v>
      </c>
      <c r="AW624" s="14" t="s">
        <v>171</v>
      </c>
      <c r="AX624" s="14" t="s">
        <v>70</v>
      </c>
      <c r="AY624" s="245" t="s">
        <v>158</v>
      </c>
    </row>
    <row r="625" s="15" customFormat="1">
      <c r="A625" s="15"/>
      <c r="B625" s="256"/>
      <c r="C625" s="257"/>
      <c r="D625" s="226" t="s">
        <v>169</v>
      </c>
      <c r="E625" s="258" t="s">
        <v>19</v>
      </c>
      <c r="F625" s="259" t="s">
        <v>470</v>
      </c>
      <c r="G625" s="257"/>
      <c r="H625" s="260">
        <v>270</v>
      </c>
      <c r="I625" s="261"/>
      <c r="J625" s="257"/>
      <c r="K625" s="257"/>
      <c r="L625" s="262"/>
      <c r="M625" s="263"/>
      <c r="N625" s="264"/>
      <c r="O625" s="264"/>
      <c r="P625" s="264"/>
      <c r="Q625" s="264"/>
      <c r="R625" s="264"/>
      <c r="S625" s="264"/>
      <c r="T625" s="26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T625" s="266" t="s">
        <v>169</v>
      </c>
      <c r="AU625" s="266" t="s">
        <v>80</v>
      </c>
      <c r="AV625" s="15" t="s">
        <v>165</v>
      </c>
      <c r="AW625" s="15" t="s">
        <v>171</v>
      </c>
      <c r="AX625" s="15" t="s">
        <v>78</v>
      </c>
      <c r="AY625" s="266" t="s">
        <v>158</v>
      </c>
    </row>
    <row r="626" s="2" customFormat="1" ht="14.4" customHeight="1">
      <c r="A626" s="40"/>
      <c r="B626" s="41"/>
      <c r="C626" s="206" t="s">
        <v>483</v>
      </c>
      <c r="D626" s="206" t="s">
        <v>160</v>
      </c>
      <c r="E626" s="207" t="s">
        <v>2379</v>
      </c>
      <c r="F626" s="208" t="s">
        <v>2380</v>
      </c>
      <c r="G626" s="209" t="s">
        <v>505</v>
      </c>
      <c r="H626" s="210">
        <v>6</v>
      </c>
      <c r="I626" s="211"/>
      <c r="J626" s="212">
        <f>ROUND(I626*H626,2)</f>
        <v>0</v>
      </c>
      <c r="K626" s="208" t="s">
        <v>164</v>
      </c>
      <c r="L626" s="46"/>
      <c r="M626" s="213" t="s">
        <v>19</v>
      </c>
      <c r="N626" s="214" t="s">
        <v>41</v>
      </c>
      <c r="O626" s="86"/>
      <c r="P626" s="215">
        <f>O626*H626</f>
        <v>0</v>
      </c>
      <c r="Q626" s="215">
        <v>0.12422</v>
      </c>
      <c r="R626" s="215">
        <f>Q626*H626</f>
        <v>0.74531999999999998</v>
      </c>
      <c r="S626" s="215">
        <v>0</v>
      </c>
      <c r="T626" s="216">
        <f>S626*H626</f>
        <v>0</v>
      </c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R626" s="217" t="s">
        <v>165</v>
      </c>
      <c r="AT626" s="217" t="s">
        <v>160</v>
      </c>
      <c r="AU626" s="217" t="s">
        <v>80</v>
      </c>
      <c r="AY626" s="19" t="s">
        <v>158</v>
      </c>
      <c r="BE626" s="218">
        <f>IF(N626="základní",J626,0)</f>
        <v>0</v>
      </c>
      <c r="BF626" s="218">
        <f>IF(N626="snížená",J626,0)</f>
        <v>0</v>
      </c>
      <c r="BG626" s="218">
        <f>IF(N626="zákl. přenesená",J626,0)</f>
        <v>0</v>
      </c>
      <c r="BH626" s="218">
        <f>IF(N626="sníž. přenesená",J626,0)</f>
        <v>0</v>
      </c>
      <c r="BI626" s="218">
        <f>IF(N626="nulová",J626,0)</f>
        <v>0</v>
      </c>
      <c r="BJ626" s="19" t="s">
        <v>78</v>
      </c>
      <c r="BK626" s="218">
        <f>ROUND(I626*H626,2)</f>
        <v>0</v>
      </c>
      <c r="BL626" s="19" t="s">
        <v>165</v>
      </c>
      <c r="BM626" s="217" t="s">
        <v>2381</v>
      </c>
    </row>
    <row r="627" s="2" customFormat="1">
      <c r="A627" s="40"/>
      <c r="B627" s="41"/>
      <c r="C627" s="42"/>
      <c r="D627" s="219" t="s">
        <v>167</v>
      </c>
      <c r="E627" s="42"/>
      <c r="F627" s="220" t="s">
        <v>2382</v>
      </c>
      <c r="G627" s="42"/>
      <c r="H627" s="42"/>
      <c r="I627" s="221"/>
      <c r="J627" s="42"/>
      <c r="K627" s="42"/>
      <c r="L627" s="46"/>
      <c r="M627" s="222"/>
      <c r="N627" s="223"/>
      <c r="O627" s="86"/>
      <c r="P627" s="86"/>
      <c r="Q627" s="86"/>
      <c r="R627" s="86"/>
      <c r="S627" s="86"/>
      <c r="T627" s="87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T627" s="19" t="s">
        <v>167</v>
      </c>
      <c r="AU627" s="19" t="s">
        <v>80</v>
      </c>
    </row>
    <row r="628" s="14" customFormat="1">
      <c r="A628" s="14"/>
      <c r="B628" s="235"/>
      <c r="C628" s="236"/>
      <c r="D628" s="226" t="s">
        <v>169</v>
      </c>
      <c r="E628" s="237" t="s">
        <v>19</v>
      </c>
      <c r="F628" s="238" t="s">
        <v>2383</v>
      </c>
      <c r="G628" s="236"/>
      <c r="H628" s="239">
        <v>6</v>
      </c>
      <c r="I628" s="240"/>
      <c r="J628" s="236"/>
      <c r="K628" s="236"/>
      <c r="L628" s="241"/>
      <c r="M628" s="242"/>
      <c r="N628" s="243"/>
      <c r="O628" s="243"/>
      <c r="P628" s="243"/>
      <c r="Q628" s="243"/>
      <c r="R628" s="243"/>
      <c r="S628" s="243"/>
      <c r="T628" s="24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45" t="s">
        <v>169</v>
      </c>
      <c r="AU628" s="245" t="s">
        <v>80</v>
      </c>
      <c r="AV628" s="14" t="s">
        <v>80</v>
      </c>
      <c r="AW628" s="14" t="s">
        <v>171</v>
      </c>
      <c r="AX628" s="14" t="s">
        <v>70</v>
      </c>
      <c r="AY628" s="245" t="s">
        <v>158</v>
      </c>
    </row>
    <row r="629" s="2" customFormat="1" ht="14.4" customHeight="1">
      <c r="A629" s="40"/>
      <c r="B629" s="41"/>
      <c r="C629" s="246" t="s">
        <v>492</v>
      </c>
      <c r="D629" s="246" t="s">
        <v>400</v>
      </c>
      <c r="E629" s="247" t="s">
        <v>2384</v>
      </c>
      <c r="F629" s="248" t="s">
        <v>2385</v>
      </c>
      <c r="G629" s="249" t="s">
        <v>505</v>
      </c>
      <c r="H629" s="250">
        <v>6</v>
      </c>
      <c r="I629" s="251"/>
      <c r="J629" s="252">
        <f>ROUND(I629*H629,2)</f>
        <v>0</v>
      </c>
      <c r="K629" s="248" t="s">
        <v>164</v>
      </c>
      <c r="L629" s="253"/>
      <c r="M629" s="254" t="s">
        <v>19</v>
      </c>
      <c r="N629" s="255" t="s">
        <v>41</v>
      </c>
      <c r="O629" s="86"/>
      <c r="P629" s="215">
        <f>O629*H629</f>
        <v>0</v>
      </c>
      <c r="Q629" s="215">
        <v>0.078</v>
      </c>
      <c r="R629" s="215">
        <f>Q629*H629</f>
        <v>0.46799999999999997</v>
      </c>
      <c r="S629" s="215">
        <v>0</v>
      </c>
      <c r="T629" s="216">
        <f>S629*H629</f>
        <v>0</v>
      </c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R629" s="217" t="s">
        <v>215</v>
      </c>
      <c r="AT629" s="217" t="s">
        <v>400</v>
      </c>
      <c r="AU629" s="217" t="s">
        <v>80</v>
      </c>
      <c r="AY629" s="19" t="s">
        <v>158</v>
      </c>
      <c r="BE629" s="218">
        <f>IF(N629="základní",J629,0)</f>
        <v>0</v>
      </c>
      <c r="BF629" s="218">
        <f>IF(N629="snížená",J629,0)</f>
        <v>0</v>
      </c>
      <c r="BG629" s="218">
        <f>IF(N629="zákl. přenesená",J629,0)</f>
        <v>0</v>
      </c>
      <c r="BH629" s="218">
        <f>IF(N629="sníž. přenesená",J629,0)</f>
        <v>0</v>
      </c>
      <c r="BI629" s="218">
        <f>IF(N629="nulová",J629,0)</f>
        <v>0</v>
      </c>
      <c r="BJ629" s="19" t="s">
        <v>78</v>
      </c>
      <c r="BK629" s="218">
        <f>ROUND(I629*H629,2)</f>
        <v>0</v>
      </c>
      <c r="BL629" s="19" t="s">
        <v>165</v>
      </c>
      <c r="BM629" s="217" t="s">
        <v>2386</v>
      </c>
    </row>
    <row r="630" s="2" customFormat="1" ht="14.4" customHeight="1">
      <c r="A630" s="40"/>
      <c r="B630" s="41"/>
      <c r="C630" s="206" t="s">
        <v>497</v>
      </c>
      <c r="D630" s="206" t="s">
        <v>160</v>
      </c>
      <c r="E630" s="207" t="s">
        <v>2387</v>
      </c>
      <c r="F630" s="208" t="s">
        <v>2388</v>
      </c>
      <c r="G630" s="209" t="s">
        <v>505</v>
      </c>
      <c r="H630" s="210">
        <v>6</v>
      </c>
      <c r="I630" s="211"/>
      <c r="J630" s="212">
        <f>ROUND(I630*H630,2)</f>
        <v>0</v>
      </c>
      <c r="K630" s="208" t="s">
        <v>164</v>
      </c>
      <c r="L630" s="46"/>
      <c r="M630" s="213" t="s">
        <v>19</v>
      </c>
      <c r="N630" s="214" t="s">
        <v>41</v>
      </c>
      <c r="O630" s="86"/>
      <c r="P630" s="215">
        <f>O630*H630</f>
        <v>0</v>
      </c>
      <c r="Q630" s="215">
        <v>0.02972</v>
      </c>
      <c r="R630" s="215">
        <f>Q630*H630</f>
        <v>0.17832000000000001</v>
      </c>
      <c r="S630" s="215">
        <v>0</v>
      </c>
      <c r="T630" s="216">
        <f>S630*H630</f>
        <v>0</v>
      </c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R630" s="217" t="s">
        <v>165</v>
      </c>
      <c r="AT630" s="217" t="s">
        <v>160</v>
      </c>
      <c r="AU630" s="217" t="s">
        <v>80</v>
      </c>
      <c r="AY630" s="19" t="s">
        <v>158</v>
      </c>
      <c r="BE630" s="218">
        <f>IF(N630="základní",J630,0)</f>
        <v>0</v>
      </c>
      <c r="BF630" s="218">
        <f>IF(N630="snížená",J630,0)</f>
        <v>0</v>
      </c>
      <c r="BG630" s="218">
        <f>IF(N630="zákl. přenesená",J630,0)</f>
        <v>0</v>
      </c>
      <c r="BH630" s="218">
        <f>IF(N630="sníž. přenesená",J630,0)</f>
        <v>0</v>
      </c>
      <c r="BI630" s="218">
        <f>IF(N630="nulová",J630,0)</f>
        <v>0</v>
      </c>
      <c r="BJ630" s="19" t="s">
        <v>78</v>
      </c>
      <c r="BK630" s="218">
        <f>ROUND(I630*H630,2)</f>
        <v>0</v>
      </c>
      <c r="BL630" s="19" t="s">
        <v>165</v>
      </c>
      <c r="BM630" s="217" t="s">
        <v>2389</v>
      </c>
    </row>
    <row r="631" s="2" customFormat="1">
      <c r="A631" s="40"/>
      <c r="B631" s="41"/>
      <c r="C631" s="42"/>
      <c r="D631" s="219" t="s">
        <v>167</v>
      </c>
      <c r="E631" s="42"/>
      <c r="F631" s="220" t="s">
        <v>2390</v>
      </c>
      <c r="G631" s="42"/>
      <c r="H631" s="42"/>
      <c r="I631" s="221"/>
      <c r="J631" s="42"/>
      <c r="K631" s="42"/>
      <c r="L631" s="46"/>
      <c r="M631" s="222"/>
      <c r="N631" s="223"/>
      <c r="O631" s="86"/>
      <c r="P631" s="86"/>
      <c r="Q631" s="86"/>
      <c r="R631" s="86"/>
      <c r="S631" s="86"/>
      <c r="T631" s="87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T631" s="19" t="s">
        <v>167</v>
      </c>
      <c r="AU631" s="19" t="s">
        <v>80</v>
      </c>
    </row>
    <row r="632" s="2" customFormat="1" ht="14.4" customHeight="1">
      <c r="A632" s="40"/>
      <c r="B632" s="41"/>
      <c r="C632" s="246" t="s">
        <v>502</v>
      </c>
      <c r="D632" s="246" t="s">
        <v>400</v>
      </c>
      <c r="E632" s="247" t="s">
        <v>2391</v>
      </c>
      <c r="F632" s="248" t="s">
        <v>2392</v>
      </c>
      <c r="G632" s="249" t="s">
        <v>505</v>
      </c>
      <c r="H632" s="250">
        <v>6</v>
      </c>
      <c r="I632" s="251"/>
      <c r="J632" s="252">
        <f>ROUND(I632*H632,2)</f>
        <v>0</v>
      </c>
      <c r="K632" s="248" t="s">
        <v>164</v>
      </c>
      <c r="L632" s="253"/>
      <c r="M632" s="254" t="s">
        <v>19</v>
      </c>
      <c r="N632" s="255" t="s">
        <v>41</v>
      </c>
      <c r="O632" s="86"/>
      <c r="P632" s="215">
        <f>O632*H632</f>
        <v>0</v>
      </c>
      <c r="Q632" s="215">
        <v>0.040000000000000001</v>
      </c>
      <c r="R632" s="215">
        <f>Q632*H632</f>
        <v>0.23999999999999999</v>
      </c>
      <c r="S632" s="215">
        <v>0</v>
      </c>
      <c r="T632" s="216">
        <f>S632*H632</f>
        <v>0</v>
      </c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R632" s="217" t="s">
        <v>215</v>
      </c>
      <c r="AT632" s="217" t="s">
        <v>400</v>
      </c>
      <c r="AU632" s="217" t="s">
        <v>80</v>
      </c>
      <c r="AY632" s="19" t="s">
        <v>158</v>
      </c>
      <c r="BE632" s="218">
        <f>IF(N632="základní",J632,0)</f>
        <v>0</v>
      </c>
      <c r="BF632" s="218">
        <f>IF(N632="snížená",J632,0)</f>
        <v>0</v>
      </c>
      <c r="BG632" s="218">
        <f>IF(N632="zákl. přenesená",J632,0)</f>
        <v>0</v>
      </c>
      <c r="BH632" s="218">
        <f>IF(N632="sníž. přenesená",J632,0)</f>
        <v>0</v>
      </c>
      <c r="BI632" s="218">
        <f>IF(N632="nulová",J632,0)</f>
        <v>0</v>
      </c>
      <c r="BJ632" s="19" t="s">
        <v>78</v>
      </c>
      <c r="BK632" s="218">
        <f>ROUND(I632*H632,2)</f>
        <v>0</v>
      </c>
      <c r="BL632" s="19" t="s">
        <v>165</v>
      </c>
      <c r="BM632" s="217" t="s">
        <v>2393</v>
      </c>
    </row>
    <row r="633" s="2" customFormat="1" ht="14.4" customHeight="1">
      <c r="A633" s="40"/>
      <c r="B633" s="41"/>
      <c r="C633" s="206" t="s">
        <v>467</v>
      </c>
      <c r="D633" s="206" t="s">
        <v>160</v>
      </c>
      <c r="E633" s="207" t="s">
        <v>2394</v>
      </c>
      <c r="F633" s="208" t="s">
        <v>2395</v>
      </c>
      <c r="G633" s="209" t="s">
        <v>505</v>
      </c>
      <c r="H633" s="210">
        <v>6</v>
      </c>
      <c r="I633" s="211"/>
      <c r="J633" s="212">
        <f>ROUND(I633*H633,2)</f>
        <v>0</v>
      </c>
      <c r="K633" s="208" t="s">
        <v>164</v>
      </c>
      <c r="L633" s="46"/>
      <c r="M633" s="213" t="s">
        <v>19</v>
      </c>
      <c r="N633" s="214" t="s">
        <v>41</v>
      </c>
      <c r="O633" s="86"/>
      <c r="P633" s="215">
        <f>O633*H633</f>
        <v>0</v>
      </c>
      <c r="Q633" s="215">
        <v>0.087419999999999998</v>
      </c>
      <c r="R633" s="215">
        <f>Q633*H633</f>
        <v>0.52451999999999999</v>
      </c>
      <c r="S633" s="215">
        <v>0</v>
      </c>
      <c r="T633" s="216">
        <f>S633*H633</f>
        <v>0</v>
      </c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R633" s="217" t="s">
        <v>165</v>
      </c>
      <c r="AT633" s="217" t="s">
        <v>160</v>
      </c>
      <c r="AU633" s="217" t="s">
        <v>80</v>
      </c>
      <c r="AY633" s="19" t="s">
        <v>158</v>
      </c>
      <c r="BE633" s="218">
        <f>IF(N633="základní",J633,0)</f>
        <v>0</v>
      </c>
      <c r="BF633" s="218">
        <f>IF(N633="snížená",J633,0)</f>
        <v>0</v>
      </c>
      <c r="BG633" s="218">
        <f>IF(N633="zákl. přenesená",J633,0)</f>
        <v>0</v>
      </c>
      <c r="BH633" s="218">
        <f>IF(N633="sníž. přenesená",J633,0)</f>
        <v>0</v>
      </c>
      <c r="BI633" s="218">
        <f>IF(N633="nulová",J633,0)</f>
        <v>0</v>
      </c>
      <c r="BJ633" s="19" t="s">
        <v>78</v>
      </c>
      <c r="BK633" s="218">
        <f>ROUND(I633*H633,2)</f>
        <v>0</v>
      </c>
      <c r="BL633" s="19" t="s">
        <v>165</v>
      </c>
      <c r="BM633" s="217" t="s">
        <v>2396</v>
      </c>
    </row>
    <row r="634" s="2" customFormat="1">
      <c r="A634" s="40"/>
      <c r="B634" s="41"/>
      <c r="C634" s="42"/>
      <c r="D634" s="219" t="s">
        <v>167</v>
      </c>
      <c r="E634" s="42"/>
      <c r="F634" s="220" t="s">
        <v>2397</v>
      </c>
      <c r="G634" s="42"/>
      <c r="H634" s="42"/>
      <c r="I634" s="221"/>
      <c r="J634" s="42"/>
      <c r="K634" s="42"/>
      <c r="L634" s="46"/>
      <c r="M634" s="222"/>
      <c r="N634" s="223"/>
      <c r="O634" s="86"/>
      <c r="P634" s="86"/>
      <c r="Q634" s="86"/>
      <c r="R634" s="86"/>
      <c r="S634" s="86"/>
      <c r="T634" s="87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T634" s="19" t="s">
        <v>167</v>
      </c>
      <c r="AU634" s="19" t="s">
        <v>80</v>
      </c>
    </row>
    <row r="635" s="2" customFormat="1" ht="14.4" customHeight="1">
      <c r="A635" s="40"/>
      <c r="B635" s="41"/>
      <c r="C635" s="246" t="s">
        <v>513</v>
      </c>
      <c r="D635" s="246" t="s">
        <v>400</v>
      </c>
      <c r="E635" s="247" t="s">
        <v>2398</v>
      </c>
      <c r="F635" s="248" t="s">
        <v>2399</v>
      </c>
      <c r="G635" s="249" t="s">
        <v>505</v>
      </c>
      <c r="H635" s="250">
        <v>6</v>
      </c>
      <c r="I635" s="251"/>
      <c r="J635" s="252">
        <f>ROUND(I635*H635,2)</f>
        <v>0</v>
      </c>
      <c r="K635" s="248" t="s">
        <v>164</v>
      </c>
      <c r="L635" s="253"/>
      <c r="M635" s="254" t="s">
        <v>19</v>
      </c>
      <c r="N635" s="255" t="s">
        <v>41</v>
      </c>
      <c r="O635" s="86"/>
      <c r="P635" s="215">
        <f>O635*H635</f>
        <v>0</v>
      </c>
      <c r="Q635" s="215">
        <v>0.027</v>
      </c>
      <c r="R635" s="215">
        <f>Q635*H635</f>
        <v>0.16200000000000001</v>
      </c>
      <c r="S635" s="215">
        <v>0</v>
      </c>
      <c r="T635" s="216">
        <f>S635*H635</f>
        <v>0</v>
      </c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R635" s="217" t="s">
        <v>215</v>
      </c>
      <c r="AT635" s="217" t="s">
        <v>400</v>
      </c>
      <c r="AU635" s="217" t="s">
        <v>80</v>
      </c>
      <c r="AY635" s="19" t="s">
        <v>158</v>
      </c>
      <c r="BE635" s="218">
        <f>IF(N635="základní",J635,0)</f>
        <v>0</v>
      </c>
      <c r="BF635" s="218">
        <f>IF(N635="snížená",J635,0)</f>
        <v>0</v>
      </c>
      <c r="BG635" s="218">
        <f>IF(N635="zákl. přenesená",J635,0)</f>
        <v>0</v>
      </c>
      <c r="BH635" s="218">
        <f>IF(N635="sníž. přenesená",J635,0)</f>
        <v>0</v>
      </c>
      <c r="BI635" s="218">
        <f>IF(N635="nulová",J635,0)</f>
        <v>0</v>
      </c>
      <c r="BJ635" s="19" t="s">
        <v>78</v>
      </c>
      <c r="BK635" s="218">
        <f>ROUND(I635*H635,2)</f>
        <v>0</v>
      </c>
      <c r="BL635" s="19" t="s">
        <v>165</v>
      </c>
      <c r="BM635" s="217" t="s">
        <v>2400</v>
      </c>
    </row>
    <row r="636" s="2" customFormat="1" ht="14.4" customHeight="1">
      <c r="A636" s="40"/>
      <c r="B636" s="41"/>
      <c r="C636" s="206" t="s">
        <v>520</v>
      </c>
      <c r="D636" s="206" t="s">
        <v>160</v>
      </c>
      <c r="E636" s="207" t="s">
        <v>2401</v>
      </c>
      <c r="F636" s="208" t="s">
        <v>2402</v>
      </c>
      <c r="G636" s="209" t="s">
        <v>505</v>
      </c>
      <c r="H636" s="210">
        <v>6</v>
      </c>
      <c r="I636" s="211"/>
      <c r="J636" s="212">
        <f>ROUND(I636*H636,2)</f>
        <v>0</v>
      </c>
      <c r="K636" s="208" t="s">
        <v>164</v>
      </c>
      <c r="L636" s="46"/>
      <c r="M636" s="213" t="s">
        <v>19</v>
      </c>
      <c r="N636" s="214" t="s">
        <v>41</v>
      </c>
      <c r="O636" s="86"/>
      <c r="P636" s="215">
        <f>O636*H636</f>
        <v>0</v>
      </c>
      <c r="Q636" s="215">
        <v>0.02972</v>
      </c>
      <c r="R636" s="215">
        <f>Q636*H636</f>
        <v>0.17832000000000001</v>
      </c>
      <c r="S636" s="215">
        <v>0</v>
      </c>
      <c r="T636" s="216">
        <f>S636*H636</f>
        <v>0</v>
      </c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R636" s="217" t="s">
        <v>165</v>
      </c>
      <c r="AT636" s="217" t="s">
        <v>160</v>
      </c>
      <c r="AU636" s="217" t="s">
        <v>80</v>
      </c>
      <c r="AY636" s="19" t="s">
        <v>158</v>
      </c>
      <c r="BE636" s="218">
        <f>IF(N636="základní",J636,0)</f>
        <v>0</v>
      </c>
      <c r="BF636" s="218">
        <f>IF(N636="snížená",J636,0)</f>
        <v>0</v>
      </c>
      <c r="BG636" s="218">
        <f>IF(N636="zákl. přenesená",J636,0)</f>
        <v>0</v>
      </c>
      <c r="BH636" s="218">
        <f>IF(N636="sníž. přenesená",J636,0)</f>
        <v>0</v>
      </c>
      <c r="BI636" s="218">
        <f>IF(N636="nulová",J636,0)</f>
        <v>0</v>
      </c>
      <c r="BJ636" s="19" t="s">
        <v>78</v>
      </c>
      <c r="BK636" s="218">
        <f>ROUND(I636*H636,2)</f>
        <v>0</v>
      </c>
      <c r="BL636" s="19" t="s">
        <v>165</v>
      </c>
      <c r="BM636" s="217" t="s">
        <v>2403</v>
      </c>
    </row>
    <row r="637" s="2" customFormat="1">
      <c r="A637" s="40"/>
      <c r="B637" s="41"/>
      <c r="C637" s="42"/>
      <c r="D637" s="219" t="s">
        <v>167</v>
      </c>
      <c r="E637" s="42"/>
      <c r="F637" s="220" t="s">
        <v>2404</v>
      </c>
      <c r="G637" s="42"/>
      <c r="H637" s="42"/>
      <c r="I637" s="221"/>
      <c r="J637" s="42"/>
      <c r="K637" s="42"/>
      <c r="L637" s="46"/>
      <c r="M637" s="222"/>
      <c r="N637" s="223"/>
      <c r="O637" s="86"/>
      <c r="P637" s="86"/>
      <c r="Q637" s="86"/>
      <c r="R637" s="86"/>
      <c r="S637" s="86"/>
      <c r="T637" s="87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T637" s="19" t="s">
        <v>167</v>
      </c>
      <c r="AU637" s="19" t="s">
        <v>80</v>
      </c>
    </row>
    <row r="638" s="2" customFormat="1" ht="14.4" customHeight="1">
      <c r="A638" s="40"/>
      <c r="B638" s="41"/>
      <c r="C638" s="246" t="s">
        <v>524</v>
      </c>
      <c r="D638" s="246" t="s">
        <v>400</v>
      </c>
      <c r="E638" s="247" t="s">
        <v>2405</v>
      </c>
      <c r="F638" s="248" t="s">
        <v>2406</v>
      </c>
      <c r="G638" s="249" t="s">
        <v>505</v>
      </c>
      <c r="H638" s="250">
        <v>6</v>
      </c>
      <c r="I638" s="251"/>
      <c r="J638" s="252">
        <f>ROUND(I638*H638,2)</f>
        <v>0</v>
      </c>
      <c r="K638" s="248" t="s">
        <v>164</v>
      </c>
      <c r="L638" s="253"/>
      <c r="M638" s="254" t="s">
        <v>19</v>
      </c>
      <c r="N638" s="255" t="s">
        <v>41</v>
      </c>
      <c r="O638" s="86"/>
      <c r="P638" s="215">
        <f>O638*H638</f>
        <v>0</v>
      </c>
      <c r="Q638" s="215">
        <v>0.040000000000000001</v>
      </c>
      <c r="R638" s="215">
        <f>Q638*H638</f>
        <v>0.23999999999999999</v>
      </c>
      <c r="S638" s="215">
        <v>0</v>
      </c>
      <c r="T638" s="216">
        <f>S638*H638</f>
        <v>0</v>
      </c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R638" s="217" t="s">
        <v>215</v>
      </c>
      <c r="AT638" s="217" t="s">
        <v>400</v>
      </c>
      <c r="AU638" s="217" t="s">
        <v>80</v>
      </c>
      <c r="AY638" s="19" t="s">
        <v>158</v>
      </c>
      <c r="BE638" s="218">
        <f>IF(N638="základní",J638,0)</f>
        <v>0</v>
      </c>
      <c r="BF638" s="218">
        <f>IF(N638="snížená",J638,0)</f>
        <v>0</v>
      </c>
      <c r="BG638" s="218">
        <f>IF(N638="zákl. přenesená",J638,0)</f>
        <v>0</v>
      </c>
      <c r="BH638" s="218">
        <f>IF(N638="sníž. přenesená",J638,0)</f>
        <v>0</v>
      </c>
      <c r="BI638" s="218">
        <f>IF(N638="nulová",J638,0)</f>
        <v>0</v>
      </c>
      <c r="BJ638" s="19" t="s">
        <v>78</v>
      </c>
      <c r="BK638" s="218">
        <f>ROUND(I638*H638,2)</f>
        <v>0</v>
      </c>
      <c r="BL638" s="19" t="s">
        <v>165</v>
      </c>
      <c r="BM638" s="217" t="s">
        <v>2407</v>
      </c>
    </row>
    <row r="639" s="2" customFormat="1" ht="14.4" customHeight="1">
      <c r="A639" s="40"/>
      <c r="B639" s="41"/>
      <c r="C639" s="206" t="s">
        <v>528</v>
      </c>
      <c r="D639" s="206" t="s">
        <v>160</v>
      </c>
      <c r="E639" s="207" t="s">
        <v>2408</v>
      </c>
      <c r="F639" s="208" t="s">
        <v>2409</v>
      </c>
      <c r="G639" s="209" t="s">
        <v>505</v>
      </c>
      <c r="H639" s="210">
        <v>6</v>
      </c>
      <c r="I639" s="211"/>
      <c r="J639" s="212">
        <f>ROUND(I639*H639,2)</f>
        <v>0</v>
      </c>
      <c r="K639" s="208" t="s">
        <v>164</v>
      </c>
      <c r="L639" s="46"/>
      <c r="M639" s="213" t="s">
        <v>19</v>
      </c>
      <c r="N639" s="214" t="s">
        <v>41</v>
      </c>
      <c r="O639" s="86"/>
      <c r="P639" s="215">
        <f>O639*H639</f>
        <v>0</v>
      </c>
      <c r="Q639" s="215">
        <v>0.21734000000000001</v>
      </c>
      <c r="R639" s="215">
        <f>Q639*H639</f>
        <v>1.3040400000000001</v>
      </c>
      <c r="S639" s="215">
        <v>0</v>
      </c>
      <c r="T639" s="216">
        <f>S639*H639</f>
        <v>0</v>
      </c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R639" s="217" t="s">
        <v>165</v>
      </c>
      <c r="AT639" s="217" t="s">
        <v>160</v>
      </c>
      <c r="AU639" s="217" t="s">
        <v>80</v>
      </c>
      <c r="AY639" s="19" t="s">
        <v>158</v>
      </c>
      <c r="BE639" s="218">
        <f>IF(N639="základní",J639,0)</f>
        <v>0</v>
      </c>
      <c r="BF639" s="218">
        <f>IF(N639="snížená",J639,0)</f>
        <v>0</v>
      </c>
      <c r="BG639" s="218">
        <f>IF(N639="zákl. přenesená",J639,0)</f>
        <v>0</v>
      </c>
      <c r="BH639" s="218">
        <f>IF(N639="sníž. přenesená",J639,0)</f>
        <v>0</v>
      </c>
      <c r="BI639" s="218">
        <f>IF(N639="nulová",J639,0)</f>
        <v>0</v>
      </c>
      <c r="BJ639" s="19" t="s">
        <v>78</v>
      </c>
      <c r="BK639" s="218">
        <f>ROUND(I639*H639,2)</f>
        <v>0</v>
      </c>
      <c r="BL639" s="19" t="s">
        <v>165</v>
      </c>
      <c r="BM639" s="217" t="s">
        <v>2410</v>
      </c>
    </row>
    <row r="640" s="2" customFormat="1">
      <c r="A640" s="40"/>
      <c r="B640" s="41"/>
      <c r="C640" s="42"/>
      <c r="D640" s="219" t="s">
        <v>167</v>
      </c>
      <c r="E640" s="42"/>
      <c r="F640" s="220" t="s">
        <v>2411</v>
      </c>
      <c r="G640" s="42"/>
      <c r="H640" s="42"/>
      <c r="I640" s="221"/>
      <c r="J640" s="42"/>
      <c r="K640" s="42"/>
      <c r="L640" s="46"/>
      <c r="M640" s="222"/>
      <c r="N640" s="223"/>
      <c r="O640" s="86"/>
      <c r="P640" s="86"/>
      <c r="Q640" s="86"/>
      <c r="R640" s="86"/>
      <c r="S640" s="86"/>
      <c r="T640" s="87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T640" s="19" t="s">
        <v>167</v>
      </c>
      <c r="AU640" s="19" t="s">
        <v>80</v>
      </c>
    </row>
    <row r="641" s="2" customFormat="1" ht="14.4" customHeight="1">
      <c r="A641" s="40"/>
      <c r="B641" s="41"/>
      <c r="C641" s="246" t="s">
        <v>532</v>
      </c>
      <c r="D641" s="246" t="s">
        <v>400</v>
      </c>
      <c r="E641" s="247" t="s">
        <v>2412</v>
      </c>
      <c r="F641" s="248" t="s">
        <v>2413</v>
      </c>
      <c r="G641" s="249" t="s">
        <v>505</v>
      </c>
      <c r="H641" s="250">
        <v>6</v>
      </c>
      <c r="I641" s="251"/>
      <c r="J641" s="252">
        <f>ROUND(I641*H641,2)</f>
        <v>0</v>
      </c>
      <c r="K641" s="248" t="s">
        <v>164</v>
      </c>
      <c r="L641" s="253"/>
      <c r="M641" s="254" t="s">
        <v>19</v>
      </c>
      <c r="N641" s="255" t="s">
        <v>41</v>
      </c>
      <c r="O641" s="86"/>
      <c r="P641" s="215">
        <f>O641*H641</f>
        <v>0</v>
      </c>
      <c r="Q641" s="215">
        <v>0.059999999999999998</v>
      </c>
      <c r="R641" s="215">
        <f>Q641*H641</f>
        <v>0.35999999999999999</v>
      </c>
      <c r="S641" s="215">
        <v>0</v>
      </c>
      <c r="T641" s="216">
        <f>S641*H641</f>
        <v>0</v>
      </c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R641" s="217" t="s">
        <v>215</v>
      </c>
      <c r="AT641" s="217" t="s">
        <v>400</v>
      </c>
      <c r="AU641" s="217" t="s">
        <v>80</v>
      </c>
      <c r="AY641" s="19" t="s">
        <v>158</v>
      </c>
      <c r="BE641" s="218">
        <f>IF(N641="základní",J641,0)</f>
        <v>0</v>
      </c>
      <c r="BF641" s="218">
        <f>IF(N641="snížená",J641,0)</f>
        <v>0</v>
      </c>
      <c r="BG641" s="218">
        <f>IF(N641="zákl. přenesená",J641,0)</f>
        <v>0</v>
      </c>
      <c r="BH641" s="218">
        <f>IF(N641="sníž. přenesená",J641,0)</f>
        <v>0</v>
      </c>
      <c r="BI641" s="218">
        <f>IF(N641="nulová",J641,0)</f>
        <v>0</v>
      </c>
      <c r="BJ641" s="19" t="s">
        <v>78</v>
      </c>
      <c r="BK641" s="218">
        <f>ROUND(I641*H641,2)</f>
        <v>0</v>
      </c>
      <c r="BL641" s="19" t="s">
        <v>165</v>
      </c>
      <c r="BM641" s="217" t="s">
        <v>2414</v>
      </c>
    </row>
    <row r="642" s="12" customFormat="1" ht="22.8" customHeight="1">
      <c r="A642" s="12"/>
      <c r="B642" s="190"/>
      <c r="C642" s="191"/>
      <c r="D642" s="192" t="s">
        <v>69</v>
      </c>
      <c r="E642" s="204" t="s">
        <v>220</v>
      </c>
      <c r="F642" s="204" t="s">
        <v>596</v>
      </c>
      <c r="G642" s="191"/>
      <c r="H642" s="191"/>
      <c r="I642" s="194"/>
      <c r="J642" s="205">
        <f>BK642</f>
        <v>0</v>
      </c>
      <c r="K642" s="191"/>
      <c r="L642" s="196"/>
      <c r="M642" s="197"/>
      <c r="N642" s="198"/>
      <c r="O642" s="198"/>
      <c r="P642" s="199">
        <f>SUM(P643:P645)</f>
        <v>0</v>
      </c>
      <c r="Q642" s="198"/>
      <c r="R642" s="199">
        <f>SUM(R643:R645)</f>
        <v>26.768339999999998</v>
      </c>
      <c r="S642" s="198"/>
      <c r="T642" s="200">
        <f>SUM(T643:T645)</f>
        <v>0</v>
      </c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R642" s="201" t="s">
        <v>78</v>
      </c>
      <c r="AT642" s="202" t="s">
        <v>69</v>
      </c>
      <c r="AU642" s="202" t="s">
        <v>78</v>
      </c>
      <c r="AY642" s="201" t="s">
        <v>158</v>
      </c>
      <c r="BK642" s="203">
        <f>SUM(BK643:BK645)</f>
        <v>0</v>
      </c>
    </row>
    <row r="643" s="2" customFormat="1" ht="22.2" customHeight="1">
      <c r="A643" s="40"/>
      <c r="B643" s="41"/>
      <c r="C643" s="206" t="s">
        <v>536</v>
      </c>
      <c r="D643" s="206" t="s">
        <v>160</v>
      </c>
      <c r="E643" s="207" t="s">
        <v>2415</v>
      </c>
      <c r="F643" s="208" t="s">
        <v>2416</v>
      </c>
      <c r="G643" s="209" t="s">
        <v>181</v>
      </c>
      <c r="H643" s="210">
        <v>96</v>
      </c>
      <c r="I643" s="211"/>
      <c r="J643" s="212">
        <f>ROUND(I643*H643,2)</f>
        <v>0</v>
      </c>
      <c r="K643" s="208" t="s">
        <v>164</v>
      </c>
      <c r="L643" s="46"/>
      <c r="M643" s="213" t="s">
        <v>19</v>
      </c>
      <c r="N643" s="214" t="s">
        <v>41</v>
      </c>
      <c r="O643" s="86"/>
      <c r="P643" s="215">
        <f>O643*H643</f>
        <v>0</v>
      </c>
      <c r="Q643" s="215">
        <v>0.16370999999999999</v>
      </c>
      <c r="R643" s="215">
        <f>Q643*H643</f>
        <v>15.716159999999999</v>
      </c>
      <c r="S643" s="215">
        <v>0</v>
      </c>
      <c r="T643" s="216">
        <f>S643*H643</f>
        <v>0</v>
      </c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R643" s="217" t="s">
        <v>165</v>
      </c>
      <c r="AT643" s="217" t="s">
        <v>160</v>
      </c>
      <c r="AU643" s="217" t="s">
        <v>80</v>
      </c>
      <c r="AY643" s="19" t="s">
        <v>158</v>
      </c>
      <c r="BE643" s="218">
        <f>IF(N643="základní",J643,0)</f>
        <v>0</v>
      </c>
      <c r="BF643" s="218">
        <f>IF(N643="snížená",J643,0)</f>
        <v>0</v>
      </c>
      <c r="BG643" s="218">
        <f>IF(N643="zákl. přenesená",J643,0)</f>
        <v>0</v>
      </c>
      <c r="BH643" s="218">
        <f>IF(N643="sníž. přenesená",J643,0)</f>
        <v>0</v>
      </c>
      <c r="BI643" s="218">
        <f>IF(N643="nulová",J643,0)</f>
        <v>0</v>
      </c>
      <c r="BJ643" s="19" t="s">
        <v>78</v>
      </c>
      <c r="BK643" s="218">
        <f>ROUND(I643*H643,2)</f>
        <v>0</v>
      </c>
      <c r="BL643" s="19" t="s">
        <v>165</v>
      </c>
      <c r="BM643" s="217" t="s">
        <v>2417</v>
      </c>
    </row>
    <row r="644" s="2" customFormat="1">
      <c r="A644" s="40"/>
      <c r="B644" s="41"/>
      <c r="C644" s="42"/>
      <c r="D644" s="219" t="s">
        <v>167</v>
      </c>
      <c r="E644" s="42"/>
      <c r="F644" s="220" t="s">
        <v>2418</v>
      </c>
      <c r="G644" s="42"/>
      <c r="H644" s="42"/>
      <c r="I644" s="221"/>
      <c r="J644" s="42"/>
      <c r="K644" s="42"/>
      <c r="L644" s="46"/>
      <c r="M644" s="222"/>
      <c r="N644" s="223"/>
      <c r="O644" s="86"/>
      <c r="P644" s="86"/>
      <c r="Q644" s="86"/>
      <c r="R644" s="86"/>
      <c r="S644" s="86"/>
      <c r="T644" s="87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T644" s="19" t="s">
        <v>167</v>
      </c>
      <c r="AU644" s="19" t="s">
        <v>80</v>
      </c>
    </row>
    <row r="645" s="2" customFormat="1" ht="14.4" customHeight="1">
      <c r="A645" s="40"/>
      <c r="B645" s="41"/>
      <c r="C645" s="246" t="s">
        <v>540</v>
      </c>
      <c r="D645" s="246" t="s">
        <v>400</v>
      </c>
      <c r="E645" s="247" t="s">
        <v>2419</v>
      </c>
      <c r="F645" s="248" t="s">
        <v>2420</v>
      </c>
      <c r="G645" s="249" t="s">
        <v>181</v>
      </c>
      <c r="H645" s="250">
        <v>97</v>
      </c>
      <c r="I645" s="251"/>
      <c r="J645" s="252">
        <f>ROUND(I645*H645,2)</f>
        <v>0</v>
      </c>
      <c r="K645" s="248" t="s">
        <v>164</v>
      </c>
      <c r="L645" s="253"/>
      <c r="M645" s="254" t="s">
        <v>19</v>
      </c>
      <c r="N645" s="255" t="s">
        <v>41</v>
      </c>
      <c r="O645" s="86"/>
      <c r="P645" s="215">
        <f>O645*H645</f>
        <v>0</v>
      </c>
      <c r="Q645" s="215">
        <v>0.11394</v>
      </c>
      <c r="R645" s="215">
        <f>Q645*H645</f>
        <v>11.05218</v>
      </c>
      <c r="S645" s="215">
        <v>0</v>
      </c>
      <c r="T645" s="216">
        <f>S645*H645</f>
        <v>0</v>
      </c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R645" s="217" t="s">
        <v>215</v>
      </c>
      <c r="AT645" s="217" t="s">
        <v>400</v>
      </c>
      <c r="AU645" s="217" t="s">
        <v>80</v>
      </c>
      <c r="AY645" s="19" t="s">
        <v>158</v>
      </c>
      <c r="BE645" s="218">
        <f>IF(N645="základní",J645,0)</f>
        <v>0</v>
      </c>
      <c r="BF645" s="218">
        <f>IF(N645="snížená",J645,0)</f>
        <v>0</v>
      </c>
      <c r="BG645" s="218">
        <f>IF(N645="zákl. přenesená",J645,0)</f>
        <v>0</v>
      </c>
      <c r="BH645" s="218">
        <f>IF(N645="sníž. přenesená",J645,0)</f>
        <v>0</v>
      </c>
      <c r="BI645" s="218">
        <f>IF(N645="nulová",J645,0)</f>
        <v>0</v>
      </c>
      <c r="BJ645" s="19" t="s">
        <v>78</v>
      </c>
      <c r="BK645" s="218">
        <f>ROUND(I645*H645,2)</f>
        <v>0</v>
      </c>
      <c r="BL645" s="19" t="s">
        <v>165</v>
      </c>
      <c r="BM645" s="217" t="s">
        <v>2421</v>
      </c>
    </row>
    <row r="646" s="12" customFormat="1" ht="22.8" customHeight="1">
      <c r="A646" s="12"/>
      <c r="B646" s="190"/>
      <c r="C646" s="191"/>
      <c r="D646" s="192" t="s">
        <v>69</v>
      </c>
      <c r="E646" s="204" t="s">
        <v>614</v>
      </c>
      <c r="F646" s="204" t="s">
        <v>615</v>
      </c>
      <c r="G646" s="191"/>
      <c r="H646" s="191"/>
      <c r="I646" s="194"/>
      <c r="J646" s="205">
        <f>BK646</f>
        <v>0</v>
      </c>
      <c r="K646" s="191"/>
      <c r="L646" s="196"/>
      <c r="M646" s="197"/>
      <c r="N646" s="198"/>
      <c r="O646" s="198"/>
      <c r="P646" s="199">
        <f>SUM(P647:P648)</f>
        <v>0</v>
      </c>
      <c r="Q646" s="198"/>
      <c r="R646" s="199">
        <f>SUM(R647:R648)</f>
        <v>0</v>
      </c>
      <c r="S646" s="198"/>
      <c r="T646" s="200">
        <f>SUM(T647:T648)</f>
        <v>0</v>
      </c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R646" s="201" t="s">
        <v>78</v>
      </c>
      <c r="AT646" s="202" t="s">
        <v>69</v>
      </c>
      <c r="AU646" s="202" t="s">
        <v>78</v>
      </c>
      <c r="AY646" s="201" t="s">
        <v>158</v>
      </c>
      <c r="BK646" s="203">
        <f>SUM(BK647:BK648)</f>
        <v>0</v>
      </c>
    </row>
    <row r="647" s="2" customFormat="1" ht="14.4" customHeight="1">
      <c r="A647" s="40"/>
      <c r="B647" s="41"/>
      <c r="C647" s="206" t="s">
        <v>544</v>
      </c>
      <c r="D647" s="206" t="s">
        <v>160</v>
      </c>
      <c r="E647" s="207" t="s">
        <v>617</v>
      </c>
      <c r="F647" s="208" t="s">
        <v>618</v>
      </c>
      <c r="G647" s="209" t="s">
        <v>356</v>
      </c>
      <c r="H647" s="210">
        <v>36.125</v>
      </c>
      <c r="I647" s="211"/>
      <c r="J647" s="212">
        <f>ROUND(I647*H647,2)</f>
        <v>0</v>
      </c>
      <c r="K647" s="208" t="s">
        <v>164</v>
      </c>
      <c r="L647" s="46"/>
      <c r="M647" s="213" t="s">
        <v>19</v>
      </c>
      <c r="N647" s="214" t="s">
        <v>41</v>
      </c>
      <c r="O647" s="86"/>
      <c r="P647" s="215">
        <f>O647*H647</f>
        <v>0</v>
      </c>
      <c r="Q647" s="215">
        <v>0</v>
      </c>
      <c r="R647" s="215">
        <f>Q647*H647</f>
        <v>0</v>
      </c>
      <c r="S647" s="215">
        <v>0</v>
      </c>
      <c r="T647" s="216">
        <f>S647*H647</f>
        <v>0</v>
      </c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R647" s="217" t="s">
        <v>165</v>
      </c>
      <c r="AT647" s="217" t="s">
        <v>160</v>
      </c>
      <c r="AU647" s="217" t="s">
        <v>80</v>
      </c>
      <c r="AY647" s="19" t="s">
        <v>158</v>
      </c>
      <c r="BE647" s="218">
        <f>IF(N647="základní",J647,0)</f>
        <v>0</v>
      </c>
      <c r="BF647" s="218">
        <f>IF(N647="snížená",J647,0)</f>
        <v>0</v>
      </c>
      <c r="BG647" s="218">
        <f>IF(N647="zákl. přenesená",J647,0)</f>
        <v>0</v>
      </c>
      <c r="BH647" s="218">
        <f>IF(N647="sníž. přenesená",J647,0)</f>
        <v>0</v>
      </c>
      <c r="BI647" s="218">
        <f>IF(N647="nulová",J647,0)</f>
        <v>0</v>
      </c>
      <c r="BJ647" s="19" t="s">
        <v>78</v>
      </c>
      <c r="BK647" s="218">
        <f>ROUND(I647*H647,2)</f>
        <v>0</v>
      </c>
      <c r="BL647" s="19" t="s">
        <v>165</v>
      </c>
      <c r="BM647" s="217" t="s">
        <v>2422</v>
      </c>
    </row>
    <row r="648" s="2" customFormat="1">
      <c r="A648" s="40"/>
      <c r="B648" s="41"/>
      <c r="C648" s="42"/>
      <c r="D648" s="219" t="s">
        <v>167</v>
      </c>
      <c r="E648" s="42"/>
      <c r="F648" s="220" t="s">
        <v>620</v>
      </c>
      <c r="G648" s="42"/>
      <c r="H648" s="42"/>
      <c r="I648" s="221"/>
      <c r="J648" s="42"/>
      <c r="K648" s="42"/>
      <c r="L648" s="46"/>
      <c r="M648" s="267"/>
      <c r="N648" s="268"/>
      <c r="O648" s="269"/>
      <c r="P648" s="269"/>
      <c r="Q648" s="269"/>
      <c r="R648" s="269"/>
      <c r="S648" s="269"/>
      <c r="T648" s="27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T648" s="19" t="s">
        <v>167</v>
      </c>
      <c r="AU648" s="19" t="s">
        <v>80</v>
      </c>
    </row>
    <row r="649" s="2" customFormat="1" ht="6.96" customHeight="1">
      <c r="A649" s="40"/>
      <c r="B649" s="61"/>
      <c r="C649" s="62"/>
      <c r="D649" s="62"/>
      <c r="E649" s="62"/>
      <c r="F649" s="62"/>
      <c r="G649" s="62"/>
      <c r="H649" s="62"/>
      <c r="I649" s="62"/>
      <c r="J649" s="62"/>
      <c r="K649" s="62"/>
      <c r="L649" s="46"/>
      <c r="M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</row>
  </sheetData>
  <sheetProtection sheet="1" autoFilter="0" formatColumns="0" formatRows="0" objects="1" scenarios="1" spinCount="100000" saltValue="aRz7LtoxfMDexAcRWpIDTjdfLhtLlUKfVwSUa/EYaMZimIoPrWpVNAZuRVZITt56GwWdSnavDquqr9R3d4gyow==" hashValue="me/QI+7B7/Quh0rAcsUq6gRkwI/hFl/UH7PRHc4N1o6P31R4sX2oavKVzrdOaysRV4mzHcl1jZtNt/ypAVOcZA==" algorithmName="SHA-512" password="CC35"/>
  <autoFilter ref="C86:K648"/>
  <mergeCells count="9">
    <mergeCell ref="E7:H7"/>
    <mergeCell ref="E9:H9"/>
    <mergeCell ref="E18:H18"/>
    <mergeCell ref="E27:H27"/>
    <mergeCell ref="E48:H48"/>
    <mergeCell ref="E50:H50"/>
    <mergeCell ref="E77:H77"/>
    <mergeCell ref="E79:H79"/>
    <mergeCell ref="L2:V2"/>
  </mergeCells>
  <hyperlinks>
    <hyperlink ref="F91" r:id="rId1" display="https://podminky.urs.cz/item/CS_URS_2025_01/119003131"/>
    <hyperlink ref="F94" r:id="rId2" display="https://podminky.urs.cz/item/CS_URS_2025_01/119003132"/>
    <hyperlink ref="F96" r:id="rId3" display="https://podminky.urs.cz/item/CS_URS_2025_01/119004111"/>
    <hyperlink ref="F99" r:id="rId4" display="https://podminky.urs.cz/item/CS_URS_2025_01/119004112"/>
    <hyperlink ref="F101" r:id="rId5" display="https://podminky.urs.cz/item/CS_URS_2025_01/121151103"/>
    <hyperlink ref="F150" r:id="rId6" display="https://podminky.urs.cz/item/CS_URS_2025_01/132154104"/>
    <hyperlink ref="F200" r:id="rId7" display="https://podminky.urs.cz/item/CS_URS_2025_01/132254104"/>
    <hyperlink ref="F250" r:id="rId8" display="https://podminky.urs.cz/item/CS_URS_2025_01/132354104"/>
    <hyperlink ref="F300" r:id="rId9" display="https://podminky.urs.cz/item/CS_URS_2025_01/132454104"/>
    <hyperlink ref="F350" r:id="rId10" display="https://podminky.urs.cz/item/CS_URS_2025_01/151101101"/>
    <hyperlink ref="F399" r:id="rId11" display="https://podminky.urs.cz/item/CS_URS_2025_01/151101111"/>
    <hyperlink ref="F401" r:id="rId12" display="https://podminky.urs.cz/item/CS_URS_2025_01/162551108"/>
    <hyperlink ref="F451" r:id="rId13" display="https://podminky.urs.cz/item/CS_URS_2025_01/162551108"/>
    <hyperlink ref="F456" r:id="rId14" display="https://podminky.urs.cz/item/CS_URS_2025_01/162551128"/>
    <hyperlink ref="F506" r:id="rId15" display="https://podminky.urs.cz/item/CS_URS_2025_01/162751137"/>
    <hyperlink ref="F512" r:id="rId16" display="https://podminky.urs.cz/item/CS_URS_2025_01/162751139"/>
    <hyperlink ref="F515" r:id="rId17" display="https://podminky.urs.cz/item/CS_URS_2025_01/171201231"/>
    <hyperlink ref="F518" r:id="rId18" display="https://podminky.urs.cz/item/CS_URS_2025_01/167151111"/>
    <hyperlink ref="F526" r:id="rId19" display="https://podminky.urs.cz/item/CS_URS_2025_01/171251201"/>
    <hyperlink ref="F530" r:id="rId20" display="https://podminky.urs.cz/item/CS_URS_2025_01/174151101"/>
    <hyperlink ref="F537" r:id="rId21" display="https://podminky.urs.cz/item/CS_URS_2025_01/175151101"/>
    <hyperlink ref="F547" r:id="rId22" display="https://podminky.urs.cz/item/CS_URS_2025_01/181351003"/>
    <hyperlink ref="F551" r:id="rId23" display="https://podminky.urs.cz/item/CS_URS_2025_01/181411131"/>
    <hyperlink ref="F555" r:id="rId24" display="https://podminky.urs.cz/item/CS_URS_2025_01/185803111"/>
    <hyperlink ref="F557" r:id="rId25" display="https://podminky.urs.cz/item/CS_URS_2025_01/181951112"/>
    <hyperlink ref="F562" r:id="rId26" display="https://podminky.urs.cz/item/CS_URS_2025_01/359901211"/>
    <hyperlink ref="F568" r:id="rId27" display="https://podminky.urs.cz/item/CS_URS_2025_01/451573111"/>
    <hyperlink ref="F573" r:id="rId28" display="https://podminky.urs.cz/item/CS_URS_2025_01/566901132"/>
    <hyperlink ref="F579" r:id="rId29" display="https://podminky.urs.cz/item/CS_URS_2025_01/871310320"/>
    <hyperlink ref="F589" r:id="rId30" display="https://podminky.urs.cz/item/CS_URS_2025_01/877260341"/>
    <hyperlink ref="F592" r:id="rId31" display="https://podminky.urs.cz/item/CS_URS_2025_01/877310310"/>
    <hyperlink ref="F601" r:id="rId32" display="https://podminky.urs.cz/item/CS_URS_2025_01/877360320"/>
    <hyperlink ref="F610" r:id="rId33" display="https://podminky.urs.cz/item/CS_URS_2025_01/892351111"/>
    <hyperlink ref="F615" r:id="rId34" display="https://podminky.urs.cz/item/CS_URS_2025_01/892372111"/>
    <hyperlink ref="F620" r:id="rId35" display="https://podminky.urs.cz/item/CS_URS_2025_01/899721111"/>
    <hyperlink ref="F622" r:id="rId36" display="https://podminky.urs.cz/item/CS_URS_2025_01/899722114"/>
    <hyperlink ref="F627" r:id="rId37" display="https://podminky.urs.cz/item/CS_URS_2025_01/895941301"/>
    <hyperlink ref="F631" r:id="rId38" display="https://podminky.urs.cz/item/CS_URS_2025_01/895941313"/>
    <hyperlink ref="F634" r:id="rId39" display="https://podminky.urs.cz/item/CS_URS_2025_01/452112112"/>
    <hyperlink ref="F637" r:id="rId40" display="https://podminky.urs.cz/item/CS_URS_2025_01/895941321"/>
    <hyperlink ref="F640" r:id="rId41" display="https://podminky.urs.cz/item/CS_URS_2025_01/899204112"/>
    <hyperlink ref="F644" r:id="rId42" display="https://podminky.urs.cz/item/CS_URS_2025_01/935112211"/>
    <hyperlink ref="F648" r:id="rId43" display="https://podminky.urs.cz/item/CS_URS_2025_01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4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851563" style="1" customWidth="1"/>
    <col min="2" max="2" width="1.148438" style="1" customWidth="1"/>
    <col min="3" max="3" width="4.421875" style="1" customWidth="1"/>
    <col min="4" max="4" width="4.574219" style="1" customWidth="1"/>
    <col min="5" max="5" width="18.28125" style="1" customWidth="1"/>
    <col min="6" max="6" width="108.0039" style="1" customWidth="1"/>
    <col min="7" max="7" width="8.003906" style="1" customWidth="1"/>
    <col min="8" max="8" width="15.00391" style="1" customWidth="1"/>
    <col min="9" max="9" width="16.85156" style="1" customWidth="1"/>
    <col min="10" max="10" width="23.85156" style="1" customWidth="1"/>
    <col min="11" max="11" width="23.85156" style="1" customWidth="1"/>
    <col min="12" max="12" width="10.00391" style="1" customWidth="1"/>
    <col min="13" max="13" width="11.57422" style="1" hidden="1" customWidth="1"/>
    <col min="14" max="14" width="9.140625" style="1" hidden="1"/>
    <col min="15" max="15" width="15.14063" style="1" hidden="1" customWidth="1"/>
    <col min="16" max="16" width="15.14063" style="1" hidden="1" customWidth="1"/>
    <col min="17" max="17" width="15.14063" style="1" hidden="1" customWidth="1"/>
    <col min="18" max="18" width="15.14063" style="1" hidden="1" customWidth="1"/>
    <col min="19" max="19" width="15.14063" style="1" hidden="1" customWidth="1"/>
    <col min="20" max="20" width="15.14063" style="1" hidden="1" customWidth="1"/>
    <col min="21" max="21" width="17.42188" style="1" hidden="1" customWidth="1"/>
    <col min="22" max="22" width="13.14063" style="1" customWidth="1"/>
    <col min="23" max="23" width="17.42188" style="1" customWidth="1"/>
    <col min="24" max="24" width="13.14063" style="1" customWidth="1"/>
    <col min="25" max="25" width="16.00391" style="1" customWidth="1"/>
    <col min="26" max="26" width="11.71094" style="1" customWidth="1"/>
    <col min="27" max="27" width="16.00391" style="1" customWidth="1"/>
    <col min="28" max="28" width="17.42188" style="1" customWidth="1"/>
    <col min="29" max="29" width="11.71094" style="1" customWidth="1"/>
    <col min="30" max="30" width="16.00391" style="1" customWidth="1"/>
    <col min="31" max="31" width="17.42188" style="1" customWidth="1"/>
    <col min="44" max="44" width="9.140625" style="1" hidden="1"/>
    <col min="45" max="45" width="9.140625" style="1" hidden="1"/>
    <col min="46" max="46" width="9.140625" style="1" hidden="1"/>
    <col min="47" max="47" width="9.140625" style="1" hidden="1"/>
    <col min="48" max="48" width="9.140625" style="1" hidden="1"/>
    <col min="49" max="49" width="9.140625" style="1" hidden="1"/>
    <col min="50" max="50" width="9.140625" style="1" hidden="1"/>
    <col min="51" max="51" width="9.140625" style="1" hidden="1"/>
    <col min="52" max="52" width="9.140625" style="1" hidden="1"/>
    <col min="53" max="53" width="9.140625" style="1" hidden="1"/>
    <col min="54" max="54" width="9.140625" style="1" hidden="1"/>
    <col min="55" max="55" width="9.140625" style="1" hidden="1"/>
    <col min="56" max="56" width="9.140625" style="1" hidden="1"/>
    <col min="57" max="57" width="9.140625" style="1" hidden="1"/>
    <col min="58" max="58" width="9.140625" style="1" hidden="1"/>
    <col min="59" max="59" width="9.140625" style="1" hidden="1"/>
    <col min="60" max="60" width="9.140625" style="1" hidden="1"/>
    <col min="61" max="61" width="9.140625" style="1" hidden="1"/>
    <col min="62" max="62" width="9.140625" style="1" hidden="1"/>
    <col min="63" max="63" width="9.140625" style="1" hidden="1"/>
    <col min="64" max="64" width="9.140625" style="1" hidden="1"/>
    <col min="65" max="65" width="9.140625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9" t="s">
        <v>101</v>
      </c>
    </row>
    <row r="3" s="1" customFormat="1" ht="6.96" customHeight="1">
      <c r="B3" s="130"/>
      <c r="C3" s="131"/>
      <c r="D3" s="131"/>
      <c r="E3" s="131"/>
      <c r="F3" s="131"/>
      <c r="G3" s="131"/>
      <c r="H3" s="131"/>
      <c r="I3" s="131"/>
      <c r="J3" s="131"/>
      <c r="K3" s="131"/>
      <c r="L3" s="22"/>
      <c r="AT3" s="19" t="s">
        <v>80</v>
      </c>
    </row>
    <row r="4" s="1" customFormat="1" ht="24.96" customHeight="1">
      <c r="B4" s="22"/>
      <c r="D4" s="132" t="s">
        <v>126</v>
      </c>
      <c r="L4" s="22"/>
      <c r="M4" s="133" t="s">
        <v>10</v>
      </c>
      <c r="AT4" s="19" t="s">
        <v>4</v>
      </c>
    </row>
    <row r="5" s="1" customFormat="1" ht="6.96" customHeight="1">
      <c r="B5" s="22"/>
      <c r="L5" s="22"/>
    </row>
    <row r="6" s="1" customFormat="1" ht="12" customHeight="1">
      <c r="B6" s="22"/>
      <c r="D6" s="134" t="s">
        <v>16</v>
      </c>
      <c r="L6" s="22"/>
    </row>
    <row r="7" s="1" customFormat="1" ht="14.4" customHeight="1">
      <c r="B7" s="22"/>
      <c r="E7" s="135" t="str">
        <f>'Rekapitulace stavby'!K6</f>
        <v>Projektové práce 1. etapy revitalizace volnočasového areálu Svatošské údolí II</v>
      </c>
      <c r="F7" s="134"/>
      <c r="G7" s="134"/>
      <c r="H7" s="134"/>
      <c r="L7" s="22"/>
    </row>
    <row r="8" s="2" customFormat="1" ht="12" customHeight="1">
      <c r="A8" s="40"/>
      <c r="B8" s="46"/>
      <c r="C8" s="40"/>
      <c r="D8" s="134" t="s">
        <v>127</v>
      </c>
      <c r="E8" s="40"/>
      <c r="F8" s="40"/>
      <c r="G8" s="40"/>
      <c r="H8" s="40"/>
      <c r="I8" s="40"/>
      <c r="J8" s="40"/>
      <c r="K8" s="40"/>
      <c r="L8" s="136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</row>
    <row r="9" s="2" customFormat="1" ht="15.6" customHeight="1">
      <c r="A9" s="40"/>
      <c r="B9" s="46"/>
      <c r="C9" s="40"/>
      <c r="D9" s="40"/>
      <c r="E9" s="137" t="s">
        <v>2423</v>
      </c>
      <c r="F9" s="40"/>
      <c r="G9" s="40"/>
      <c r="H9" s="40"/>
      <c r="I9" s="40"/>
      <c r="J9" s="40"/>
      <c r="K9" s="40"/>
      <c r="L9" s="136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</row>
    <row r="10" s="2" customFormat="1">
      <c r="A10" s="40"/>
      <c r="B10" s="46"/>
      <c r="C10" s="40"/>
      <c r="D10" s="40"/>
      <c r="E10" s="40"/>
      <c r="F10" s="40"/>
      <c r="G10" s="40"/>
      <c r="H10" s="40"/>
      <c r="I10" s="40"/>
      <c r="J10" s="40"/>
      <c r="K10" s="40"/>
      <c r="L10" s="136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</row>
    <row r="11" s="2" customFormat="1" ht="12" customHeight="1">
      <c r="A11" s="40"/>
      <c r="B11" s="46"/>
      <c r="C11" s="40"/>
      <c r="D11" s="134" t="s">
        <v>18</v>
      </c>
      <c r="E11" s="40"/>
      <c r="F11" s="138" t="s">
        <v>19</v>
      </c>
      <c r="G11" s="40"/>
      <c r="H11" s="40"/>
      <c r="I11" s="134" t="s">
        <v>20</v>
      </c>
      <c r="J11" s="138" t="s">
        <v>19</v>
      </c>
      <c r="K11" s="40"/>
      <c r="L11" s="136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</row>
    <row r="12" s="2" customFormat="1" ht="12" customHeight="1">
      <c r="A12" s="40"/>
      <c r="B12" s="46"/>
      <c r="C12" s="40"/>
      <c r="D12" s="134" t="s">
        <v>21</v>
      </c>
      <c r="E12" s="40"/>
      <c r="F12" s="138" t="s">
        <v>22</v>
      </c>
      <c r="G12" s="40"/>
      <c r="H12" s="40"/>
      <c r="I12" s="134" t="s">
        <v>23</v>
      </c>
      <c r="J12" s="139" t="str">
        <f>'Rekapitulace stavby'!AN8</f>
        <v>13. 3. 2025</v>
      </c>
      <c r="K12" s="40"/>
      <c r="L12" s="136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</row>
    <row r="13" s="2" customFormat="1" ht="10.8" customHeight="1">
      <c r="A13" s="40"/>
      <c r="B13" s="46"/>
      <c r="C13" s="40"/>
      <c r="D13" s="40"/>
      <c r="E13" s="40"/>
      <c r="F13" s="40"/>
      <c r="G13" s="40"/>
      <c r="H13" s="40"/>
      <c r="I13" s="40"/>
      <c r="J13" s="40"/>
      <c r="K13" s="40"/>
      <c r="L13" s="136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</row>
    <row r="14" s="2" customFormat="1" ht="12" customHeight="1">
      <c r="A14" s="40"/>
      <c r="B14" s="46"/>
      <c r="C14" s="40"/>
      <c r="D14" s="134" t="s">
        <v>25</v>
      </c>
      <c r="E14" s="40"/>
      <c r="F14" s="40"/>
      <c r="G14" s="40"/>
      <c r="H14" s="40"/>
      <c r="I14" s="134" t="s">
        <v>26</v>
      </c>
      <c r="J14" s="138" t="s">
        <v>19</v>
      </c>
      <c r="K14" s="40"/>
      <c r="L14" s="136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</row>
    <row r="15" s="2" customFormat="1" ht="18" customHeight="1">
      <c r="A15" s="40"/>
      <c r="B15" s="46"/>
      <c r="C15" s="40"/>
      <c r="D15" s="40"/>
      <c r="E15" s="138" t="s">
        <v>27</v>
      </c>
      <c r="F15" s="40"/>
      <c r="G15" s="40"/>
      <c r="H15" s="40"/>
      <c r="I15" s="134" t="s">
        <v>28</v>
      </c>
      <c r="J15" s="138" t="s">
        <v>19</v>
      </c>
      <c r="K15" s="40"/>
      <c r="L15" s="136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</row>
    <row r="16" s="2" customFormat="1" ht="6.96" customHeight="1">
      <c r="A16" s="40"/>
      <c r="B16" s="46"/>
      <c r="C16" s="40"/>
      <c r="D16" s="40"/>
      <c r="E16" s="40"/>
      <c r="F16" s="40"/>
      <c r="G16" s="40"/>
      <c r="H16" s="40"/>
      <c r="I16" s="40"/>
      <c r="J16" s="40"/>
      <c r="K16" s="40"/>
      <c r="L16" s="136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</row>
    <row r="17" s="2" customFormat="1" ht="12" customHeight="1">
      <c r="A17" s="40"/>
      <c r="B17" s="46"/>
      <c r="C17" s="40"/>
      <c r="D17" s="134" t="s">
        <v>29</v>
      </c>
      <c r="E17" s="40"/>
      <c r="F17" s="40"/>
      <c r="G17" s="40"/>
      <c r="H17" s="40"/>
      <c r="I17" s="134" t="s">
        <v>26</v>
      </c>
      <c r="J17" s="35" t="str">
        <f>'Rekapitulace stavby'!AN13</f>
        <v>Vyplň údaj</v>
      </c>
      <c r="K17" s="40"/>
      <c r="L17" s="136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</row>
    <row r="18" s="2" customFormat="1" ht="18" customHeight="1">
      <c r="A18" s="40"/>
      <c r="B18" s="46"/>
      <c r="C18" s="40"/>
      <c r="D18" s="40"/>
      <c r="E18" s="35" t="str">
        <f>'Rekapitulace stavby'!E14</f>
        <v>Vyplň údaj</v>
      </c>
      <c r="F18" s="138"/>
      <c r="G18" s="138"/>
      <c r="H18" s="138"/>
      <c r="I18" s="134" t="s">
        <v>28</v>
      </c>
      <c r="J18" s="35" t="str">
        <f>'Rekapitulace stavby'!AN14</f>
        <v>Vyplň údaj</v>
      </c>
      <c r="K18" s="40"/>
      <c r="L18" s="136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</row>
    <row r="19" s="2" customFormat="1" ht="6.96" customHeight="1">
      <c r="A19" s="40"/>
      <c r="B19" s="46"/>
      <c r="C19" s="40"/>
      <c r="D19" s="40"/>
      <c r="E19" s="40"/>
      <c r="F19" s="40"/>
      <c r="G19" s="40"/>
      <c r="H19" s="40"/>
      <c r="I19" s="40"/>
      <c r="J19" s="40"/>
      <c r="K19" s="40"/>
      <c r="L19" s="136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</row>
    <row r="20" s="2" customFormat="1" ht="12" customHeight="1">
      <c r="A20" s="40"/>
      <c r="B20" s="46"/>
      <c r="C20" s="40"/>
      <c r="D20" s="134" t="s">
        <v>31</v>
      </c>
      <c r="E20" s="40"/>
      <c r="F20" s="40"/>
      <c r="G20" s="40"/>
      <c r="H20" s="40"/>
      <c r="I20" s="134" t="s">
        <v>26</v>
      </c>
      <c r="J20" s="138" t="s">
        <v>19</v>
      </c>
      <c r="K20" s="40"/>
      <c r="L20" s="136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</row>
    <row r="21" s="2" customFormat="1" ht="18" customHeight="1">
      <c r="A21" s="40"/>
      <c r="B21" s="46"/>
      <c r="C21" s="40"/>
      <c r="D21" s="40"/>
      <c r="E21" s="138" t="s">
        <v>32</v>
      </c>
      <c r="F21" s="40"/>
      <c r="G21" s="40"/>
      <c r="H21" s="40"/>
      <c r="I21" s="134" t="s">
        <v>28</v>
      </c>
      <c r="J21" s="138" t="s">
        <v>19</v>
      </c>
      <c r="K21" s="40"/>
      <c r="L21" s="136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</row>
    <row r="22" s="2" customFormat="1" ht="6.96" customHeight="1">
      <c r="A22" s="40"/>
      <c r="B22" s="46"/>
      <c r="C22" s="40"/>
      <c r="D22" s="40"/>
      <c r="E22" s="40"/>
      <c r="F22" s="40"/>
      <c r="G22" s="40"/>
      <c r="H22" s="40"/>
      <c r="I22" s="40"/>
      <c r="J22" s="40"/>
      <c r="K22" s="40"/>
      <c r="L22" s="136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</row>
    <row r="23" s="2" customFormat="1" ht="12" customHeight="1">
      <c r="A23" s="40"/>
      <c r="B23" s="46"/>
      <c r="C23" s="40"/>
      <c r="D23" s="134" t="s">
        <v>33</v>
      </c>
      <c r="E23" s="40"/>
      <c r="F23" s="40"/>
      <c r="G23" s="40"/>
      <c r="H23" s="40"/>
      <c r="I23" s="134" t="s">
        <v>26</v>
      </c>
      <c r="J23" s="138" t="s">
        <v>19</v>
      </c>
      <c r="K23" s="40"/>
      <c r="L23" s="136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</row>
    <row r="24" s="2" customFormat="1" ht="18" customHeight="1">
      <c r="A24" s="40"/>
      <c r="B24" s="46"/>
      <c r="C24" s="40"/>
      <c r="D24" s="40"/>
      <c r="E24" s="138" t="s">
        <v>32</v>
      </c>
      <c r="F24" s="40"/>
      <c r="G24" s="40"/>
      <c r="H24" s="40"/>
      <c r="I24" s="134" t="s">
        <v>28</v>
      </c>
      <c r="J24" s="138" t="s">
        <v>19</v>
      </c>
      <c r="K24" s="40"/>
      <c r="L24" s="136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</row>
    <row r="25" s="2" customFormat="1" ht="6.96" customHeight="1">
      <c r="A25" s="40"/>
      <c r="B25" s="46"/>
      <c r="C25" s="40"/>
      <c r="D25" s="40"/>
      <c r="E25" s="40"/>
      <c r="F25" s="40"/>
      <c r="G25" s="40"/>
      <c r="H25" s="40"/>
      <c r="I25" s="40"/>
      <c r="J25" s="40"/>
      <c r="K25" s="40"/>
      <c r="L25" s="136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</row>
    <row r="26" s="2" customFormat="1" ht="12" customHeight="1">
      <c r="A26" s="40"/>
      <c r="B26" s="46"/>
      <c r="C26" s="40"/>
      <c r="D26" s="134" t="s">
        <v>34</v>
      </c>
      <c r="E26" s="40"/>
      <c r="F26" s="40"/>
      <c r="G26" s="40"/>
      <c r="H26" s="40"/>
      <c r="I26" s="40"/>
      <c r="J26" s="40"/>
      <c r="K26" s="40"/>
      <c r="L26" s="136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</row>
    <row r="27" s="8" customFormat="1" ht="48" customHeight="1">
      <c r="A27" s="140"/>
      <c r="B27" s="141"/>
      <c r="C27" s="140"/>
      <c r="D27" s="140"/>
      <c r="E27" s="142" t="s">
        <v>35</v>
      </c>
      <c r="F27" s="142"/>
      <c r="G27" s="142"/>
      <c r="H27" s="142"/>
      <c r="I27" s="140"/>
      <c r="J27" s="140"/>
      <c r="K27" s="140"/>
      <c r="L27" s="143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</row>
    <row r="28" s="2" customFormat="1" ht="6.96" customHeight="1">
      <c r="A28" s="40"/>
      <c r="B28" s="46"/>
      <c r="C28" s="40"/>
      <c r="D28" s="40"/>
      <c r="E28" s="40"/>
      <c r="F28" s="40"/>
      <c r="G28" s="40"/>
      <c r="H28" s="40"/>
      <c r="I28" s="40"/>
      <c r="J28" s="40"/>
      <c r="K28" s="40"/>
      <c r="L28" s="136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="2" customFormat="1" ht="6.96" customHeight="1">
      <c r="A29" s="40"/>
      <c r="B29" s="46"/>
      <c r="C29" s="40"/>
      <c r="D29" s="144"/>
      <c r="E29" s="144"/>
      <c r="F29" s="144"/>
      <c r="G29" s="144"/>
      <c r="H29" s="144"/>
      <c r="I29" s="144"/>
      <c r="J29" s="144"/>
      <c r="K29" s="144"/>
      <c r="L29" s="136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="2" customFormat="1" ht="25.44" customHeight="1">
      <c r="A30" s="40"/>
      <c r="B30" s="46"/>
      <c r="C30" s="40"/>
      <c r="D30" s="145" t="s">
        <v>36</v>
      </c>
      <c r="E30" s="40"/>
      <c r="F30" s="40"/>
      <c r="G30" s="40"/>
      <c r="H30" s="40"/>
      <c r="I30" s="40"/>
      <c r="J30" s="146">
        <f>ROUND(J84, 2)</f>
        <v>0</v>
      </c>
      <c r="K30" s="40"/>
      <c r="L30" s="136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="2" customFormat="1" ht="6.96" customHeight="1">
      <c r="A31" s="40"/>
      <c r="B31" s="46"/>
      <c r="C31" s="40"/>
      <c r="D31" s="144"/>
      <c r="E31" s="144"/>
      <c r="F31" s="144"/>
      <c r="G31" s="144"/>
      <c r="H31" s="144"/>
      <c r="I31" s="144"/>
      <c r="J31" s="144"/>
      <c r="K31" s="144"/>
      <c r="L31" s="136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="2" customFormat="1" ht="14.4" customHeight="1">
      <c r="A32" s="40"/>
      <c r="B32" s="46"/>
      <c r="C32" s="40"/>
      <c r="D32" s="40"/>
      <c r="E32" s="40"/>
      <c r="F32" s="147" t="s">
        <v>38</v>
      </c>
      <c r="G32" s="40"/>
      <c r="H32" s="40"/>
      <c r="I32" s="147" t="s">
        <v>37</v>
      </c>
      <c r="J32" s="147" t="s">
        <v>39</v>
      </c>
      <c r="K32" s="40"/>
      <c r="L32" s="136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</row>
    <row r="33" s="2" customFormat="1" ht="14.4" customHeight="1">
      <c r="A33" s="40"/>
      <c r="B33" s="46"/>
      <c r="C33" s="40"/>
      <c r="D33" s="148" t="s">
        <v>40</v>
      </c>
      <c r="E33" s="134" t="s">
        <v>41</v>
      </c>
      <c r="F33" s="149">
        <f>ROUND((SUM(BE84:BE491)),  2)</f>
        <v>0</v>
      </c>
      <c r="G33" s="40"/>
      <c r="H33" s="40"/>
      <c r="I33" s="150">
        <v>0.20999999999999999</v>
      </c>
      <c r="J33" s="149">
        <f>ROUND(((SUM(BE84:BE491))*I33),  2)</f>
        <v>0</v>
      </c>
      <c r="K33" s="40"/>
      <c r="L33" s="136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</row>
    <row r="34" s="2" customFormat="1" ht="14.4" customHeight="1">
      <c r="A34" s="40"/>
      <c r="B34" s="46"/>
      <c r="C34" s="40"/>
      <c r="D34" s="40"/>
      <c r="E34" s="134" t="s">
        <v>42</v>
      </c>
      <c r="F34" s="149">
        <f>ROUND((SUM(BF84:BF491)),  2)</f>
        <v>0</v>
      </c>
      <c r="G34" s="40"/>
      <c r="H34" s="40"/>
      <c r="I34" s="150">
        <v>0.12</v>
      </c>
      <c r="J34" s="149">
        <f>ROUND(((SUM(BF84:BF491))*I34),  2)</f>
        <v>0</v>
      </c>
      <c r="K34" s="40"/>
      <c r="L34" s="136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</row>
    <row r="35" hidden="1" s="2" customFormat="1" ht="14.4" customHeight="1">
      <c r="A35" s="40"/>
      <c r="B35" s="46"/>
      <c r="C35" s="40"/>
      <c r="D35" s="40"/>
      <c r="E35" s="134" t="s">
        <v>43</v>
      </c>
      <c r="F35" s="149">
        <f>ROUND((SUM(BG84:BG491)),  2)</f>
        <v>0</v>
      </c>
      <c r="G35" s="40"/>
      <c r="H35" s="40"/>
      <c r="I35" s="150">
        <v>0.20999999999999999</v>
      </c>
      <c r="J35" s="149">
        <f>0</f>
        <v>0</v>
      </c>
      <c r="K35" s="40"/>
      <c r="L35" s="136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</row>
    <row r="36" hidden="1" s="2" customFormat="1" ht="14.4" customHeight="1">
      <c r="A36" s="40"/>
      <c r="B36" s="46"/>
      <c r="C36" s="40"/>
      <c r="D36" s="40"/>
      <c r="E36" s="134" t="s">
        <v>44</v>
      </c>
      <c r="F36" s="149">
        <f>ROUND((SUM(BH84:BH491)),  2)</f>
        <v>0</v>
      </c>
      <c r="G36" s="40"/>
      <c r="H36" s="40"/>
      <c r="I36" s="150">
        <v>0.12</v>
      </c>
      <c r="J36" s="149">
        <f>0</f>
        <v>0</v>
      </c>
      <c r="K36" s="40"/>
      <c r="L36" s="136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</row>
    <row r="37" hidden="1" s="2" customFormat="1" ht="14.4" customHeight="1">
      <c r="A37" s="40"/>
      <c r="B37" s="46"/>
      <c r="C37" s="40"/>
      <c r="D37" s="40"/>
      <c r="E37" s="134" t="s">
        <v>45</v>
      </c>
      <c r="F37" s="149">
        <f>ROUND((SUM(BI84:BI491)),  2)</f>
        <v>0</v>
      </c>
      <c r="G37" s="40"/>
      <c r="H37" s="40"/>
      <c r="I37" s="150">
        <v>0</v>
      </c>
      <c r="J37" s="149">
        <f>0</f>
        <v>0</v>
      </c>
      <c r="K37" s="40"/>
      <c r="L37" s="136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</row>
    <row r="38" s="2" customFormat="1" ht="6.96" customHeight="1">
      <c r="A38" s="40"/>
      <c r="B38" s="46"/>
      <c r="C38" s="40"/>
      <c r="D38" s="40"/>
      <c r="E38" s="40"/>
      <c r="F38" s="40"/>
      <c r="G38" s="40"/>
      <c r="H38" s="40"/>
      <c r="I38" s="40"/>
      <c r="J38" s="40"/>
      <c r="K38" s="40"/>
      <c r="L38" s="136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</row>
    <row r="39" s="2" customFormat="1" ht="25.44" customHeight="1">
      <c r="A39" s="40"/>
      <c r="B39" s="46"/>
      <c r="C39" s="151"/>
      <c r="D39" s="152" t="s">
        <v>46</v>
      </c>
      <c r="E39" s="153"/>
      <c r="F39" s="153"/>
      <c r="G39" s="154" t="s">
        <v>47</v>
      </c>
      <c r="H39" s="155" t="s">
        <v>48</v>
      </c>
      <c r="I39" s="153"/>
      <c r="J39" s="156">
        <f>SUM(J30:J37)</f>
        <v>0</v>
      </c>
      <c r="K39" s="157"/>
      <c r="L39" s="136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</row>
    <row r="40" s="2" customFormat="1" ht="14.4" customHeight="1">
      <c r="A40" s="40"/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36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</row>
    <row r="44" s="2" customFormat="1" ht="6.96" customHeight="1">
      <c r="A44" s="40"/>
      <c r="B44" s="160"/>
      <c r="C44" s="161"/>
      <c r="D44" s="161"/>
      <c r="E44" s="161"/>
      <c r="F44" s="161"/>
      <c r="G44" s="161"/>
      <c r="H44" s="161"/>
      <c r="I44" s="161"/>
      <c r="J44" s="161"/>
      <c r="K44" s="161"/>
      <c r="L44" s="136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</row>
    <row r="45" s="2" customFormat="1" ht="24.96" customHeight="1">
      <c r="A45" s="40"/>
      <c r="B45" s="41"/>
      <c r="C45" s="25" t="s">
        <v>129</v>
      </c>
      <c r="D45" s="42"/>
      <c r="E45" s="42"/>
      <c r="F45" s="42"/>
      <c r="G45" s="42"/>
      <c r="H45" s="42"/>
      <c r="I45" s="42"/>
      <c r="J45" s="42"/>
      <c r="K45" s="42"/>
      <c r="L45" s="136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</row>
    <row r="46" s="2" customFormat="1" ht="6.96" customHeight="1">
      <c r="A46" s="40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136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</row>
    <row r="47" s="2" customFormat="1" ht="12" customHeight="1">
      <c r="A47" s="40"/>
      <c r="B47" s="41"/>
      <c r="C47" s="34" t="s">
        <v>16</v>
      </c>
      <c r="D47" s="42"/>
      <c r="E47" s="42"/>
      <c r="F47" s="42"/>
      <c r="G47" s="42"/>
      <c r="H47" s="42"/>
      <c r="I47" s="42"/>
      <c r="J47" s="42"/>
      <c r="K47" s="42"/>
      <c r="L47" s="136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</row>
    <row r="48" s="2" customFormat="1" ht="14.4" customHeight="1">
      <c r="A48" s="40"/>
      <c r="B48" s="41"/>
      <c r="C48" s="42"/>
      <c r="D48" s="42"/>
      <c r="E48" s="162" t="str">
        <f>E7</f>
        <v>Projektové práce 1. etapy revitalizace volnočasového areálu Svatošské údolí II</v>
      </c>
      <c r="F48" s="34"/>
      <c r="G48" s="34"/>
      <c r="H48" s="34"/>
      <c r="I48" s="42"/>
      <c r="J48" s="42"/>
      <c r="K48" s="42"/>
      <c r="L48" s="136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</row>
    <row r="49" s="2" customFormat="1" ht="12" customHeight="1">
      <c r="A49" s="40"/>
      <c r="B49" s="41"/>
      <c r="C49" s="34" t="s">
        <v>127</v>
      </c>
      <c r="D49" s="42"/>
      <c r="E49" s="42"/>
      <c r="F49" s="42"/>
      <c r="G49" s="42"/>
      <c r="H49" s="42"/>
      <c r="I49" s="42"/>
      <c r="J49" s="42"/>
      <c r="K49" s="42"/>
      <c r="L49" s="136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</row>
    <row r="50" s="2" customFormat="1" ht="15.6" customHeight="1">
      <c r="A50" s="40"/>
      <c r="B50" s="41"/>
      <c r="C50" s="42"/>
      <c r="D50" s="42"/>
      <c r="E50" s="71" t="str">
        <f>E9</f>
        <v>SO 03-1 - Vodovodní rozvody v areálu</v>
      </c>
      <c r="F50" s="42"/>
      <c r="G50" s="42"/>
      <c r="H50" s="42"/>
      <c r="I50" s="42"/>
      <c r="J50" s="42"/>
      <c r="K50" s="42"/>
      <c r="L50" s="136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</row>
    <row r="51" s="2" customFormat="1" ht="6.96" customHeight="1">
      <c r="A51" s="40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136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</row>
    <row r="52" s="2" customFormat="1" ht="12" customHeight="1">
      <c r="A52" s="40"/>
      <c r="B52" s="41"/>
      <c r="C52" s="34" t="s">
        <v>21</v>
      </c>
      <c r="D52" s="42"/>
      <c r="E52" s="42"/>
      <c r="F52" s="29" t="str">
        <f>F12</f>
        <v xml:space="preserve">Karlovy Vary - Loket </v>
      </c>
      <c r="G52" s="42"/>
      <c r="H52" s="42"/>
      <c r="I52" s="34" t="s">
        <v>23</v>
      </c>
      <c r="J52" s="74" t="str">
        <f>IF(J12="","",J12)</f>
        <v>13. 3. 2025</v>
      </c>
      <c r="K52" s="42"/>
      <c r="L52" s="136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</row>
    <row r="53" s="2" customFormat="1" ht="6.96" customHeight="1">
      <c r="A53" s="40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136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</row>
    <row r="54" s="2" customFormat="1" ht="15.6" customHeight="1">
      <c r="A54" s="40"/>
      <c r="B54" s="41"/>
      <c r="C54" s="34" t="s">
        <v>25</v>
      </c>
      <c r="D54" s="42"/>
      <c r="E54" s="42"/>
      <c r="F54" s="29" t="str">
        <f>E15</f>
        <v xml:space="preserve">Karlovarský kraj </v>
      </c>
      <c r="G54" s="42"/>
      <c r="H54" s="42"/>
      <c r="I54" s="34" t="s">
        <v>31</v>
      </c>
      <c r="J54" s="38" t="str">
        <f>E21</f>
        <v xml:space="preserve"> </v>
      </c>
      <c r="K54" s="42"/>
      <c r="L54" s="136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</row>
    <row r="55" s="2" customFormat="1" ht="15.6" customHeight="1">
      <c r="A55" s="40"/>
      <c r="B55" s="41"/>
      <c r="C55" s="34" t="s">
        <v>29</v>
      </c>
      <c r="D55" s="42"/>
      <c r="E55" s="42"/>
      <c r="F55" s="29" t="str">
        <f>IF(E18="","",E18)</f>
        <v>Vyplň údaj</v>
      </c>
      <c r="G55" s="42"/>
      <c r="H55" s="42"/>
      <c r="I55" s="34" t="s">
        <v>33</v>
      </c>
      <c r="J55" s="38" t="str">
        <f>E24</f>
        <v xml:space="preserve"> </v>
      </c>
      <c r="K55" s="42"/>
      <c r="L55" s="136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</row>
    <row r="56" s="2" customFormat="1" ht="10.32" customHeight="1">
      <c r="A56" s="40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136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</row>
    <row r="57" s="2" customFormat="1" ht="29.28" customHeight="1">
      <c r="A57" s="40"/>
      <c r="B57" s="41"/>
      <c r="C57" s="163" t="s">
        <v>130</v>
      </c>
      <c r="D57" s="164"/>
      <c r="E57" s="164"/>
      <c r="F57" s="164"/>
      <c r="G57" s="164"/>
      <c r="H57" s="164"/>
      <c r="I57" s="164"/>
      <c r="J57" s="165" t="s">
        <v>131</v>
      </c>
      <c r="K57" s="164"/>
      <c r="L57" s="136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</row>
    <row r="58" s="2" customFormat="1" ht="10.32" customHeight="1">
      <c r="A58" s="40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136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</row>
    <row r="59" s="2" customFormat="1" ht="22.8" customHeight="1">
      <c r="A59" s="40"/>
      <c r="B59" s="41"/>
      <c r="C59" s="166" t="s">
        <v>68</v>
      </c>
      <c r="D59" s="42"/>
      <c r="E59" s="42"/>
      <c r="F59" s="42"/>
      <c r="G59" s="42"/>
      <c r="H59" s="42"/>
      <c r="I59" s="42"/>
      <c r="J59" s="104">
        <f>J84</f>
        <v>0</v>
      </c>
      <c r="K59" s="42"/>
      <c r="L59" s="136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U59" s="19" t="s">
        <v>132</v>
      </c>
    </row>
    <row r="60" s="9" customFormat="1" ht="24.96" customHeight="1">
      <c r="A60" s="9"/>
      <c r="B60" s="167"/>
      <c r="C60" s="168"/>
      <c r="D60" s="169" t="s">
        <v>133</v>
      </c>
      <c r="E60" s="170"/>
      <c r="F60" s="170"/>
      <c r="G60" s="170"/>
      <c r="H60" s="170"/>
      <c r="I60" s="170"/>
      <c r="J60" s="171">
        <f>J85</f>
        <v>0</v>
      </c>
      <c r="K60" s="168"/>
      <c r="L60" s="172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73"/>
      <c r="C61" s="174"/>
      <c r="D61" s="175" t="s">
        <v>134</v>
      </c>
      <c r="E61" s="176"/>
      <c r="F61" s="176"/>
      <c r="G61" s="176"/>
      <c r="H61" s="176"/>
      <c r="I61" s="176"/>
      <c r="J61" s="177">
        <f>J86</f>
        <v>0</v>
      </c>
      <c r="K61" s="174"/>
      <c r="L61" s="17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73"/>
      <c r="C62" s="174"/>
      <c r="D62" s="175" t="s">
        <v>137</v>
      </c>
      <c r="E62" s="176"/>
      <c r="F62" s="176"/>
      <c r="G62" s="176"/>
      <c r="H62" s="176"/>
      <c r="I62" s="176"/>
      <c r="J62" s="177">
        <f>J255</f>
        <v>0</v>
      </c>
      <c r="K62" s="174"/>
      <c r="L62" s="17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73"/>
      <c r="C63" s="174"/>
      <c r="D63" s="175" t="s">
        <v>139</v>
      </c>
      <c r="E63" s="176"/>
      <c r="F63" s="176"/>
      <c r="G63" s="176"/>
      <c r="H63" s="176"/>
      <c r="I63" s="176"/>
      <c r="J63" s="177">
        <f>J264</f>
        <v>0</v>
      </c>
      <c r="K63" s="174"/>
      <c r="L63" s="17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73"/>
      <c r="C64" s="174"/>
      <c r="D64" s="175" t="s">
        <v>142</v>
      </c>
      <c r="E64" s="176"/>
      <c r="F64" s="176"/>
      <c r="G64" s="176"/>
      <c r="H64" s="176"/>
      <c r="I64" s="176"/>
      <c r="J64" s="177">
        <f>J489</f>
        <v>0</v>
      </c>
      <c r="K64" s="174"/>
      <c r="L64" s="17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2" customFormat="1" ht="21.84" customHeight="1">
      <c r="A65" s="40"/>
      <c r="B65" s="41"/>
      <c r="C65" s="42"/>
      <c r="D65" s="42"/>
      <c r="E65" s="42"/>
      <c r="F65" s="42"/>
      <c r="G65" s="42"/>
      <c r="H65" s="42"/>
      <c r="I65" s="42"/>
      <c r="J65" s="42"/>
      <c r="K65" s="42"/>
      <c r="L65" s="136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</row>
    <row r="66" s="2" customFormat="1" ht="6.96" customHeight="1">
      <c r="A66" s="40"/>
      <c r="B66" s="61"/>
      <c r="C66" s="62"/>
      <c r="D66" s="62"/>
      <c r="E66" s="62"/>
      <c r="F66" s="62"/>
      <c r="G66" s="62"/>
      <c r="H66" s="62"/>
      <c r="I66" s="62"/>
      <c r="J66" s="62"/>
      <c r="K66" s="62"/>
      <c r="L66" s="136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</row>
    <row r="70" s="2" customFormat="1" ht="6.96" customHeight="1">
      <c r="A70" s="40"/>
      <c r="B70" s="63"/>
      <c r="C70" s="64"/>
      <c r="D70" s="64"/>
      <c r="E70" s="64"/>
      <c r="F70" s="64"/>
      <c r="G70" s="64"/>
      <c r="H70" s="64"/>
      <c r="I70" s="64"/>
      <c r="J70" s="64"/>
      <c r="K70" s="64"/>
      <c r="L70" s="136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</row>
    <row r="71" s="2" customFormat="1" ht="24.96" customHeight="1">
      <c r="A71" s="40"/>
      <c r="B71" s="41"/>
      <c r="C71" s="25" t="s">
        <v>143</v>
      </c>
      <c r="D71" s="42"/>
      <c r="E71" s="42"/>
      <c r="F71" s="42"/>
      <c r="G71" s="42"/>
      <c r="H71" s="42"/>
      <c r="I71" s="42"/>
      <c r="J71" s="42"/>
      <c r="K71" s="42"/>
      <c r="L71" s="136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</row>
    <row r="72" s="2" customFormat="1" ht="6.96" customHeight="1">
      <c r="A72" s="40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136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</row>
    <row r="73" s="2" customFormat="1" ht="12" customHeight="1">
      <c r="A73" s="40"/>
      <c r="B73" s="41"/>
      <c r="C73" s="34" t="s">
        <v>16</v>
      </c>
      <c r="D73" s="42"/>
      <c r="E73" s="42"/>
      <c r="F73" s="42"/>
      <c r="G73" s="42"/>
      <c r="H73" s="42"/>
      <c r="I73" s="42"/>
      <c r="J73" s="42"/>
      <c r="K73" s="42"/>
      <c r="L73" s="136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</row>
    <row r="74" s="2" customFormat="1" ht="14.4" customHeight="1">
      <c r="A74" s="40"/>
      <c r="B74" s="41"/>
      <c r="C74" s="42"/>
      <c r="D74" s="42"/>
      <c r="E74" s="162" t="str">
        <f>E7</f>
        <v>Projektové práce 1. etapy revitalizace volnočasového areálu Svatošské údolí II</v>
      </c>
      <c r="F74" s="34"/>
      <c r="G74" s="34"/>
      <c r="H74" s="34"/>
      <c r="I74" s="42"/>
      <c r="J74" s="42"/>
      <c r="K74" s="42"/>
      <c r="L74" s="136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</row>
    <row r="75" s="2" customFormat="1" ht="12" customHeight="1">
      <c r="A75" s="40"/>
      <c r="B75" s="41"/>
      <c r="C75" s="34" t="s">
        <v>127</v>
      </c>
      <c r="D75" s="42"/>
      <c r="E75" s="42"/>
      <c r="F75" s="42"/>
      <c r="G75" s="42"/>
      <c r="H75" s="42"/>
      <c r="I75" s="42"/>
      <c r="J75" s="42"/>
      <c r="K75" s="42"/>
      <c r="L75" s="136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</row>
    <row r="76" s="2" customFormat="1" ht="15.6" customHeight="1">
      <c r="A76" s="40"/>
      <c r="B76" s="41"/>
      <c r="C76" s="42"/>
      <c r="D76" s="42"/>
      <c r="E76" s="71" t="str">
        <f>E9</f>
        <v>SO 03-1 - Vodovodní rozvody v areálu</v>
      </c>
      <c r="F76" s="42"/>
      <c r="G76" s="42"/>
      <c r="H76" s="42"/>
      <c r="I76" s="42"/>
      <c r="J76" s="42"/>
      <c r="K76" s="42"/>
      <c r="L76" s="136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</row>
    <row r="77" s="2" customFormat="1" ht="6.96" customHeight="1">
      <c r="A77" s="40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136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</row>
    <row r="78" s="2" customFormat="1" ht="12" customHeight="1">
      <c r="A78" s="40"/>
      <c r="B78" s="41"/>
      <c r="C78" s="34" t="s">
        <v>21</v>
      </c>
      <c r="D78" s="42"/>
      <c r="E78" s="42"/>
      <c r="F78" s="29" t="str">
        <f>F12</f>
        <v xml:space="preserve">Karlovy Vary - Loket </v>
      </c>
      <c r="G78" s="42"/>
      <c r="H78" s="42"/>
      <c r="I78" s="34" t="s">
        <v>23</v>
      </c>
      <c r="J78" s="74" t="str">
        <f>IF(J12="","",J12)</f>
        <v>13. 3. 2025</v>
      </c>
      <c r="K78" s="42"/>
      <c r="L78" s="136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</row>
    <row r="79" s="2" customFormat="1" ht="6.96" customHeight="1">
      <c r="A79" s="40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136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</row>
    <row r="80" s="2" customFormat="1" ht="15.6" customHeight="1">
      <c r="A80" s="40"/>
      <c r="B80" s="41"/>
      <c r="C80" s="34" t="s">
        <v>25</v>
      </c>
      <c r="D80" s="42"/>
      <c r="E80" s="42"/>
      <c r="F80" s="29" t="str">
        <f>E15</f>
        <v xml:space="preserve">Karlovarský kraj </v>
      </c>
      <c r="G80" s="42"/>
      <c r="H80" s="42"/>
      <c r="I80" s="34" t="s">
        <v>31</v>
      </c>
      <c r="J80" s="38" t="str">
        <f>E21</f>
        <v xml:space="preserve"> </v>
      </c>
      <c r="K80" s="42"/>
      <c r="L80" s="136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</row>
    <row r="81" s="2" customFormat="1" ht="15.6" customHeight="1">
      <c r="A81" s="40"/>
      <c r="B81" s="41"/>
      <c r="C81" s="34" t="s">
        <v>29</v>
      </c>
      <c r="D81" s="42"/>
      <c r="E81" s="42"/>
      <c r="F81" s="29" t="str">
        <f>IF(E18="","",E18)</f>
        <v>Vyplň údaj</v>
      </c>
      <c r="G81" s="42"/>
      <c r="H81" s="42"/>
      <c r="I81" s="34" t="s">
        <v>33</v>
      </c>
      <c r="J81" s="38" t="str">
        <f>E24</f>
        <v xml:space="preserve"> </v>
      </c>
      <c r="K81" s="42"/>
      <c r="L81" s="136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</row>
    <row r="82" s="2" customFormat="1" ht="10.32" customHeight="1">
      <c r="A82" s="40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136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</row>
    <row r="83" s="11" customFormat="1" ht="29.28" customHeight="1">
      <c r="A83" s="179"/>
      <c r="B83" s="180"/>
      <c r="C83" s="181" t="s">
        <v>144</v>
      </c>
      <c r="D83" s="182" t="s">
        <v>55</v>
      </c>
      <c r="E83" s="182" t="s">
        <v>51</v>
      </c>
      <c r="F83" s="182" t="s">
        <v>52</v>
      </c>
      <c r="G83" s="182" t="s">
        <v>145</v>
      </c>
      <c r="H83" s="182" t="s">
        <v>146</v>
      </c>
      <c r="I83" s="182" t="s">
        <v>147</v>
      </c>
      <c r="J83" s="182" t="s">
        <v>131</v>
      </c>
      <c r="K83" s="183" t="s">
        <v>148</v>
      </c>
      <c r="L83" s="184"/>
      <c r="M83" s="94" t="s">
        <v>19</v>
      </c>
      <c r="N83" s="95" t="s">
        <v>40</v>
      </c>
      <c r="O83" s="95" t="s">
        <v>149</v>
      </c>
      <c r="P83" s="95" t="s">
        <v>150</v>
      </c>
      <c r="Q83" s="95" t="s">
        <v>151</v>
      </c>
      <c r="R83" s="95" t="s">
        <v>152</v>
      </c>
      <c r="S83" s="95" t="s">
        <v>153</v>
      </c>
      <c r="T83" s="96" t="s">
        <v>154</v>
      </c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</row>
    <row r="84" s="2" customFormat="1" ht="22.8" customHeight="1">
      <c r="A84" s="40"/>
      <c r="B84" s="41"/>
      <c r="C84" s="101" t="s">
        <v>155</v>
      </c>
      <c r="D84" s="42"/>
      <c r="E84" s="42"/>
      <c r="F84" s="42"/>
      <c r="G84" s="42"/>
      <c r="H84" s="42"/>
      <c r="I84" s="42"/>
      <c r="J84" s="185">
        <f>BK84</f>
        <v>0</v>
      </c>
      <c r="K84" s="42"/>
      <c r="L84" s="46"/>
      <c r="M84" s="97"/>
      <c r="N84" s="186"/>
      <c r="O84" s="98"/>
      <c r="P84" s="187">
        <f>P85</f>
        <v>0</v>
      </c>
      <c r="Q84" s="98"/>
      <c r="R84" s="187">
        <f>R85</f>
        <v>5.2262994999999997</v>
      </c>
      <c r="S84" s="98"/>
      <c r="T84" s="188">
        <f>T85</f>
        <v>0</v>
      </c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T84" s="19" t="s">
        <v>69</v>
      </c>
      <c r="AU84" s="19" t="s">
        <v>132</v>
      </c>
      <c r="BK84" s="189">
        <f>BK85</f>
        <v>0</v>
      </c>
    </row>
    <row r="85" s="12" customFormat="1" ht="25.92" customHeight="1">
      <c r="A85" s="12"/>
      <c r="B85" s="190"/>
      <c r="C85" s="191"/>
      <c r="D85" s="192" t="s">
        <v>69</v>
      </c>
      <c r="E85" s="193" t="s">
        <v>156</v>
      </c>
      <c r="F85" s="193" t="s">
        <v>157</v>
      </c>
      <c r="G85" s="191"/>
      <c r="H85" s="191"/>
      <c r="I85" s="194"/>
      <c r="J85" s="195">
        <f>BK85</f>
        <v>0</v>
      </c>
      <c r="K85" s="191"/>
      <c r="L85" s="196"/>
      <c r="M85" s="197"/>
      <c r="N85" s="198"/>
      <c r="O85" s="198"/>
      <c r="P85" s="199">
        <f>P86+P255+P264+P489</f>
        <v>0</v>
      </c>
      <c r="Q85" s="198"/>
      <c r="R85" s="199">
        <f>R86+R255+R264+R489</f>
        <v>5.2262994999999997</v>
      </c>
      <c r="S85" s="198"/>
      <c r="T85" s="200">
        <f>T86+T255+T264+T489</f>
        <v>0</v>
      </c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R85" s="201" t="s">
        <v>78</v>
      </c>
      <c r="AT85" s="202" t="s">
        <v>69</v>
      </c>
      <c r="AU85" s="202" t="s">
        <v>70</v>
      </c>
      <c r="AY85" s="201" t="s">
        <v>158</v>
      </c>
      <c r="BK85" s="203">
        <f>BK86+BK255+BK264+BK489</f>
        <v>0</v>
      </c>
    </row>
    <row r="86" s="12" customFormat="1" ht="22.8" customHeight="1">
      <c r="A86" s="12"/>
      <c r="B86" s="190"/>
      <c r="C86" s="191"/>
      <c r="D86" s="192" t="s">
        <v>69</v>
      </c>
      <c r="E86" s="204" t="s">
        <v>78</v>
      </c>
      <c r="F86" s="204" t="s">
        <v>159</v>
      </c>
      <c r="G86" s="191"/>
      <c r="H86" s="191"/>
      <c r="I86" s="194"/>
      <c r="J86" s="205">
        <f>BK86</f>
        <v>0</v>
      </c>
      <c r="K86" s="191"/>
      <c r="L86" s="196"/>
      <c r="M86" s="197"/>
      <c r="N86" s="198"/>
      <c r="O86" s="198"/>
      <c r="P86" s="199">
        <f>SUM(P87:P254)</f>
        <v>0</v>
      </c>
      <c r="Q86" s="198"/>
      <c r="R86" s="199">
        <f>SUM(R87:R254)</f>
        <v>1.727616</v>
      </c>
      <c r="S86" s="198"/>
      <c r="T86" s="200">
        <f>SUM(T87:T254)</f>
        <v>0</v>
      </c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R86" s="201" t="s">
        <v>78</v>
      </c>
      <c r="AT86" s="202" t="s">
        <v>69</v>
      </c>
      <c r="AU86" s="202" t="s">
        <v>78</v>
      </c>
      <c r="AY86" s="201" t="s">
        <v>158</v>
      </c>
      <c r="BK86" s="203">
        <f>SUM(BK87:BK254)</f>
        <v>0</v>
      </c>
    </row>
    <row r="87" s="2" customFormat="1" ht="14.4" customHeight="1">
      <c r="A87" s="40"/>
      <c r="B87" s="41"/>
      <c r="C87" s="206" t="s">
        <v>78</v>
      </c>
      <c r="D87" s="206" t="s">
        <v>160</v>
      </c>
      <c r="E87" s="207" t="s">
        <v>179</v>
      </c>
      <c r="F87" s="208" t="s">
        <v>180</v>
      </c>
      <c r="G87" s="209" t="s">
        <v>181</v>
      </c>
      <c r="H87" s="210">
        <v>1076</v>
      </c>
      <c r="I87" s="211"/>
      <c r="J87" s="212">
        <f>ROUND(I87*H87,2)</f>
        <v>0</v>
      </c>
      <c r="K87" s="208" t="s">
        <v>164</v>
      </c>
      <c r="L87" s="46"/>
      <c r="M87" s="213" t="s">
        <v>19</v>
      </c>
      <c r="N87" s="214" t="s">
        <v>41</v>
      </c>
      <c r="O87" s="86"/>
      <c r="P87" s="215">
        <f>O87*H87</f>
        <v>0</v>
      </c>
      <c r="Q87" s="215">
        <v>0.00055999999999999995</v>
      </c>
      <c r="R87" s="215">
        <f>Q87*H87</f>
        <v>0.60255999999999998</v>
      </c>
      <c r="S87" s="215">
        <v>0</v>
      </c>
      <c r="T87" s="216">
        <f>S87*H87</f>
        <v>0</v>
      </c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R87" s="217" t="s">
        <v>165</v>
      </c>
      <c r="AT87" s="217" t="s">
        <v>160</v>
      </c>
      <c r="AU87" s="217" t="s">
        <v>80</v>
      </c>
      <c r="AY87" s="19" t="s">
        <v>158</v>
      </c>
      <c r="BE87" s="218">
        <f>IF(N87="základní",J87,0)</f>
        <v>0</v>
      </c>
      <c r="BF87" s="218">
        <f>IF(N87="snížená",J87,0)</f>
        <v>0</v>
      </c>
      <c r="BG87" s="218">
        <f>IF(N87="zákl. přenesená",J87,0)</f>
        <v>0</v>
      </c>
      <c r="BH87" s="218">
        <f>IF(N87="sníž. přenesená",J87,0)</f>
        <v>0</v>
      </c>
      <c r="BI87" s="218">
        <f>IF(N87="nulová",J87,0)</f>
        <v>0</v>
      </c>
      <c r="BJ87" s="19" t="s">
        <v>78</v>
      </c>
      <c r="BK87" s="218">
        <f>ROUND(I87*H87,2)</f>
        <v>0</v>
      </c>
      <c r="BL87" s="19" t="s">
        <v>165</v>
      </c>
      <c r="BM87" s="217" t="s">
        <v>2424</v>
      </c>
    </row>
    <row r="88" s="2" customFormat="1">
      <c r="A88" s="40"/>
      <c r="B88" s="41"/>
      <c r="C88" s="42"/>
      <c r="D88" s="219" t="s">
        <v>167</v>
      </c>
      <c r="E88" s="42"/>
      <c r="F88" s="220" t="s">
        <v>183</v>
      </c>
      <c r="G88" s="42"/>
      <c r="H88" s="42"/>
      <c r="I88" s="221"/>
      <c r="J88" s="42"/>
      <c r="K88" s="42"/>
      <c r="L88" s="46"/>
      <c r="M88" s="222"/>
      <c r="N88" s="223"/>
      <c r="O88" s="86"/>
      <c r="P88" s="86"/>
      <c r="Q88" s="86"/>
      <c r="R88" s="86"/>
      <c r="S88" s="86"/>
      <c r="T88" s="87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T88" s="19" t="s">
        <v>167</v>
      </c>
      <c r="AU88" s="19" t="s">
        <v>80</v>
      </c>
    </row>
    <row r="89" s="13" customFormat="1">
      <c r="A89" s="13"/>
      <c r="B89" s="224"/>
      <c r="C89" s="225"/>
      <c r="D89" s="226" t="s">
        <v>169</v>
      </c>
      <c r="E89" s="227" t="s">
        <v>19</v>
      </c>
      <c r="F89" s="228" t="s">
        <v>184</v>
      </c>
      <c r="G89" s="225"/>
      <c r="H89" s="227" t="s">
        <v>19</v>
      </c>
      <c r="I89" s="229"/>
      <c r="J89" s="225"/>
      <c r="K89" s="225"/>
      <c r="L89" s="230"/>
      <c r="M89" s="231"/>
      <c r="N89" s="232"/>
      <c r="O89" s="232"/>
      <c r="P89" s="232"/>
      <c r="Q89" s="232"/>
      <c r="R89" s="232"/>
      <c r="S89" s="232"/>
      <c r="T89" s="23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T89" s="234" t="s">
        <v>169</v>
      </c>
      <c r="AU89" s="234" t="s">
        <v>80</v>
      </c>
      <c r="AV89" s="13" t="s">
        <v>78</v>
      </c>
      <c r="AW89" s="13" t="s">
        <v>171</v>
      </c>
      <c r="AX89" s="13" t="s">
        <v>70</v>
      </c>
      <c r="AY89" s="234" t="s">
        <v>158</v>
      </c>
    </row>
    <row r="90" s="14" customFormat="1">
      <c r="A90" s="14"/>
      <c r="B90" s="235"/>
      <c r="C90" s="236"/>
      <c r="D90" s="226" t="s">
        <v>169</v>
      </c>
      <c r="E90" s="237" t="s">
        <v>19</v>
      </c>
      <c r="F90" s="238" t="s">
        <v>2425</v>
      </c>
      <c r="G90" s="236"/>
      <c r="H90" s="239">
        <v>732</v>
      </c>
      <c r="I90" s="240"/>
      <c r="J90" s="236"/>
      <c r="K90" s="236"/>
      <c r="L90" s="241"/>
      <c r="M90" s="242"/>
      <c r="N90" s="243"/>
      <c r="O90" s="243"/>
      <c r="P90" s="243"/>
      <c r="Q90" s="243"/>
      <c r="R90" s="243"/>
      <c r="S90" s="243"/>
      <c r="T90" s="244"/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T90" s="245" t="s">
        <v>169</v>
      </c>
      <c r="AU90" s="245" t="s">
        <v>80</v>
      </c>
      <c r="AV90" s="14" t="s">
        <v>80</v>
      </c>
      <c r="AW90" s="14" t="s">
        <v>171</v>
      </c>
      <c r="AX90" s="14" t="s">
        <v>70</v>
      </c>
      <c r="AY90" s="245" t="s">
        <v>158</v>
      </c>
    </row>
    <row r="91" s="14" customFormat="1">
      <c r="A91" s="14"/>
      <c r="B91" s="235"/>
      <c r="C91" s="236"/>
      <c r="D91" s="226" t="s">
        <v>169</v>
      </c>
      <c r="E91" s="237" t="s">
        <v>19</v>
      </c>
      <c r="F91" s="238" t="s">
        <v>2426</v>
      </c>
      <c r="G91" s="236"/>
      <c r="H91" s="239">
        <v>92</v>
      </c>
      <c r="I91" s="240"/>
      <c r="J91" s="236"/>
      <c r="K91" s="236"/>
      <c r="L91" s="241"/>
      <c r="M91" s="242"/>
      <c r="N91" s="243"/>
      <c r="O91" s="243"/>
      <c r="P91" s="243"/>
      <c r="Q91" s="243"/>
      <c r="R91" s="243"/>
      <c r="S91" s="243"/>
      <c r="T91" s="244"/>
      <c r="U91" s="14"/>
      <c r="V91" s="14"/>
      <c r="W91" s="14"/>
      <c r="X91" s="14"/>
      <c r="Y91" s="14"/>
      <c r="Z91" s="14"/>
      <c r="AA91" s="14"/>
      <c r="AB91" s="14"/>
      <c r="AC91" s="14"/>
      <c r="AD91" s="14"/>
      <c r="AE91" s="14"/>
      <c r="AT91" s="245" t="s">
        <v>169</v>
      </c>
      <c r="AU91" s="245" t="s">
        <v>80</v>
      </c>
      <c r="AV91" s="14" t="s">
        <v>80</v>
      </c>
      <c r="AW91" s="14" t="s">
        <v>171</v>
      </c>
      <c r="AX91" s="14" t="s">
        <v>70</v>
      </c>
      <c r="AY91" s="245" t="s">
        <v>158</v>
      </c>
    </row>
    <row r="92" s="14" customFormat="1">
      <c r="A92" s="14"/>
      <c r="B92" s="235"/>
      <c r="C92" s="236"/>
      <c r="D92" s="226" t="s">
        <v>169</v>
      </c>
      <c r="E92" s="237" t="s">
        <v>19</v>
      </c>
      <c r="F92" s="238" t="s">
        <v>2427</v>
      </c>
      <c r="G92" s="236"/>
      <c r="H92" s="239">
        <v>69</v>
      </c>
      <c r="I92" s="240"/>
      <c r="J92" s="236"/>
      <c r="K92" s="236"/>
      <c r="L92" s="241"/>
      <c r="M92" s="242"/>
      <c r="N92" s="243"/>
      <c r="O92" s="243"/>
      <c r="P92" s="243"/>
      <c r="Q92" s="243"/>
      <c r="R92" s="243"/>
      <c r="S92" s="243"/>
      <c r="T92" s="244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45" t="s">
        <v>169</v>
      </c>
      <c r="AU92" s="245" t="s">
        <v>80</v>
      </c>
      <c r="AV92" s="14" t="s">
        <v>80</v>
      </c>
      <c r="AW92" s="14" t="s">
        <v>171</v>
      </c>
      <c r="AX92" s="14" t="s">
        <v>70</v>
      </c>
      <c r="AY92" s="245" t="s">
        <v>158</v>
      </c>
    </row>
    <row r="93" s="14" customFormat="1">
      <c r="A93" s="14"/>
      <c r="B93" s="235"/>
      <c r="C93" s="236"/>
      <c r="D93" s="226" t="s">
        <v>169</v>
      </c>
      <c r="E93" s="237" t="s">
        <v>19</v>
      </c>
      <c r="F93" s="238" t="s">
        <v>2428</v>
      </c>
      <c r="G93" s="236"/>
      <c r="H93" s="239">
        <v>45</v>
      </c>
      <c r="I93" s="240"/>
      <c r="J93" s="236"/>
      <c r="K93" s="236"/>
      <c r="L93" s="241"/>
      <c r="M93" s="242"/>
      <c r="N93" s="243"/>
      <c r="O93" s="243"/>
      <c r="P93" s="243"/>
      <c r="Q93" s="243"/>
      <c r="R93" s="243"/>
      <c r="S93" s="243"/>
      <c r="T93" s="24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45" t="s">
        <v>169</v>
      </c>
      <c r="AU93" s="245" t="s">
        <v>80</v>
      </c>
      <c r="AV93" s="14" t="s">
        <v>80</v>
      </c>
      <c r="AW93" s="14" t="s">
        <v>171</v>
      </c>
      <c r="AX93" s="14" t="s">
        <v>70</v>
      </c>
      <c r="AY93" s="245" t="s">
        <v>158</v>
      </c>
    </row>
    <row r="94" s="14" customFormat="1">
      <c r="A94" s="14"/>
      <c r="B94" s="235"/>
      <c r="C94" s="236"/>
      <c r="D94" s="226" t="s">
        <v>169</v>
      </c>
      <c r="E94" s="237" t="s">
        <v>19</v>
      </c>
      <c r="F94" s="238" t="s">
        <v>2429</v>
      </c>
      <c r="G94" s="236"/>
      <c r="H94" s="239">
        <v>138</v>
      </c>
      <c r="I94" s="240"/>
      <c r="J94" s="236"/>
      <c r="K94" s="236"/>
      <c r="L94" s="241"/>
      <c r="M94" s="242"/>
      <c r="N94" s="243"/>
      <c r="O94" s="243"/>
      <c r="P94" s="243"/>
      <c r="Q94" s="243"/>
      <c r="R94" s="243"/>
      <c r="S94" s="243"/>
      <c r="T94" s="24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45" t="s">
        <v>169</v>
      </c>
      <c r="AU94" s="245" t="s">
        <v>80</v>
      </c>
      <c r="AV94" s="14" t="s">
        <v>80</v>
      </c>
      <c r="AW94" s="14" t="s">
        <v>171</v>
      </c>
      <c r="AX94" s="14" t="s">
        <v>70</v>
      </c>
      <c r="AY94" s="245" t="s">
        <v>158</v>
      </c>
    </row>
    <row r="95" s="2" customFormat="1" ht="14.4" customHeight="1">
      <c r="A95" s="40"/>
      <c r="B95" s="41"/>
      <c r="C95" s="206" t="s">
        <v>80</v>
      </c>
      <c r="D95" s="206" t="s">
        <v>160</v>
      </c>
      <c r="E95" s="207" t="s">
        <v>193</v>
      </c>
      <c r="F95" s="208" t="s">
        <v>194</v>
      </c>
      <c r="G95" s="209" t="s">
        <v>181</v>
      </c>
      <c r="H95" s="210">
        <v>1076</v>
      </c>
      <c r="I95" s="211"/>
      <c r="J95" s="212">
        <f>ROUND(I95*H95,2)</f>
        <v>0</v>
      </c>
      <c r="K95" s="208" t="s">
        <v>164</v>
      </c>
      <c r="L95" s="46"/>
      <c r="M95" s="213" t="s">
        <v>19</v>
      </c>
      <c r="N95" s="214" t="s">
        <v>41</v>
      </c>
      <c r="O95" s="86"/>
      <c r="P95" s="215">
        <f>O95*H95</f>
        <v>0</v>
      </c>
      <c r="Q95" s="215">
        <v>0</v>
      </c>
      <c r="R95" s="215">
        <f>Q95*H95</f>
        <v>0</v>
      </c>
      <c r="S95" s="215">
        <v>0</v>
      </c>
      <c r="T95" s="216">
        <f>S95*H95</f>
        <v>0</v>
      </c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R95" s="217" t="s">
        <v>165</v>
      </c>
      <c r="AT95" s="217" t="s">
        <v>160</v>
      </c>
      <c r="AU95" s="217" t="s">
        <v>80</v>
      </c>
      <c r="AY95" s="19" t="s">
        <v>158</v>
      </c>
      <c r="BE95" s="218">
        <f>IF(N95="základní",J95,0)</f>
        <v>0</v>
      </c>
      <c r="BF95" s="218">
        <f>IF(N95="snížená",J95,0)</f>
        <v>0</v>
      </c>
      <c r="BG95" s="218">
        <f>IF(N95="zákl. přenesená",J95,0)</f>
        <v>0</v>
      </c>
      <c r="BH95" s="218">
        <f>IF(N95="sníž. přenesená",J95,0)</f>
        <v>0</v>
      </c>
      <c r="BI95" s="218">
        <f>IF(N95="nulová",J95,0)</f>
        <v>0</v>
      </c>
      <c r="BJ95" s="19" t="s">
        <v>78</v>
      </c>
      <c r="BK95" s="218">
        <f>ROUND(I95*H95,2)</f>
        <v>0</v>
      </c>
      <c r="BL95" s="19" t="s">
        <v>165</v>
      </c>
      <c r="BM95" s="217" t="s">
        <v>2430</v>
      </c>
    </row>
    <row r="96" s="2" customFormat="1">
      <c r="A96" s="40"/>
      <c r="B96" s="41"/>
      <c r="C96" s="42"/>
      <c r="D96" s="219" t="s">
        <v>167</v>
      </c>
      <c r="E96" s="42"/>
      <c r="F96" s="220" t="s">
        <v>196</v>
      </c>
      <c r="G96" s="42"/>
      <c r="H96" s="42"/>
      <c r="I96" s="221"/>
      <c r="J96" s="42"/>
      <c r="K96" s="42"/>
      <c r="L96" s="46"/>
      <c r="M96" s="222"/>
      <c r="N96" s="223"/>
      <c r="O96" s="86"/>
      <c r="P96" s="86"/>
      <c r="Q96" s="86"/>
      <c r="R96" s="86"/>
      <c r="S96" s="86"/>
      <c r="T96" s="87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T96" s="19" t="s">
        <v>167</v>
      </c>
      <c r="AU96" s="19" t="s">
        <v>80</v>
      </c>
    </row>
    <row r="97" s="2" customFormat="1" ht="14.4" customHeight="1">
      <c r="A97" s="40"/>
      <c r="B97" s="41"/>
      <c r="C97" s="206" t="s">
        <v>178</v>
      </c>
      <c r="D97" s="206" t="s">
        <v>160</v>
      </c>
      <c r="E97" s="207" t="s">
        <v>210</v>
      </c>
      <c r="F97" s="208" t="s">
        <v>211</v>
      </c>
      <c r="G97" s="209" t="s">
        <v>181</v>
      </c>
      <c r="H97" s="210">
        <v>38</v>
      </c>
      <c r="I97" s="211"/>
      <c r="J97" s="212">
        <f>ROUND(I97*H97,2)</f>
        <v>0</v>
      </c>
      <c r="K97" s="208" t="s">
        <v>164</v>
      </c>
      <c r="L97" s="46"/>
      <c r="M97" s="213" t="s">
        <v>19</v>
      </c>
      <c r="N97" s="214" t="s">
        <v>41</v>
      </c>
      <c r="O97" s="86"/>
      <c r="P97" s="215">
        <f>O97*H97</f>
        <v>0</v>
      </c>
      <c r="Q97" s="215">
        <v>0.00046999999999999999</v>
      </c>
      <c r="R97" s="215">
        <f>Q97*H97</f>
        <v>0.017860000000000001</v>
      </c>
      <c r="S97" s="215">
        <v>0</v>
      </c>
      <c r="T97" s="216">
        <f>S97*H97</f>
        <v>0</v>
      </c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R97" s="217" t="s">
        <v>165</v>
      </c>
      <c r="AT97" s="217" t="s">
        <v>160</v>
      </c>
      <c r="AU97" s="217" t="s">
        <v>80</v>
      </c>
      <c r="AY97" s="19" t="s">
        <v>158</v>
      </c>
      <c r="BE97" s="218">
        <f>IF(N97="základní",J97,0)</f>
        <v>0</v>
      </c>
      <c r="BF97" s="218">
        <f>IF(N97="snížená",J97,0)</f>
        <v>0</v>
      </c>
      <c r="BG97" s="218">
        <f>IF(N97="zákl. přenesená",J97,0)</f>
        <v>0</v>
      </c>
      <c r="BH97" s="218">
        <f>IF(N97="sníž. přenesená",J97,0)</f>
        <v>0</v>
      </c>
      <c r="BI97" s="218">
        <f>IF(N97="nulová",J97,0)</f>
        <v>0</v>
      </c>
      <c r="BJ97" s="19" t="s">
        <v>78</v>
      </c>
      <c r="BK97" s="218">
        <f>ROUND(I97*H97,2)</f>
        <v>0</v>
      </c>
      <c r="BL97" s="19" t="s">
        <v>165</v>
      </c>
      <c r="BM97" s="217" t="s">
        <v>2431</v>
      </c>
    </row>
    <row r="98" s="2" customFormat="1">
      <c r="A98" s="40"/>
      <c r="B98" s="41"/>
      <c r="C98" s="42"/>
      <c r="D98" s="219" t="s">
        <v>167</v>
      </c>
      <c r="E98" s="42"/>
      <c r="F98" s="220" t="s">
        <v>213</v>
      </c>
      <c r="G98" s="42"/>
      <c r="H98" s="42"/>
      <c r="I98" s="221"/>
      <c r="J98" s="42"/>
      <c r="K98" s="42"/>
      <c r="L98" s="46"/>
      <c r="M98" s="222"/>
      <c r="N98" s="223"/>
      <c r="O98" s="86"/>
      <c r="P98" s="86"/>
      <c r="Q98" s="86"/>
      <c r="R98" s="86"/>
      <c r="S98" s="86"/>
      <c r="T98" s="87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T98" s="19" t="s">
        <v>167</v>
      </c>
      <c r="AU98" s="19" t="s">
        <v>80</v>
      </c>
    </row>
    <row r="99" s="13" customFormat="1">
      <c r="A99" s="13"/>
      <c r="B99" s="224"/>
      <c r="C99" s="225"/>
      <c r="D99" s="226" t="s">
        <v>169</v>
      </c>
      <c r="E99" s="227" t="s">
        <v>19</v>
      </c>
      <c r="F99" s="228" t="s">
        <v>2432</v>
      </c>
      <c r="G99" s="225"/>
      <c r="H99" s="227" t="s">
        <v>19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34" t="s">
        <v>169</v>
      </c>
      <c r="AU99" s="234" t="s">
        <v>80</v>
      </c>
      <c r="AV99" s="13" t="s">
        <v>78</v>
      </c>
      <c r="AW99" s="13" t="s">
        <v>171</v>
      </c>
      <c r="AX99" s="13" t="s">
        <v>70</v>
      </c>
      <c r="AY99" s="234" t="s">
        <v>158</v>
      </c>
    </row>
    <row r="100" s="14" customFormat="1">
      <c r="A100" s="14"/>
      <c r="B100" s="235"/>
      <c r="C100" s="236"/>
      <c r="D100" s="226" t="s">
        <v>169</v>
      </c>
      <c r="E100" s="237" t="s">
        <v>19</v>
      </c>
      <c r="F100" s="238" t="s">
        <v>2433</v>
      </c>
      <c r="G100" s="236"/>
      <c r="H100" s="239">
        <v>38.00033333333333</v>
      </c>
      <c r="I100" s="240"/>
      <c r="J100" s="236"/>
      <c r="K100" s="236"/>
      <c r="L100" s="241"/>
      <c r="M100" s="242"/>
      <c r="N100" s="243"/>
      <c r="O100" s="243"/>
      <c r="P100" s="243"/>
      <c r="Q100" s="243"/>
      <c r="R100" s="243"/>
      <c r="S100" s="243"/>
      <c r="T100" s="24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45" t="s">
        <v>169</v>
      </c>
      <c r="AU100" s="245" t="s">
        <v>80</v>
      </c>
      <c r="AV100" s="14" t="s">
        <v>80</v>
      </c>
      <c r="AW100" s="14" t="s">
        <v>171</v>
      </c>
      <c r="AX100" s="14" t="s">
        <v>70</v>
      </c>
      <c r="AY100" s="245" t="s">
        <v>158</v>
      </c>
    </row>
    <row r="101" s="2" customFormat="1" ht="14.4" customHeight="1">
      <c r="A101" s="40"/>
      <c r="B101" s="41"/>
      <c r="C101" s="206" t="s">
        <v>165</v>
      </c>
      <c r="D101" s="206" t="s">
        <v>160</v>
      </c>
      <c r="E101" s="207" t="s">
        <v>216</v>
      </c>
      <c r="F101" s="208" t="s">
        <v>217</v>
      </c>
      <c r="G101" s="209" t="s">
        <v>181</v>
      </c>
      <c r="H101" s="210">
        <v>38</v>
      </c>
      <c r="I101" s="211"/>
      <c r="J101" s="212">
        <f>ROUND(I101*H101,2)</f>
        <v>0</v>
      </c>
      <c r="K101" s="208" t="s">
        <v>164</v>
      </c>
      <c r="L101" s="46"/>
      <c r="M101" s="213" t="s">
        <v>19</v>
      </c>
      <c r="N101" s="214" t="s">
        <v>41</v>
      </c>
      <c r="O101" s="86"/>
      <c r="P101" s="215">
        <f>O101*H101</f>
        <v>0</v>
      </c>
      <c r="Q101" s="215">
        <v>0</v>
      </c>
      <c r="R101" s="215">
        <f>Q101*H101</f>
        <v>0</v>
      </c>
      <c r="S101" s="215">
        <v>0</v>
      </c>
      <c r="T101" s="216">
        <f>S101*H101</f>
        <v>0</v>
      </c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R101" s="217" t="s">
        <v>165</v>
      </c>
      <c r="AT101" s="217" t="s">
        <v>160</v>
      </c>
      <c r="AU101" s="217" t="s">
        <v>80</v>
      </c>
      <c r="AY101" s="19" t="s">
        <v>158</v>
      </c>
      <c r="BE101" s="218">
        <f>IF(N101="základní",J101,0)</f>
        <v>0</v>
      </c>
      <c r="BF101" s="218">
        <f>IF(N101="snížená",J101,0)</f>
        <v>0</v>
      </c>
      <c r="BG101" s="218">
        <f>IF(N101="zákl. přenesená",J101,0)</f>
        <v>0</v>
      </c>
      <c r="BH101" s="218">
        <f>IF(N101="sníž. přenesená",J101,0)</f>
        <v>0</v>
      </c>
      <c r="BI101" s="218">
        <f>IF(N101="nulová",J101,0)</f>
        <v>0</v>
      </c>
      <c r="BJ101" s="19" t="s">
        <v>78</v>
      </c>
      <c r="BK101" s="218">
        <f>ROUND(I101*H101,2)</f>
        <v>0</v>
      </c>
      <c r="BL101" s="19" t="s">
        <v>165</v>
      </c>
      <c r="BM101" s="217" t="s">
        <v>2434</v>
      </c>
    </row>
    <row r="102" s="2" customFormat="1">
      <c r="A102" s="40"/>
      <c r="B102" s="41"/>
      <c r="C102" s="42"/>
      <c r="D102" s="219" t="s">
        <v>167</v>
      </c>
      <c r="E102" s="42"/>
      <c r="F102" s="220" t="s">
        <v>219</v>
      </c>
      <c r="G102" s="42"/>
      <c r="H102" s="42"/>
      <c r="I102" s="221"/>
      <c r="J102" s="42"/>
      <c r="K102" s="42"/>
      <c r="L102" s="46"/>
      <c r="M102" s="222"/>
      <c r="N102" s="223"/>
      <c r="O102" s="86"/>
      <c r="P102" s="86"/>
      <c r="Q102" s="86"/>
      <c r="R102" s="86"/>
      <c r="S102" s="86"/>
      <c r="T102" s="87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T102" s="19" t="s">
        <v>167</v>
      </c>
      <c r="AU102" s="19" t="s">
        <v>80</v>
      </c>
    </row>
    <row r="103" s="2" customFormat="1" ht="14.4" customHeight="1">
      <c r="A103" s="40"/>
      <c r="B103" s="41"/>
      <c r="C103" s="206" t="s">
        <v>197</v>
      </c>
      <c r="D103" s="206" t="s">
        <v>160</v>
      </c>
      <c r="E103" s="207" t="s">
        <v>221</v>
      </c>
      <c r="F103" s="208" t="s">
        <v>222</v>
      </c>
      <c r="G103" s="209" t="s">
        <v>223</v>
      </c>
      <c r="H103" s="210">
        <v>533</v>
      </c>
      <c r="I103" s="211"/>
      <c r="J103" s="212">
        <f>ROUND(I103*H103,2)</f>
        <v>0</v>
      </c>
      <c r="K103" s="208" t="s">
        <v>164</v>
      </c>
      <c r="L103" s="46"/>
      <c r="M103" s="213" t="s">
        <v>19</v>
      </c>
      <c r="N103" s="214" t="s">
        <v>41</v>
      </c>
      <c r="O103" s="86"/>
      <c r="P103" s="215">
        <f>O103*H103</f>
        <v>0</v>
      </c>
      <c r="Q103" s="215">
        <v>0</v>
      </c>
      <c r="R103" s="215">
        <f>Q103*H103</f>
        <v>0</v>
      </c>
      <c r="S103" s="215">
        <v>0</v>
      </c>
      <c r="T103" s="216">
        <f>S103*H103</f>
        <v>0</v>
      </c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R103" s="217" t="s">
        <v>165</v>
      </c>
      <c r="AT103" s="217" t="s">
        <v>160</v>
      </c>
      <c r="AU103" s="217" t="s">
        <v>80</v>
      </c>
      <c r="AY103" s="19" t="s">
        <v>158</v>
      </c>
      <c r="BE103" s="218">
        <f>IF(N103="základní",J103,0)</f>
        <v>0</v>
      </c>
      <c r="BF103" s="218">
        <f>IF(N103="snížená",J103,0)</f>
        <v>0</v>
      </c>
      <c r="BG103" s="218">
        <f>IF(N103="zákl. přenesená",J103,0)</f>
        <v>0</v>
      </c>
      <c r="BH103" s="218">
        <f>IF(N103="sníž. přenesená",J103,0)</f>
        <v>0</v>
      </c>
      <c r="BI103" s="218">
        <f>IF(N103="nulová",J103,0)</f>
        <v>0</v>
      </c>
      <c r="BJ103" s="19" t="s">
        <v>78</v>
      </c>
      <c r="BK103" s="218">
        <f>ROUND(I103*H103,2)</f>
        <v>0</v>
      </c>
      <c r="BL103" s="19" t="s">
        <v>165</v>
      </c>
      <c r="BM103" s="217" t="s">
        <v>2435</v>
      </c>
    </row>
    <row r="104" s="2" customFormat="1">
      <c r="A104" s="40"/>
      <c r="B104" s="41"/>
      <c r="C104" s="42"/>
      <c r="D104" s="219" t="s">
        <v>167</v>
      </c>
      <c r="E104" s="42"/>
      <c r="F104" s="220" t="s">
        <v>225</v>
      </c>
      <c r="G104" s="42"/>
      <c r="H104" s="42"/>
      <c r="I104" s="221"/>
      <c r="J104" s="42"/>
      <c r="K104" s="42"/>
      <c r="L104" s="46"/>
      <c r="M104" s="222"/>
      <c r="N104" s="223"/>
      <c r="O104" s="86"/>
      <c r="P104" s="86"/>
      <c r="Q104" s="86"/>
      <c r="R104" s="86"/>
      <c r="S104" s="86"/>
      <c r="T104" s="87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T104" s="19" t="s">
        <v>167</v>
      </c>
      <c r="AU104" s="19" t="s">
        <v>80</v>
      </c>
    </row>
    <row r="105" s="13" customFormat="1">
      <c r="A105" s="13"/>
      <c r="B105" s="224"/>
      <c r="C105" s="225"/>
      <c r="D105" s="226" t="s">
        <v>169</v>
      </c>
      <c r="E105" s="227" t="s">
        <v>19</v>
      </c>
      <c r="F105" s="228" t="s">
        <v>226</v>
      </c>
      <c r="G105" s="225"/>
      <c r="H105" s="227" t="s">
        <v>19</v>
      </c>
      <c r="I105" s="229"/>
      <c r="J105" s="225"/>
      <c r="K105" s="225"/>
      <c r="L105" s="230"/>
      <c r="M105" s="231"/>
      <c r="N105" s="232"/>
      <c r="O105" s="232"/>
      <c r="P105" s="232"/>
      <c r="Q105" s="232"/>
      <c r="R105" s="232"/>
      <c r="S105" s="232"/>
      <c r="T105" s="23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34" t="s">
        <v>169</v>
      </c>
      <c r="AU105" s="234" t="s">
        <v>80</v>
      </c>
      <c r="AV105" s="13" t="s">
        <v>78</v>
      </c>
      <c r="AW105" s="13" t="s">
        <v>171</v>
      </c>
      <c r="AX105" s="13" t="s">
        <v>70</v>
      </c>
      <c r="AY105" s="234" t="s">
        <v>158</v>
      </c>
    </row>
    <row r="106" s="14" customFormat="1">
      <c r="A106" s="14"/>
      <c r="B106" s="235"/>
      <c r="C106" s="236"/>
      <c r="D106" s="226" t="s">
        <v>169</v>
      </c>
      <c r="E106" s="237" t="s">
        <v>19</v>
      </c>
      <c r="F106" s="238" t="s">
        <v>2436</v>
      </c>
      <c r="G106" s="236"/>
      <c r="H106" s="239">
        <v>365</v>
      </c>
      <c r="I106" s="240"/>
      <c r="J106" s="236"/>
      <c r="K106" s="236"/>
      <c r="L106" s="241"/>
      <c r="M106" s="242"/>
      <c r="N106" s="243"/>
      <c r="O106" s="243"/>
      <c r="P106" s="243"/>
      <c r="Q106" s="243"/>
      <c r="R106" s="243"/>
      <c r="S106" s="243"/>
      <c r="T106" s="24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45" t="s">
        <v>169</v>
      </c>
      <c r="AU106" s="245" t="s">
        <v>80</v>
      </c>
      <c r="AV106" s="14" t="s">
        <v>80</v>
      </c>
      <c r="AW106" s="14" t="s">
        <v>171</v>
      </c>
      <c r="AX106" s="14" t="s">
        <v>70</v>
      </c>
      <c r="AY106" s="245" t="s">
        <v>158</v>
      </c>
    </row>
    <row r="107" s="14" customFormat="1">
      <c r="A107" s="14"/>
      <c r="B107" s="235"/>
      <c r="C107" s="236"/>
      <c r="D107" s="226" t="s">
        <v>169</v>
      </c>
      <c r="E107" s="237" t="s">
        <v>19</v>
      </c>
      <c r="F107" s="238" t="s">
        <v>2437</v>
      </c>
      <c r="G107" s="236"/>
      <c r="H107" s="239">
        <v>45</v>
      </c>
      <c r="I107" s="240"/>
      <c r="J107" s="236"/>
      <c r="K107" s="236"/>
      <c r="L107" s="241"/>
      <c r="M107" s="242"/>
      <c r="N107" s="243"/>
      <c r="O107" s="243"/>
      <c r="P107" s="243"/>
      <c r="Q107" s="243"/>
      <c r="R107" s="243"/>
      <c r="S107" s="243"/>
      <c r="T107" s="24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45" t="s">
        <v>169</v>
      </c>
      <c r="AU107" s="245" t="s">
        <v>80</v>
      </c>
      <c r="AV107" s="14" t="s">
        <v>80</v>
      </c>
      <c r="AW107" s="14" t="s">
        <v>171</v>
      </c>
      <c r="AX107" s="14" t="s">
        <v>70</v>
      </c>
      <c r="AY107" s="245" t="s">
        <v>158</v>
      </c>
    </row>
    <row r="108" s="14" customFormat="1">
      <c r="A108" s="14"/>
      <c r="B108" s="235"/>
      <c r="C108" s="236"/>
      <c r="D108" s="226" t="s">
        <v>169</v>
      </c>
      <c r="E108" s="237" t="s">
        <v>19</v>
      </c>
      <c r="F108" s="238" t="s">
        <v>2438</v>
      </c>
      <c r="G108" s="236"/>
      <c r="H108" s="239">
        <v>33.5</v>
      </c>
      <c r="I108" s="240"/>
      <c r="J108" s="236"/>
      <c r="K108" s="236"/>
      <c r="L108" s="241"/>
      <c r="M108" s="242"/>
      <c r="N108" s="243"/>
      <c r="O108" s="243"/>
      <c r="P108" s="243"/>
      <c r="Q108" s="243"/>
      <c r="R108" s="243"/>
      <c r="S108" s="243"/>
      <c r="T108" s="24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45" t="s">
        <v>169</v>
      </c>
      <c r="AU108" s="245" t="s">
        <v>80</v>
      </c>
      <c r="AV108" s="14" t="s">
        <v>80</v>
      </c>
      <c r="AW108" s="14" t="s">
        <v>171</v>
      </c>
      <c r="AX108" s="14" t="s">
        <v>70</v>
      </c>
      <c r="AY108" s="245" t="s">
        <v>158</v>
      </c>
    </row>
    <row r="109" s="14" customFormat="1">
      <c r="A109" s="14"/>
      <c r="B109" s="235"/>
      <c r="C109" s="236"/>
      <c r="D109" s="226" t="s">
        <v>169</v>
      </c>
      <c r="E109" s="237" t="s">
        <v>19</v>
      </c>
      <c r="F109" s="238" t="s">
        <v>2439</v>
      </c>
      <c r="G109" s="236"/>
      <c r="H109" s="239">
        <v>21.5</v>
      </c>
      <c r="I109" s="240"/>
      <c r="J109" s="236"/>
      <c r="K109" s="236"/>
      <c r="L109" s="241"/>
      <c r="M109" s="242"/>
      <c r="N109" s="243"/>
      <c r="O109" s="243"/>
      <c r="P109" s="243"/>
      <c r="Q109" s="243"/>
      <c r="R109" s="243"/>
      <c r="S109" s="243"/>
      <c r="T109" s="24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45" t="s">
        <v>169</v>
      </c>
      <c r="AU109" s="245" t="s">
        <v>80</v>
      </c>
      <c r="AV109" s="14" t="s">
        <v>80</v>
      </c>
      <c r="AW109" s="14" t="s">
        <v>171</v>
      </c>
      <c r="AX109" s="14" t="s">
        <v>70</v>
      </c>
      <c r="AY109" s="245" t="s">
        <v>158</v>
      </c>
    </row>
    <row r="110" s="14" customFormat="1">
      <c r="A110" s="14"/>
      <c r="B110" s="235"/>
      <c r="C110" s="236"/>
      <c r="D110" s="226" t="s">
        <v>169</v>
      </c>
      <c r="E110" s="237" t="s">
        <v>19</v>
      </c>
      <c r="F110" s="238" t="s">
        <v>2440</v>
      </c>
      <c r="G110" s="236"/>
      <c r="H110" s="239">
        <v>68</v>
      </c>
      <c r="I110" s="240"/>
      <c r="J110" s="236"/>
      <c r="K110" s="236"/>
      <c r="L110" s="241"/>
      <c r="M110" s="242"/>
      <c r="N110" s="243"/>
      <c r="O110" s="243"/>
      <c r="P110" s="243"/>
      <c r="Q110" s="243"/>
      <c r="R110" s="243"/>
      <c r="S110" s="243"/>
      <c r="T110" s="24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45" t="s">
        <v>169</v>
      </c>
      <c r="AU110" s="245" t="s">
        <v>80</v>
      </c>
      <c r="AV110" s="14" t="s">
        <v>80</v>
      </c>
      <c r="AW110" s="14" t="s">
        <v>171</v>
      </c>
      <c r="AX110" s="14" t="s">
        <v>70</v>
      </c>
      <c r="AY110" s="245" t="s">
        <v>158</v>
      </c>
    </row>
    <row r="111" s="2" customFormat="1" ht="22.2" customHeight="1">
      <c r="A111" s="40"/>
      <c r="B111" s="41"/>
      <c r="C111" s="206" t="s">
        <v>204</v>
      </c>
      <c r="D111" s="206" t="s">
        <v>160</v>
      </c>
      <c r="E111" s="207" t="s">
        <v>651</v>
      </c>
      <c r="F111" s="208" t="s">
        <v>652</v>
      </c>
      <c r="G111" s="209" t="s">
        <v>234</v>
      </c>
      <c r="H111" s="210">
        <v>97.905000000000001</v>
      </c>
      <c r="I111" s="211"/>
      <c r="J111" s="212">
        <f>ROUND(I111*H111,2)</f>
        <v>0</v>
      </c>
      <c r="K111" s="208" t="s">
        <v>164</v>
      </c>
      <c r="L111" s="46"/>
      <c r="M111" s="213" t="s">
        <v>19</v>
      </c>
      <c r="N111" s="214" t="s">
        <v>41</v>
      </c>
      <c r="O111" s="86"/>
      <c r="P111" s="215">
        <f>O111*H111</f>
        <v>0</v>
      </c>
      <c r="Q111" s="215">
        <v>0</v>
      </c>
      <c r="R111" s="215">
        <f>Q111*H111</f>
        <v>0</v>
      </c>
      <c r="S111" s="215">
        <v>0</v>
      </c>
      <c r="T111" s="216">
        <f>S111*H111</f>
        <v>0</v>
      </c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R111" s="217" t="s">
        <v>165</v>
      </c>
      <c r="AT111" s="217" t="s">
        <v>160</v>
      </c>
      <c r="AU111" s="217" t="s">
        <v>80</v>
      </c>
      <c r="AY111" s="19" t="s">
        <v>158</v>
      </c>
      <c r="BE111" s="218">
        <f>IF(N111="základní",J111,0)</f>
        <v>0</v>
      </c>
      <c r="BF111" s="218">
        <f>IF(N111="snížená",J111,0)</f>
        <v>0</v>
      </c>
      <c r="BG111" s="218">
        <f>IF(N111="zákl. přenesená",J111,0)</f>
        <v>0</v>
      </c>
      <c r="BH111" s="218">
        <f>IF(N111="sníž. přenesená",J111,0)</f>
        <v>0</v>
      </c>
      <c r="BI111" s="218">
        <f>IF(N111="nulová",J111,0)</f>
        <v>0</v>
      </c>
      <c r="BJ111" s="19" t="s">
        <v>78</v>
      </c>
      <c r="BK111" s="218">
        <f>ROUND(I111*H111,2)</f>
        <v>0</v>
      </c>
      <c r="BL111" s="19" t="s">
        <v>165</v>
      </c>
      <c r="BM111" s="217" t="s">
        <v>2441</v>
      </c>
    </row>
    <row r="112" s="2" customFormat="1">
      <c r="A112" s="40"/>
      <c r="B112" s="41"/>
      <c r="C112" s="42"/>
      <c r="D112" s="219" t="s">
        <v>167</v>
      </c>
      <c r="E112" s="42"/>
      <c r="F112" s="220" t="s">
        <v>654</v>
      </c>
      <c r="G112" s="42"/>
      <c r="H112" s="42"/>
      <c r="I112" s="221"/>
      <c r="J112" s="42"/>
      <c r="K112" s="42"/>
      <c r="L112" s="46"/>
      <c r="M112" s="222"/>
      <c r="N112" s="223"/>
      <c r="O112" s="86"/>
      <c r="P112" s="86"/>
      <c r="Q112" s="86"/>
      <c r="R112" s="86"/>
      <c r="S112" s="86"/>
      <c r="T112" s="87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T112" s="19" t="s">
        <v>167</v>
      </c>
      <c r="AU112" s="19" t="s">
        <v>80</v>
      </c>
    </row>
    <row r="113" s="13" customFormat="1">
      <c r="A113" s="13"/>
      <c r="B113" s="224"/>
      <c r="C113" s="225"/>
      <c r="D113" s="226" t="s">
        <v>169</v>
      </c>
      <c r="E113" s="227" t="s">
        <v>19</v>
      </c>
      <c r="F113" s="228" t="s">
        <v>237</v>
      </c>
      <c r="G113" s="225"/>
      <c r="H113" s="227" t="s">
        <v>19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34" t="s">
        <v>169</v>
      </c>
      <c r="AU113" s="234" t="s">
        <v>80</v>
      </c>
      <c r="AV113" s="13" t="s">
        <v>78</v>
      </c>
      <c r="AW113" s="13" t="s">
        <v>171</v>
      </c>
      <c r="AX113" s="13" t="s">
        <v>70</v>
      </c>
      <c r="AY113" s="234" t="s">
        <v>158</v>
      </c>
    </row>
    <row r="114" s="14" customFormat="1">
      <c r="A114" s="14"/>
      <c r="B114" s="235"/>
      <c r="C114" s="236"/>
      <c r="D114" s="226" t="s">
        <v>169</v>
      </c>
      <c r="E114" s="237" t="s">
        <v>19</v>
      </c>
      <c r="F114" s="238" t="s">
        <v>2442</v>
      </c>
      <c r="G114" s="236"/>
      <c r="H114" s="239">
        <v>262.80000000000001</v>
      </c>
      <c r="I114" s="240"/>
      <c r="J114" s="236"/>
      <c r="K114" s="236"/>
      <c r="L114" s="241"/>
      <c r="M114" s="242"/>
      <c r="N114" s="243"/>
      <c r="O114" s="243"/>
      <c r="P114" s="243"/>
      <c r="Q114" s="243"/>
      <c r="R114" s="243"/>
      <c r="S114" s="243"/>
      <c r="T114" s="24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45" t="s">
        <v>169</v>
      </c>
      <c r="AU114" s="245" t="s">
        <v>80</v>
      </c>
      <c r="AV114" s="14" t="s">
        <v>80</v>
      </c>
      <c r="AW114" s="14" t="s">
        <v>171</v>
      </c>
      <c r="AX114" s="14" t="s">
        <v>70</v>
      </c>
      <c r="AY114" s="245" t="s">
        <v>158</v>
      </c>
    </row>
    <row r="115" s="14" customFormat="1">
      <c r="A115" s="14"/>
      <c r="B115" s="235"/>
      <c r="C115" s="236"/>
      <c r="D115" s="226" t="s">
        <v>169</v>
      </c>
      <c r="E115" s="237" t="s">
        <v>19</v>
      </c>
      <c r="F115" s="238" t="s">
        <v>2443</v>
      </c>
      <c r="G115" s="236"/>
      <c r="H115" s="239">
        <v>34.560000000000002</v>
      </c>
      <c r="I115" s="240"/>
      <c r="J115" s="236"/>
      <c r="K115" s="236"/>
      <c r="L115" s="241"/>
      <c r="M115" s="242"/>
      <c r="N115" s="243"/>
      <c r="O115" s="243"/>
      <c r="P115" s="243"/>
      <c r="Q115" s="243"/>
      <c r="R115" s="243"/>
      <c r="S115" s="243"/>
      <c r="T115" s="24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45" t="s">
        <v>169</v>
      </c>
      <c r="AU115" s="245" t="s">
        <v>80</v>
      </c>
      <c r="AV115" s="14" t="s">
        <v>80</v>
      </c>
      <c r="AW115" s="14" t="s">
        <v>171</v>
      </c>
      <c r="AX115" s="14" t="s">
        <v>70</v>
      </c>
      <c r="AY115" s="245" t="s">
        <v>158</v>
      </c>
    </row>
    <row r="116" s="14" customFormat="1">
      <c r="A116" s="14"/>
      <c r="B116" s="235"/>
      <c r="C116" s="236"/>
      <c r="D116" s="226" t="s">
        <v>169</v>
      </c>
      <c r="E116" s="237" t="s">
        <v>19</v>
      </c>
      <c r="F116" s="238" t="s">
        <v>2444</v>
      </c>
      <c r="G116" s="236"/>
      <c r="H116" s="239">
        <v>27.134999999999998</v>
      </c>
      <c r="I116" s="240"/>
      <c r="J116" s="236"/>
      <c r="K116" s="236"/>
      <c r="L116" s="241"/>
      <c r="M116" s="242"/>
      <c r="N116" s="243"/>
      <c r="O116" s="243"/>
      <c r="P116" s="243"/>
      <c r="Q116" s="243"/>
      <c r="R116" s="243"/>
      <c r="S116" s="243"/>
      <c r="T116" s="24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45" t="s">
        <v>169</v>
      </c>
      <c r="AU116" s="245" t="s">
        <v>80</v>
      </c>
      <c r="AV116" s="14" t="s">
        <v>80</v>
      </c>
      <c r="AW116" s="14" t="s">
        <v>171</v>
      </c>
      <c r="AX116" s="14" t="s">
        <v>70</v>
      </c>
      <c r="AY116" s="245" t="s">
        <v>158</v>
      </c>
    </row>
    <row r="117" s="14" customFormat="1">
      <c r="A117" s="14"/>
      <c r="B117" s="235"/>
      <c r="C117" s="236"/>
      <c r="D117" s="226" t="s">
        <v>169</v>
      </c>
      <c r="E117" s="237" t="s">
        <v>19</v>
      </c>
      <c r="F117" s="238" t="s">
        <v>2445</v>
      </c>
      <c r="G117" s="236"/>
      <c r="H117" s="239">
        <v>16.125</v>
      </c>
      <c r="I117" s="240"/>
      <c r="J117" s="236"/>
      <c r="K117" s="236"/>
      <c r="L117" s="241"/>
      <c r="M117" s="242"/>
      <c r="N117" s="243"/>
      <c r="O117" s="243"/>
      <c r="P117" s="243"/>
      <c r="Q117" s="243"/>
      <c r="R117" s="243"/>
      <c r="S117" s="243"/>
      <c r="T117" s="24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45" t="s">
        <v>169</v>
      </c>
      <c r="AU117" s="245" t="s">
        <v>80</v>
      </c>
      <c r="AV117" s="14" t="s">
        <v>80</v>
      </c>
      <c r="AW117" s="14" t="s">
        <v>171</v>
      </c>
      <c r="AX117" s="14" t="s">
        <v>70</v>
      </c>
      <c r="AY117" s="245" t="s">
        <v>158</v>
      </c>
    </row>
    <row r="118" s="14" customFormat="1">
      <c r="A118" s="14"/>
      <c r="B118" s="235"/>
      <c r="C118" s="236"/>
      <c r="D118" s="226" t="s">
        <v>169</v>
      </c>
      <c r="E118" s="237" t="s">
        <v>19</v>
      </c>
      <c r="F118" s="238" t="s">
        <v>2446</v>
      </c>
      <c r="G118" s="236"/>
      <c r="H118" s="239">
        <v>51</v>
      </c>
      <c r="I118" s="240"/>
      <c r="J118" s="236"/>
      <c r="K118" s="236"/>
      <c r="L118" s="241"/>
      <c r="M118" s="242"/>
      <c r="N118" s="243"/>
      <c r="O118" s="243"/>
      <c r="P118" s="243"/>
      <c r="Q118" s="243"/>
      <c r="R118" s="243"/>
      <c r="S118" s="243"/>
      <c r="T118" s="24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45" t="s">
        <v>169</v>
      </c>
      <c r="AU118" s="245" t="s">
        <v>80</v>
      </c>
      <c r="AV118" s="14" t="s">
        <v>80</v>
      </c>
      <c r="AW118" s="14" t="s">
        <v>171</v>
      </c>
      <c r="AX118" s="14" t="s">
        <v>70</v>
      </c>
      <c r="AY118" s="245" t="s">
        <v>158</v>
      </c>
    </row>
    <row r="119" s="14" customFormat="1">
      <c r="A119" s="14"/>
      <c r="B119" s="235"/>
      <c r="C119" s="236"/>
      <c r="D119" s="226" t="s">
        <v>169</v>
      </c>
      <c r="E119" s="236"/>
      <c r="F119" s="238" t="s">
        <v>2447</v>
      </c>
      <c r="G119" s="236"/>
      <c r="H119" s="239">
        <v>97.905000000000001</v>
      </c>
      <c r="I119" s="240"/>
      <c r="J119" s="236"/>
      <c r="K119" s="236"/>
      <c r="L119" s="241"/>
      <c r="M119" s="242"/>
      <c r="N119" s="243"/>
      <c r="O119" s="243"/>
      <c r="P119" s="243"/>
      <c r="Q119" s="243"/>
      <c r="R119" s="243"/>
      <c r="S119" s="243"/>
      <c r="T119" s="24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45" t="s">
        <v>169</v>
      </c>
      <c r="AU119" s="245" t="s">
        <v>80</v>
      </c>
      <c r="AV119" s="14" t="s">
        <v>80</v>
      </c>
      <c r="AW119" s="14" t="s">
        <v>4</v>
      </c>
      <c r="AX119" s="14" t="s">
        <v>78</v>
      </c>
      <c r="AY119" s="245" t="s">
        <v>158</v>
      </c>
    </row>
    <row r="120" s="2" customFormat="1" ht="22.2" customHeight="1">
      <c r="A120" s="40"/>
      <c r="B120" s="41"/>
      <c r="C120" s="206" t="s">
        <v>209</v>
      </c>
      <c r="D120" s="206" t="s">
        <v>160</v>
      </c>
      <c r="E120" s="207" t="s">
        <v>676</v>
      </c>
      <c r="F120" s="208" t="s">
        <v>677</v>
      </c>
      <c r="G120" s="209" t="s">
        <v>234</v>
      </c>
      <c r="H120" s="210">
        <v>156.648</v>
      </c>
      <c r="I120" s="211"/>
      <c r="J120" s="212">
        <f>ROUND(I120*H120,2)</f>
        <v>0</v>
      </c>
      <c r="K120" s="208" t="s">
        <v>164</v>
      </c>
      <c r="L120" s="46"/>
      <c r="M120" s="213" t="s">
        <v>19</v>
      </c>
      <c r="N120" s="214" t="s">
        <v>41</v>
      </c>
      <c r="O120" s="86"/>
      <c r="P120" s="215">
        <f>O120*H120</f>
        <v>0</v>
      </c>
      <c r="Q120" s="215">
        <v>0</v>
      </c>
      <c r="R120" s="215">
        <f>Q120*H120</f>
        <v>0</v>
      </c>
      <c r="S120" s="215">
        <v>0</v>
      </c>
      <c r="T120" s="216">
        <f>S120*H120</f>
        <v>0</v>
      </c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R120" s="217" t="s">
        <v>165</v>
      </c>
      <c r="AT120" s="217" t="s">
        <v>160</v>
      </c>
      <c r="AU120" s="217" t="s">
        <v>80</v>
      </c>
      <c r="AY120" s="19" t="s">
        <v>158</v>
      </c>
      <c r="BE120" s="218">
        <f>IF(N120="základní",J120,0)</f>
        <v>0</v>
      </c>
      <c r="BF120" s="218">
        <f>IF(N120="snížená",J120,0)</f>
        <v>0</v>
      </c>
      <c r="BG120" s="218">
        <f>IF(N120="zákl. přenesená",J120,0)</f>
        <v>0</v>
      </c>
      <c r="BH120" s="218">
        <f>IF(N120="sníž. přenesená",J120,0)</f>
        <v>0</v>
      </c>
      <c r="BI120" s="218">
        <f>IF(N120="nulová",J120,0)</f>
        <v>0</v>
      </c>
      <c r="BJ120" s="19" t="s">
        <v>78</v>
      </c>
      <c r="BK120" s="218">
        <f>ROUND(I120*H120,2)</f>
        <v>0</v>
      </c>
      <c r="BL120" s="19" t="s">
        <v>165</v>
      </c>
      <c r="BM120" s="217" t="s">
        <v>2448</v>
      </c>
    </row>
    <row r="121" s="2" customFormat="1">
      <c r="A121" s="40"/>
      <c r="B121" s="41"/>
      <c r="C121" s="42"/>
      <c r="D121" s="219" t="s">
        <v>167</v>
      </c>
      <c r="E121" s="42"/>
      <c r="F121" s="220" t="s">
        <v>679</v>
      </c>
      <c r="G121" s="42"/>
      <c r="H121" s="42"/>
      <c r="I121" s="221"/>
      <c r="J121" s="42"/>
      <c r="K121" s="42"/>
      <c r="L121" s="46"/>
      <c r="M121" s="222"/>
      <c r="N121" s="223"/>
      <c r="O121" s="86"/>
      <c r="P121" s="86"/>
      <c r="Q121" s="86"/>
      <c r="R121" s="86"/>
      <c r="S121" s="86"/>
      <c r="T121" s="87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T121" s="19" t="s">
        <v>167</v>
      </c>
      <c r="AU121" s="19" t="s">
        <v>80</v>
      </c>
    </row>
    <row r="122" s="13" customFormat="1">
      <c r="A122" s="13"/>
      <c r="B122" s="224"/>
      <c r="C122" s="225"/>
      <c r="D122" s="226" t="s">
        <v>169</v>
      </c>
      <c r="E122" s="227" t="s">
        <v>19</v>
      </c>
      <c r="F122" s="228" t="s">
        <v>249</v>
      </c>
      <c r="G122" s="225"/>
      <c r="H122" s="227" t="s">
        <v>19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34" t="s">
        <v>169</v>
      </c>
      <c r="AU122" s="234" t="s">
        <v>80</v>
      </c>
      <c r="AV122" s="13" t="s">
        <v>78</v>
      </c>
      <c r="AW122" s="13" t="s">
        <v>171</v>
      </c>
      <c r="AX122" s="13" t="s">
        <v>70</v>
      </c>
      <c r="AY122" s="234" t="s">
        <v>158</v>
      </c>
    </row>
    <row r="123" s="14" customFormat="1">
      <c r="A123" s="14"/>
      <c r="B123" s="235"/>
      <c r="C123" s="236"/>
      <c r="D123" s="226" t="s">
        <v>169</v>
      </c>
      <c r="E123" s="237" t="s">
        <v>19</v>
      </c>
      <c r="F123" s="238" t="s">
        <v>2442</v>
      </c>
      <c r="G123" s="236"/>
      <c r="H123" s="239">
        <v>262.80000000000001</v>
      </c>
      <c r="I123" s="240"/>
      <c r="J123" s="236"/>
      <c r="K123" s="236"/>
      <c r="L123" s="241"/>
      <c r="M123" s="242"/>
      <c r="N123" s="243"/>
      <c r="O123" s="243"/>
      <c r="P123" s="243"/>
      <c r="Q123" s="243"/>
      <c r="R123" s="243"/>
      <c r="S123" s="243"/>
      <c r="T123" s="24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45" t="s">
        <v>169</v>
      </c>
      <c r="AU123" s="245" t="s">
        <v>80</v>
      </c>
      <c r="AV123" s="14" t="s">
        <v>80</v>
      </c>
      <c r="AW123" s="14" t="s">
        <v>171</v>
      </c>
      <c r="AX123" s="14" t="s">
        <v>70</v>
      </c>
      <c r="AY123" s="245" t="s">
        <v>158</v>
      </c>
    </row>
    <row r="124" s="14" customFormat="1">
      <c r="A124" s="14"/>
      <c r="B124" s="235"/>
      <c r="C124" s="236"/>
      <c r="D124" s="226" t="s">
        <v>169</v>
      </c>
      <c r="E124" s="237" t="s">
        <v>19</v>
      </c>
      <c r="F124" s="238" t="s">
        <v>2443</v>
      </c>
      <c r="G124" s="236"/>
      <c r="H124" s="239">
        <v>34.560000000000002</v>
      </c>
      <c r="I124" s="240"/>
      <c r="J124" s="236"/>
      <c r="K124" s="236"/>
      <c r="L124" s="241"/>
      <c r="M124" s="242"/>
      <c r="N124" s="243"/>
      <c r="O124" s="243"/>
      <c r="P124" s="243"/>
      <c r="Q124" s="243"/>
      <c r="R124" s="243"/>
      <c r="S124" s="243"/>
      <c r="T124" s="24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45" t="s">
        <v>169</v>
      </c>
      <c r="AU124" s="245" t="s">
        <v>80</v>
      </c>
      <c r="AV124" s="14" t="s">
        <v>80</v>
      </c>
      <c r="AW124" s="14" t="s">
        <v>171</v>
      </c>
      <c r="AX124" s="14" t="s">
        <v>70</v>
      </c>
      <c r="AY124" s="245" t="s">
        <v>158</v>
      </c>
    </row>
    <row r="125" s="14" customFormat="1">
      <c r="A125" s="14"/>
      <c r="B125" s="235"/>
      <c r="C125" s="236"/>
      <c r="D125" s="226" t="s">
        <v>169</v>
      </c>
      <c r="E125" s="237" t="s">
        <v>19</v>
      </c>
      <c r="F125" s="238" t="s">
        <v>2444</v>
      </c>
      <c r="G125" s="236"/>
      <c r="H125" s="239">
        <v>27.134999999999998</v>
      </c>
      <c r="I125" s="240"/>
      <c r="J125" s="236"/>
      <c r="K125" s="236"/>
      <c r="L125" s="241"/>
      <c r="M125" s="242"/>
      <c r="N125" s="243"/>
      <c r="O125" s="243"/>
      <c r="P125" s="243"/>
      <c r="Q125" s="243"/>
      <c r="R125" s="243"/>
      <c r="S125" s="243"/>
      <c r="T125" s="24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45" t="s">
        <v>169</v>
      </c>
      <c r="AU125" s="245" t="s">
        <v>80</v>
      </c>
      <c r="AV125" s="14" t="s">
        <v>80</v>
      </c>
      <c r="AW125" s="14" t="s">
        <v>171</v>
      </c>
      <c r="AX125" s="14" t="s">
        <v>70</v>
      </c>
      <c r="AY125" s="245" t="s">
        <v>158</v>
      </c>
    </row>
    <row r="126" s="14" customFormat="1">
      <c r="A126" s="14"/>
      <c r="B126" s="235"/>
      <c r="C126" s="236"/>
      <c r="D126" s="226" t="s">
        <v>169</v>
      </c>
      <c r="E126" s="237" t="s">
        <v>19</v>
      </c>
      <c r="F126" s="238" t="s">
        <v>2445</v>
      </c>
      <c r="G126" s="236"/>
      <c r="H126" s="239">
        <v>16.125</v>
      </c>
      <c r="I126" s="240"/>
      <c r="J126" s="236"/>
      <c r="K126" s="236"/>
      <c r="L126" s="241"/>
      <c r="M126" s="242"/>
      <c r="N126" s="243"/>
      <c r="O126" s="243"/>
      <c r="P126" s="243"/>
      <c r="Q126" s="243"/>
      <c r="R126" s="243"/>
      <c r="S126" s="243"/>
      <c r="T126" s="24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45" t="s">
        <v>169</v>
      </c>
      <c r="AU126" s="245" t="s">
        <v>80</v>
      </c>
      <c r="AV126" s="14" t="s">
        <v>80</v>
      </c>
      <c r="AW126" s="14" t="s">
        <v>171</v>
      </c>
      <c r="AX126" s="14" t="s">
        <v>70</v>
      </c>
      <c r="AY126" s="245" t="s">
        <v>158</v>
      </c>
    </row>
    <row r="127" s="14" customFormat="1">
      <c r="A127" s="14"/>
      <c r="B127" s="235"/>
      <c r="C127" s="236"/>
      <c r="D127" s="226" t="s">
        <v>169</v>
      </c>
      <c r="E127" s="237" t="s">
        <v>19</v>
      </c>
      <c r="F127" s="238" t="s">
        <v>2446</v>
      </c>
      <c r="G127" s="236"/>
      <c r="H127" s="239">
        <v>51</v>
      </c>
      <c r="I127" s="240"/>
      <c r="J127" s="236"/>
      <c r="K127" s="236"/>
      <c r="L127" s="241"/>
      <c r="M127" s="242"/>
      <c r="N127" s="243"/>
      <c r="O127" s="243"/>
      <c r="P127" s="243"/>
      <c r="Q127" s="243"/>
      <c r="R127" s="243"/>
      <c r="S127" s="243"/>
      <c r="T127" s="24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45" t="s">
        <v>169</v>
      </c>
      <c r="AU127" s="245" t="s">
        <v>80</v>
      </c>
      <c r="AV127" s="14" t="s">
        <v>80</v>
      </c>
      <c r="AW127" s="14" t="s">
        <v>171</v>
      </c>
      <c r="AX127" s="14" t="s">
        <v>70</v>
      </c>
      <c r="AY127" s="245" t="s">
        <v>158</v>
      </c>
    </row>
    <row r="128" s="14" customFormat="1">
      <c r="A128" s="14"/>
      <c r="B128" s="235"/>
      <c r="C128" s="236"/>
      <c r="D128" s="226" t="s">
        <v>169</v>
      </c>
      <c r="E128" s="236"/>
      <c r="F128" s="238" t="s">
        <v>2449</v>
      </c>
      <c r="G128" s="236"/>
      <c r="H128" s="239">
        <v>156.648</v>
      </c>
      <c r="I128" s="240"/>
      <c r="J128" s="236"/>
      <c r="K128" s="236"/>
      <c r="L128" s="241"/>
      <c r="M128" s="242"/>
      <c r="N128" s="243"/>
      <c r="O128" s="243"/>
      <c r="P128" s="243"/>
      <c r="Q128" s="243"/>
      <c r="R128" s="243"/>
      <c r="S128" s="243"/>
      <c r="T128" s="24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45" t="s">
        <v>169</v>
      </c>
      <c r="AU128" s="245" t="s">
        <v>80</v>
      </c>
      <c r="AV128" s="14" t="s">
        <v>80</v>
      </c>
      <c r="AW128" s="14" t="s">
        <v>4</v>
      </c>
      <c r="AX128" s="14" t="s">
        <v>78</v>
      </c>
      <c r="AY128" s="245" t="s">
        <v>158</v>
      </c>
    </row>
    <row r="129" s="2" customFormat="1" ht="22.2" customHeight="1">
      <c r="A129" s="40"/>
      <c r="B129" s="41"/>
      <c r="C129" s="206" t="s">
        <v>215</v>
      </c>
      <c r="D129" s="206" t="s">
        <v>160</v>
      </c>
      <c r="E129" s="207" t="s">
        <v>681</v>
      </c>
      <c r="F129" s="208" t="s">
        <v>682</v>
      </c>
      <c r="G129" s="209" t="s">
        <v>234</v>
      </c>
      <c r="H129" s="210">
        <v>117.486</v>
      </c>
      <c r="I129" s="211"/>
      <c r="J129" s="212">
        <f>ROUND(I129*H129,2)</f>
        <v>0</v>
      </c>
      <c r="K129" s="208" t="s">
        <v>164</v>
      </c>
      <c r="L129" s="46"/>
      <c r="M129" s="213" t="s">
        <v>19</v>
      </c>
      <c r="N129" s="214" t="s">
        <v>41</v>
      </c>
      <c r="O129" s="86"/>
      <c r="P129" s="215">
        <f>O129*H129</f>
        <v>0</v>
      </c>
      <c r="Q129" s="215">
        <v>0</v>
      </c>
      <c r="R129" s="215">
        <f>Q129*H129</f>
        <v>0</v>
      </c>
      <c r="S129" s="215">
        <v>0</v>
      </c>
      <c r="T129" s="216">
        <f>S129*H129</f>
        <v>0</v>
      </c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R129" s="217" t="s">
        <v>165</v>
      </c>
      <c r="AT129" s="217" t="s">
        <v>160</v>
      </c>
      <c r="AU129" s="217" t="s">
        <v>80</v>
      </c>
      <c r="AY129" s="19" t="s">
        <v>158</v>
      </c>
      <c r="BE129" s="218">
        <f>IF(N129="základní",J129,0)</f>
        <v>0</v>
      </c>
      <c r="BF129" s="218">
        <f>IF(N129="snížená",J129,0)</f>
        <v>0</v>
      </c>
      <c r="BG129" s="218">
        <f>IF(N129="zákl. přenesená",J129,0)</f>
        <v>0</v>
      </c>
      <c r="BH129" s="218">
        <f>IF(N129="sníž. přenesená",J129,0)</f>
        <v>0</v>
      </c>
      <c r="BI129" s="218">
        <f>IF(N129="nulová",J129,0)</f>
        <v>0</v>
      </c>
      <c r="BJ129" s="19" t="s">
        <v>78</v>
      </c>
      <c r="BK129" s="218">
        <f>ROUND(I129*H129,2)</f>
        <v>0</v>
      </c>
      <c r="BL129" s="19" t="s">
        <v>165</v>
      </c>
      <c r="BM129" s="217" t="s">
        <v>2450</v>
      </c>
    </row>
    <row r="130" s="2" customFormat="1">
      <c r="A130" s="40"/>
      <c r="B130" s="41"/>
      <c r="C130" s="42"/>
      <c r="D130" s="219" t="s">
        <v>167</v>
      </c>
      <c r="E130" s="42"/>
      <c r="F130" s="220" t="s">
        <v>684</v>
      </c>
      <c r="G130" s="42"/>
      <c r="H130" s="42"/>
      <c r="I130" s="221"/>
      <c r="J130" s="42"/>
      <c r="K130" s="42"/>
      <c r="L130" s="46"/>
      <c r="M130" s="222"/>
      <c r="N130" s="223"/>
      <c r="O130" s="86"/>
      <c r="P130" s="86"/>
      <c r="Q130" s="86"/>
      <c r="R130" s="86"/>
      <c r="S130" s="86"/>
      <c r="T130" s="87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T130" s="19" t="s">
        <v>167</v>
      </c>
      <c r="AU130" s="19" t="s">
        <v>80</v>
      </c>
    </row>
    <row r="131" s="13" customFormat="1">
      <c r="A131" s="13"/>
      <c r="B131" s="224"/>
      <c r="C131" s="225"/>
      <c r="D131" s="226" t="s">
        <v>169</v>
      </c>
      <c r="E131" s="227" t="s">
        <v>19</v>
      </c>
      <c r="F131" s="228" t="s">
        <v>255</v>
      </c>
      <c r="G131" s="225"/>
      <c r="H131" s="227" t="s">
        <v>19</v>
      </c>
      <c r="I131" s="229"/>
      <c r="J131" s="225"/>
      <c r="K131" s="225"/>
      <c r="L131" s="230"/>
      <c r="M131" s="231"/>
      <c r="N131" s="232"/>
      <c r="O131" s="232"/>
      <c r="P131" s="232"/>
      <c r="Q131" s="232"/>
      <c r="R131" s="232"/>
      <c r="S131" s="232"/>
      <c r="T131" s="23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34" t="s">
        <v>169</v>
      </c>
      <c r="AU131" s="234" t="s">
        <v>80</v>
      </c>
      <c r="AV131" s="13" t="s">
        <v>78</v>
      </c>
      <c r="AW131" s="13" t="s">
        <v>171</v>
      </c>
      <c r="AX131" s="13" t="s">
        <v>70</v>
      </c>
      <c r="AY131" s="234" t="s">
        <v>158</v>
      </c>
    </row>
    <row r="132" s="14" customFormat="1">
      <c r="A132" s="14"/>
      <c r="B132" s="235"/>
      <c r="C132" s="236"/>
      <c r="D132" s="226" t="s">
        <v>169</v>
      </c>
      <c r="E132" s="237" t="s">
        <v>19</v>
      </c>
      <c r="F132" s="238" t="s">
        <v>2442</v>
      </c>
      <c r="G132" s="236"/>
      <c r="H132" s="239">
        <v>262.80000000000001</v>
      </c>
      <c r="I132" s="240"/>
      <c r="J132" s="236"/>
      <c r="K132" s="236"/>
      <c r="L132" s="241"/>
      <c r="M132" s="242"/>
      <c r="N132" s="243"/>
      <c r="O132" s="243"/>
      <c r="P132" s="243"/>
      <c r="Q132" s="243"/>
      <c r="R132" s="243"/>
      <c r="S132" s="243"/>
      <c r="T132" s="24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45" t="s">
        <v>169</v>
      </c>
      <c r="AU132" s="245" t="s">
        <v>80</v>
      </c>
      <c r="AV132" s="14" t="s">
        <v>80</v>
      </c>
      <c r="AW132" s="14" t="s">
        <v>171</v>
      </c>
      <c r="AX132" s="14" t="s">
        <v>70</v>
      </c>
      <c r="AY132" s="245" t="s">
        <v>158</v>
      </c>
    </row>
    <row r="133" s="14" customFormat="1">
      <c r="A133" s="14"/>
      <c r="B133" s="235"/>
      <c r="C133" s="236"/>
      <c r="D133" s="226" t="s">
        <v>169</v>
      </c>
      <c r="E133" s="237" t="s">
        <v>19</v>
      </c>
      <c r="F133" s="238" t="s">
        <v>2443</v>
      </c>
      <c r="G133" s="236"/>
      <c r="H133" s="239">
        <v>34.560000000000002</v>
      </c>
      <c r="I133" s="240"/>
      <c r="J133" s="236"/>
      <c r="K133" s="236"/>
      <c r="L133" s="241"/>
      <c r="M133" s="242"/>
      <c r="N133" s="243"/>
      <c r="O133" s="243"/>
      <c r="P133" s="243"/>
      <c r="Q133" s="243"/>
      <c r="R133" s="243"/>
      <c r="S133" s="243"/>
      <c r="T133" s="24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45" t="s">
        <v>169</v>
      </c>
      <c r="AU133" s="245" t="s">
        <v>80</v>
      </c>
      <c r="AV133" s="14" t="s">
        <v>80</v>
      </c>
      <c r="AW133" s="14" t="s">
        <v>171</v>
      </c>
      <c r="AX133" s="14" t="s">
        <v>70</v>
      </c>
      <c r="AY133" s="245" t="s">
        <v>158</v>
      </c>
    </row>
    <row r="134" s="14" customFormat="1">
      <c r="A134" s="14"/>
      <c r="B134" s="235"/>
      <c r="C134" s="236"/>
      <c r="D134" s="226" t="s">
        <v>169</v>
      </c>
      <c r="E134" s="237" t="s">
        <v>19</v>
      </c>
      <c r="F134" s="238" t="s">
        <v>2444</v>
      </c>
      <c r="G134" s="236"/>
      <c r="H134" s="239">
        <v>27.134999999999998</v>
      </c>
      <c r="I134" s="240"/>
      <c r="J134" s="236"/>
      <c r="K134" s="236"/>
      <c r="L134" s="241"/>
      <c r="M134" s="242"/>
      <c r="N134" s="243"/>
      <c r="O134" s="243"/>
      <c r="P134" s="243"/>
      <c r="Q134" s="243"/>
      <c r="R134" s="243"/>
      <c r="S134" s="243"/>
      <c r="T134" s="24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45" t="s">
        <v>169</v>
      </c>
      <c r="AU134" s="245" t="s">
        <v>80</v>
      </c>
      <c r="AV134" s="14" t="s">
        <v>80</v>
      </c>
      <c r="AW134" s="14" t="s">
        <v>171</v>
      </c>
      <c r="AX134" s="14" t="s">
        <v>70</v>
      </c>
      <c r="AY134" s="245" t="s">
        <v>158</v>
      </c>
    </row>
    <row r="135" s="14" customFormat="1">
      <c r="A135" s="14"/>
      <c r="B135" s="235"/>
      <c r="C135" s="236"/>
      <c r="D135" s="226" t="s">
        <v>169</v>
      </c>
      <c r="E135" s="237" t="s">
        <v>19</v>
      </c>
      <c r="F135" s="238" t="s">
        <v>2445</v>
      </c>
      <c r="G135" s="236"/>
      <c r="H135" s="239">
        <v>16.125</v>
      </c>
      <c r="I135" s="240"/>
      <c r="J135" s="236"/>
      <c r="K135" s="236"/>
      <c r="L135" s="241"/>
      <c r="M135" s="242"/>
      <c r="N135" s="243"/>
      <c r="O135" s="243"/>
      <c r="P135" s="243"/>
      <c r="Q135" s="243"/>
      <c r="R135" s="243"/>
      <c r="S135" s="243"/>
      <c r="T135" s="24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45" t="s">
        <v>169</v>
      </c>
      <c r="AU135" s="245" t="s">
        <v>80</v>
      </c>
      <c r="AV135" s="14" t="s">
        <v>80</v>
      </c>
      <c r="AW135" s="14" t="s">
        <v>171</v>
      </c>
      <c r="AX135" s="14" t="s">
        <v>70</v>
      </c>
      <c r="AY135" s="245" t="s">
        <v>158</v>
      </c>
    </row>
    <row r="136" s="14" customFormat="1">
      <c r="A136" s="14"/>
      <c r="B136" s="235"/>
      <c r="C136" s="236"/>
      <c r="D136" s="226" t="s">
        <v>169</v>
      </c>
      <c r="E136" s="237" t="s">
        <v>19</v>
      </c>
      <c r="F136" s="238" t="s">
        <v>2446</v>
      </c>
      <c r="G136" s="236"/>
      <c r="H136" s="239">
        <v>51</v>
      </c>
      <c r="I136" s="240"/>
      <c r="J136" s="236"/>
      <c r="K136" s="236"/>
      <c r="L136" s="241"/>
      <c r="M136" s="242"/>
      <c r="N136" s="243"/>
      <c r="O136" s="243"/>
      <c r="P136" s="243"/>
      <c r="Q136" s="243"/>
      <c r="R136" s="243"/>
      <c r="S136" s="243"/>
      <c r="T136" s="24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45" t="s">
        <v>169</v>
      </c>
      <c r="AU136" s="245" t="s">
        <v>80</v>
      </c>
      <c r="AV136" s="14" t="s">
        <v>80</v>
      </c>
      <c r="AW136" s="14" t="s">
        <v>171</v>
      </c>
      <c r="AX136" s="14" t="s">
        <v>70</v>
      </c>
      <c r="AY136" s="245" t="s">
        <v>158</v>
      </c>
    </row>
    <row r="137" s="14" customFormat="1">
      <c r="A137" s="14"/>
      <c r="B137" s="235"/>
      <c r="C137" s="236"/>
      <c r="D137" s="226" t="s">
        <v>169</v>
      </c>
      <c r="E137" s="236"/>
      <c r="F137" s="238" t="s">
        <v>2451</v>
      </c>
      <c r="G137" s="236"/>
      <c r="H137" s="239">
        <v>117.486</v>
      </c>
      <c r="I137" s="240"/>
      <c r="J137" s="236"/>
      <c r="K137" s="236"/>
      <c r="L137" s="241"/>
      <c r="M137" s="242"/>
      <c r="N137" s="243"/>
      <c r="O137" s="243"/>
      <c r="P137" s="243"/>
      <c r="Q137" s="243"/>
      <c r="R137" s="243"/>
      <c r="S137" s="243"/>
      <c r="T137" s="24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45" t="s">
        <v>169</v>
      </c>
      <c r="AU137" s="245" t="s">
        <v>80</v>
      </c>
      <c r="AV137" s="14" t="s">
        <v>80</v>
      </c>
      <c r="AW137" s="14" t="s">
        <v>4</v>
      </c>
      <c r="AX137" s="14" t="s">
        <v>78</v>
      </c>
      <c r="AY137" s="245" t="s">
        <v>158</v>
      </c>
    </row>
    <row r="138" s="2" customFormat="1" ht="22.2" customHeight="1">
      <c r="A138" s="40"/>
      <c r="B138" s="41"/>
      <c r="C138" s="206" t="s">
        <v>220</v>
      </c>
      <c r="D138" s="206" t="s">
        <v>160</v>
      </c>
      <c r="E138" s="207" t="s">
        <v>686</v>
      </c>
      <c r="F138" s="208" t="s">
        <v>687</v>
      </c>
      <c r="G138" s="209" t="s">
        <v>234</v>
      </c>
      <c r="H138" s="210">
        <v>19.581</v>
      </c>
      <c r="I138" s="211"/>
      <c r="J138" s="212">
        <f>ROUND(I138*H138,2)</f>
        <v>0</v>
      </c>
      <c r="K138" s="208" t="s">
        <v>164</v>
      </c>
      <c r="L138" s="46"/>
      <c r="M138" s="213" t="s">
        <v>19</v>
      </c>
      <c r="N138" s="214" t="s">
        <v>41</v>
      </c>
      <c r="O138" s="86"/>
      <c r="P138" s="215">
        <f>O138*H138</f>
        <v>0</v>
      </c>
      <c r="Q138" s="215">
        <v>0</v>
      </c>
      <c r="R138" s="215">
        <f>Q138*H138</f>
        <v>0</v>
      </c>
      <c r="S138" s="215">
        <v>0</v>
      </c>
      <c r="T138" s="216">
        <f>S138*H138</f>
        <v>0</v>
      </c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R138" s="217" t="s">
        <v>165</v>
      </c>
      <c r="AT138" s="217" t="s">
        <v>160</v>
      </c>
      <c r="AU138" s="217" t="s">
        <v>80</v>
      </c>
      <c r="AY138" s="19" t="s">
        <v>158</v>
      </c>
      <c r="BE138" s="218">
        <f>IF(N138="základní",J138,0)</f>
        <v>0</v>
      </c>
      <c r="BF138" s="218">
        <f>IF(N138="snížená",J138,0)</f>
        <v>0</v>
      </c>
      <c r="BG138" s="218">
        <f>IF(N138="zákl. přenesená",J138,0)</f>
        <v>0</v>
      </c>
      <c r="BH138" s="218">
        <f>IF(N138="sníž. přenesená",J138,0)</f>
        <v>0</v>
      </c>
      <c r="BI138" s="218">
        <f>IF(N138="nulová",J138,0)</f>
        <v>0</v>
      </c>
      <c r="BJ138" s="19" t="s">
        <v>78</v>
      </c>
      <c r="BK138" s="218">
        <f>ROUND(I138*H138,2)</f>
        <v>0</v>
      </c>
      <c r="BL138" s="19" t="s">
        <v>165</v>
      </c>
      <c r="BM138" s="217" t="s">
        <v>2452</v>
      </c>
    </row>
    <row r="139" s="2" customFormat="1">
      <c r="A139" s="40"/>
      <c r="B139" s="41"/>
      <c r="C139" s="42"/>
      <c r="D139" s="219" t="s">
        <v>167</v>
      </c>
      <c r="E139" s="42"/>
      <c r="F139" s="220" t="s">
        <v>689</v>
      </c>
      <c r="G139" s="42"/>
      <c r="H139" s="42"/>
      <c r="I139" s="221"/>
      <c r="J139" s="42"/>
      <c r="K139" s="42"/>
      <c r="L139" s="46"/>
      <c r="M139" s="222"/>
      <c r="N139" s="223"/>
      <c r="O139" s="86"/>
      <c r="P139" s="86"/>
      <c r="Q139" s="86"/>
      <c r="R139" s="86"/>
      <c r="S139" s="86"/>
      <c r="T139" s="87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T139" s="19" t="s">
        <v>167</v>
      </c>
      <c r="AU139" s="19" t="s">
        <v>80</v>
      </c>
    </row>
    <row r="140" s="13" customFormat="1">
      <c r="A140" s="13"/>
      <c r="B140" s="224"/>
      <c r="C140" s="225"/>
      <c r="D140" s="226" t="s">
        <v>169</v>
      </c>
      <c r="E140" s="227" t="s">
        <v>19</v>
      </c>
      <c r="F140" s="228" t="s">
        <v>262</v>
      </c>
      <c r="G140" s="225"/>
      <c r="H140" s="227" t="s">
        <v>19</v>
      </c>
      <c r="I140" s="229"/>
      <c r="J140" s="225"/>
      <c r="K140" s="225"/>
      <c r="L140" s="230"/>
      <c r="M140" s="231"/>
      <c r="N140" s="232"/>
      <c r="O140" s="232"/>
      <c r="P140" s="232"/>
      <c r="Q140" s="232"/>
      <c r="R140" s="232"/>
      <c r="S140" s="232"/>
      <c r="T140" s="23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34" t="s">
        <v>169</v>
      </c>
      <c r="AU140" s="234" t="s">
        <v>80</v>
      </c>
      <c r="AV140" s="13" t="s">
        <v>78</v>
      </c>
      <c r="AW140" s="13" t="s">
        <v>171</v>
      </c>
      <c r="AX140" s="13" t="s">
        <v>70</v>
      </c>
      <c r="AY140" s="234" t="s">
        <v>158</v>
      </c>
    </row>
    <row r="141" s="14" customFormat="1">
      <c r="A141" s="14"/>
      <c r="B141" s="235"/>
      <c r="C141" s="236"/>
      <c r="D141" s="226" t="s">
        <v>169</v>
      </c>
      <c r="E141" s="237" t="s">
        <v>19</v>
      </c>
      <c r="F141" s="238" t="s">
        <v>2442</v>
      </c>
      <c r="G141" s="236"/>
      <c r="H141" s="239">
        <v>262.80000000000001</v>
      </c>
      <c r="I141" s="240"/>
      <c r="J141" s="236"/>
      <c r="K141" s="236"/>
      <c r="L141" s="241"/>
      <c r="M141" s="242"/>
      <c r="N141" s="243"/>
      <c r="O141" s="243"/>
      <c r="P141" s="243"/>
      <c r="Q141" s="243"/>
      <c r="R141" s="243"/>
      <c r="S141" s="243"/>
      <c r="T141" s="24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45" t="s">
        <v>169</v>
      </c>
      <c r="AU141" s="245" t="s">
        <v>80</v>
      </c>
      <c r="AV141" s="14" t="s">
        <v>80</v>
      </c>
      <c r="AW141" s="14" t="s">
        <v>171</v>
      </c>
      <c r="AX141" s="14" t="s">
        <v>70</v>
      </c>
      <c r="AY141" s="245" t="s">
        <v>158</v>
      </c>
    </row>
    <row r="142" s="14" customFormat="1">
      <c r="A142" s="14"/>
      <c r="B142" s="235"/>
      <c r="C142" s="236"/>
      <c r="D142" s="226" t="s">
        <v>169</v>
      </c>
      <c r="E142" s="237" t="s">
        <v>19</v>
      </c>
      <c r="F142" s="238" t="s">
        <v>2443</v>
      </c>
      <c r="G142" s="236"/>
      <c r="H142" s="239">
        <v>34.560000000000002</v>
      </c>
      <c r="I142" s="240"/>
      <c r="J142" s="236"/>
      <c r="K142" s="236"/>
      <c r="L142" s="241"/>
      <c r="M142" s="242"/>
      <c r="N142" s="243"/>
      <c r="O142" s="243"/>
      <c r="P142" s="243"/>
      <c r="Q142" s="243"/>
      <c r="R142" s="243"/>
      <c r="S142" s="243"/>
      <c r="T142" s="24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45" t="s">
        <v>169</v>
      </c>
      <c r="AU142" s="245" t="s">
        <v>80</v>
      </c>
      <c r="AV142" s="14" t="s">
        <v>80</v>
      </c>
      <c r="AW142" s="14" t="s">
        <v>171</v>
      </c>
      <c r="AX142" s="14" t="s">
        <v>70</v>
      </c>
      <c r="AY142" s="245" t="s">
        <v>158</v>
      </c>
    </row>
    <row r="143" s="14" customFormat="1">
      <c r="A143" s="14"/>
      <c r="B143" s="235"/>
      <c r="C143" s="236"/>
      <c r="D143" s="226" t="s">
        <v>169</v>
      </c>
      <c r="E143" s="237" t="s">
        <v>19</v>
      </c>
      <c r="F143" s="238" t="s">
        <v>2444</v>
      </c>
      <c r="G143" s="236"/>
      <c r="H143" s="239">
        <v>27.134999999999998</v>
      </c>
      <c r="I143" s="240"/>
      <c r="J143" s="236"/>
      <c r="K143" s="236"/>
      <c r="L143" s="241"/>
      <c r="M143" s="242"/>
      <c r="N143" s="243"/>
      <c r="O143" s="243"/>
      <c r="P143" s="243"/>
      <c r="Q143" s="243"/>
      <c r="R143" s="243"/>
      <c r="S143" s="243"/>
      <c r="T143" s="24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45" t="s">
        <v>169</v>
      </c>
      <c r="AU143" s="245" t="s">
        <v>80</v>
      </c>
      <c r="AV143" s="14" t="s">
        <v>80</v>
      </c>
      <c r="AW143" s="14" t="s">
        <v>171</v>
      </c>
      <c r="AX143" s="14" t="s">
        <v>70</v>
      </c>
      <c r="AY143" s="245" t="s">
        <v>158</v>
      </c>
    </row>
    <row r="144" s="14" customFormat="1">
      <c r="A144" s="14"/>
      <c r="B144" s="235"/>
      <c r="C144" s="236"/>
      <c r="D144" s="226" t="s">
        <v>169</v>
      </c>
      <c r="E144" s="237" t="s">
        <v>19</v>
      </c>
      <c r="F144" s="238" t="s">
        <v>2445</v>
      </c>
      <c r="G144" s="236"/>
      <c r="H144" s="239">
        <v>16.125</v>
      </c>
      <c r="I144" s="240"/>
      <c r="J144" s="236"/>
      <c r="K144" s="236"/>
      <c r="L144" s="241"/>
      <c r="M144" s="242"/>
      <c r="N144" s="243"/>
      <c r="O144" s="243"/>
      <c r="P144" s="243"/>
      <c r="Q144" s="243"/>
      <c r="R144" s="243"/>
      <c r="S144" s="243"/>
      <c r="T144" s="24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45" t="s">
        <v>169</v>
      </c>
      <c r="AU144" s="245" t="s">
        <v>80</v>
      </c>
      <c r="AV144" s="14" t="s">
        <v>80</v>
      </c>
      <c r="AW144" s="14" t="s">
        <v>171</v>
      </c>
      <c r="AX144" s="14" t="s">
        <v>70</v>
      </c>
      <c r="AY144" s="245" t="s">
        <v>158</v>
      </c>
    </row>
    <row r="145" s="14" customFormat="1">
      <c r="A145" s="14"/>
      <c r="B145" s="235"/>
      <c r="C145" s="236"/>
      <c r="D145" s="226" t="s">
        <v>169</v>
      </c>
      <c r="E145" s="237" t="s">
        <v>19</v>
      </c>
      <c r="F145" s="238" t="s">
        <v>2446</v>
      </c>
      <c r="G145" s="236"/>
      <c r="H145" s="239">
        <v>51</v>
      </c>
      <c r="I145" s="240"/>
      <c r="J145" s="236"/>
      <c r="K145" s="236"/>
      <c r="L145" s="241"/>
      <c r="M145" s="242"/>
      <c r="N145" s="243"/>
      <c r="O145" s="243"/>
      <c r="P145" s="243"/>
      <c r="Q145" s="243"/>
      <c r="R145" s="243"/>
      <c r="S145" s="243"/>
      <c r="T145" s="24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45" t="s">
        <v>169</v>
      </c>
      <c r="AU145" s="245" t="s">
        <v>80</v>
      </c>
      <c r="AV145" s="14" t="s">
        <v>80</v>
      </c>
      <c r="AW145" s="14" t="s">
        <v>171</v>
      </c>
      <c r="AX145" s="14" t="s">
        <v>70</v>
      </c>
      <c r="AY145" s="245" t="s">
        <v>158</v>
      </c>
    </row>
    <row r="146" s="14" customFormat="1">
      <c r="A146" s="14"/>
      <c r="B146" s="235"/>
      <c r="C146" s="236"/>
      <c r="D146" s="226" t="s">
        <v>169</v>
      </c>
      <c r="E146" s="236"/>
      <c r="F146" s="238" t="s">
        <v>2453</v>
      </c>
      <c r="G146" s="236"/>
      <c r="H146" s="239">
        <v>19.581</v>
      </c>
      <c r="I146" s="240"/>
      <c r="J146" s="236"/>
      <c r="K146" s="236"/>
      <c r="L146" s="241"/>
      <c r="M146" s="242"/>
      <c r="N146" s="243"/>
      <c r="O146" s="243"/>
      <c r="P146" s="243"/>
      <c r="Q146" s="243"/>
      <c r="R146" s="243"/>
      <c r="S146" s="243"/>
      <c r="T146" s="24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45" t="s">
        <v>169</v>
      </c>
      <c r="AU146" s="245" t="s">
        <v>80</v>
      </c>
      <c r="AV146" s="14" t="s">
        <v>80</v>
      </c>
      <c r="AW146" s="14" t="s">
        <v>4</v>
      </c>
      <c r="AX146" s="14" t="s">
        <v>78</v>
      </c>
      <c r="AY146" s="245" t="s">
        <v>158</v>
      </c>
    </row>
    <row r="147" s="2" customFormat="1" ht="22.2" customHeight="1">
      <c r="A147" s="40"/>
      <c r="B147" s="41"/>
      <c r="C147" s="206" t="s">
        <v>231</v>
      </c>
      <c r="D147" s="206" t="s">
        <v>160</v>
      </c>
      <c r="E147" s="207" t="s">
        <v>270</v>
      </c>
      <c r="F147" s="208" t="s">
        <v>271</v>
      </c>
      <c r="G147" s="209" t="s">
        <v>234</v>
      </c>
      <c r="H147" s="210">
        <v>104.04000000000001</v>
      </c>
      <c r="I147" s="211"/>
      <c r="J147" s="212">
        <f>ROUND(I147*H147,2)</f>
        <v>0</v>
      </c>
      <c r="K147" s="208" t="s">
        <v>164</v>
      </c>
      <c r="L147" s="46"/>
      <c r="M147" s="213" t="s">
        <v>19</v>
      </c>
      <c r="N147" s="214" t="s">
        <v>41</v>
      </c>
      <c r="O147" s="86"/>
      <c r="P147" s="215">
        <f>O147*H147</f>
        <v>0</v>
      </c>
      <c r="Q147" s="215">
        <v>0</v>
      </c>
      <c r="R147" s="215">
        <f>Q147*H147</f>
        <v>0</v>
      </c>
      <c r="S147" s="215">
        <v>0</v>
      </c>
      <c r="T147" s="216">
        <f>S147*H147</f>
        <v>0</v>
      </c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R147" s="217" t="s">
        <v>165</v>
      </c>
      <c r="AT147" s="217" t="s">
        <v>160</v>
      </c>
      <c r="AU147" s="217" t="s">
        <v>80</v>
      </c>
      <c r="AY147" s="19" t="s">
        <v>158</v>
      </c>
      <c r="BE147" s="218">
        <f>IF(N147="základní",J147,0)</f>
        <v>0</v>
      </c>
      <c r="BF147" s="218">
        <f>IF(N147="snížená",J147,0)</f>
        <v>0</v>
      </c>
      <c r="BG147" s="218">
        <f>IF(N147="zákl. přenesená",J147,0)</f>
        <v>0</v>
      </c>
      <c r="BH147" s="218">
        <f>IF(N147="sníž. přenesená",J147,0)</f>
        <v>0</v>
      </c>
      <c r="BI147" s="218">
        <f>IF(N147="nulová",J147,0)</f>
        <v>0</v>
      </c>
      <c r="BJ147" s="19" t="s">
        <v>78</v>
      </c>
      <c r="BK147" s="218">
        <f>ROUND(I147*H147,2)</f>
        <v>0</v>
      </c>
      <c r="BL147" s="19" t="s">
        <v>165</v>
      </c>
      <c r="BM147" s="217" t="s">
        <v>2454</v>
      </c>
    </row>
    <row r="148" s="2" customFormat="1">
      <c r="A148" s="40"/>
      <c r="B148" s="41"/>
      <c r="C148" s="42"/>
      <c r="D148" s="219" t="s">
        <v>167</v>
      </c>
      <c r="E148" s="42"/>
      <c r="F148" s="220" t="s">
        <v>273</v>
      </c>
      <c r="G148" s="42"/>
      <c r="H148" s="42"/>
      <c r="I148" s="221"/>
      <c r="J148" s="42"/>
      <c r="K148" s="42"/>
      <c r="L148" s="46"/>
      <c r="M148" s="222"/>
      <c r="N148" s="223"/>
      <c r="O148" s="86"/>
      <c r="P148" s="86"/>
      <c r="Q148" s="86"/>
      <c r="R148" s="86"/>
      <c r="S148" s="86"/>
      <c r="T148" s="87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T148" s="19" t="s">
        <v>167</v>
      </c>
      <c r="AU148" s="19" t="s">
        <v>80</v>
      </c>
    </row>
    <row r="149" s="13" customFormat="1">
      <c r="A149" s="13"/>
      <c r="B149" s="224"/>
      <c r="C149" s="225"/>
      <c r="D149" s="226" t="s">
        <v>169</v>
      </c>
      <c r="E149" s="227" t="s">
        <v>19</v>
      </c>
      <c r="F149" s="228" t="s">
        <v>2455</v>
      </c>
      <c r="G149" s="225"/>
      <c r="H149" s="227" t="s">
        <v>19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34" t="s">
        <v>169</v>
      </c>
      <c r="AU149" s="234" t="s">
        <v>80</v>
      </c>
      <c r="AV149" s="13" t="s">
        <v>78</v>
      </c>
      <c r="AW149" s="13" t="s">
        <v>171</v>
      </c>
      <c r="AX149" s="13" t="s">
        <v>70</v>
      </c>
      <c r="AY149" s="234" t="s">
        <v>158</v>
      </c>
    </row>
    <row r="150" s="14" customFormat="1">
      <c r="A150" s="14"/>
      <c r="B150" s="235"/>
      <c r="C150" s="236"/>
      <c r="D150" s="226" t="s">
        <v>169</v>
      </c>
      <c r="E150" s="237" t="s">
        <v>19</v>
      </c>
      <c r="F150" s="238" t="s">
        <v>2456</v>
      </c>
      <c r="G150" s="236"/>
      <c r="H150" s="239">
        <v>104.04000000000001</v>
      </c>
      <c r="I150" s="240"/>
      <c r="J150" s="236"/>
      <c r="K150" s="236"/>
      <c r="L150" s="241"/>
      <c r="M150" s="242"/>
      <c r="N150" s="243"/>
      <c r="O150" s="243"/>
      <c r="P150" s="243"/>
      <c r="Q150" s="243"/>
      <c r="R150" s="243"/>
      <c r="S150" s="243"/>
      <c r="T150" s="24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45" t="s">
        <v>169</v>
      </c>
      <c r="AU150" s="245" t="s">
        <v>80</v>
      </c>
      <c r="AV150" s="14" t="s">
        <v>80</v>
      </c>
      <c r="AW150" s="14" t="s">
        <v>171</v>
      </c>
      <c r="AX150" s="14" t="s">
        <v>70</v>
      </c>
      <c r="AY150" s="245" t="s">
        <v>158</v>
      </c>
    </row>
    <row r="151" s="2" customFormat="1" ht="19.8" customHeight="1">
      <c r="A151" s="40"/>
      <c r="B151" s="41"/>
      <c r="C151" s="206" t="s">
        <v>244</v>
      </c>
      <c r="D151" s="206" t="s">
        <v>160</v>
      </c>
      <c r="E151" s="207" t="s">
        <v>280</v>
      </c>
      <c r="F151" s="208" t="s">
        <v>281</v>
      </c>
      <c r="G151" s="209" t="s">
        <v>223</v>
      </c>
      <c r="H151" s="210">
        <v>1305.4000000000001</v>
      </c>
      <c r="I151" s="211"/>
      <c r="J151" s="212">
        <f>ROUND(I151*H151,2)</f>
        <v>0</v>
      </c>
      <c r="K151" s="208" t="s">
        <v>164</v>
      </c>
      <c r="L151" s="46"/>
      <c r="M151" s="213" t="s">
        <v>19</v>
      </c>
      <c r="N151" s="214" t="s">
        <v>41</v>
      </c>
      <c r="O151" s="86"/>
      <c r="P151" s="215">
        <f>O151*H151</f>
        <v>0</v>
      </c>
      <c r="Q151" s="215">
        <v>0.00084000000000000003</v>
      </c>
      <c r="R151" s="215">
        <f>Q151*H151</f>
        <v>1.0965360000000002</v>
      </c>
      <c r="S151" s="215">
        <v>0</v>
      </c>
      <c r="T151" s="216">
        <f>S151*H151</f>
        <v>0</v>
      </c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R151" s="217" t="s">
        <v>165</v>
      </c>
      <c r="AT151" s="217" t="s">
        <v>160</v>
      </c>
      <c r="AU151" s="217" t="s">
        <v>80</v>
      </c>
      <c r="AY151" s="19" t="s">
        <v>158</v>
      </c>
      <c r="BE151" s="218">
        <f>IF(N151="základní",J151,0)</f>
        <v>0</v>
      </c>
      <c r="BF151" s="218">
        <f>IF(N151="snížená",J151,0)</f>
        <v>0</v>
      </c>
      <c r="BG151" s="218">
        <f>IF(N151="zákl. přenesená",J151,0)</f>
        <v>0</v>
      </c>
      <c r="BH151" s="218">
        <f>IF(N151="sníž. přenesená",J151,0)</f>
        <v>0</v>
      </c>
      <c r="BI151" s="218">
        <f>IF(N151="nulová",J151,0)</f>
        <v>0</v>
      </c>
      <c r="BJ151" s="19" t="s">
        <v>78</v>
      </c>
      <c r="BK151" s="218">
        <f>ROUND(I151*H151,2)</f>
        <v>0</v>
      </c>
      <c r="BL151" s="19" t="s">
        <v>165</v>
      </c>
      <c r="BM151" s="217" t="s">
        <v>2457</v>
      </c>
    </row>
    <row r="152" s="2" customFormat="1">
      <c r="A152" s="40"/>
      <c r="B152" s="41"/>
      <c r="C152" s="42"/>
      <c r="D152" s="219" t="s">
        <v>167</v>
      </c>
      <c r="E152" s="42"/>
      <c r="F152" s="220" t="s">
        <v>283</v>
      </c>
      <c r="G152" s="42"/>
      <c r="H152" s="42"/>
      <c r="I152" s="221"/>
      <c r="J152" s="42"/>
      <c r="K152" s="42"/>
      <c r="L152" s="46"/>
      <c r="M152" s="222"/>
      <c r="N152" s="223"/>
      <c r="O152" s="86"/>
      <c r="P152" s="86"/>
      <c r="Q152" s="86"/>
      <c r="R152" s="86"/>
      <c r="S152" s="86"/>
      <c r="T152" s="87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T152" s="19" t="s">
        <v>167</v>
      </c>
      <c r="AU152" s="19" t="s">
        <v>80</v>
      </c>
    </row>
    <row r="153" s="14" customFormat="1">
      <c r="A153" s="14"/>
      <c r="B153" s="235"/>
      <c r="C153" s="236"/>
      <c r="D153" s="226" t="s">
        <v>169</v>
      </c>
      <c r="E153" s="237" t="s">
        <v>19</v>
      </c>
      <c r="F153" s="238" t="s">
        <v>2458</v>
      </c>
      <c r="G153" s="236"/>
      <c r="H153" s="239">
        <v>876</v>
      </c>
      <c r="I153" s="240"/>
      <c r="J153" s="236"/>
      <c r="K153" s="236"/>
      <c r="L153" s="241"/>
      <c r="M153" s="242"/>
      <c r="N153" s="243"/>
      <c r="O153" s="243"/>
      <c r="P153" s="243"/>
      <c r="Q153" s="243"/>
      <c r="R153" s="243"/>
      <c r="S153" s="243"/>
      <c r="T153" s="24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45" t="s">
        <v>169</v>
      </c>
      <c r="AU153" s="245" t="s">
        <v>80</v>
      </c>
      <c r="AV153" s="14" t="s">
        <v>80</v>
      </c>
      <c r="AW153" s="14" t="s">
        <v>171</v>
      </c>
      <c r="AX153" s="14" t="s">
        <v>70</v>
      </c>
      <c r="AY153" s="245" t="s">
        <v>158</v>
      </c>
    </row>
    <row r="154" s="14" customFormat="1">
      <c r="A154" s="14"/>
      <c r="B154" s="235"/>
      <c r="C154" s="236"/>
      <c r="D154" s="226" t="s">
        <v>169</v>
      </c>
      <c r="E154" s="237" t="s">
        <v>19</v>
      </c>
      <c r="F154" s="238" t="s">
        <v>2459</v>
      </c>
      <c r="G154" s="236"/>
      <c r="H154" s="239">
        <v>115.2</v>
      </c>
      <c r="I154" s="240"/>
      <c r="J154" s="236"/>
      <c r="K154" s="236"/>
      <c r="L154" s="241"/>
      <c r="M154" s="242"/>
      <c r="N154" s="243"/>
      <c r="O154" s="243"/>
      <c r="P154" s="243"/>
      <c r="Q154" s="243"/>
      <c r="R154" s="243"/>
      <c r="S154" s="243"/>
      <c r="T154" s="24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45" t="s">
        <v>169</v>
      </c>
      <c r="AU154" s="245" t="s">
        <v>80</v>
      </c>
      <c r="AV154" s="14" t="s">
        <v>80</v>
      </c>
      <c r="AW154" s="14" t="s">
        <v>171</v>
      </c>
      <c r="AX154" s="14" t="s">
        <v>70</v>
      </c>
      <c r="AY154" s="245" t="s">
        <v>158</v>
      </c>
    </row>
    <row r="155" s="14" customFormat="1">
      <c r="A155" s="14"/>
      <c r="B155" s="235"/>
      <c r="C155" s="236"/>
      <c r="D155" s="226" t="s">
        <v>169</v>
      </c>
      <c r="E155" s="237" t="s">
        <v>19</v>
      </c>
      <c r="F155" s="238" t="s">
        <v>2460</v>
      </c>
      <c r="G155" s="236"/>
      <c r="H155" s="239">
        <v>90.450000000000003</v>
      </c>
      <c r="I155" s="240"/>
      <c r="J155" s="236"/>
      <c r="K155" s="236"/>
      <c r="L155" s="241"/>
      <c r="M155" s="242"/>
      <c r="N155" s="243"/>
      <c r="O155" s="243"/>
      <c r="P155" s="243"/>
      <c r="Q155" s="243"/>
      <c r="R155" s="243"/>
      <c r="S155" s="243"/>
      <c r="T155" s="24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45" t="s">
        <v>169</v>
      </c>
      <c r="AU155" s="245" t="s">
        <v>80</v>
      </c>
      <c r="AV155" s="14" t="s">
        <v>80</v>
      </c>
      <c r="AW155" s="14" t="s">
        <v>171</v>
      </c>
      <c r="AX155" s="14" t="s">
        <v>70</v>
      </c>
      <c r="AY155" s="245" t="s">
        <v>158</v>
      </c>
    </row>
    <row r="156" s="14" customFormat="1">
      <c r="A156" s="14"/>
      <c r="B156" s="235"/>
      <c r="C156" s="236"/>
      <c r="D156" s="226" t="s">
        <v>169</v>
      </c>
      <c r="E156" s="237" t="s">
        <v>19</v>
      </c>
      <c r="F156" s="238" t="s">
        <v>2461</v>
      </c>
      <c r="G156" s="236"/>
      <c r="H156" s="239">
        <v>53.75</v>
      </c>
      <c r="I156" s="240"/>
      <c r="J156" s="236"/>
      <c r="K156" s="236"/>
      <c r="L156" s="241"/>
      <c r="M156" s="242"/>
      <c r="N156" s="243"/>
      <c r="O156" s="243"/>
      <c r="P156" s="243"/>
      <c r="Q156" s="243"/>
      <c r="R156" s="243"/>
      <c r="S156" s="243"/>
      <c r="T156" s="24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45" t="s">
        <v>169</v>
      </c>
      <c r="AU156" s="245" t="s">
        <v>80</v>
      </c>
      <c r="AV156" s="14" t="s">
        <v>80</v>
      </c>
      <c r="AW156" s="14" t="s">
        <v>171</v>
      </c>
      <c r="AX156" s="14" t="s">
        <v>70</v>
      </c>
      <c r="AY156" s="245" t="s">
        <v>158</v>
      </c>
    </row>
    <row r="157" s="14" customFormat="1">
      <c r="A157" s="14"/>
      <c r="B157" s="235"/>
      <c r="C157" s="236"/>
      <c r="D157" s="226" t="s">
        <v>169</v>
      </c>
      <c r="E157" s="237" t="s">
        <v>19</v>
      </c>
      <c r="F157" s="238" t="s">
        <v>2462</v>
      </c>
      <c r="G157" s="236"/>
      <c r="H157" s="239">
        <v>170</v>
      </c>
      <c r="I157" s="240"/>
      <c r="J157" s="236"/>
      <c r="K157" s="236"/>
      <c r="L157" s="241"/>
      <c r="M157" s="242"/>
      <c r="N157" s="243"/>
      <c r="O157" s="243"/>
      <c r="P157" s="243"/>
      <c r="Q157" s="243"/>
      <c r="R157" s="243"/>
      <c r="S157" s="243"/>
      <c r="T157" s="24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45" t="s">
        <v>169</v>
      </c>
      <c r="AU157" s="245" t="s">
        <v>80</v>
      </c>
      <c r="AV157" s="14" t="s">
        <v>80</v>
      </c>
      <c r="AW157" s="14" t="s">
        <v>171</v>
      </c>
      <c r="AX157" s="14" t="s">
        <v>70</v>
      </c>
      <c r="AY157" s="245" t="s">
        <v>158</v>
      </c>
    </row>
    <row r="158" s="2" customFormat="1" ht="22.2" customHeight="1">
      <c r="A158" s="40"/>
      <c r="B158" s="41"/>
      <c r="C158" s="206" t="s">
        <v>8</v>
      </c>
      <c r="D158" s="206" t="s">
        <v>160</v>
      </c>
      <c r="E158" s="207" t="s">
        <v>286</v>
      </c>
      <c r="F158" s="208" t="s">
        <v>287</v>
      </c>
      <c r="G158" s="209" t="s">
        <v>223</v>
      </c>
      <c r="H158" s="210">
        <v>1305.4000000000001</v>
      </c>
      <c r="I158" s="211"/>
      <c r="J158" s="212">
        <f>ROUND(I158*H158,2)</f>
        <v>0</v>
      </c>
      <c r="K158" s="208" t="s">
        <v>164</v>
      </c>
      <c r="L158" s="46"/>
      <c r="M158" s="213" t="s">
        <v>19</v>
      </c>
      <c r="N158" s="214" t="s">
        <v>41</v>
      </c>
      <c r="O158" s="86"/>
      <c r="P158" s="215">
        <f>O158*H158</f>
        <v>0</v>
      </c>
      <c r="Q158" s="215">
        <v>0</v>
      </c>
      <c r="R158" s="215">
        <f>Q158*H158</f>
        <v>0</v>
      </c>
      <c r="S158" s="215">
        <v>0</v>
      </c>
      <c r="T158" s="216">
        <f>S158*H158</f>
        <v>0</v>
      </c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R158" s="217" t="s">
        <v>165</v>
      </c>
      <c r="AT158" s="217" t="s">
        <v>160</v>
      </c>
      <c r="AU158" s="217" t="s">
        <v>80</v>
      </c>
      <c r="AY158" s="19" t="s">
        <v>158</v>
      </c>
      <c r="BE158" s="218">
        <f>IF(N158="základní",J158,0)</f>
        <v>0</v>
      </c>
      <c r="BF158" s="218">
        <f>IF(N158="snížená",J158,0)</f>
        <v>0</v>
      </c>
      <c r="BG158" s="218">
        <f>IF(N158="zákl. přenesená",J158,0)</f>
        <v>0</v>
      </c>
      <c r="BH158" s="218">
        <f>IF(N158="sníž. přenesená",J158,0)</f>
        <v>0</v>
      </c>
      <c r="BI158" s="218">
        <f>IF(N158="nulová",J158,0)</f>
        <v>0</v>
      </c>
      <c r="BJ158" s="19" t="s">
        <v>78</v>
      </c>
      <c r="BK158" s="218">
        <f>ROUND(I158*H158,2)</f>
        <v>0</v>
      </c>
      <c r="BL158" s="19" t="s">
        <v>165</v>
      </c>
      <c r="BM158" s="217" t="s">
        <v>2463</v>
      </c>
    </row>
    <row r="159" s="2" customFormat="1">
      <c r="A159" s="40"/>
      <c r="B159" s="41"/>
      <c r="C159" s="42"/>
      <c r="D159" s="219" t="s">
        <v>167</v>
      </c>
      <c r="E159" s="42"/>
      <c r="F159" s="220" t="s">
        <v>289</v>
      </c>
      <c r="G159" s="42"/>
      <c r="H159" s="42"/>
      <c r="I159" s="221"/>
      <c r="J159" s="42"/>
      <c r="K159" s="42"/>
      <c r="L159" s="46"/>
      <c r="M159" s="222"/>
      <c r="N159" s="223"/>
      <c r="O159" s="86"/>
      <c r="P159" s="86"/>
      <c r="Q159" s="86"/>
      <c r="R159" s="86"/>
      <c r="S159" s="86"/>
      <c r="T159" s="87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T159" s="19" t="s">
        <v>167</v>
      </c>
      <c r="AU159" s="19" t="s">
        <v>80</v>
      </c>
    </row>
    <row r="160" s="2" customFormat="1" ht="30" customHeight="1">
      <c r="A160" s="40"/>
      <c r="B160" s="41"/>
      <c r="C160" s="206" t="s">
        <v>257</v>
      </c>
      <c r="D160" s="206" t="s">
        <v>160</v>
      </c>
      <c r="E160" s="207" t="s">
        <v>316</v>
      </c>
      <c r="F160" s="208" t="s">
        <v>317</v>
      </c>
      <c r="G160" s="209" t="s">
        <v>234</v>
      </c>
      <c r="H160" s="210">
        <v>254.553</v>
      </c>
      <c r="I160" s="211"/>
      <c r="J160" s="212">
        <f>ROUND(I160*H160,2)</f>
        <v>0</v>
      </c>
      <c r="K160" s="208" t="s">
        <v>164</v>
      </c>
      <c r="L160" s="46"/>
      <c r="M160" s="213" t="s">
        <v>19</v>
      </c>
      <c r="N160" s="214" t="s">
        <v>41</v>
      </c>
      <c r="O160" s="86"/>
      <c r="P160" s="215">
        <f>O160*H160</f>
        <v>0</v>
      </c>
      <c r="Q160" s="215">
        <v>0</v>
      </c>
      <c r="R160" s="215">
        <f>Q160*H160</f>
        <v>0</v>
      </c>
      <c r="S160" s="215">
        <v>0</v>
      </c>
      <c r="T160" s="216">
        <f>S160*H160</f>
        <v>0</v>
      </c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R160" s="217" t="s">
        <v>165</v>
      </c>
      <c r="AT160" s="217" t="s">
        <v>160</v>
      </c>
      <c r="AU160" s="217" t="s">
        <v>80</v>
      </c>
      <c r="AY160" s="19" t="s">
        <v>158</v>
      </c>
      <c r="BE160" s="218">
        <f>IF(N160="základní",J160,0)</f>
        <v>0</v>
      </c>
      <c r="BF160" s="218">
        <f>IF(N160="snížená",J160,0)</f>
        <v>0</v>
      </c>
      <c r="BG160" s="218">
        <f>IF(N160="zákl. přenesená",J160,0)</f>
        <v>0</v>
      </c>
      <c r="BH160" s="218">
        <f>IF(N160="sníž. přenesená",J160,0)</f>
        <v>0</v>
      </c>
      <c r="BI160" s="218">
        <f>IF(N160="nulová",J160,0)</f>
        <v>0</v>
      </c>
      <c r="BJ160" s="19" t="s">
        <v>78</v>
      </c>
      <c r="BK160" s="218">
        <f>ROUND(I160*H160,2)</f>
        <v>0</v>
      </c>
      <c r="BL160" s="19" t="s">
        <v>165</v>
      </c>
      <c r="BM160" s="217" t="s">
        <v>2464</v>
      </c>
    </row>
    <row r="161" s="2" customFormat="1">
      <c r="A161" s="40"/>
      <c r="B161" s="41"/>
      <c r="C161" s="42"/>
      <c r="D161" s="219" t="s">
        <v>167</v>
      </c>
      <c r="E161" s="42"/>
      <c r="F161" s="220" t="s">
        <v>319</v>
      </c>
      <c r="G161" s="42"/>
      <c r="H161" s="42"/>
      <c r="I161" s="221"/>
      <c r="J161" s="42"/>
      <c r="K161" s="42"/>
      <c r="L161" s="46"/>
      <c r="M161" s="222"/>
      <c r="N161" s="223"/>
      <c r="O161" s="86"/>
      <c r="P161" s="86"/>
      <c r="Q161" s="86"/>
      <c r="R161" s="86"/>
      <c r="S161" s="86"/>
      <c r="T161" s="87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T161" s="19" t="s">
        <v>167</v>
      </c>
      <c r="AU161" s="19" t="s">
        <v>80</v>
      </c>
    </row>
    <row r="162" s="13" customFormat="1">
      <c r="A162" s="13"/>
      <c r="B162" s="224"/>
      <c r="C162" s="225"/>
      <c r="D162" s="226" t="s">
        <v>169</v>
      </c>
      <c r="E162" s="227" t="s">
        <v>19</v>
      </c>
      <c r="F162" s="228" t="s">
        <v>320</v>
      </c>
      <c r="G162" s="225"/>
      <c r="H162" s="227" t="s">
        <v>19</v>
      </c>
      <c r="I162" s="229"/>
      <c r="J162" s="225"/>
      <c r="K162" s="225"/>
      <c r="L162" s="230"/>
      <c r="M162" s="231"/>
      <c r="N162" s="232"/>
      <c r="O162" s="232"/>
      <c r="P162" s="232"/>
      <c r="Q162" s="232"/>
      <c r="R162" s="232"/>
      <c r="S162" s="232"/>
      <c r="T162" s="23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34" t="s">
        <v>169</v>
      </c>
      <c r="AU162" s="234" t="s">
        <v>80</v>
      </c>
      <c r="AV162" s="13" t="s">
        <v>78</v>
      </c>
      <c r="AW162" s="13" t="s">
        <v>171</v>
      </c>
      <c r="AX162" s="13" t="s">
        <v>70</v>
      </c>
      <c r="AY162" s="234" t="s">
        <v>158</v>
      </c>
    </row>
    <row r="163" s="14" customFormat="1">
      <c r="A163" s="14"/>
      <c r="B163" s="235"/>
      <c r="C163" s="236"/>
      <c r="D163" s="226" t="s">
        <v>169</v>
      </c>
      <c r="E163" s="237" t="s">
        <v>19</v>
      </c>
      <c r="F163" s="238" t="s">
        <v>2442</v>
      </c>
      <c r="G163" s="236"/>
      <c r="H163" s="239">
        <v>262.80000000000001</v>
      </c>
      <c r="I163" s="240"/>
      <c r="J163" s="236"/>
      <c r="K163" s="236"/>
      <c r="L163" s="241"/>
      <c r="M163" s="242"/>
      <c r="N163" s="243"/>
      <c r="O163" s="243"/>
      <c r="P163" s="243"/>
      <c r="Q163" s="243"/>
      <c r="R163" s="243"/>
      <c r="S163" s="243"/>
      <c r="T163" s="24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45" t="s">
        <v>169</v>
      </c>
      <c r="AU163" s="245" t="s">
        <v>80</v>
      </c>
      <c r="AV163" s="14" t="s">
        <v>80</v>
      </c>
      <c r="AW163" s="14" t="s">
        <v>171</v>
      </c>
      <c r="AX163" s="14" t="s">
        <v>70</v>
      </c>
      <c r="AY163" s="245" t="s">
        <v>158</v>
      </c>
    </row>
    <row r="164" s="14" customFormat="1">
      <c r="A164" s="14"/>
      <c r="B164" s="235"/>
      <c r="C164" s="236"/>
      <c r="D164" s="226" t="s">
        <v>169</v>
      </c>
      <c r="E164" s="237" t="s">
        <v>19</v>
      </c>
      <c r="F164" s="238" t="s">
        <v>2443</v>
      </c>
      <c r="G164" s="236"/>
      <c r="H164" s="239">
        <v>34.560000000000002</v>
      </c>
      <c r="I164" s="240"/>
      <c r="J164" s="236"/>
      <c r="K164" s="236"/>
      <c r="L164" s="241"/>
      <c r="M164" s="242"/>
      <c r="N164" s="243"/>
      <c r="O164" s="243"/>
      <c r="P164" s="243"/>
      <c r="Q164" s="243"/>
      <c r="R164" s="243"/>
      <c r="S164" s="243"/>
      <c r="T164" s="24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45" t="s">
        <v>169</v>
      </c>
      <c r="AU164" s="245" t="s">
        <v>80</v>
      </c>
      <c r="AV164" s="14" t="s">
        <v>80</v>
      </c>
      <c r="AW164" s="14" t="s">
        <v>171</v>
      </c>
      <c r="AX164" s="14" t="s">
        <v>70</v>
      </c>
      <c r="AY164" s="245" t="s">
        <v>158</v>
      </c>
    </row>
    <row r="165" s="14" customFormat="1">
      <c r="A165" s="14"/>
      <c r="B165" s="235"/>
      <c r="C165" s="236"/>
      <c r="D165" s="226" t="s">
        <v>169</v>
      </c>
      <c r="E165" s="237" t="s">
        <v>19</v>
      </c>
      <c r="F165" s="238" t="s">
        <v>2444</v>
      </c>
      <c r="G165" s="236"/>
      <c r="H165" s="239">
        <v>27.134999999999998</v>
      </c>
      <c r="I165" s="240"/>
      <c r="J165" s="236"/>
      <c r="K165" s="236"/>
      <c r="L165" s="241"/>
      <c r="M165" s="242"/>
      <c r="N165" s="243"/>
      <c r="O165" s="243"/>
      <c r="P165" s="243"/>
      <c r="Q165" s="243"/>
      <c r="R165" s="243"/>
      <c r="S165" s="243"/>
      <c r="T165" s="24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45" t="s">
        <v>169</v>
      </c>
      <c r="AU165" s="245" t="s">
        <v>80</v>
      </c>
      <c r="AV165" s="14" t="s">
        <v>80</v>
      </c>
      <c r="AW165" s="14" t="s">
        <v>171</v>
      </c>
      <c r="AX165" s="14" t="s">
        <v>70</v>
      </c>
      <c r="AY165" s="245" t="s">
        <v>158</v>
      </c>
    </row>
    <row r="166" s="14" customFormat="1">
      <c r="A166" s="14"/>
      <c r="B166" s="235"/>
      <c r="C166" s="236"/>
      <c r="D166" s="226" t="s">
        <v>169</v>
      </c>
      <c r="E166" s="237" t="s">
        <v>19</v>
      </c>
      <c r="F166" s="238" t="s">
        <v>2445</v>
      </c>
      <c r="G166" s="236"/>
      <c r="H166" s="239">
        <v>16.125</v>
      </c>
      <c r="I166" s="240"/>
      <c r="J166" s="236"/>
      <c r="K166" s="236"/>
      <c r="L166" s="241"/>
      <c r="M166" s="242"/>
      <c r="N166" s="243"/>
      <c r="O166" s="243"/>
      <c r="P166" s="243"/>
      <c r="Q166" s="243"/>
      <c r="R166" s="243"/>
      <c r="S166" s="243"/>
      <c r="T166" s="24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45" t="s">
        <v>169</v>
      </c>
      <c r="AU166" s="245" t="s">
        <v>80</v>
      </c>
      <c r="AV166" s="14" t="s">
        <v>80</v>
      </c>
      <c r="AW166" s="14" t="s">
        <v>171</v>
      </c>
      <c r="AX166" s="14" t="s">
        <v>70</v>
      </c>
      <c r="AY166" s="245" t="s">
        <v>158</v>
      </c>
    </row>
    <row r="167" s="14" customFormat="1">
      <c r="A167" s="14"/>
      <c r="B167" s="235"/>
      <c r="C167" s="236"/>
      <c r="D167" s="226" t="s">
        <v>169</v>
      </c>
      <c r="E167" s="237" t="s">
        <v>19</v>
      </c>
      <c r="F167" s="238" t="s">
        <v>2446</v>
      </c>
      <c r="G167" s="236"/>
      <c r="H167" s="239">
        <v>51</v>
      </c>
      <c r="I167" s="240"/>
      <c r="J167" s="236"/>
      <c r="K167" s="236"/>
      <c r="L167" s="241"/>
      <c r="M167" s="242"/>
      <c r="N167" s="243"/>
      <c r="O167" s="243"/>
      <c r="P167" s="243"/>
      <c r="Q167" s="243"/>
      <c r="R167" s="243"/>
      <c r="S167" s="243"/>
      <c r="T167" s="24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45" t="s">
        <v>169</v>
      </c>
      <c r="AU167" s="245" t="s">
        <v>80</v>
      </c>
      <c r="AV167" s="14" t="s">
        <v>80</v>
      </c>
      <c r="AW167" s="14" t="s">
        <v>171</v>
      </c>
      <c r="AX167" s="14" t="s">
        <v>70</v>
      </c>
      <c r="AY167" s="245" t="s">
        <v>158</v>
      </c>
    </row>
    <row r="168" s="14" customFormat="1">
      <c r="A168" s="14"/>
      <c r="B168" s="235"/>
      <c r="C168" s="236"/>
      <c r="D168" s="226" t="s">
        <v>169</v>
      </c>
      <c r="E168" s="236"/>
      <c r="F168" s="238" t="s">
        <v>2465</v>
      </c>
      <c r="G168" s="236"/>
      <c r="H168" s="239">
        <v>254.553</v>
      </c>
      <c r="I168" s="240"/>
      <c r="J168" s="236"/>
      <c r="K168" s="236"/>
      <c r="L168" s="241"/>
      <c r="M168" s="242"/>
      <c r="N168" s="243"/>
      <c r="O168" s="243"/>
      <c r="P168" s="243"/>
      <c r="Q168" s="243"/>
      <c r="R168" s="243"/>
      <c r="S168" s="243"/>
      <c r="T168" s="24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45" t="s">
        <v>169</v>
      </c>
      <c r="AU168" s="245" t="s">
        <v>80</v>
      </c>
      <c r="AV168" s="14" t="s">
        <v>80</v>
      </c>
      <c r="AW168" s="14" t="s">
        <v>4</v>
      </c>
      <c r="AX168" s="14" t="s">
        <v>78</v>
      </c>
      <c r="AY168" s="245" t="s">
        <v>158</v>
      </c>
    </row>
    <row r="169" s="2" customFormat="1" ht="30" customHeight="1">
      <c r="A169" s="40"/>
      <c r="B169" s="41"/>
      <c r="C169" s="206" t="s">
        <v>269</v>
      </c>
      <c r="D169" s="206" t="s">
        <v>160</v>
      </c>
      <c r="E169" s="207" t="s">
        <v>316</v>
      </c>
      <c r="F169" s="208" t="s">
        <v>317</v>
      </c>
      <c r="G169" s="209" t="s">
        <v>234</v>
      </c>
      <c r="H169" s="210">
        <v>498.22000000000003</v>
      </c>
      <c r="I169" s="211"/>
      <c r="J169" s="212">
        <f>ROUND(I169*H169,2)</f>
        <v>0</v>
      </c>
      <c r="K169" s="208" t="s">
        <v>164</v>
      </c>
      <c r="L169" s="46"/>
      <c r="M169" s="213" t="s">
        <v>19</v>
      </c>
      <c r="N169" s="214" t="s">
        <v>41</v>
      </c>
      <c r="O169" s="86"/>
      <c r="P169" s="215">
        <f>O169*H169</f>
        <v>0</v>
      </c>
      <c r="Q169" s="215">
        <v>0</v>
      </c>
      <c r="R169" s="215">
        <f>Q169*H169</f>
        <v>0</v>
      </c>
      <c r="S169" s="215">
        <v>0</v>
      </c>
      <c r="T169" s="216">
        <f>S169*H169</f>
        <v>0</v>
      </c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R169" s="217" t="s">
        <v>165</v>
      </c>
      <c r="AT169" s="217" t="s">
        <v>160</v>
      </c>
      <c r="AU169" s="217" t="s">
        <v>80</v>
      </c>
      <c r="AY169" s="19" t="s">
        <v>158</v>
      </c>
      <c r="BE169" s="218">
        <f>IF(N169="základní",J169,0)</f>
        <v>0</v>
      </c>
      <c r="BF169" s="218">
        <f>IF(N169="snížená",J169,0)</f>
        <v>0</v>
      </c>
      <c r="BG169" s="218">
        <f>IF(N169="zákl. přenesená",J169,0)</f>
        <v>0</v>
      </c>
      <c r="BH169" s="218">
        <f>IF(N169="sníž. přenesená",J169,0)</f>
        <v>0</v>
      </c>
      <c r="BI169" s="218">
        <f>IF(N169="nulová",J169,0)</f>
        <v>0</v>
      </c>
      <c r="BJ169" s="19" t="s">
        <v>78</v>
      </c>
      <c r="BK169" s="218">
        <f>ROUND(I169*H169,2)</f>
        <v>0</v>
      </c>
      <c r="BL169" s="19" t="s">
        <v>165</v>
      </c>
      <c r="BM169" s="217" t="s">
        <v>2466</v>
      </c>
    </row>
    <row r="170" s="2" customFormat="1">
      <c r="A170" s="40"/>
      <c r="B170" s="41"/>
      <c r="C170" s="42"/>
      <c r="D170" s="219" t="s">
        <v>167</v>
      </c>
      <c r="E170" s="42"/>
      <c r="F170" s="220" t="s">
        <v>319</v>
      </c>
      <c r="G170" s="42"/>
      <c r="H170" s="42"/>
      <c r="I170" s="221"/>
      <c r="J170" s="42"/>
      <c r="K170" s="42"/>
      <c r="L170" s="46"/>
      <c r="M170" s="222"/>
      <c r="N170" s="223"/>
      <c r="O170" s="86"/>
      <c r="P170" s="86"/>
      <c r="Q170" s="86"/>
      <c r="R170" s="86"/>
      <c r="S170" s="86"/>
      <c r="T170" s="87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T170" s="19" t="s">
        <v>167</v>
      </c>
      <c r="AU170" s="19" t="s">
        <v>80</v>
      </c>
    </row>
    <row r="171" s="13" customFormat="1">
      <c r="A171" s="13"/>
      <c r="B171" s="224"/>
      <c r="C171" s="225"/>
      <c r="D171" s="226" t="s">
        <v>169</v>
      </c>
      <c r="E171" s="227" t="s">
        <v>19</v>
      </c>
      <c r="F171" s="228" t="s">
        <v>324</v>
      </c>
      <c r="G171" s="225"/>
      <c r="H171" s="227" t="s">
        <v>19</v>
      </c>
      <c r="I171" s="229"/>
      <c r="J171" s="225"/>
      <c r="K171" s="225"/>
      <c r="L171" s="230"/>
      <c r="M171" s="231"/>
      <c r="N171" s="232"/>
      <c r="O171" s="232"/>
      <c r="P171" s="232"/>
      <c r="Q171" s="232"/>
      <c r="R171" s="232"/>
      <c r="S171" s="232"/>
      <c r="T171" s="23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34" t="s">
        <v>169</v>
      </c>
      <c r="AU171" s="234" t="s">
        <v>80</v>
      </c>
      <c r="AV171" s="13" t="s">
        <v>78</v>
      </c>
      <c r="AW171" s="13" t="s">
        <v>171</v>
      </c>
      <c r="AX171" s="13" t="s">
        <v>70</v>
      </c>
      <c r="AY171" s="234" t="s">
        <v>158</v>
      </c>
    </row>
    <row r="172" s="14" customFormat="1">
      <c r="A172" s="14"/>
      <c r="B172" s="235"/>
      <c r="C172" s="236"/>
      <c r="D172" s="226" t="s">
        <v>169</v>
      </c>
      <c r="E172" s="237" t="s">
        <v>19</v>
      </c>
      <c r="F172" s="238" t="s">
        <v>2467</v>
      </c>
      <c r="G172" s="236"/>
      <c r="H172" s="239">
        <v>263.69999999999999</v>
      </c>
      <c r="I172" s="240"/>
      <c r="J172" s="236"/>
      <c r="K172" s="236"/>
      <c r="L172" s="241"/>
      <c r="M172" s="242"/>
      <c r="N172" s="243"/>
      <c r="O172" s="243"/>
      <c r="P172" s="243"/>
      <c r="Q172" s="243"/>
      <c r="R172" s="243"/>
      <c r="S172" s="243"/>
      <c r="T172" s="24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45" t="s">
        <v>169</v>
      </c>
      <c r="AU172" s="245" t="s">
        <v>80</v>
      </c>
      <c r="AV172" s="14" t="s">
        <v>80</v>
      </c>
      <c r="AW172" s="14" t="s">
        <v>171</v>
      </c>
      <c r="AX172" s="14" t="s">
        <v>70</v>
      </c>
      <c r="AY172" s="245" t="s">
        <v>158</v>
      </c>
    </row>
    <row r="173" s="14" customFormat="1">
      <c r="A173" s="14"/>
      <c r="B173" s="235"/>
      <c r="C173" s="236"/>
      <c r="D173" s="226" t="s">
        <v>169</v>
      </c>
      <c r="E173" s="237" t="s">
        <v>19</v>
      </c>
      <c r="F173" s="238" t="s">
        <v>2468</v>
      </c>
      <c r="G173" s="236"/>
      <c r="H173" s="239">
        <v>31.98</v>
      </c>
      <c r="I173" s="240"/>
      <c r="J173" s="236"/>
      <c r="K173" s="236"/>
      <c r="L173" s="241"/>
      <c r="M173" s="242"/>
      <c r="N173" s="243"/>
      <c r="O173" s="243"/>
      <c r="P173" s="243"/>
      <c r="Q173" s="243"/>
      <c r="R173" s="243"/>
      <c r="S173" s="243"/>
      <c r="T173" s="24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45" t="s">
        <v>169</v>
      </c>
      <c r="AU173" s="245" t="s">
        <v>80</v>
      </c>
      <c r="AV173" s="14" t="s">
        <v>80</v>
      </c>
      <c r="AW173" s="14" t="s">
        <v>171</v>
      </c>
      <c r="AX173" s="14" t="s">
        <v>70</v>
      </c>
      <c r="AY173" s="245" t="s">
        <v>158</v>
      </c>
    </row>
    <row r="174" s="14" customFormat="1">
      <c r="A174" s="14"/>
      <c r="B174" s="235"/>
      <c r="C174" s="236"/>
      <c r="D174" s="226" t="s">
        <v>169</v>
      </c>
      <c r="E174" s="237" t="s">
        <v>19</v>
      </c>
      <c r="F174" s="238" t="s">
        <v>2469</v>
      </c>
      <c r="G174" s="236"/>
      <c r="H174" s="239">
        <v>95.939999999999998</v>
      </c>
      <c r="I174" s="240"/>
      <c r="J174" s="236"/>
      <c r="K174" s="236"/>
      <c r="L174" s="241"/>
      <c r="M174" s="242"/>
      <c r="N174" s="243"/>
      <c r="O174" s="243"/>
      <c r="P174" s="243"/>
      <c r="Q174" s="243"/>
      <c r="R174" s="243"/>
      <c r="S174" s="243"/>
      <c r="T174" s="24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45" t="s">
        <v>169</v>
      </c>
      <c r="AU174" s="245" t="s">
        <v>80</v>
      </c>
      <c r="AV174" s="14" t="s">
        <v>80</v>
      </c>
      <c r="AW174" s="14" t="s">
        <v>171</v>
      </c>
      <c r="AX174" s="14" t="s">
        <v>70</v>
      </c>
      <c r="AY174" s="245" t="s">
        <v>158</v>
      </c>
    </row>
    <row r="175" s="13" customFormat="1">
      <c r="A175" s="13"/>
      <c r="B175" s="224"/>
      <c r="C175" s="225"/>
      <c r="D175" s="226" t="s">
        <v>169</v>
      </c>
      <c r="E175" s="227" t="s">
        <v>19</v>
      </c>
      <c r="F175" s="228" t="s">
        <v>326</v>
      </c>
      <c r="G175" s="225"/>
      <c r="H175" s="227" t="s">
        <v>19</v>
      </c>
      <c r="I175" s="229"/>
      <c r="J175" s="225"/>
      <c r="K175" s="225"/>
      <c r="L175" s="230"/>
      <c r="M175" s="231"/>
      <c r="N175" s="232"/>
      <c r="O175" s="232"/>
      <c r="P175" s="232"/>
      <c r="Q175" s="232"/>
      <c r="R175" s="232"/>
      <c r="S175" s="232"/>
      <c r="T175" s="23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34" t="s">
        <v>169</v>
      </c>
      <c r="AU175" s="234" t="s">
        <v>80</v>
      </c>
      <c r="AV175" s="13" t="s">
        <v>78</v>
      </c>
      <c r="AW175" s="13" t="s">
        <v>171</v>
      </c>
      <c r="AX175" s="13" t="s">
        <v>70</v>
      </c>
      <c r="AY175" s="234" t="s">
        <v>158</v>
      </c>
    </row>
    <row r="176" s="14" customFormat="1">
      <c r="A176" s="14"/>
      <c r="B176" s="235"/>
      <c r="C176" s="236"/>
      <c r="D176" s="226" t="s">
        <v>169</v>
      </c>
      <c r="E176" s="237" t="s">
        <v>19</v>
      </c>
      <c r="F176" s="238" t="s">
        <v>2470</v>
      </c>
      <c r="G176" s="236"/>
      <c r="H176" s="239">
        <v>106.60000000000001</v>
      </c>
      <c r="I176" s="240"/>
      <c r="J176" s="236"/>
      <c r="K176" s="236"/>
      <c r="L176" s="241"/>
      <c r="M176" s="242"/>
      <c r="N176" s="243"/>
      <c r="O176" s="243"/>
      <c r="P176" s="243"/>
      <c r="Q176" s="243"/>
      <c r="R176" s="243"/>
      <c r="S176" s="243"/>
      <c r="T176" s="24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45" t="s">
        <v>169</v>
      </c>
      <c r="AU176" s="245" t="s">
        <v>80</v>
      </c>
      <c r="AV176" s="14" t="s">
        <v>80</v>
      </c>
      <c r="AW176" s="14" t="s">
        <v>171</v>
      </c>
      <c r="AX176" s="14" t="s">
        <v>70</v>
      </c>
      <c r="AY176" s="245" t="s">
        <v>158</v>
      </c>
    </row>
    <row r="177" s="2" customFormat="1" ht="30" customHeight="1">
      <c r="A177" s="40"/>
      <c r="B177" s="41"/>
      <c r="C177" s="206" t="s">
        <v>279</v>
      </c>
      <c r="D177" s="206" t="s">
        <v>160</v>
      </c>
      <c r="E177" s="207" t="s">
        <v>329</v>
      </c>
      <c r="F177" s="208" t="s">
        <v>330</v>
      </c>
      <c r="G177" s="209" t="s">
        <v>234</v>
      </c>
      <c r="H177" s="210">
        <v>137.06700000000001</v>
      </c>
      <c r="I177" s="211"/>
      <c r="J177" s="212">
        <f>ROUND(I177*H177,2)</f>
        <v>0</v>
      </c>
      <c r="K177" s="208" t="s">
        <v>164</v>
      </c>
      <c r="L177" s="46"/>
      <c r="M177" s="213" t="s">
        <v>19</v>
      </c>
      <c r="N177" s="214" t="s">
        <v>41</v>
      </c>
      <c r="O177" s="86"/>
      <c r="P177" s="215">
        <f>O177*H177</f>
        <v>0</v>
      </c>
      <c r="Q177" s="215">
        <v>0</v>
      </c>
      <c r="R177" s="215">
        <f>Q177*H177</f>
        <v>0</v>
      </c>
      <c r="S177" s="215">
        <v>0</v>
      </c>
      <c r="T177" s="216">
        <f>S177*H177</f>
        <v>0</v>
      </c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R177" s="217" t="s">
        <v>165</v>
      </c>
      <c r="AT177" s="217" t="s">
        <v>160</v>
      </c>
      <c r="AU177" s="217" t="s">
        <v>80</v>
      </c>
      <c r="AY177" s="19" t="s">
        <v>158</v>
      </c>
      <c r="BE177" s="218">
        <f>IF(N177="základní",J177,0)</f>
        <v>0</v>
      </c>
      <c r="BF177" s="218">
        <f>IF(N177="snížená",J177,0)</f>
        <v>0</v>
      </c>
      <c r="BG177" s="218">
        <f>IF(N177="zákl. přenesená",J177,0)</f>
        <v>0</v>
      </c>
      <c r="BH177" s="218">
        <f>IF(N177="sníž. přenesená",J177,0)</f>
        <v>0</v>
      </c>
      <c r="BI177" s="218">
        <f>IF(N177="nulová",J177,0)</f>
        <v>0</v>
      </c>
      <c r="BJ177" s="19" t="s">
        <v>78</v>
      </c>
      <c r="BK177" s="218">
        <f>ROUND(I177*H177,2)</f>
        <v>0</v>
      </c>
      <c r="BL177" s="19" t="s">
        <v>165</v>
      </c>
      <c r="BM177" s="217" t="s">
        <v>2471</v>
      </c>
    </row>
    <row r="178" s="2" customFormat="1">
      <c r="A178" s="40"/>
      <c r="B178" s="41"/>
      <c r="C178" s="42"/>
      <c r="D178" s="219" t="s">
        <v>167</v>
      </c>
      <c r="E178" s="42"/>
      <c r="F178" s="220" t="s">
        <v>332</v>
      </c>
      <c r="G178" s="42"/>
      <c r="H178" s="42"/>
      <c r="I178" s="221"/>
      <c r="J178" s="42"/>
      <c r="K178" s="42"/>
      <c r="L178" s="46"/>
      <c r="M178" s="222"/>
      <c r="N178" s="223"/>
      <c r="O178" s="86"/>
      <c r="P178" s="86"/>
      <c r="Q178" s="86"/>
      <c r="R178" s="86"/>
      <c r="S178" s="86"/>
      <c r="T178" s="87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T178" s="19" t="s">
        <v>167</v>
      </c>
      <c r="AU178" s="19" t="s">
        <v>80</v>
      </c>
    </row>
    <row r="179" s="13" customFormat="1">
      <c r="A179" s="13"/>
      <c r="B179" s="224"/>
      <c r="C179" s="225"/>
      <c r="D179" s="226" t="s">
        <v>169</v>
      </c>
      <c r="E179" s="227" t="s">
        <v>19</v>
      </c>
      <c r="F179" s="228" t="s">
        <v>333</v>
      </c>
      <c r="G179" s="225"/>
      <c r="H179" s="227" t="s">
        <v>19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34" t="s">
        <v>169</v>
      </c>
      <c r="AU179" s="234" t="s">
        <v>80</v>
      </c>
      <c r="AV179" s="13" t="s">
        <v>78</v>
      </c>
      <c r="AW179" s="13" t="s">
        <v>171</v>
      </c>
      <c r="AX179" s="13" t="s">
        <v>70</v>
      </c>
      <c r="AY179" s="234" t="s">
        <v>158</v>
      </c>
    </row>
    <row r="180" s="14" customFormat="1">
      <c r="A180" s="14"/>
      <c r="B180" s="235"/>
      <c r="C180" s="236"/>
      <c r="D180" s="226" t="s">
        <v>169</v>
      </c>
      <c r="E180" s="237" t="s">
        <v>19</v>
      </c>
      <c r="F180" s="238" t="s">
        <v>2442</v>
      </c>
      <c r="G180" s="236"/>
      <c r="H180" s="239">
        <v>262.80000000000001</v>
      </c>
      <c r="I180" s="240"/>
      <c r="J180" s="236"/>
      <c r="K180" s="236"/>
      <c r="L180" s="241"/>
      <c r="M180" s="242"/>
      <c r="N180" s="243"/>
      <c r="O180" s="243"/>
      <c r="P180" s="243"/>
      <c r="Q180" s="243"/>
      <c r="R180" s="243"/>
      <c r="S180" s="243"/>
      <c r="T180" s="24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45" t="s">
        <v>169</v>
      </c>
      <c r="AU180" s="245" t="s">
        <v>80</v>
      </c>
      <c r="AV180" s="14" t="s">
        <v>80</v>
      </c>
      <c r="AW180" s="14" t="s">
        <v>171</v>
      </c>
      <c r="AX180" s="14" t="s">
        <v>70</v>
      </c>
      <c r="AY180" s="245" t="s">
        <v>158</v>
      </c>
    </row>
    <row r="181" s="14" customFormat="1">
      <c r="A181" s="14"/>
      <c r="B181" s="235"/>
      <c r="C181" s="236"/>
      <c r="D181" s="226" t="s">
        <v>169</v>
      </c>
      <c r="E181" s="237" t="s">
        <v>19</v>
      </c>
      <c r="F181" s="238" t="s">
        <v>2443</v>
      </c>
      <c r="G181" s="236"/>
      <c r="H181" s="239">
        <v>34.560000000000002</v>
      </c>
      <c r="I181" s="240"/>
      <c r="J181" s="236"/>
      <c r="K181" s="236"/>
      <c r="L181" s="241"/>
      <c r="M181" s="242"/>
      <c r="N181" s="243"/>
      <c r="O181" s="243"/>
      <c r="P181" s="243"/>
      <c r="Q181" s="243"/>
      <c r="R181" s="243"/>
      <c r="S181" s="243"/>
      <c r="T181" s="24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45" t="s">
        <v>169</v>
      </c>
      <c r="AU181" s="245" t="s">
        <v>80</v>
      </c>
      <c r="AV181" s="14" t="s">
        <v>80</v>
      </c>
      <c r="AW181" s="14" t="s">
        <v>171</v>
      </c>
      <c r="AX181" s="14" t="s">
        <v>70</v>
      </c>
      <c r="AY181" s="245" t="s">
        <v>158</v>
      </c>
    </row>
    <row r="182" s="14" customFormat="1">
      <c r="A182" s="14"/>
      <c r="B182" s="235"/>
      <c r="C182" s="236"/>
      <c r="D182" s="226" t="s">
        <v>169</v>
      </c>
      <c r="E182" s="237" t="s">
        <v>19</v>
      </c>
      <c r="F182" s="238" t="s">
        <v>2444</v>
      </c>
      <c r="G182" s="236"/>
      <c r="H182" s="239">
        <v>27.134999999999998</v>
      </c>
      <c r="I182" s="240"/>
      <c r="J182" s="236"/>
      <c r="K182" s="236"/>
      <c r="L182" s="241"/>
      <c r="M182" s="242"/>
      <c r="N182" s="243"/>
      <c r="O182" s="243"/>
      <c r="P182" s="243"/>
      <c r="Q182" s="243"/>
      <c r="R182" s="243"/>
      <c r="S182" s="243"/>
      <c r="T182" s="24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45" t="s">
        <v>169</v>
      </c>
      <c r="AU182" s="245" t="s">
        <v>80</v>
      </c>
      <c r="AV182" s="14" t="s">
        <v>80</v>
      </c>
      <c r="AW182" s="14" t="s">
        <v>171</v>
      </c>
      <c r="AX182" s="14" t="s">
        <v>70</v>
      </c>
      <c r="AY182" s="245" t="s">
        <v>158</v>
      </c>
    </row>
    <row r="183" s="14" customFormat="1">
      <c r="A183" s="14"/>
      <c r="B183" s="235"/>
      <c r="C183" s="236"/>
      <c r="D183" s="226" t="s">
        <v>169</v>
      </c>
      <c r="E183" s="237" t="s">
        <v>19</v>
      </c>
      <c r="F183" s="238" t="s">
        <v>2445</v>
      </c>
      <c r="G183" s="236"/>
      <c r="H183" s="239">
        <v>16.125</v>
      </c>
      <c r="I183" s="240"/>
      <c r="J183" s="236"/>
      <c r="K183" s="236"/>
      <c r="L183" s="241"/>
      <c r="M183" s="242"/>
      <c r="N183" s="243"/>
      <c r="O183" s="243"/>
      <c r="P183" s="243"/>
      <c r="Q183" s="243"/>
      <c r="R183" s="243"/>
      <c r="S183" s="243"/>
      <c r="T183" s="24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45" t="s">
        <v>169</v>
      </c>
      <c r="AU183" s="245" t="s">
        <v>80</v>
      </c>
      <c r="AV183" s="14" t="s">
        <v>80</v>
      </c>
      <c r="AW183" s="14" t="s">
        <v>171</v>
      </c>
      <c r="AX183" s="14" t="s">
        <v>70</v>
      </c>
      <c r="AY183" s="245" t="s">
        <v>158</v>
      </c>
    </row>
    <row r="184" s="14" customFormat="1">
      <c r="A184" s="14"/>
      <c r="B184" s="235"/>
      <c r="C184" s="236"/>
      <c r="D184" s="226" t="s">
        <v>169</v>
      </c>
      <c r="E184" s="237" t="s">
        <v>19</v>
      </c>
      <c r="F184" s="238" t="s">
        <v>2446</v>
      </c>
      <c r="G184" s="236"/>
      <c r="H184" s="239">
        <v>51</v>
      </c>
      <c r="I184" s="240"/>
      <c r="J184" s="236"/>
      <c r="K184" s="236"/>
      <c r="L184" s="241"/>
      <c r="M184" s="242"/>
      <c r="N184" s="243"/>
      <c r="O184" s="243"/>
      <c r="P184" s="243"/>
      <c r="Q184" s="243"/>
      <c r="R184" s="243"/>
      <c r="S184" s="243"/>
      <c r="T184" s="24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45" t="s">
        <v>169</v>
      </c>
      <c r="AU184" s="245" t="s">
        <v>80</v>
      </c>
      <c r="AV184" s="14" t="s">
        <v>80</v>
      </c>
      <c r="AW184" s="14" t="s">
        <v>171</v>
      </c>
      <c r="AX184" s="14" t="s">
        <v>70</v>
      </c>
      <c r="AY184" s="245" t="s">
        <v>158</v>
      </c>
    </row>
    <row r="185" s="14" customFormat="1">
      <c r="A185" s="14"/>
      <c r="B185" s="235"/>
      <c r="C185" s="236"/>
      <c r="D185" s="226" t="s">
        <v>169</v>
      </c>
      <c r="E185" s="236"/>
      <c r="F185" s="238" t="s">
        <v>2472</v>
      </c>
      <c r="G185" s="236"/>
      <c r="H185" s="239">
        <v>137.06700000000001</v>
      </c>
      <c r="I185" s="240"/>
      <c r="J185" s="236"/>
      <c r="K185" s="236"/>
      <c r="L185" s="241"/>
      <c r="M185" s="242"/>
      <c r="N185" s="243"/>
      <c r="O185" s="243"/>
      <c r="P185" s="243"/>
      <c r="Q185" s="243"/>
      <c r="R185" s="243"/>
      <c r="S185" s="243"/>
      <c r="T185" s="24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45" t="s">
        <v>169</v>
      </c>
      <c r="AU185" s="245" t="s">
        <v>80</v>
      </c>
      <c r="AV185" s="14" t="s">
        <v>80</v>
      </c>
      <c r="AW185" s="14" t="s">
        <v>4</v>
      </c>
      <c r="AX185" s="14" t="s">
        <v>78</v>
      </c>
      <c r="AY185" s="245" t="s">
        <v>158</v>
      </c>
    </row>
    <row r="186" s="2" customFormat="1" ht="30" customHeight="1">
      <c r="A186" s="40"/>
      <c r="B186" s="41"/>
      <c r="C186" s="206" t="s">
        <v>285</v>
      </c>
      <c r="D186" s="206" t="s">
        <v>160</v>
      </c>
      <c r="E186" s="207" t="s">
        <v>340</v>
      </c>
      <c r="F186" s="208" t="s">
        <v>341</v>
      </c>
      <c r="G186" s="209" t="s">
        <v>234</v>
      </c>
      <c r="H186" s="210">
        <v>127.92</v>
      </c>
      <c r="I186" s="211"/>
      <c r="J186" s="212">
        <f>ROUND(I186*H186,2)</f>
        <v>0</v>
      </c>
      <c r="K186" s="208" t="s">
        <v>164</v>
      </c>
      <c r="L186" s="46"/>
      <c r="M186" s="213" t="s">
        <v>19</v>
      </c>
      <c r="N186" s="214" t="s">
        <v>41</v>
      </c>
      <c r="O186" s="86"/>
      <c r="P186" s="215">
        <f>O186*H186</f>
        <v>0</v>
      </c>
      <c r="Q186" s="215">
        <v>0</v>
      </c>
      <c r="R186" s="215">
        <f>Q186*H186</f>
        <v>0</v>
      </c>
      <c r="S186" s="215">
        <v>0</v>
      </c>
      <c r="T186" s="216">
        <f>S186*H186</f>
        <v>0</v>
      </c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R186" s="217" t="s">
        <v>165</v>
      </c>
      <c r="AT186" s="217" t="s">
        <v>160</v>
      </c>
      <c r="AU186" s="217" t="s">
        <v>80</v>
      </c>
      <c r="AY186" s="19" t="s">
        <v>158</v>
      </c>
      <c r="BE186" s="218">
        <f>IF(N186="základní",J186,0)</f>
        <v>0</v>
      </c>
      <c r="BF186" s="218">
        <f>IF(N186="snížená",J186,0)</f>
        <v>0</v>
      </c>
      <c r="BG186" s="218">
        <f>IF(N186="zákl. přenesená",J186,0)</f>
        <v>0</v>
      </c>
      <c r="BH186" s="218">
        <f>IF(N186="sníž. přenesená",J186,0)</f>
        <v>0</v>
      </c>
      <c r="BI186" s="218">
        <f>IF(N186="nulová",J186,0)</f>
        <v>0</v>
      </c>
      <c r="BJ186" s="19" t="s">
        <v>78</v>
      </c>
      <c r="BK186" s="218">
        <f>ROUND(I186*H186,2)</f>
        <v>0</v>
      </c>
      <c r="BL186" s="19" t="s">
        <v>165</v>
      </c>
      <c r="BM186" s="217" t="s">
        <v>2473</v>
      </c>
    </row>
    <row r="187" s="2" customFormat="1">
      <c r="A187" s="40"/>
      <c r="B187" s="41"/>
      <c r="C187" s="42"/>
      <c r="D187" s="219" t="s">
        <v>167</v>
      </c>
      <c r="E187" s="42"/>
      <c r="F187" s="220" t="s">
        <v>343</v>
      </c>
      <c r="G187" s="42"/>
      <c r="H187" s="42"/>
      <c r="I187" s="221"/>
      <c r="J187" s="42"/>
      <c r="K187" s="42"/>
      <c r="L187" s="46"/>
      <c r="M187" s="222"/>
      <c r="N187" s="223"/>
      <c r="O187" s="86"/>
      <c r="P187" s="86"/>
      <c r="Q187" s="86"/>
      <c r="R187" s="86"/>
      <c r="S187" s="86"/>
      <c r="T187" s="87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T187" s="19" t="s">
        <v>167</v>
      </c>
      <c r="AU187" s="19" t="s">
        <v>80</v>
      </c>
    </row>
    <row r="188" s="13" customFormat="1">
      <c r="A188" s="13"/>
      <c r="B188" s="224"/>
      <c r="C188" s="225"/>
      <c r="D188" s="226" t="s">
        <v>169</v>
      </c>
      <c r="E188" s="227" t="s">
        <v>19</v>
      </c>
      <c r="F188" s="228" t="s">
        <v>2319</v>
      </c>
      <c r="G188" s="225"/>
      <c r="H188" s="227" t="s">
        <v>19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34" t="s">
        <v>169</v>
      </c>
      <c r="AU188" s="234" t="s">
        <v>80</v>
      </c>
      <c r="AV188" s="13" t="s">
        <v>78</v>
      </c>
      <c r="AW188" s="13" t="s">
        <v>171</v>
      </c>
      <c r="AX188" s="13" t="s">
        <v>70</v>
      </c>
      <c r="AY188" s="234" t="s">
        <v>158</v>
      </c>
    </row>
    <row r="189" s="13" customFormat="1">
      <c r="A189" s="13"/>
      <c r="B189" s="224"/>
      <c r="C189" s="225"/>
      <c r="D189" s="226" t="s">
        <v>169</v>
      </c>
      <c r="E189" s="227" t="s">
        <v>19</v>
      </c>
      <c r="F189" s="228" t="s">
        <v>2474</v>
      </c>
      <c r="G189" s="225"/>
      <c r="H189" s="227" t="s">
        <v>19</v>
      </c>
      <c r="I189" s="229"/>
      <c r="J189" s="225"/>
      <c r="K189" s="225"/>
      <c r="L189" s="230"/>
      <c r="M189" s="231"/>
      <c r="N189" s="232"/>
      <c r="O189" s="232"/>
      <c r="P189" s="232"/>
      <c r="Q189" s="232"/>
      <c r="R189" s="232"/>
      <c r="S189" s="232"/>
      <c r="T189" s="23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34" t="s">
        <v>169</v>
      </c>
      <c r="AU189" s="234" t="s">
        <v>80</v>
      </c>
      <c r="AV189" s="13" t="s">
        <v>78</v>
      </c>
      <c r="AW189" s="13" t="s">
        <v>171</v>
      </c>
      <c r="AX189" s="13" t="s">
        <v>70</v>
      </c>
      <c r="AY189" s="234" t="s">
        <v>158</v>
      </c>
    </row>
    <row r="190" s="14" customFormat="1">
      <c r="A190" s="14"/>
      <c r="B190" s="235"/>
      <c r="C190" s="236"/>
      <c r="D190" s="226" t="s">
        <v>169</v>
      </c>
      <c r="E190" s="237" t="s">
        <v>19</v>
      </c>
      <c r="F190" s="238" t="s">
        <v>2475</v>
      </c>
      <c r="G190" s="236"/>
      <c r="H190" s="239">
        <v>21.900000000000002</v>
      </c>
      <c r="I190" s="240"/>
      <c r="J190" s="236"/>
      <c r="K190" s="236"/>
      <c r="L190" s="241"/>
      <c r="M190" s="242"/>
      <c r="N190" s="243"/>
      <c r="O190" s="243"/>
      <c r="P190" s="243"/>
      <c r="Q190" s="243"/>
      <c r="R190" s="243"/>
      <c r="S190" s="243"/>
      <c r="T190" s="24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45" t="s">
        <v>169</v>
      </c>
      <c r="AU190" s="245" t="s">
        <v>80</v>
      </c>
      <c r="AV190" s="14" t="s">
        <v>80</v>
      </c>
      <c r="AW190" s="14" t="s">
        <v>171</v>
      </c>
      <c r="AX190" s="14" t="s">
        <v>70</v>
      </c>
      <c r="AY190" s="245" t="s">
        <v>158</v>
      </c>
    </row>
    <row r="191" s="14" customFormat="1">
      <c r="A191" s="14"/>
      <c r="B191" s="235"/>
      <c r="C191" s="236"/>
      <c r="D191" s="226" t="s">
        <v>169</v>
      </c>
      <c r="E191" s="237" t="s">
        <v>19</v>
      </c>
      <c r="F191" s="238" t="s">
        <v>2476</v>
      </c>
      <c r="G191" s="236"/>
      <c r="H191" s="239">
        <v>2.7000000000000002</v>
      </c>
      <c r="I191" s="240"/>
      <c r="J191" s="236"/>
      <c r="K191" s="236"/>
      <c r="L191" s="241"/>
      <c r="M191" s="242"/>
      <c r="N191" s="243"/>
      <c r="O191" s="243"/>
      <c r="P191" s="243"/>
      <c r="Q191" s="243"/>
      <c r="R191" s="243"/>
      <c r="S191" s="243"/>
      <c r="T191" s="24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45" t="s">
        <v>169</v>
      </c>
      <c r="AU191" s="245" t="s">
        <v>80</v>
      </c>
      <c r="AV191" s="14" t="s">
        <v>80</v>
      </c>
      <c r="AW191" s="14" t="s">
        <v>171</v>
      </c>
      <c r="AX191" s="14" t="s">
        <v>70</v>
      </c>
      <c r="AY191" s="245" t="s">
        <v>158</v>
      </c>
    </row>
    <row r="192" s="14" customFormat="1">
      <c r="A192" s="14"/>
      <c r="B192" s="235"/>
      <c r="C192" s="236"/>
      <c r="D192" s="226" t="s">
        <v>169</v>
      </c>
      <c r="E192" s="237" t="s">
        <v>19</v>
      </c>
      <c r="F192" s="238" t="s">
        <v>2477</v>
      </c>
      <c r="G192" s="236"/>
      <c r="H192" s="239">
        <v>2.0099999999999998</v>
      </c>
      <c r="I192" s="240"/>
      <c r="J192" s="236"/>
      <c r="K192" s="236"/>
      <c r="L192" s="241"/>
      <c r="M192" s="242"/>
      <c r="N192" s="243"/>
      <c r="O192" s="243"/>
      <c r="P192" s="243"/>
      <c r="Q192" s="243"/>
      <c r="R192" s="243"/>
      <c r="S192" s="243"/>
      <c r="T192" s="24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45" t="s">
        <v>169</v>
      </c>
      <c r="AU192" s="245" t="s">
        <v>80</v>
      </c>
      <c r="AV192" s="14" t="s">
        <v>80</v>
      </c>
      <c r="AW192" s="14" t="s">
        <v>171</v>
      </c>
      <c r="AX192" s="14" t="s">
        <v>70</v>
      </c>
      <c r="AY192" s="245" t="s">
        <v>158</v>
      </c>
    </row>
    <row r="193" s="14" customFormat="1">
      <c r="A193" s="14"/>
      <c r="B193" s="235"/>
      <c r="C193" s="236"/>
      <c r="D193" s="226" t="s">
        <v>169</v>
      </c>
      <c r="E193" s="237" t="s">
        <v>19</v>
      </c>
      <c r="F193" s="238" t="s">
        <v>2478</v>
      </c>
      <c r="G193" s="236"/>
      <c r="H193" s="239">
        <v>1.29</v>
      </c>
      <c r="I193" s="240"/>
      <c r="J193" s="236"/>
      <c r="K193" s="236"/>
      <c r="L193" s="241"/>
      <c r="M193" s="242"/>
      <c r="N193" s="243"/>
      <c r="O193" s="243"/>
      <c r="P193" s="243"/>
      <c r="Q193" s="243"/>
      <c r="R193" s="243"/>
      <c r="S193" s="243"/>
      <c r="T193" s="24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45" t="s">
        <v>169</v>
      </c>
      <c r="AU193" s="245" t="s">
        <v>80</v>
      </c>
      <c r="AV193" s="14" t="s">
        <v>80</v>
      </c>
      <c r="AW193" s="14" t="s">
        <v>171</v>
      </c>
      <c r="AX193" s="14" t="s">
        <v>70</v>
      </c>
      <c r="AY193" s="245" t="s">
        <v>158</v>
      </c>
    </row>
    <row r="194" s="14" customFormat="1">
      <c r="A194" s="14"/>
      <c r="B194" s="235"/>
      <c r="C194" s="236"/>
      <c r="D194" s="226" t="s">
        <v>169</v>
      </c>
      <c r="E194" s="237" t="s">
        <v>19</v>
      </c>
      <c r="F194" s="238" t="s">
        <v>2479</v>
      </c>
      <c r="G194" s="236"/>
      <c r="H194" s="239">
        <v>4.0800000000000001</v>
      </c>
      <c r="I194" s="240"/>
      <c r="J194" s="236"/>
      <c r="K194" s="236"/>
      <c r="L194" s="241"/>
      <c r="M194" s="242"/>
      <c r="N194" s="243"/>
      <c r="O194" s="243"/>
      <c r="P194" s="243"/>
      <c r="Q194" s="243"/>
      <c r="R194" s="243"/>
      <c r="S194" s="243"/>
      <c r="T194" s="24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45" t="s">
        <v>169</v>
      </c>
      <c r="AU194" s="245" t="s">
        <v>80</v>
      </c>
      <c r="AV194" s="14" t="s">
        <v>80</v>
      </c>
      <c r="AW194" s="14" t="s">
        <v>171</v>
      </c>
      <c r="AX194" s="14" t="s">
        <v>70</v>
      </c>
      <c r="AY194" s="245" t="s">
        <v>158</v>
      </c>
    </row>
    <row r="195" s="13" customFormat="1">
      <c r="A195" s="13"/>
      <c r="B195" s="224"/>
      <c r="C195" s="225"/>
      <c r="D195" s="226" t="s">
        <v>169</v>
      </c>
      <c r="E195" s="227" t="s">
        <v>19</v>
      </c>
      <c r="F195" s="228" t="s">
        <v>2480</v>
      </c>
      <c r="G195" s="225"/>
      <c r="H195" s="227" t="s">
        <v>19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34" t="s">
        <v>169</v>
      </c>
      <c r="AU195" s="234" t="s">
        <v>80</v>
      </c>
      <c r="AV195" s="13" t="s">
        <v>78</v>
      </c>
      <c r="AW195" s="13" t="s">
        <v>171</v>
      </c>
      <c r="AX195" s="13" t="s">
        <v>70</v>
      </c>
      <c r="AY195" s="234" t="s">
        <v>158</v>
      </c>
    </row>
    <row r="196" s="14" customFormat="1">
      <c r="A196" s="14"/>
      <c r="B196" s="235"/>
      <c r="C196" s="236"/>
      <c r="D196" s="226" t="s">
        <v>169</v>
      </c>
      <c r="E196" s="237" t="s">
        <v>19</v>
      </c>
      <c r="F196" s="238" t="s">
        <v>2481</v>
      </c>
      <c r="G196" s="236"/>
      <c r="H196" s="239">
        <v>65.700000000000003</v>
      </c>
      <c r="I196" s="240"/>
      <c r="J196" s="236"/>
      <c r="K196" s="236"/>
      <c r="L196" s="241"/>
      <c r="M196" s="242"/>
      <c r="N196" s="243"/>
      <c r="O196" s="243"/>
      <c r="P196" s="243"/>
      <c r="Q196" s="243"/>
      <c r="R196" s="243"/>
      <c r="S196" s="243"/>
      <c r="T196" s="24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45" t="s">
        <v>169</v>
      </c>
      <c r="AU196" s="245" t="s">
        <v>80</v>
      </c>
      <c r="AV196" s="14" t="s">
        <v>80</v>
      </c>
      <c r="AW196" s="14" t="s">
        <v>171</v>
      </c>
      <c r="AX196" s="14" t="s">
        <v>70</v>
      </c>
      <c r="AY196" s="245" t="s">
        <v>158</v>
      </c>
    </row>
    <row r="197" s="14" customFormat="1">
      <c r="A197" s="14"/>
      <c r="B197" s="235"/>
      <c r="C197" s="236"/>
      <c r="D197" s="226" t="s">
        <v>169</v>
      </c>
      <c r="E197" s="237" t="s">
        <v>19</v>
      </c>
      <c r="F197" s="238" t="s">
        <v>2482</v>
      </c>
      <c r="G197" s="236"/>
      <c r="H197" s="239">
        <v>8.0999999999999996</v>
      </c>
      <c r="I197" s="240"/>
      <c r="J197" s="236"/>
      <c r="K197" s="236"/>
      <c r="L197" s="241"/>
      <c r="M197" s="242"/>
      <c r="N197" s="243"/>
      <c r="O197" s="243"/>
      <c r="P197" s="243"/>
      <c r="Q197" s="243"/>
      <c r="R197" s="243"/>
      <c r="S197" s="243"/>
      <c r="T197" s="24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45" t="s">
        <v>169</v>
      </c>
      <c r="AU197" s="245" t="s">
        <v>80</v>
      </c>
      <c r="AV197" s="14" t="s">
        <v>80</v>
      </c>
      <c r="AW197" s="14" t="s">
        <v>171</v>
      </c>
      <c r="AX197" s="14" t="s">
        <v>70</v>
      </c>
      <c r="AY197" s="245" t="s">
        <v>158</v>
      </c>
    </row>
    <row r="198" s="14" customFormat="1">
      <c r="A198" s="14"/>
      <c r="B198" s="235"/>
      <c r="C198" s="236"/>
      <c r="D198" s="226" t="s">
        <v>169</v>
      </c>
      <c r="E198" s="237" t="s">
        <v>19</v>
      </c>
      <c r="F198" s="238" t="s">
        <v>2483</v>
      </c>
      <c r="G198" s="236"/>
      <c r="H198" s="239">
        <v>6.0299999999999994</v>
      </c>
      <c r="I198" s="240"/>
      <c r="J198" s="236"/>
      <c r="K198" s="236"/>
      <c r="L198" s="241"/>
      <c r="M198" s="242"/>
      <c r="N198" s="243"/>
      <c r="O198" s="243"/>
      <c r="P198" s="243"/>
      <c r="Q198" s="243"/>
      <c r="R198" s="243"/>
      <c r="S198" s="243"/>
      <c r="T198" s="24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45" t="s">
        <v>169</v>
      </c>
      <c r="AU198" s="245" t="s">
        <v>80</v>
      </c>
      <c r="AV198" s="14" t="s">
        <v>80</v>
      </c>
      <c r="AW198" s="14" t="s">
        <v>171</v>
      </c>
      <c r="AX198" s="14" t="s">
        <v>70</v>
      </c>
      <c r="AY198" s="245" t="s">
        <v>158</v>
      </c>
    </row>
    <row r="199" s="14" customFormat="1">
      <c r="A199" s="14"/>
      <c r="B199" s="235"/>
      <c r="C199" s="236"/>
      <c r="D199" s="226" t="s">
        <v>169</v>
      </c>
      <c r="E199" s="237" t="s">
        <v>19</v>
      </c>
      <c r="F199" s="238" t="s">
        <v>2484</v>
      </c>
      <c r="G199" s="236"/>
      <c r="H199" s="239">
        <v>3.8700000000000001</v>
      </c>
      <c r="I199" s="240"/>
      <c r="J199" s="236"/>
      <c r="K199" s="236"/>
      <c r="L199" s="241"/>
      <c r="M199" s="242"/>
      <c r="N199" s="243"/>
      <c r="O199" s="243"/>
      <c r="P199" s="243"/>
      <c r="Q199" s="243"/>
      <c r="R199" s="243"/>
      <c r="S199" s="243"/>
      <c r="T199" s="24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45" t="s">
        <v>169</v>
      </c>
      <c r="AU199" s="245" t="s">
        <v>80</v>
      </c>
      <c r="AV199" s="14" t="s">
        <v>80</v>
      </c>
      <c r="AW199" s="14" t="s">
        <v>171</v>
      </c>
      <c r="AX199" s="14" t="s">
        <v>70</v>
      </c>
      <c r="AY199" s="245" t="s">
        <v>158</v>
      </c>
    </row>
    <row r="200" s="14" customFormat="1">
      <c r="A200" s="14"/>
      <c r="B200" s="235"/>
      <c r="C200" s="236"/>
      <c r="D200" s="226" t="s">
        <v>169</v>
      </c>
      <c r="E200" s="237" t="s">
        <v>19</v>
      </c>
      <c r="F200" s="238" t="s">
        <v>2485</v>
      </c>
      <c r="G200" s="236"/>
      <c r="H200" s="239">
        <v>12.239999999999998</v>
      </c>
      <c r="I200" s="240"/>
      <c r="J200" s="236"/>
      <c r="K200" s="236"/>
      <c r="L200" s="241"/>
      <c r="M200" s="242"/>
      <c r="N200" s="243"/>
      <c r="O200" s="243"/>
      <c r="P200" s="243"/>
      <c r="Q200" s="243"/>
      <c r="R200" s="243"/>
      <c r="S200" s="243"/>
      <c r="T200" s="24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45" t="s">
        <v>169</v>
      </c>
      <c r="AU200" s="245" t="s">
        <v>80</v>
      </c>
      <c r="AV200" s="14" t="s">
        <v>80</v>
      </c>
      <c r="AW200" s="14" t="s">
        <v>171</v>
      </c>
      <c r="AX200" s="14" t="s">
        <v>70</v>
      </c>
      <c r="AY200" s="245" t="s">
        <v>158</v>
      </c>
    </row>
    <row r="201" s="2" customFormat="1" ht="34.8" customHeight="1">
      <c r="A201" s="40"/>
      <c r="B201" s="41"/>
      <c r="C201" s="206" t="s">
        <v>290</v>
      </c>
      <c r="D201" s="206" t="s">
        <v>160</v>
      </c>
      <c r="E201" s="207" t="s">
        <v>348</v>
      </c>
      <c r="F201" s="208" t="s">
        <v>349</v>
      </c>
      <c r="G201" s="209" t="s">
        <v>234</v>
      </c>
      <c r="H201" s="210">
        <v>639.60000000000002</v>
      </c>
      <c r="I201" s="211"/>
      <c r="J201" s="212">
        <f>ROUND(I201*H201,2)</f>
        <v>0</v>
      </c>
      <c r="K201" s="208" t="s">
        <v>164</v>
      </c>
      <c r="L201" s="46"/>
      <c r="M201" s="213" t="s">
        <v>19</v>
      </c>
      <c r="N201" s="214" t="s">
        <v>41</v>
      </c>
      <c r="O201" s="86"/>
      <c r="P201" s="215">
        <f>O201*H201</f>
        <v>0</v>
      </c>
      <c r="Q201" s="215">
        <v>0</v>
      </c>
      <c r="R201" s="215">
        <f>Q201*H201</f>
        <v>0</v>
      </c>
      <c r="S201" s="215">
        <v>0</v>
      </c>
      <c r="T201" s="216">
        <f>S201*H201</f>
        <v>0</v>
      </c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R201" s="217" t="s">
        <v>165</v>
      </c>
      <c r="AT201" s="217" t="s">
        <v>160</v>
      </c>
      <c r="AU201" s="217" t="s">
        <v>80</v>
      </c>
      <c r="AY201" s="19" t="s">
        <v>158</v>
      </c>
      <c r="BE201" s="218">
        <f>IF(N201="základní",J201,0)</f>
        <v>0</v>
      </c>
      <c r="BF201" s="218">
        <f>IF(N201="snížená",J201,0)</f>
        <v>0</v>
      </c>
      <c r="BG201" s="218">
        <f>IF(N201="zákl. přenesená",J201,0)</f>
        <v>0</v>
      </c>
      <c r="BH201" s="218">
        <f>IF(N201="sníž. přenesená",J201,0)</f>
        <v>0</v>
      </c>
      <c r="BI201" s="218">
        <f>IF(N201="nulová",J201,0)</f>
        <v>0</v>
      </c>
      <c r="BJ201" s="19" t="s">
        <v>78</v>
      </c>
      <c r="BK201" s="218">
        <f>ROUND(I201*H201,2)</f>
        <v>0</v>
      </c>
      <c r="BL201" s="19" t="s">
        <v>165</v>
      </c>
      <c r="BM201" s="217" t="s">
        <v>2486</v>
      </c>
    </row>
    <row r="202" s="2" customFormat="1">
      <c r="A202" s="40"/>
      <c r="B202" s="41"/>
      <c r="C202" s="42"/>
      <c r="D202" s="219" t="s">
        <v>167</v>
      </c>
      <c r="E202" s="42"/>
      <c r="F202" s="220" t="s">
        <v>351</v>
      </c>
      <c r="G202" s="42"/>
      <c r="H202" s="42"/>
      <c r="I202" s="221"/>
      <c r="J202" s="42"/>
      <c r="K202" s="42"/>
      <c r="L202" s="46"/>
      <c r="M202" s="222"/>
      <c r="N202" s="223"/>
      <c r="O202" s="86"/>
      <c r="P202" s="86"/>
      <c r="Q202" s="86"/>
      <c r="R202" s="86"/>
      <c r="S202" s="86"/>
      <c r="T202" s="87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T202" s="19" t="s">
        <v>167</v>
      </c>
      <c r="AU202" s="19" t="s">
        <v>80</v>
      </c>
    </row>
    <row r="203" s="14" customFormat="1">
      <c r="A203" s="14"/>
      <c r="B203" s="235"/>
      <c r="C203" s="236"/>
      <c r="D203" s="226" t="s">
        <v>169</v>
      </c>
      <c r="E203" s="236"/>
      <c r="F203" s="238" t="s">
        <v>2487</v>
      </c>
      <c r="G203" s="236"/>
      <c r="H203" s="239">
        <v>639.60000000000002</v>
      </c>
      <c r="I203" s="240"/>
      <c r="J203" s="236"/>
      <c r="K203" s="236"/>
      <c r="L203" s="241"/>
      <c r="M203" s="242"/>
      <c r="N203" s="243"/>
      <c r="O203" s="243"/>
      <c r="P203" s="243"/>
      <c r="Q203" s="243"/>
      <c r="R203" s="243"/>
      <c r="S203" s="243"/>
      <c r="T203" s="24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45" t="s">
        <v>169</v>
      </c>
      <c r="AU203" s="245" t="s">
        <v>80</v>
      </c>
      <c r="AV203" s="14" t="s">
        <v>80</v>
      </c>
      <c r="AW203" s="14" t="s">
        <v>4</v>
      </c>
      <c r="AX203" s="14" t="s">
        <v>78</v>
      </c>
      <c r="AY203" s="245" t="s">
        <v>158</v>
      </c>
    </row>
    <row r="204" s="2" customFormat="1" ht="22.2" customHeight="1">
      <c r="A204" s="40"/>
      <c r="B204" s="41"/>
      <c r="C204" s="206" t="s">
        <v>299</v>
      </c>
      <c r="D204" s="206" t="s">
        <v>160</v>
      </c>
      <c r="E204" s="207" t="s">
        <v>354</v>
      </c>
      <c r="F204" s="208" t="s">
        <v>355</v>
      </c>
      <c r="G204" s="209" t="s">
        <v>356</v>
      </c>
      <c r="H204" s="210">
        <v>230.256</v>
      </c>
      <c r="I204" s="211"/>
      <c r="J204" s="212">
        <f>ROUND(I204*H204,2)</f>
        <v>0</v>
      </c>
      <c r="K204" s="208" t="s">
        <v>164</v>
      </c>
      <c r="L204" s="46"/>
      <c r="M204" s="213" t="s">
        <v>19</v>
      </c>
      <c r="N204" s="214" t="s">
        <v>41</v>
      </c>
      <c r="O204" s="86"/>
      <c r="P204" s="215">
        <f>O204*H204</f>
        <v>0</v>
      </c>
      <c r="Q204" s="215">
        <v>0</v>
      </c>
      <c r="R204" s="215">
        <f>Q204*H204</f>
        <v>0</v>
      </c>
      <c r="S204" s="215">
        <v>0</v>
      </c>
      <c r="T204" s="216">
        <f>S204*H204</f>
        <v>0</v>
      </c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R204" s="217" t="s">
        <v>165</v>
      </c>
      <c r="AT204" s="217" t="s">
        <v>160</v>
      </c>
      <c r="AU204" s="217" t="s">
        <v>80</v>
      </c>
      <c r="AY204" s="19" t="s">
        <v>158</v>
      </c>
      <c r="BE204" s="218">
        <f>IF(N204="základní",J204,0)</f>
        <v>0</v>
      </c>
      <c r="BF204" s="218">
        <f>IF(N204="snížená",J204,0)</f>
        <v>0</v>
      </c>
      <c r="BG204" s="218">
        <f>IF(N204="zákl. přenesená",J204,0)</f>
        <v>0</v>
      </c>
      <c r="BH204" s="218">
        <f>IF(N204="sníž. přenesená",J204,0)</f>
        <v>0</v>
      </c>
      <c r="BI204" s="218">
        <f>IF(N204="nulová",J204,0)</f>
        <v>0</v>
      </c>
      <c r="BJ204" s="19" t="s">
        <v>78</v>
      </c>
      <c r="BK204" s="218">
        <f>ROUND(I204*H204,2)</f>
        <v>0</v>
      </c>
      <c r="BL204" s="19" t="s">
        <v>165</v>
      </c>
      <c r="BM204" s="217" t="s">
        <v>2488</v>
      </c>
    </row>
    <row r="205" s="2" customFormat="1">
      <c r="A205" s="40"/>
      <c r="B205" s="41"/>
      <c r="C205" s="42"/>
      <c r="D205" s="219" t="s">
        <v>167</v>
      </c>
      <c r="E205" s="42"/>
      <c r="F205" s="220" t="s">
        <v>358</v>
      </c>
      <c r="G205" s="42"/>
      <c r="H205" s="42"/>
      <c r="I205" s="221"/>
      <c r="J205" s="42"/>
      <c r="K205" s="42"/>
      <c r="L205" s="46"/>
      <c r="M205" s="222"/>
      <c r="N205" s="223"/>
      <c r="O205" s="86"/>
      <c r="P205" s="86"/>
      <c r="Q205" s="86"/>
      <c r="R205" s="86"/>
      <c r="S205" s="86"/>
      <c r="T205" s="87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T205" s="19" t="s">
        <v>167</v>
      </c>
      <c r="AU205" s="19" t="s">
        <v>80</v>
      </c>
    </row>
    <row r="206" s="14" customFormat="1">
      <c r="A206" s="14"/>
      <c r="B206" s="235"/>
      <c r="C206" s="236"/>
      <c r="D206" s="226" t="s">
        <v>169</v>
      </c>
      <c r="E206" s="236"/>
      <c r="F206" s="238" t="s">
        <v>2489</v>
      </c>
      <c r="G206" s="236"/>
      <c r="H206" s="239">
        <v>230.256</v>
      </c>
      <c r="I206" s="240"/>
      <c r="J206" s="236"/>
      <c r="K206" s="236"/>
      <c r="L206" s="241"/>
      <c r="M206" s="242"/>
      <c r="N206" s="243"/>
      <c r="O206" s="243"/>
      <c r="P206" s="243"/>
      <c r="Q206" s="243"/>
      <c r="R206" s="243"/>
      <c r="S206" s="243"/>
      <c r="T206" s="24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45" t="s">
        <v>169</v>
      </c>
      <c r="AU206" s="245" t="s">
        <v>80</v>
      </c>
      <c r="AV206" s="14" t="s">
        <v>80</v>
      </c>
      <c r="AW206" s="14" t="s">
        <v>4</v>
      </c>
      <c r="AX206" s="14" t="s">
        <v>78</v>
      </c>
      <c r="AY206" s="245" t="s">
        <v>158</v>
      </c>
    </row>
    <row r="207" s="2" customFormat="1" ht="22.2" customHeight="1">
      <c r="A207" s="40"/>
      <c r="B207" s="41"/>
      <c r="C207" s="206" t="s">
        <v>304</v>
      </c>
      <c r="D207" s="206" t="s">
        <v>160</v>
      </c>
      <c r="E207" s="207" t="s">
        <v>361</v>
      </c>
      <c r="F207" s="208" t="s">
        <v>362</v>
      </c>
      <c r="G207" s="209" t="s">
        <v>234</v>
      </c>
      <c r="H207" s="210">
        <v>626.13999999999999</v>
      </c>
      <c r="I207" s="211"/>
      <c r="J207" s="212">
        <f>ROUND(I207*H207,2)</f>
        <v>0</v>
      </c>
      <c r="K207" s="208" t="s">
        <v>164</v>
      </c>
      <c r="L207" s="46"/>
      <c r="M207" s="213" t="s">
        <v>19</v>
      </c>
      <c r="N207" s="214" t="s">
        <v>41</v>
      </c>
      <c r="O207" s="86"/>
      <c r="P207" s="215">
        <f>O207*H207</f>
        <v>0</v>
      </c>
      <c r="Q207" s="215">
        <v>0</v>
      </c>
      <c r="R207" s="215">
        <f>Q207*H207</f>
        <v>0</v>
      </c>
      <c r="S207" s="215">
        <v>0</v>
      </c>
      <c r="T207" s="216">
        <f>S207*H207</f>
        <v>0</v>
      </c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R207" s="217" t="s">
        <v>165</v>
      </c>
      <c r="AT207" s="217" t="s">
        <v>160</v>
      </c>
      <c r="AU207" s="217" t="s">
        <v>80</v>
      </c>
      <c r="AY207" s="19" t="s">
        <v>158</v>
      </c>
      <c r="BE207" s="218">
        <f>IF(N207="základní",J207,0)</f>
        <v>0</v>
      </c>
      <c r="BF207" s="218">
        <f>IF(N207="snížená",J207,0)</f>
        <v>0</v>
      </c>
      <c r="BG207" s="218">
        <f>IF(N207="zákl. přenesená",J207,0)</f>
        <v>0</v>
      </c>
      <c r="BH207" s="218">
        <f>IF(N207="sníž. přenesená",J207,0)</f>
        <v>0</v>
      </c>
      <c r="BI207" s="218">
        <f>IF(N207="nulová",J207,0)</f>
        <v>0</v>
      </c>
      <c r="BJ207" s="19" t="s">
        <v>78</v>
      </c>
      <c r="BK207" s="218">
        <f>ROUND(I207*H207,2)</f>
        <v>0</v>
      </c>
      <c r="BL207" s="19" t="s">
        <v>165</v>
      </c>
      <c r="BM207" s="217" t="s">
        <v>2490</v>
      </c>
    </row>
    <row r="208" s="2" customFormat="1">
      <c r="A208" s="40"/>
      <c r="B208" s="41"/>
      <c r="C208" s="42"/>
      <c r="D208" s="219" t="s">
        <v>167</v>
      </c>
      <c r="E208" s="42"/>
      <c r="F208" s="220" t="s">
        <v>364</v>
      </c>
      <c r="G208" s="42"/>
      <c r="H208" s="42"/>
      <c r="I208" s="221"/>
      <c r="J208" s="42"/>
      <c r="K208" s="42"/>
      <c r="L208" s="46"/>
      <c r="M208" s="222"/>
      <c r="N208" s="223"/>
      <c r="O208" s="86"/>
      <c r="P208" s="86"/>
      <c r="Q208" s="86"/>
      <c r="R208" s="86"/>
      <c r="S208" s="86"/>
      <c r="T208" s="87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T208" s="19" t="s">
        <v>167</v>
      </c>
      <c r="AU208" s="19" t="s">
        <v>80</v>
      </c>
    </row>
    <row r="209" s="13" customFormat="1">
      <c r="A209" s="13"/>
      <c r="B209" s="224"/>
      <c r="C209" s="225"/>
      <c r="D209" s="226" t="s">
        <v>169</v>
      </c>
      <c r="E209" s="227" t="s">
        <v>19</v>
      </c>
      <c r="F209" s="228" t="s">
        <v>365</v>
      </c>
      <c r="G209" s="225"/>
      <c r="H209" s="227" t="s">
        <v>19</v>
      </c>
      <c r="I209" s="229"/>
      <c r="J209" s="225"/>
      <c r="K209" s="225"/>
      <c r="L209" s="230"/>
      <c r="M209" s="231"/>
      <c r="N209" s="232"/>
      <c r="O209" s="232"/>
      <c r="P209" s="232"/>
      <c r="Q209" s="232"/>
      <c r="R209" s="232"/>
      <c r="S209" s="232"/>
      <c r="T209" s="23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34" t="s">
        <v>169</v>
      </c>
      <c r="AU209" s="234" t="s">
        <v>80</v>
      </c>
      <c r="AV209" s="13" t="s">
        <v>78</v>
      </c>
      <c r="AW209" s="13" t="s">
        <v>171</v>
      </c>
      <c r="AX209" s="13" t="s">
        <v>70</v>
      </c>
      <c r="AY209" s="234" t="s">
        <v>158</v>
      </c>
    </row>
    <row r="210" s="14" customFormat="1">
      <c r="A210" s="14"/>
      <c r="B210" s="235"/>
      <c r="C210" s="236"/>
      <c r="D210" s="226" t="s">
        <v>169</v>
      </c>
      <c r="E210" s="237" t="s">
        <v>19</v>
      </c>
      <c r="F210" s="238" t="s">
        <v>2491</v>
      </c>
      <c r="G210" s="236"/>
      <c r="H210" s="239">
        <v>263.69999999999999</v>
      </c>
      <c r="I210" s="240"/>
      <c r="J210" s="236"/>
      <c r="K210" s="236"/>
      <c r="L210" s="241"/>
      <c r="M210" s="242"/>
      <c r="N210" s="243"/>
      <c r="O210" s="243"/>
      <c r="P210" s="243"/>
      <c r="Q210" s="243"/>
      <c r="R210" s="243"/>
      <c r="S210" s="243"/>
      <c r="T210" s="24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45" t="s">
        <v>169</v>
      </c>
      <c r="AU210" s="245" t="s">
        <v>80</v>
      </c>
      <c r="AV210" s="14" t="s">
        <v>80</v>
      </c>
      <c r="AW210" s="14" t="s">
        <v>171</v>
      </c>
      <c r="AX210" s="14" t="s">
        <v>70</v>
      </c>
      <c r="AY210" s="245" t="s">
        <v>158</v>
      </c>
    </row>
    <row r="211" s="14" customFormat="1">
      <c r="A211" s="14"/>
      <c r="B211" s="235"/>
      <c r="C211" s="236"/>
      <c r="D211" s="226" t="s">
        <v>169</v>
      </c>
      <c r="E211" s="237" t="s">
        <v>19</v>
      </c>
      <c r="F211" s="238" t="s">
        <v>2468</v>
      </c>
      <c r="G211" s="236"/>
      <c r="H211" s="239">
        <v>31.98</v>
      </c>
      <c r="I211" s="240"/>
      <c r="J211" s="236"/>
      <c r="K211" s="236"/>
      <c r="L211" s="241"/>
      <c r="M211" s="242"/>
      <c r="N211" s="243"/>
      <c r="O211" s="243"/>
      <c r="P211" s="243"/>
      <c r="Q211" s="243"/>
      <c r="R211" s="243"/>
      <c r="S211" s="243"/>
      <c r="T211" s="24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45" t="s">
        <v>169</v>
      </c>
      <c r="AU211" s="245" t="s">
        <v>80</v>
      </c>
      <c r="AV211" s="14" t="s">
        <v>80</v>
      </c>
      <c r="AW211" s="14" t="s">
        <v>171</v>
      </c>
      <c r="AX211" s="14" t="s">
        <v>70</v>
      </c>
      <c r="AY211" s="245" t="s">
        <v>158</v>
      </c>
    </row>
    <row r="212" s="14" customFormat="1">
      <c r="A212" s="14"/>
      <c r="B212" s="235"/>
      <c r="C212" s="236"/>
      <c r="D212" s="226" t="s">
        <v>169</v>
      </c>
      <c r="E212" s="237" t="s">
        <v>19</v>
      </c>
      <c r="F212" s="238" t="s">
        <v>2469</v>
      </c>
      <c r="G212" s="236"/>
      <c r="H212" s="239">
        <v>95.939999999999998</v>
      </c>
      <c r="I212" s="240"/>
      <c r="J212" s="236"/>
      <c r="K212" s="236"/>
      <c r="L212" s="241"/>
      <c r="M212" s="242"/>
      <c r="N212" s="243"/>
      <c r="O212" s="243"/>
      <c r="P212" s="243"/>
      <c r="Q212" s="243"/>
      <c r="R212" s="243"/>
      <c r="S212" s="243"/>
      <c r="T212" s="24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45" t="s">
        <v>169</v>
      </c>
      <c r="AU212" s="245" t="s">
        <v>80</v>
      </c>
      <c r="AV212" s="14" t="s">
        <v>80</v>
      </c>
      <c r="AW212" s="14" t="s">
        <v>171</v>
      </c>
      <c r="AX212" s="14" t="s">
        <v>70</v>
      </c>
      <c r="AY212" s="245" t="s">
        <v>158</v>
      </c>
    </row>
    <row r="213" s="13" customFormat="1">
      <c r="A213" s="13"/>
      <c r="B213" s="224"/>
      <c r="C213" s="225"/>
      <c r="D213" s="226" t="s">
        <v>169</v>
      </c>
      <c r="E213" s="227" t="s">
        <v>19</v>
      </c>
      <c r="F213" s="228" t="s">
        <v>367</v>
      </c>
      <c r="G213" s="225"/>
      <c r="H213" s="227" t="s">
        <v>19</v>
      </c>
      <c r="I213" s="229"/>
      <c r="J213" s="225"/>
      <c r="K213" s="225"/>
      <c r="L213" s="230"/>
      <c r="M213" s="231"/>
      <c r="N213" s="232"/>
      <c r="O213" s="232"/>
      <c r="P213" s="232"/>
      <c r="Q213" s="232"/>
      <c r="R213" s="232"/>
      <c r="S213" s="232"/>
      <c r="T213" s="23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34" t="s">
        <v>169</v>
      </c>
      <c r="AU213" s="234" t="s">
        <v>80</v>
      </c>
      <c r="AV213" s="13" t="s">
        <v>78</v>
      </c>
      <c r="AW213" s="13" t="s">
        <v>171</v>
      </c>
      <c r="AX213" s="13" t="s">
        <v>70</v>
      </c>
      <c r="AY213" s="234" t="s">
        <v>158</v>
      </c>
    </row>
    <row r="214" s="14" customFormat="1">
      <c r="A214" s="14"/>
      <c r="B214" s="235"/>
      <c r="C214" s="236"/>
      <c r="D214" s="226" t="s">
        <v>169</v>
      </c>
      <c r="E214" s="237" t="s">
        <v>19</v>
      </c>
      <c r="F214" s="238" t="s">
        <v>2470</v>
      </c>
      <c r="G214" s="236"/>
      <c r="H214" s="239">
        <v>106.60000000000001</v>
      </c>
      <c r="I214" s="240"/>
      <c r="J214" s="236"/>
      <c r="K214" s="236"/>
      <c r="L214" s="241"/>
      <c r="M214" s="242"/>
      <c r="N214" s="243"/>
      <c r="O214" s="243"/>
      <c r="P214" s="243"/>
      <c r="Q214" s="243"/>
      <c r="R214" s="243"/>
      <c r="S214" s="243"/>
      <c r="T214" s="24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45" t="s">
        <v>169</v>
      </c>
      <c r="AU214" s="245" t="s">
        <v>80</v>
      </c>
      <c r="AV214" s="14" t="s">
        <v>80</v>
      </c>
      <c r="AW214" s="14" t="s">
        <v>171</v>
      </c>
      <c r="AX214" s="14" t="s">
        <v>70</v>
      </c>
      <c r="AY214" s="245" t="s">
        <v>158</v>
      </c>
    </row>
    <row r="215" s="13" customFormat="1">
      <c r="A215" s="13"/>
      <c r="B215" s="224"/>
      <c r="C215" s="225"/>
      <c r="D215" s="226" t="s">
        <v>169</v>
      </c>
      <c r="E215" s="227" t="s">
        <v>19</v>
      </c>
      <c r="F215" s="228" t="s">
        <v>2492</v>
      </c>
      <c r="G215" s="225"/>
      <c r="H215" s="227" t="s">
        <v>19</v>
      </c>
      <c r="I215" s="229"/>
      <c r="J215" s="225"/>
      <c r="K215" s="225"/>
      <c r="L215" s="230"/>
      <c r="M215" s="231"/>
      <c r="N215" s="232"/>
      <c r="O215" s="232"/>
      <c r="P215" s="232"/>
      <c r="Q215" s="232"/>
      <c r="R215" s="232"/>
      <c r="S215" s="232"/>
      <c r="T215" s="23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34" t="s">
        <v>169</v>
      </c>
      <c r="AU215" s="234" t="s">
        <v>80</v>
      </c>
      <c r="AV215" s="13" t="s">
        <v>78</v>
      </c>
      <c r="AW215" s="13" t="s">
        <v>171</v>
      </c>
      <c r="AX215" s="13" t="s">
        <v>70</v>
      </c>
      <c r="AY215" s="234" t="s">
        <v>158</v>
      </c>
    </row>
    <row r="216" s="14" customFormat="1">
      <c r="A216" s="14"/>
      <c r="B216" s="235"/>
      <c r="C216" s="236"/>
      <c r="D216" s="226" t="s">
        <v>169</v>
      </c>
      <c r="E216" s="237" t="s">
        <v>19</v>
      </c>
      <c r="F216" s="238" t="s">
        <v>2468</v>
      </c>
      <c r="G216" s="236"/>
      <c r="H216" s="239">
        <v>31.98</v>
      </c>
      <c r="I216" s="240"/>
      <c r="J216" s="236"/>
      <c r="K216" s="236"/>
      <c r="L216" s="241"/>
      <c r="M216" s="242"/>
      <c r="N216" s="243"/>
      <c r="O216" s="243"/>
      <c r="P216" s="243"/>
      <c r="Q216" s="243"/>
      <c r="R216" s="243"/>
      <c r="S216" s="243"/>
      <c r="T216" s="24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45" t="s">
        <v>169</v>
      </c>
      <c r="AU216" s="245" t="s">
        <v>80</v>
      </c>
      <c r="AV216" s="14" t="s">
        <v>80</v>
      </c>
      <c r="AW216" s="14" t="s">
        <v>171</v>
      </c>
      <c r="AX216" s="14" t="s">
        <v>70</v>
      </c>
      <c r="AY216" s="245" t="s">
        <v>158</v>
      </c>
    </row>
    <row r="217" s="14" customFormat="1">
      <c r="A217" s="14"/>
      <c r="B217" s="235"/>
      <c r="C217" s="236"/>
      <c r="D217" s="226" t="s">
        <v>169</v>
      </c>
      <c r="E217" s="237" t="s">
        <v>19</v>
      </c>
      <c r="F217" s="238" t="s">
        <v>2493</v>
      </c>
      <c r="G217" s="236"/>
      <c r="H217" s="239">
        <v>95.939999999999998</v>
      </c>
      <c r="I217" s="240"/>
      <c r="J217" s="236"/>
      <c r="K217" s="236"/>
      <c r="L217" s="241"/>
      <c r="M217" s="242"/>
      <c r="N217" s="243"/>
      <c r="O217" s="243"/>
      <c r="P217" s="243"/>
      <c r="Q217" s="243"/>
      <c r="R217" s="243"/>
      <c r="S217" s="243"/>
      <c r="T217" s="24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45" t="s">
        <v>169</v>
      </c>
      <c r="AU217" s="245" t="s">
        <v>80</v>
      </c>
      <c r="AV217" s="14" t="s">
        <v>80</v>
      </c>
      <c r="AW217" s="14" t="s">
        <v>171</v>
      </c>
      <c r="AX217" s="14" t="s">
        <v>70</v>
      </c>
      <c r="AY217" s="245" t="s">
        <v>158</v>
      </c>
    </row>
    <row r="218" s="2" customFormat="1" ht="19.8" customHeight="1">
      <c r="A218" s="40"/>
      <c r="B218" s="41"/>
      <c r="C218" s="206" t="s">
        <v>311</v>
      </c>
      <c r="D218" s="206" t="s">
        <v>160</v>
      </c>
      <c r="E218" s="207" t="s">
        <v>371</v>
      </c>
      <c r="F218" s="208" t="s">
        <v>372</v>
      </c>
      <c r="G218" s="209" t="s">
        <v>234</v>
      </c>
      <c r="H218" s="210">
        <v>519.53999999999996</v>
      </c>
      <c r="I218" s="211"/>
      <c r="J218" s="212">
        <f>ROUND(I218*H218,2)</f>
        <v>0</v>
      </c>
      <c r="K218" s="208" t="s">
        <v>164</v>
      </c>
      <c r="L218" s="46"/>
      <c r="M218" s="213" t="s">
        <v>19</v>
      </c>
      <c r="N218" s="214" t="s">
        <v>41</v>
      </c>
      <c r="O218" s="86"/>
      <c r="P218" s="215">
        <f>O218*H218</f>
        <v>0</v>
      </c>
      <c r="Q218" s="215">
        <v>0</v>
      </c>
      <c r="R218" s="215">
        <f>Q218*H218</f>
        <v>0</v>
      </c>
      <c r="S218" s="215">
        <v>0</v>
      </c>
      <c r="T218" s="216">
        <f>S218*H218</f>
        <v>0</v>
      </c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R218" s="217" t="s">
        <v>165</v>
      </c>
      <c r="AT218" s="217" t="s">
        <v>160</v>
      </c>
      <c r="AU218" s="217" t="s">
        <v>80</v>
      </c>
      <c r="AY218" s="19" t="s">
        <v>158</v>
      </c>
      <c r="BE218" s="218">
        <f>IF(N218="základní",J218,0)</f>
        <v>0</v>
      </c>
      <c r="BF218" s="218">
        <f>IF(N218="snížená",J218,0)</f>
        <v>0</v>
      </c>
      <c r="BG218" s="218">
        <f>IF(N218="zákl. přenesená",J218,0)</f>
        <v>0</v>
      </c>
      <c r="BH218" s="218">
        <f>IF(N218="sníž. přenesená",J218,0)</f>
        <v>0</v>
      </c>
      <c r="BI218" s="218">
        <f>IF(N218="nulová",J218,0)</f>
        <v>0</v>
      </c>
      <c r="BJ218" s="19" t="s">
        <v>78</v>
      </c>
      <c r="BK218" s="218">
        <f>ROUND(I218*H218,2)</f>
        <v>0</v>
      </c>
      <c r="BL218" s="19" t="s">
        <v>165</v>
      </c>
      <c r="BM218" s="217" t="s">
        <v>2494</v>
      </c>
    </row>
    <row r="219" s="2" customFormat="1">
      <c r="A219" s="40"/>
      <c r="B219" s="41"/>
      <c r="C219" s="42"/>
      <c r="D219" s="219" t="s">
        <v>167</v>
      </c>
      <c r="E219" s="42"/>
      <c r="F219" s="220" t="s">
        <v>374</v>
      </c>
      <c r="G219" s="42"/>
      <c r="H219" s="42"/>
      <c r="I219" s="221"/>
      <c r="J219" s="42"/>
      <c r="K219" s="42"/>
      <c r="L219" s="46"/>
      <c r="M219" s="222"/>
      <c r="N219" s="223"/>
      <c r="O219" s="86"/>
      <c r="P219" s="86"/>
      <c r="Q219" s="86"/>
      <c r="R219" s="86"/>
      <c r="S219" s="86"/>
      <c r="T219" s="87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T219" s="19" t="s">
        <v>167</v>
      </c>
      <c r="AU219" s="19" t="s">
        <v>80</v>
      </c>
    </row>
    <row r="220" s="13" customFormat="1">
      <c r="A220" s="13"/>
      <c r="B220" s="224"/>
      <c r="C220" s="225"/>
      <c r="D220" s="226" t="s">
        <v>169</v>
      </c>
      <c r="E220" s="227" t="s">
        <v>19</v>
      </c>
      <c r="F220" s="228" t="s">
        <v>2495</v>
      </c>
      <c r="G220" s="225"/>
      <c r="H220" s="227" t="s">
        <v>19</v>
      </c>
      <c r="I220" s="229"/>
      <c r="J220" s="225"/>
      <c r="K220" s="225"/>
      <c r="L220" s="230"/>
      <c r="M220" s="231"/>
      <c r="N220" s="232"/>
      <c r="O220" s="232"/>
      <c r="P220" s="232"/>
      <c r="Q220" s="232"/>
      <c r="R220" s="232"/>
      <c r="S220" s="232"/>
      <c r="T220" s="23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34" t="s">
        <v>169</v>
      </c>
      <c r="AU220" s="234" t="s">
        <v>80</v>
      </c>
      <c r="AV220" s="13" t="s">
        <v>78</v>
      </c>
      <c r="AW220" s="13" t="s">
        <v>171</v>
      </c>
      <c r="AX220" s="13" t="s">
        <v>70</v>
      </c>
      <c r="AY220" s="234" t="s">
        <v>158</v>
      </c>
    </row>
    <row r="221" s="14" customFormat="1">
      <c r="A221" s="14"/>
      <c r="B221" s="235"/>
      <c r="C221" s="236"/>
      <c r="D221" s="226" t="s">
        <v>169</v>
      </c>
      <c r="E221" s="237" t="s">
        <v>19</v>
      </c>
      <c r="F221" s="238" t="s">
        <v>2442</v>
      </c>
      <c r="G221" s="236"/>
      <c r="H221" s="239">
        <v>262.80000000000001</v>
      </c>
      <c r="I221" s="240"/>
      <c r="J221" s="236"/>
      <c r="K221" s="236"/>
      <c r="L221" s="241"/>
      <c r="M221" s="242"/>
      <c r="N221" s="243"/>
      <c r="O221" s="243"/>
      <c r="P221" s="243"/>
      <c r="Q221" s="243"/>
      <c r="R221" s="243"/>
      <c r="S221" s="243"/>
      <c r="T221" s="24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45" t="s">
        <v>169</v>
      </c>
      <c r="AU221" s="245" t="s">
        <v>80</v>
      </c>
      <c r="AV221" s="14" t="s">
        <v>80</v>
      </c>
      <c r="AW221" s="14" t="s">
        <v>171</v>
      </c>
      <c r="AX221" s="14" t="s">
        <v>70</v>
      </c>
      <c r="AY221" s="245" t="s">
        <v>158</v>
      </c>
    </row>
    <row r="222" s="14" customFormat="1">
      <c r="A222" s="14"/>
      <c r="B222" s="235"/>
      <c r="C222" s="236"/>
      <c r="D222" s="226" t="s">
        <v>169</v>
      </c>
      <c r="E222" s="237" t="s">
        <v>19</v>
      </c>
      <c r="F222" s="238" t="s">
        <v>2443</v>
      </c>
      <c r="G222" s="236"/>
      <c r="H222" s="239">
        <v>34.560000000000002</v>
      </c>
      <c r="I222" s="240"/>
      <c r="J222" s="236"/>
      <c r="K222" s="236"/>
      <c r="L222" s="241"/>
      <c r="M222" s="242"/>
      <c r="N222" s="243"/>
      <c r="O222" s="243"/>
      <c r="P222" s="243"/>
      <c r="Q222" s="243"/>
      <c r="R222" s="243"/>
      <c r="S222" s="243"/>
      <c r="T222" s="24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45" t="s">
        <v>169</v>
      </c>
      <c r="AU222" s="245" t="s">
        <v>80</v>
      </c>
      <c r="AV222" s="14" t="s">
        <v>80</v>
      </c>
      <c r="AW222" s="14" t="s">
        <v>171</v>
      </c>
      <c r="AX222" s="14" t="s">
        <v>70</v>
      </c>
      <c r="AY222" s="245" t="s">
        <v>158</v>
      </c>
    </row>
    <row r="223" s="14" customFormat="1">
      <c r="A223" s="14"/>
      <c r="B223" s="235"/>
      <c r="C223" s="236"/>
      <c r="D223" s="226" t="s">
        <v>169</v>
      </c>
      <c r="E223" s="237" t="s">
        <v>19</v>
      </c>
      <c r="F223" s="238" t="s">
        <v>2444</v>
      </c>
      <c r="G223" s="236"/>
      <c r="H223" s="239">
        <v>27.134999999999998</v>
      </c>
      <c r="I223" s="240"/>
      <c r="J223" s="236"/>
      <c r="K223" s="236"/>
      <c r="L223" s="241"/>
      <c r="M223" s="242"/>
      <c r="N223" s="243"/>
      <c r="O223" s="243"/>
      <c r="P223" s="243"/>
      <c r="Q223" s="243"/>
      <c r="R223" s="243"/>
      <c r="S223" s="243"/>
      <c r="T223" s="24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45" t="s">
        <v>169</v>
      </c>
      <c r="AU223" s="245" t="s">
        <v>80</v>
      </c>
      <c r="AV223" s="14" t="s">
        <v>80</v>
      </c>
      <c r="AW223" s="14" t="s">
        <v>171</v>
      </c>
      <c r="AX223" s="14" t="s">
        <v>70</v>
      </c>
      <c r="AY223" s="245" t="s">
        <v>158</v>
      </c>
    </row>
    <row r="224" s="14" customFormat="1">
      <c r="A224" s="14"/>
      <c r="B224" s="235"/>
      <c r="C224" s="236"/>
      <c r="D224" s="226" t="s">
        <v>169</v>
      </c>
      <c r="E224" s="237" t="s">
        <v>19</v>
      </c>
      <c r="F224" s="238" t="s">
        <v>2445</v>
      </c>
      <c r="G224" s="236"/>
      <c r="H224" s="239">
        <v>16.125</v>
      </c>
      <c r="I224" s="240"/>
      <c r="J224" s="236"/>
      <c r="K224" s="236"/>
      <c r="L224" s="241"/>
      <c r="M224" s="242"/>
      <c r="N224" s="243"/>
      <c r="O224" s="243"/>
      <c r="P224" s="243"/>
      <c r="Q224" s="243"/>
      <c r="R224" s="243"/>
      <c r="S224" s="243"/>
      <c r="T224" s="24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45" t="s">
        <v>169</v>
      </c>
      <c r="AU224" s="245" t="s">
        <v>80</v>
      </c>
      <c r="AV224" s="14" t="s">
        <v>80</v>
      </c>
      <c r="AW224" s="14" t="s">
        <v>171</v>
      </c>
      <c r="AX224" s="14" t="s">
        <v>70</v>
      </c>
      <c r="AY224" s="245" t="s">
        <v>158</v>
      </c>
    </row>
    <row r="225" s="14" customFormat="1">
      <c r="A225" s="14"/>
      <c r="B225" s="235"/>
      <c r="C225" s="236"/>
      <c r="D225" s="226" t="s">
        <v>169</v>
      </c>
      <c r="E225" s="237" t="s">
        <v>19</v>
      </c>
      <c r="F225" s="238" t="s">
        <v>2446</v>
      </c>
      <c r="G225" s="236"/>
      <c r="H225" s="239">
        <v>51</v>
      </c>
      <c r="I225" s="240"/>
      <c r="J225" s="236"/>
      <c r="K225" s="236"/>
      <c r="L225" s="241"/>
      <c r="M225" s="242"/>
      <c r="N225" s="243"/>
      <c r="O225" s="243"/>
      <c r="P225" s="243"/>
      <c r="Q225" s="243"/>
      <c r="R225" s="243"/>
      <c r="S225" s="243"/>
      <c r="T225" s="24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45" t="s">
        <v>169</v>
      </c>
      <c r="AU225" s="245" t="s">
        <v>80</v>
      </c>
      <c r="AV225" s="14" t="s">
        <v>80</v>
      </c>
      <c r="AW225" s="14" t="s">
        <v>171</v>
      </c>
      <c r="AX225" s="14" t="s">
        <v>70</v>
      </c>
      <c r="AY225" s="245" t="s">
        <v>158</v>
      </c>
    </row>
    <row r="226" s="14" customFormat="1">
      <c r="A226" s="14"/>
      <c r="B226" s="235"/>
      <c r="C226" s="236"/>
      <c r="D226" s="226" t="s">
        <v>169</v>
      </c>
      <c r="E226" s="237" t="s">
        <v>19</v>
      </c>
      <c r="F226" s="238" t="s">
        <v>2496</v>
      </c>
      <c r="G226" s="236"/>
      <c r="H226" s="239">
        <v>127.92</v>
      </c>
      <c r="I226" s="240"/>
      <c r="J226" s="236"/>
      <c r="K226" s="236"/>
      <c r="L226" s="241"/>
      <c r="M226" s="242"/>
      <c r="N226" s="243"/>
      <c r="O226" s="243"/>
      <c r="P226" s="243"/>
      <c r="Q226" s="243"/>
      <c r="R226" s="243"/>
      <c r="S226" s="243"/>
      <c r="T226" s="24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45" t="s">
        <v>169</v>
      </c>
      <c r="AU226" s="245" t="s">
        <v>80</v>
      </c>
      <c r="AV226" s="14" t="s">
        <v>80</v>
      </c>
      <c r="AW226" s="14" t="s">
        <v>171</v>
      </c>
      <c r="AX226" s="14" t="s">
        <v>70</v>
      </c>
      <c r="AY226" s="245" t="s">
        <v>158</v>
      </c>
    </row>
    <row r="227" s="2" customFormat="1" ht="22.2" customHeight="1">
      <c r="A227" s="40"/>
      <c r="B227" s="41"/>
      <c r="C227" s="206" t="s">
        <v>7</v>
      </c>
      <c r="D227" s="206" t="s">
        <v>160</v>
      </c>
      <c r="E227" s="207" t="s">
        <v>379</v>
      </c>
      <c r="F227" s="208" t="s">
        <v>380</v>
      </c>
      <c r="G227" s="209" t="s">
        <v>234</v>
      </c>
      <c r="H227" s="210">
        <v>263.69999999999999</v>
      </c>
      <c r="I227" s="211"/>
      <c r="J227" s="212">
        <f>ROUND(I227*H227,2)</f>
        <v>0</v>
      </c>
      <c r="K227" s="208" t="s">
        <v>164</v>
      </c>
      <c r="L227" s="46"/>
      <c r="M227" s="213" t="s">
        <v>19</v>
      </c>
      <c r="N227" s="214" t="s">
        <v>41</v>
      </c>
      <c r="O227" s="86"/>
      <c r="P227" s="215">
        <f>O227*H227</f>
        <v>0</v>
      </c>
      <c r="Q227" s="215">
        <v>0</v>
      </c>
      <c r="R227" s="215">
        <f>Q227*H227</f>
        <v>0</v>
      </c>
      <c r="S227" s="215">
        <v>0</v>
      </c>
      <c r="T227" s="216">
        <f>S227*H227</f>
        <v>0</v>
      </c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R227" s="217" t="s">
        <v>165</v>
      </c>
      <c r="AT227" s="217" t="s">
        <v>160</v>
      </c>
      <c r="AU227" s="217" t="s">
        <v>80</v>
      </c>
      <c r="AY227" s="19" t="s">
        <v>158</v>
      </c>
      <c r="BE227" s="218">
        <f>IF(N227="základní",J227,0)</f>
        <v>0</v>
      </c>
      <c r="BF227" s="218">
        <f>IF(N227="snížená",J227,0)</f>
        <v>0</v>
      </c>
      <c r="BG227" s="218">
        <f>IF(N227="zákl. přenesená",J227,0)</f>
        <v>0</v>
      </c>
      <c r="BH227" s="218">
        <f>IF(N227="sníž. přenesená",J227,0)</f>
        <v>0</v>
      </c>
      <c r="BI227" s="218">
        <f>IF(N227="nulová",J227,0)</f>
        <v>0</v>
      </c>
      <c r="BJ227" s="19" t="s">
        <v>78</v>
      </c>
      <c r="BK227" s="218">
        <f>ROUND(I227*H227,2)</f>
        <v>0</v>
      </c>
      <c r="BL227" s="19" t="s">
        <v>165</v>
      </c>
      <c r="BM227" s="217" t="s">
        <v>2497</v>
      </c>
    </row>
    <row r="228" s="2" customFormat="1">
      <c r="A228" s="40"/>
      <c r="B228" s="41"/>
      <c r="C228" s="42"/>
      <c r="D228" s="219" t="s">
        <v>167</v>
      </c>
      <c r="E228" s="42"/>
      <c r="F228" s="220" t="s">
        <v>382</v>
      </c>
      <c r="G228" s="42"/>
      <c r="H228" s="42"/>
      <c r="I228" s="221"/>
      <c r="J228" s="42"/>
      <c r="K228" s="42"/>
      <c r="L228" s="46"/>
      <c r="M228" s="222"/>
      <c r="N228" s="223"/>
      <c r="O228" s="86"/>
      <c r="P228" s="86"/>
      <c r="Q228" s="86"/>
      <c r="R228" s="86"/>
      <c r="S228" s="86"/>
      <c r="T228" s="87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T228" s="19" t="s">
        <v>167</v>
      </c>
      <c r="AU228" s="19" t="s">
        <v>80</v>
      </c>
    </row>
    <row r="229" s="14" customFormat="1">
      <c r="A229" s="14"/>
      <c r="B229" s="235"/>
      <c r="C229" s="236"/>
      <c r="D229" s="226" t="s">
        <v>169</v>
      </c>
      <c r="E229" s="237" t="s">
        <v>19</v>
      </c>
      <c r="F229" s="238" t="s">
        <v>2498</v>
      </c>
      <c r="G229" s="236"/>
      <c r="H229" s="239">
        <v>391.62</v>
      </c>
      <c r="I229" s="240"/>
      <c r="J229" s="236"/>
      <c r="K229" s="236"/>
      <c r="L229" s="241"/>
      <c r="M229" s="242"/>
      <c r="N229" s="243"/>
      <c r="O229" s="243"/>
      <c r="P229" s="243"/>
      <c r="Q229" s="243"/>
      <c r="R229" s="243"/>
      <c r="S229" s="243"/>
      <c r="T229" s="24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45" t="s">
        <v>169</v>
      </c>
      <c r="AU229" s="245" t="s">
        <v>80</v>
      </c>
      <c r="AV229" s="14" t="s">
        <v>80</v>
      </c>
      <c r="AW229" s="14" t="s">
        <v>171</v>
      </c>
      <c r="AX229" s="14" t="s">
        <v>70</v>
      </c>
      <c r="AY229" s="245" t="s">
        <v>158</v>
      </c>
    </row>
    <row r="230" s="13" customFormat="1">
      <c r="A230" s="13"/>
      <c r="B230" s="224"/>
      <c r="C230" s="225"/>
      <c r="D230" s="226" t="s">
        <v>169</v>
      </c>
      <c r="E230" s="227" t="s">
        <v>19</v>
      </c>
      <c r="F230" s="228" t="s">
        <v>384</v>
      </c>
      <c r="G230" s="225"/>
      <c r="H230" s="227" t="s">
        <v>19</v>
      </c>
      <c r="I230" s="229"/>
      <c r="J230" s="225"/>
      <c r="K230" s="225"/>
      <c r="L230" s="230"/>
      <c r="M230" s="231"/>
      <c r="N230" s="232"/>
      <c r="O230" s="232"/>
      <c r="P230" s="232"/>
      <c r="Q230" s="232"/>
      <c r="R230" s="232"/>
      <c r="S230" s="232"/>
      <c r="T230" s="23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34" t="s">
        <v>169</v>
      </c>
      <c r="AU230" s="234" t="s">
        <v>80</v>
      </c>
      <c r="AV230" s="13" t="s">
        <v>78</v>
      </c>
      <c r="AW230" s="13" t="s">
        <v>171</v>
      </c>
      <c r="AX230" s="13" t="s">
        <v>70</v>
      </c>
      <c r="AY230" s="234" t="s">
        <v>158</v>
      </c>
    </row>
    <row r="231" s="14" customFormat="1">
      <c r="A231" s="14"/>
      <c r="B231" s="235"/>
      <c r="C231" s="236"/>
      <c r="D231" s="226" t="s">
        <v>169</v>
      </c>
      <c r="E231" s="237" t="s">
        <v>19</v>
      </c>
      <c r="F231" s="238" t="s">
        <v>2499</v>
      </c>
      <c r="G231" s="236"/>
      <c r="H231" s="239">
        <v>-31.98</v>
      </c>
      <c r="I231" s="240"/>
      <c r="J231" s="236"/>
      <c r="K231" s="236"/>
      <c r="L231" s="241"/>
      <c r="M231" s="242"/>
      <c r="N231" s="243"/>
      <c r="O231" s="243"/>
      <c r="P231" s="243"/>
      <c r="Q231" s="243"/>
      <c r="R231" s="243"/>
      <c r="S231" s="243"/>
      <c r="T231" s="24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45" t="s">
        <v>169</v>
      </c>
      <c r="AU231" s="245" t="s">
        <v>80</v>
      </c>
      <c r="AV231" s="14" t="s">
        <v>80</v>
      </c>
      <c r="AW231" s="14" t="s">
        <v>171</v>
      </c>
      <c r="AX231" s="14" t="s">
        <v>70</v>
      </c>
      <c r="AY231" s="245" t="s">
        <v>158</v>
      </c>
    </row>
    <row r="232" s="14" customFormat="1">
      <c r="A232" s="14"/>
      <c r="B232" s="235"/>
      <c r="C232" s="236"/>
      <c r="D232" s="226" t="s">
        <v>169</v>
      </c>
      <c r="E232" s="237" t="s">
        <v>19</v>
      </c>
      <c r="F232" s="238" t="s">
        <v>2500</v>
      </c>
      <c r="G232" s="236"/>
      <c r="H232" s="239">
        <v>-95.939999999999998</v>
      </c>
      <c r="I232" s="240"/>
      <c r="J232" s="236"/>
      <c r="K232" s="236"/>
      <c r="L232" s="241"/>
      <c r="M232" s="242"/>
      <c r="N232" s="243"/>
      <c r="O232" s="243"/>
      <c r="P232" s="243"/>
      <c r="Q232" s="243"/>
      <c r="R232" s="243"/>
      <c r="S232" s="243"/>
      <c r="T232" s="24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45" t="s">
        <v>169</v>
      </c>
      <c r="AU232" s="245" t="s">
        <v>80</v>
      </c>
      <c r="AV232" s="14" t="s">
        <v>80</v>
      </c>
      <c r="AW232" s="14" t="s">
        <v>171</v>
      </c>
      <c r="AX232" s="14" t="s">
        <v>70</v>
      </c>
      <c r="AY232" s="245" t="s">
        <v>158</v>
      </c>
    </row>
    <row r="233" s="2" customFormat="1" ht="34.8" customHeight="1">
      <c r="A233" s="40"/>
      <c r="B233" s="41"/>
      <c r="C233" s="206" t="s">
        <v>322</v>
      </c>
      <c r="D233" s="206" t="s">
        <v>160</v>
      </c>
      <c r="E233" s="207" t="s">
        <v>389</v>
      </c>
      <c r="F233" s="208" t="s">
        <v>390</v>
      </c>
      <c r="G233" s="209" t="s">
        <v>234</v>
      </c>
      <c r="H233" s="210">
        <v>95.939999999999998</v>
      </c>
      <c r="I233" s="211"/>
      <c r="J233" s="212">
        <f>ROUND(I233*H233,2)</f>
        <v>0</v>
      </c>
      <c r="K233" s="208" t="s">
        <v>164</v>
      </c>
      <c r="L233" s="46"/>
      <c r="M233" s="213" t="s">
        <v>19</v>
      </c>
      <c r="N233" s="214" t="s">
        <v>41</v>
      </c>
      <c r="O233" s="86"/>
      <c r="P233" s="215">
        <f>O233*H233</f>
        <v>0</v>
      </c>
      <c r="Q233" s="215">
        <v>0</v>
      </c>
      <c r="R233" s="215">
        <f>Q233*H233</f>
        <v>0</v>
      </c>
      <c r="S233" s="215">
        <v>0</v>
      </c>
      <c r="T233" s="216">
        <f>S233*H233</f>
        <v>0</v>
      </c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R233" s="217" t="s">
        <v>165</v>
      </c>
      <c r="AT233" s="217" t="s">
        <v>160</v>
      </c>
      <c r="AU233" s="217" t="s">
        <v>80</v>
      </c>
      <c r="AY233" s="19" t="s">
        <v>158</v>
      </c>
      <c r="BE233" s="218">
        <f>IF(N233="základní",J233,0)</f>
        <v>0</v>
      </c>
      <c r="BF233" s="218">
        <f>IF(N233="snížená",J233,0)</f>
        <v>0</v>
      </c>
      <c r="BG233" s="218">
        <f>IF(N233="zákl. přenesená",J233,0)</f>
        <v>0</v>
      </c>
      <c r="BH233" s="218">
        <f>IF(N233="sníž. přenesená",J233,0)</f>
        <v>0</v>
      </c>
      <c r="BI233" s="218">
        <f>IF(N233="nulová",J233,0)</f>
        <v>0</v>
      </c>
      <c r="BJ233" s="19" t="s">
        <v>78</v>
      </c>
      <c r="BK233" s="218">
        <f>ROUND(I233*H233,2)</f>
        <v>0</v>
      </c>
      <c r="BL233" s="19" t="s">
        <v>165</v>
      </c>
      <c r="BM233" s="217" t="s">
        <v>2501</v>
      </c>
    </row>
    <row r="234" s="2" customFormat="1">
      <c r="A234" s="40"/>
      <c r="B234" s="41"/>
      <c r="C234" s="42"/>
      <c r="D234" s="219" t="s">
        <v>167</v>
      </c>
      <c r="E234" s="42"/>
      <c r="F234" s="220" t="s">
        <v>392</v>
      </c>
      <c r="G234" s="42"/>
      <c r="H234" s="42"/>
      <c r="I234" s="221"/>
      <c r="J234" s="42"/>
      <c r="K234" s="42"/>
      <c r="L234" s="46"/>
      <c r="M234" s="222"/>
      <c r="N234" s="223"/>
      <c r="O234" s="86"/>
      <c r="P234" s="86"/>
      <c r="Q234" s="86"/>
      <c r="R234" s="86"/>
      <c r="S234" s="86"/>
      <c r="T234" s="87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T234" s="19" t="s">
        <v>167</v>
      </c>
      <c r="AU234" s="19" t="s">
        <v>80</v>
      </c>
    </row>
    <row r="235" s="13" customFormat="1">
      <c r="A235" s="13"/>
      <c r="B235" s="224"/>
      <c r="C235" s="225"/>
      <c r="D235" s="226" t="s">
        <v>169</v>
      </c>
      <c r="E235" s="227" t="s">
        <v>19</v>
      </c>
      <c r="F235" s="228" t="s">
        <v>2502</v>
      </c>
      <c r="G235" s="225"/>
      <c r="H235" s="227" t="s">
        <v>19</v>
      </c>
      <c r="I235" s="229"/>
      <c r="J235" s="225"/>
      <c r="K235" s="225"/>
      <c r="L235" s="230"/>
      <c r="M235" s="231"/>
      <c r="N235" s="232"/>
      <c r="O235" s="232"/>
      <c r="P235" s="232"/>
      <c r="Q235" s="232"/>
      <c r="R235" s="232"/>
      <c r="S235" s="232"/>
      <c r="T235" s="23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34" t="s">
        <v>169</v>
      </c>
      <c r="AU235" s="234" t="s">
        <v>80</v>
      </c>
      <c r="AV235" s="13" t="s">
        <v>78</v>
      </c>
      <c r="AW235" s="13" t="s">
        <v>171</v>
      </c>
      <c r="AX235" s="13" t="s">
        <v>70</v>
      </c>
      <c r="AY235" s="234" t="s">
        <v>158</v>
      </c>
    </row>
    <row r="236" s="14" customFormat="1">
      <c r="A236" s="14"/>
      <c r="B236" s="235"/>
      <c r="C236" s="236"/>
      <c r="D236" s="226" t="s">
        <v>169</v>
      </c>
      <c r="E236" s="237" t="s">
        <v>19</v>
      </c>
      <c r="F236" s="238" t="s">
        <v>2481</v>
      </c>
      <c r="G236" s="236"/>
      <c r="H236" s="239">
        <v>65.700000000000003</v>
      </c>
      <c r="I236" s="240"/>
      <c r="J236" s="236"/>
      <c r="K236" s="236"/>
      <c r="L236" s="241"/>
      <c r="M236" s="242"/>
      <c r="N236" s="243"/>
      <c r="O236" s="243"/>
      <c r="P236" s="243"/>
      <c r="Q236" s="243"/>
      <c r="R236" s="243"/>
      <c r="S236" s="243"/>
      <c r="T236" s="24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45" t="s">
        <v>169</v>
      </c>
      <c r="AU236" s="245" t="s">
        <v>80</v>
      </c>
      <c r="AV236" s="14" t="s">
        <v>80</v>
      </c>
      <c r="AW236" s="14" t="s">
        <v>171</v>
      </c>
      <c r="AX236" s="14" t="s">
        <v>70</v>
      </c>
      <c r="AY236" s="245" t="s">
        <v>158</v>
      </c>
    </row>
    <row r="237" s="14" customFormat="1">
      <c r="A237" s="14"/>
      <c r="B237" s="235"/>
      <c r="C237" s="236"/>
      <c r="D237" s="226" t="s">
        <v>169</v>
      </c>
      <c r="E237" s="237" t="s">
        <v>19</v>
      </c>
      <c r="F237" s="238" t="s">
        <v>2482</v>
      </c>
      <c r="G237" s="236"/>
      <c r="H237" s="239">
        <v>8.0999999999999996</v>
      </c>
      <c r="I237" s="240"/>
      <c r="J237" s="236"/>
      <c r="K237" s="236"/>
      <c r="L237" s="241"/>
      <c r="M237" s="242"/>
      <c r="N237" s="243"/>
      <c r="O237" s="243"/>
      <c r="P237" s="243"/>
      <c r="Q237" s="243"/>
      <c r="R237" s="243"/>
      <c r="S237" s="243"/>
      <c r="T237" s="24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45" t="s">
        <v>169</v>
      </c>
      <c r="AU237" s="245" t="s">
        <v>80</v>
      </c>
      <c r="AV237" s="14" t="s">
        <v>80</v>
      </c>
      <c r="AW237" s="14" t="s">
        <v>171</v>
      </c>
      <c r="AX237" s="14" t="s">
        <v>70</v>
      </c>
      <c r="AY237" s="245" t="s">
        <v>158</v>
      </c>
    </row>
    <row r="238" s="14" customFormat="1">
      <c r="A238" s="14"/>
      <c r="B238" s="235"/>
      <c r="C238" s="236"/>
      <c r="D238" s="226" t="s">
        <v>169</v>
      </c>
      <c r="E238" s="237" t="s">
        <v>19</v>
      </c>
      <c r="F238" s="238" t="s">
        <v>2483</v>
      </c>
      <c r="G238" s="236"/>
      <c r="H238" s="239">
        <v>6.0299999999999994</v>
      </c>
      <c r="I238" s="240"/>
      <c r="J238" s="236"/>
      <c r="K238" s="236"/>
      <c r="L238" s="241"/>
      <c r="M238" s="242"/>
      <c r="N238" s="243"/>
      <c r="O238" s="243"/>
      <c r="P238" s="243"/>
      <c r="Q238" s="243"/>
      <c r="R238" s="243"/>
      <c r="S238" s="243"/>
      <c r="T238" s="24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45" t="s">
        <v>169</v>
      </c>
      <c r="AU238" s="245" t="s">
        <v>80</v>
      </c>
      <c r="AV238" s="14" t="s">
        <v>80</v>
      </c>
      <c r="AW238" s="14" t="s">
        <v>171</v>
      </c>
      <c r="AX238" s="14" t="s">
        <v>70</v>
      </c>
      <c r="AY238" s="245" t="s">
        <v>158</v>
      </c>
    </row>
    <row r="239" s="14" customFormat="1">
      <c r="A239" s="14"/>
      <c r="B239" s="235"/>
      <c r="C239" s="236"/>
      <c r="D239" s="226" t="s">
        <v>169</v>
      </c>
      <c r="E239" s="237" t="s">
        <v>19</v>
      </c>
      <c r="F239" s="238" t="s">
        <v>2484</v>
      </c>
      <c r="G239" s="236"/>
      <c r="H239" s="239">
        <v>3.8700000000000001</v>
      </c>
      <c r="I239" s="240"/>
      <c r="J239" s="236"/>
      <c r="K239" s="236"/>
      <c r="L239" s="241"/>
      <c r="M239" s="242"/>
      <c r="N239" s="243"/>
      <c r="O239" s="243"/>
      <c r="P239" s="243"/>
      <c r="Q239" s="243"/>
      <c r="R239" s="243"/>
      <c r="S239" s="243"/>
      <c r="T239" s="24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45" t="s">
        <v>169</v>
      </c>
      <c r="AU239" s="245" t="s">
        <v>80</v>
      </c>
      <c r="AV239" s="14" t="s">
        <v>80</v>
      </c>
      <c r="AW239" s="14" t="s">
        <v>171</v>
      </c>
      <c r="AX239" s="14" t="s">
        <v>70</v>
      </c>
      <c r="AY239" s="245" t="s">
        <v>158</v>
      </c>
    </row>
    <row r="240" s="14" customFormat="1">
      <c r="A240" s="14"/>
      <c r="B240" s="235"/>
      <c r="C240" s="236"/>
      <c r="D240" s="226" t="s">
        <v>169</v>
      </c>
      <c r="E240" s="237" t="s">
        <v>19</v>
      </c>
      <c r="F240" s="238" t="s">
        <v>2485</v>
      </c>
      <c r="G240" s="236"/>
      <c r="H240" s="239">
        <v>12.239999999999998</v>
      </c>
      <c r="I240" s="240"/>
      <c r="J240" s="236"/>
      <c r="K240" s="236"/>
      <c r="L240" s="241"/>
      <c r="M240" s="242"/>
      <c r="N240" s="243"/>
      <c r="O240" s="243"/>
      <c r="P240" s="243"/>
      <c r="Q240" s="243"/>
      <c r="R240" s="243"/>
      <c r="S240" s="243"/>
      <c r="T240" s="24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45" t="s">
        <v>169</v>
      </c>
      <c r="AU240" s="245" t="s">
        <v>80</v>
      </c>
      <c r="AV240" s="14" t="s">
        <v>80</v>
      </c>
      <c r="AW240" s="14" t="s">
        <v>171</v>
      </c>
      <c r="AX240" s="14" t="s">
        <v>70</v>
      </c>
      <c r="AY240" s="245" t="s">
        <v>158</v>
      </c>
    </row>
    <row r="241" s="2" customFormat="1" ht="14.4" customHeight="1">
      <c r="A241" s="40"/>
      <c r="B241" s="41"/>
      <c r="C241" s="206" t="s">
        <v>328</v>
      </c>
      <c r="D241" s="206" t="s">
        <v>160</v>
      </c>
      <c r="E241" s="207" t="s">
        <v>743</v>
      </c>
      <c r="F241" s="208" t="s">
        <v>744</v>
      </c>
      <c r="G241" s="209" t="s">
        <v>234</v>
      </c>
      <c r="H241" s="210">
        <v>95.939999999999998</v>
      </c>
      <c r="I241" s="211"/>
      <c r="J241" s="212">
        <f>ROUND(I241*H241,2)</f>
        <v>0</v>
      </c>
      <c r="K241" s="208" t="s">
        <v>164</v>
      </c>
      <c r="L241" s="46"/>
      <c r="M241" s="213" t="s">
        <v>19</v>
      </c>
      <c r="N241" s="214" t="s">
        <v>41</v>
      </c>
      <c r="O241" s="86"/>
      <c r="P241" s="215">
        <f>O241*H241</f>
        <v>0</v>
      </c>
      <c r="Q241" s="215">
        <v>0</v>
      </c>
      <c r="R241" s="215">
        <f>Q241*H241</f>
        <v>0</v>
      </c>
      <c r="S241" s="215">
        <v>0</v>
      </c>
      <c r="T241" s="216">
        <f>S241*H241</f>
        <v>0</v>
      </c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R241" s="217" t="s">
        <v>165</v>
      </c>
      <c r="AT241" s="217" t="s">
        <v>160</v>
      </c>
      <c r="AU241" s="217" t="s">
        <v>80</v>
      </c>
      <c r="AY241" s="19" t="s">
        <v>158</v>
      </c>
      <c r="BE241" s="218">
        <f>IF(N241="základní",J241,0)</f>
        <v>0</v>
      </c>
      <c r="BF241" s="218">
        <f>IF(N241="snížená",J241,0)</f>
        <v>0</v>
      </c>
      <c r="BG241" s="218">
        <f>IF(N241="zákl. přenesená",J241,0)</f>
        <v>0</v>
      </c>
      <c r="BH241" s="218">
        <f>IF(N241="sníž. přenesená",J241,0)</f>
        <v>0</v>
      </c>
      <c r="BI241" s="218">
        <f>IF(N241="nulová",J241,0)</f>
        <v>0</v>
      </c>
      <c r="BJ241" s="19" t="s">
        <v>78</v>
      </c>
      <c r="BK241" s="218">
        <f>ROUND(I241*H241,2)</f>
        <v>0</v>
      </c>
      <c r="BL241" s="19" t="s">
        <v>165</v>
      </c>
      <c r="BM241" s="217" t="s">
        <v>2503</v>
      </c>
    </row>
    <row r="242" s="2" customFormat="1">
      <c r="A242" s="40"/>
      <c r="B242" s="41"/>
      <c r="C242" s="42"/>
      <c r="D242" s="219" t="s">
        <v>167</v>
      </c>
      <c r="E242" s="42"/>
      <c r="F242" s="220" t="s">
        <v>746</v>
      </c>
      <c r="G242" s="42"/>
      <c r="H242" s="42"/>
      <c r="I242" s="221"/>
      <c r="J242" s="42"/>
      <c r="K242" s="42"/>
      <c r="L242" s="46"/>
      <c r="M242" s="222"/>
      <c r="N242" s="223"/>
      <c r="O242" s="86"/>
      <c r="P242" s="86"/>
      <c r="Q242" s="86"/>
      <c r="R242" s="86"/>
      <c r="S242" s="86"/>
      <c r="T242" s="87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T242" s="19" t="s">
        <v>167</v>
      </c>
      <c r="AU242" s="19" t="s">
        <v>80</v>
      </c>
    </row>
    <row r="243" s="2" customFormat="1" ht="22.2" customHeight="1">
      <c r="A243" s="40"/>
      <c r="B243" s="41"/>
      <c r="C243" s="206" t="s">
        <v>339</v>
      </c>
      <c r="D243" s="206" t="s">
        <v>160</v>
      </c>
      <c r="E243" s="207" t="s">
        <v>411</v>
      </c>
      <c r="F243" s="208" t="s">
        <v>412</v>
      </c>
      <c r="G243" s="209" t="s">
        <v>223</v>
      </c>
      <c r="H243" s="210">
        <v>533</v>
      </c>
      <c r="I243" s="211"/>
      <c r="J243" s="212">
        <f>ROUND(I243*H243,2)</f>
        <v>0</v>
      </c>
      <c r="K243" s="208" t="s">
        <v>164</v>
      </c>
      <c r="L243" s="46"/>
      <c r="M243" s="213" t="s">
        <v>19</v>
      </c>
      <c r="N243" s="214" t="s">
        <v>41</v>
      </c>
      <c r="O243" s="86"/>
      <c r="P243" s="215">
        <f>O243*H243</f>
        <v>0</v>
      </c>
      <c r="Q243" s="215">
        <v>0</v>
      </c>
      <c r="R243" s="215">
        <f>Q243*H243</f>
        <v>0</v>
      </c>
      <c r="S243" s="215">
        <v>0</v>
      </c>
      <c r="T243" s="216">
        <f>S243*H243</f>
        <v>0</v>
      </c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R243" s="217" t="s">
        <v>165</v>
      </c>
      <c r="AT243" s="217" t="s">
        <v>160</v>
      </c>
      <c r="AU243" s="217" t="s">
        <v>80</v>
      </c>
      <c r="AY243" s="19" t="s">
        <v>158</v>
      </c>
      <c r="BE243" s="218">
        <f>IF(N243="základní",J243,0)</f>
        <v>0</v>
      </c>
      <c r="BF243" s="218">
        <f>IF(N243="snížená",J243,0)</f>
        <v>0</v>
      </c>
      <c r="BG243" s="218">
        <f>IF(N243="zákl. přenesená",J243,0)</f>
        <v>0</v>
      </c>
      <c r="BH243" s="218">
        <f>IF(N243="sníž. přenesená",J243,0)</f>
        <v>0</v>
      </c>
      <c r="BI243" s="218">
        <f>IF(N243="nulová",J243,0)</f>
        <v>0</v>
      </c>
      <c r="BJ243" s="19" t="s">
        <v>78</v>
      </c>
      <c r="BK243" s="218">
        <f>ROUND(I243*H243,2)</f>
        <v>0</v>
      </c>
      <c r="BL243" s="19" t="s">
        <v>165</v>
      </c>
      <c r="BM243" s="217" t="s">
        <v>2504</v>
      </c>
    </row>
    <row r="244" s="2" customFormat="1">
      <c r="A244" s="40"/>
      <c r="B244" s="41"/>
      <c r="C244" s="42"/>
      <c r="D244" s="219" t="s">
        <v>167</v>
      </c>
      <c r="E244" s="42"/>
      <c r="F244" s="220" t="s">
        <v>414</v>
      </c>
      <c r="G244" s="42"/>
      <c r="H244" s="42"/>
      <c r="I244" s="221"/>
      <c r="J244" s="42"/>
      <c r="K244" s="42"/>
      <c r="L244" s="46"/>
      <c r="M244" s="222"/>
      <c r="N244" s="223"/>
      <c r="O244" s="86"/>
      <c r="P244" s="86"/>
      <c r="Q244" s="86"/>
      <c r="R244" s="86"/>
      <c r="S244" s="86"/>
      <c r="T244" s="87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T244" s="19" t="s">
        <v>167</v>
      </c>
      <c r="AU244" s="19" t="s">
        <v>80</v>
      </c>
    </row>
    <row r="245" s="13" customFormat="1">
      <c r="A245" s="13"/>
      <c r="B245" s="224"/>
      <c r="C245" s="225"/>
      <c r="D245" s="226" t="s">
        <v>169</v>
      </c>
      <c r="E245" s="227" t="s">
        <v>19</v>
      </c>
      <c r="F245" s="228" t="s">
        <v>415</v>
      </c>
      <c r="G245" s="225"/>
      <c r="H245" s="227" t="s">
        <v>19</v>
      </c>
      <c r="I245" s="229"/>
      <c r="J245" s="225"/>
      <c r="K245" s="225"/>
      <c r="L245" s="230"/>
      <c r="M245" s="231"/>
      <c r="N245" s="232"/>
      <c r="O245" s="232"/>
      <c r="P245" s="232"/>
      <c r="Q245" s="232"/>
      <c r="R245" s="232"/>
      <c r="S245" s="232"/>
      <c r="T245" s="23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34" t="s">
        <v>169</v>
      </c>
      <c r="AU245" s="234" t="s">
        <v>80</v>
      </c>
      <c r="AV245" s="13" t="s">
        <v>78</v>
      </c>
      <c r="AW245" s="13" t="s">
        <v>171</v>
      </c>
      <c r="AX245" s="13" t="s">
        <v>70</v>
      </c>
      <c r="AY245" s="234" t="s">
        <v>158</v>
      </c>
    </row>
    <row r="246" s="14" customFormat="1">
      <c r="A246" s="14"/>
      <c r="B246" s="235"/>
      <c r="C246" s="236"/>
      <c r="D246" s="226" t="s">
        <v>169</v>
      </c>
      <c r="E246" s="237" t="s">
        <v>19</v>
      </c>
      <c r="F246" s="238" t="s">
        <v>2505</v>
      </c>
      <c r="G246" s="236"/>
      <c r="H246" s="239">
        <v>533</v>
      </c>
      <c r="I246" s="240"/>
      <c r="J246" s="236"/>
      <c r="K246" s="236"/>
      <c r="L246" s="241"/>
      <c r="M246" s="242"/>
      <c r="N246" s="243"/>
      <c r="O246" s="243"/>
      <c r="P246" s="243"/>
      <c r="Q246" s="243"/>
      <c r="R246" s="243"/>
      <c r="S246" s="243"/>
      <c r="T246" s="24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45" t="s">
        <v>169</v>
      </c>
      <c r="AU246" s="245" t="s">
        <v>80</v>
      </c>
      <c r="AV246" s="14" t="s">
        <v>80</v>
      </c>
      <c r="AW246" s="14" t="s">
        <v>171</v>
      </c>
      <c r="AX246" s="14" t="s">
        <v>70</v>
      </c>
      <c r="AY246" s="245" t="s">
        <v>158</v>
      </c>
    </row>
    <row r="247" s="2" customFormat="1" ht="22.2" customHeight="1">
      <c r="A247" s="40"/>
      <c r="B247" s="41"/>
      <c r="C247" s="206" t="s">
        <v>347</v>
      </c>
      <c r="D247" s="206" t="s">
        <v>160</v>
      </c>
      <c r="E247" s="207" t="s">
        <v>417</v>
      </c>
      <c r="F247" s="208" t="s">
        <v>418</v>
      </c>
      <c r="G247" s="209" t="s">
        <v>223</v>
      </c>
      <c r="H247" s="210">
        <v>533</v>
      </c>
      <c r="I247" s="211"/>
      <c r="J247" s="212">
        <f>ROUND(I247*H247,2)</f>
        <v>0</v>
      </c>
      <c r="K247" s="208" t="s">
        <v>164</v>
      </c>
      <c r="L247" s="46"/>
      <c r="M247" s="213" t="s">
        <v>19</v>
      </c>
      <c r="N247" s="214" t="s">
        <v>41</v>
      </c>
      <c r="O247" s="86"/>
      <c r="P247" s="215">
        <f>O247*H247</f>
        <v>0</v>
      </c>
      <c r="Q247" s="215">
        <v>0</v>
      </c>
      <c r="R247" s="215">
        <f>Q247*H247</f>
        <v>0</v>
      </c>
      <c r="S247" s="215">
        <v>0</v>
      </c>
      <c r="T247" s="216">
        <f>S247*H247</f>
        <v>0</v>
      </c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R247" s="217" t="s">
        <v>165</v>
      </c>
      <c r="AT247" s="217" t="s">
        <v>160</v>
      </c>
      <c r="AU247" s="217" t="s">
        <v>80</v>
      </c>
      <c r="AY247" s="19" t="s">
        <v>158</v>
      </c>
      <c r="BE247" s="218">
        <f>IF(N247="základní",J247,0)</f>
        <v>0</v>
      </c>
      <c r="BF247" s="218">
        <f>IF(N247="snížená",J247,0)</f>
        <v>0</v>
      </c>
      <c r="BG247" s="218">
        <f>IF(N247="zákl. přenesená",J247,0)</f>
        <v>0</v>
      </c>
      <c r="BH247" s="218">
        <f>IF(N247="sníž. přenesená",J247,0)</f>
        <v>0</v>
      </c>
      <c r="BI247" s="218">
        <f>IF(N247="nulová",J247,0)</f>
        <v>0</v>
      </c>
      <c r="BJ247" s="19" t="s">
        <v>78</v>
      </c>
      <c r="BK247" s="218">
        <f>ROUND(I247*H247,2)</f>
        <v>0</v>
      </c>
      <c r="BL247" s="19" t="s">
        <v>165</v>
      </c>
      <c r="BM247" s="217" t="s">
        <v>2506</v>
      </c>
    </row>
    <row r="248" s="2" customFormat="1">
      <c r="A248" s="40"/>
      <c r="B248" s="41"/>
      <c r="C248" s="42"/>
      <c r="D248" s="219" t="s">
        <v>167</v>
      </c>
      <c r="E248" s="42"/>
      <c r="F248" s="220" t="s">
        <v>420</v>
      </c>
      <c r="G248" s="42"/>
      <c r="H248" s="42"/>
      <c r="I248" s="221"/>
      <c r="J248" s="42"/>
      <c r="K248" s="42"/>
      <c r="L248" s="46"/>
      <c r="M248" s="222"/>
      <c r="N248" s="223"/>
      <c r="O248" s="86"/>
      <c r="P248" s="86"/>
      <c r="Q248" s="86"/>
      <c r="R248" s="86"/>
      <c r="S248" s="86"/>
      <c r="T248" s="87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T248" s="19" t="s">
        <v>167</v>
      </c>
      <c r="AU248" s="19" t="s">
        <v>80</v>
      </c>
    </row>
    <row r="249" s="2" customFormat="1" ht="14.4" customHeight="1">
      <c r="A249" s="40"/>
      <c r="B249" s="41"/>
      <c r="C249" s="246" t="s">
        <v>353</v>
      </c>
      <c r="D249" s="246" t="s">
        <v>400</v>
      </c>
      <c r="E249" s="247" t="s">
        <v>422</v>
      </c>
      <c r="F249" s="248" t="s">
        <v>423</v>
      </c>
      <c r="G249" s="249" t="s">
        <v>424</v>
      </c>
      <c r="H249" s="250">
        <v>10.66</v>
      </c>
      <c r="I249" s="251"/>
      <c r="J249" s="252">
        <f>ROUND(I249*H249,2)</f>
        <v>0</v>
      </c>
      <c r="K249" s="248" t="s">
        <v>164</v>
      </c>
      <c r="L249" s="253"/>
      <c r="M249" s="254" t="s">
        <v>19</v>
      </c>
      <c r="N249" s="255" t="s">
        <v>41</v>
      </c>
      <c r="O249" s="86"/>
      <c r="P249" s="215">
        <f>O249*H249</f>
        <v>0</v>
      </c>
      <c r="Q249" s="215">
        <v>0.001</v>
      </c>
      <c r="R249" s="215">
        <f>Q249*H249</f>
        <v>0.010660000000000001</v>
      </c>
      <c r="S249" s="215">
        <v>0</v>
      </c>
      <c r="T249" s="216">
        <f>S249*H249</f>
        <v>0</v>
      </c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R249" s="217" t="s">
        <v>215</v>
      </c>
      <c r="AT249" s="217" t="s">
        <v>400</v>
      </c>
      <c r="AU249" s="217" t="s">
        <v>80</v>
      </c>
      <c r="AY249" s="19" t="s">
        <v>158</v>
      </c>
      <c r="BE249" s="218">
        <f>IF(N249="základní",J249,0)</f>
        <v>0</v>
      </c>
      <c r="BF249" s="218">
        <f>IF(N249="snížená",J249,0)</f>
        <v>0</v>
      </c>
      <c r="BG249" s="218">
        <f>IF(N249="zákl. přenesená",J249,0)</f>
        <v>0</v>
      </c>
      <c r="BH249" s="218">
        <f>IF(N249="sníž. přenesená",J249,0)</f>
        <v>0</v>
      </c>
      <c r="BI249" s="218">
        <f>IF(N249="nulová",J249,0)</f>
        <v>0</v>
      </c>
      <c r="BJ249" s="19" t="s">
        <v>78</v>
      </c>
      <c r="BK249" s="218">
        <f>ROUND(I249*H249,2)</f>
        <v>0</v>
      </c>
      <c r="BL249" s="19" t="s">
        <v>165</v>
      </c>
      <c r="BM249" s="217" t="s">
        <v>2507</v>
      </c>
    </row>
    <row r="250" s="14" customFormat="1">
      <c r="A250" s="14"/>
      <c r="B250" s="235"/>
      <c r="C250" s="236"/>
      <c r="D250" s="226" t="s">
        <v>169</v>
      </c>
      <c r="E250" s="236"/>
      <c r="F250" s="238" t="s">
        <v>2508</v>
      </c>
      <c r="G250" s="236"/>
      <c r="H250" s="239">
        <v>10.66</v>
      </c>
      <c r="I250" s="240"/>
      <c r="J250" s="236"/>
      <c r="K250" s="236"/>
      <c r="L250" s="241"/>
      <c r="M250" s="242"/>
      <c r="N250" s="243"/>
      <c r="O250" s="243"/>
      <c r="P250" s="243"/>
      <c r="Q250" s="243"/>
      <c r="R250" s="243"/>
      <c r="S250" s="243"/>
      <c r="T250" s="24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45" t="s">
        <v>169</v>
      </c>
      <c r="AU250" s="245" t="s">
        <v>80</v>
      </c>
      <c r="AV250" s="14" t="s">
        <v>80</v>
      </c>
      <c r="AW250" s="14" t="s">
        <v>4</v>
      </c>
      <c r="AX250" s="14" t="s">
        <v>78</v>
      </c>
      <c r="AY250" s="245" t="s">
        <v>158</v>
      </c>
    </row>
    <row r="251" s="2" customFormat="1" ht="19.8" customHeight="1">
      <c r="A251" s="40"/>
      <c r="B251" s="41"/>
      <c r="C251" s="206" t="s">
        <v>360</v>
      </c>
      <c r="D251" s="206" t="s">
        <v>160</v>
      </c>
      <c r="E251" s="207" t="s">
        <v>406</v>
      </c>
      <c r="F251" s="208" t="s">
        <v>407</v>
      </c>
      <c r="G251" s="209" t="s">
        <v>223</v>
      </c>
      <c r="H251" s="210">
        <v>533</v>
      </c>
      <c r="I251" s="211"/>
      <c r="J251" s="212">
        <f>ROUND(I251*H251,2)</f>
        <v>0</v>
      </c>
      <c r="K251" s="208" t="s">
        <v>164</v>
      </c>
      <c r="L251" s="46"/>
      <c r="M251" s="213" t="s">
        <v>19</v>
      </c>
      <c r="N251" s="214" t="s">
        <v>41</v>
      </c>
      <c r="O251" s="86"/>
      <c r="P251" s="215">
        <f>O251*H251</f>
        <v>0</v>
      </c>
      <c r="Q251" s="215">
        <v>0</v>
      </c>
      <c r="R251" s="215">
        <f>Q251*H251</f>
        <v>0</v>
      </c>
      <c r="S251" s="215">
        <v>0</v>
      </c>
      <c r="T251" s="216">
        <f>S251*H251</f>
        <v>0</v>
      </c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R251" s="217" t="s">
        <v>165</v>
      </c>
      <c r="AT251" s="217" t="s">
        <v>160</v>
      </c>
      <c r="AU251" s="217" t="s">
        <v>80</v>
      </c>
      <c r="AY251" s="19" t="s">
        <v>158</v>
      </c>
      <c r="BE251" s="218">
        <f>IF(N251="základní",J251,0)</f>
        <v>0</v>
      </c>
      <c r="BF251" s="218">
        <f>IF(N251="snížená",J251,0)</f>
        <v>0</v>
      </c>
      <c r="BG251" s="218">
        <f>IF(N251="zákl. přenesená",J251,0)</f>
        <v>0</v>
      </c>
      <c r="BH251" s="218">
        <f>IF(N251="sníž. přenesená",J251,0)</f>
        <v>0</v>
      </c>
      <c r="BI251" s="218">
        <f>IF(N251="nulová",J251,0)</f>
        <v>0</v>
      </c>
      <c r="BJ251" s="19" t="s">
        <v>78</v>
      </c>
      <c r="BK251" s="218">
        <f>ROUND(I251*H251,2)</f>
        <v>0</v>
      </c>
      <c r="BL251" s="19" t="s">
        <v>165</v>
      </c>
      <c r="BM251" s="217" t="s">
        <v>2509</v>
      </c>
    </row>
    <row r="252" s="2" customFormat="1">
      <c r="A252" s="40"/>
      <c r="B252" s="41"/>
      <c r="C252" s="42"/>
      <c r="D252" s="219" t="s">
        <v>167</v>
      </c>
      <c r="E252" s="42"/>
      <c r="F252" s="220" t="s">
        <v>409</v>
      </c>
      <c r="G252" s="42"/>
      <c r="H252" s="42"/>
      <c r="I252" s="221"/>
      <c r="J252" s="42"/>
      <c r="K252" s="42"/>
      <c r="L252" s="46"/>
      <c r="M252" s="222"/>
      <c r="N252" s="223"/>
      <c r="O252" s="86"/>
      <c r="P252" s="86"/>
      <c r="Q252" s="86"/>
      <c r="R252" s="86"/>
      <c r="S252" s="86"/>
      <c r="T252" s="87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T252" s="19" t="s">
        <v>167</v>
      </c>
      <c r="AU252" s="19" t="s">
        <v>80</v>
      </c>
    </row>
    <row r="253" s="2" customFormat="1" ht="14.4" customHeight="1">
      <c r="A253" s="40"/>
      <c r="B253" s="41"/>
      <c r="C253" s="206" t="s">
        <v>370</v>
      </c>
      <c r="D253" s="206" t="s">
        <v>160</v>
      </c>
      <c r="E253" s="207" t="s">
        <v>428</v>
      </c>
      <c r="F253" s="208" t="s">
        <v>429</v>
      </c>
      <c r="G253" s="209" t="s">
        <v>223</v>
      </c>
      <c r="H253" s="210">
        <v>533</v>
      </c>
      <c r="I253" s="211"/>
      <c r="J253" s="212">
        <f>ROUND(I253*H253,2)</f>
        <v>0</v>
      </c>
      <c r="K253" s="208" t="s">
        <v>164</v>
      </c>
      <c r="L253" s="46"/>
      <c r="M253" s="213" t="s">
        <v>19</v>
      </c>
      <c r="N253" s="214" t="s">
        <v>41</v>
      </c>
      <c r="O253" s="86"/>
      <c r="P253" s="215">
        <f>O253*H253</f>
        <v>0</v>
      </c>
      <c r="Q253" s="215">
        <v>0</v>
      </c>
      <c r="R253" s="215">
        <f>Q253*H253</f>
        <v>0</v>
      </c>
      <c r="S253" s="215">
        <v>0</v>
      </c>
      <c r="T253" s="216">
        <f>S253*H253</f>
        <v>0</v>
      </c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R253" s="217" t="s">
        <v>165</v>
      </c>
      <c r="AT253" s="217" t="s">
        <v>160</v>
      </c>
      <c r="AU253" s="217" t="s">
        <v>80</v>
      </c>
      <c r="AY253" s="19" t="s">
        <v>158</v>
      </c>
      <c r="BE253" s="218">
        <f>IF(N253="základní",J253,0)</f>
        <v>0</v>
      </c>
      <c r="BF253" s="218">
        <f>IF(N253="snížená",J253,0)</f>
        <v>0</v>
      </c>
      <c r="BG253" s="218">
        <f>IF(N253="zákl. přenesená",J253,0)</f>
        <v>0</v>
      </c>
      <c r="BH253" s="218">
        <f>IF(N253="sníž. přenesená",J253,0)</f>
        <v>0</v>
      </c>
      <c r="BI253" s="218">
        <f>IF(N253="nulová",J253,0)</f>
        <v>0</v>
      </c>
      <c r="BJ253" s="19" t="s">
        <v>78</v>
      </c>
      <c r="BK253" s="218">
        <f>ROUND(I253*H253,2)</f>
        <v>0</v>
      </c>
      <c r="BL253" s="19" t="s">
        <v>165</v>
      </c>
      <c r="BM253" s="217" t="s">
        <v>2510</v>
      </c>
    </row>
    <row r="254" s="2" customFormat="1">
      <c r="A254" s="40"/>
      <c r="B254" s="41"/>
      <c r="C254" s="42"/>
      <c r="D254" s="219" t="s">
        <v>167</v>
      </c>
      <c r="E254" s="42"/>
      <c r="F254" s="220" t="s">
        <v>431</v>
      </c>
      <c r="G254" s="42"/>
      <c r="H254" s="42"/>
      <c r="I254" s="221"/>
      <c r="J254" s="42"/>
      <c r="K254" s="42"/>
      <c r="L254" s="46"/>
      <c r="M254" s="222"/>
      <c r="N254" s="223"/>
      <c r="O254" s="86"/>
      <c r="P254" s="86"/>
      <c r="Q254" s="86"/>
      <c r="R254" s="86"/>
      <c r="S254" s="86"/>
      <c r="T254" s="87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T254" s="19" t="s">
        <v>167</v>
      </c>
      <c r="AU254" s="19" t="s">
        <v>80</v>
      </c>
    </row>
    <row r="255" s="12" customFormat="1" ht="22.8" customHeight="1">
      <c r="A255" s="12"/>
      <c r="B255" s="190"/>
      <c r="C255" s="191"/>
      <c r="D255" s="192" t="s">
        <v>69</v>
      </c>
      <c r="E255" s="204" t="s">
        <v>165</v>
      </c>
      <c r="F255" s="204" t="s">
        <v>471</v>
      </c>
      <c r="G255" s="191"/>
      <c r="H255" s="191"/>
      <c r="I255" s="194"/>
      <c r="J255" s="205">
        <f>BK255</f>
        <v>0</v>
      </c>
      <c r="K255" s="191"/>
      <c r="L255" s="196"/>
      <c r="M255" s="197"/>
      <c r="N255" s="198"/>
      <c r="O255" s="198"/>
      <c r="P255" s="199">
        <f>SUM(P256:P263)</f>
        <v>0</v>
      </c>
      <c r="Q255" s="198"/>
      <c r="R255" s="199">
        <f>SUM(R256:R263)</f>
        <v>0</v>
      </c>
      <c r="S255" s="198"/>
      <c r="T255" s="200">
        <f>SUM(T256:T263)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01" t="s">
        <v>78</v>
      </c>
      <c r="AT255" s="202" t="s">
        <v>69</v>
      </c>
      <c r="AU255" s="202" t="s">
        <v>78</v>
      </c>
      <c r="AY255" s="201" t="s">
        <v>158</v>
      </c>
      <c r="BK255" s="203">
        <f>SUM(BK256:BK263)</f>
        <v>0</v>
      </c>
    </row>
    <row r="256" s="2" customFormat="1" ht="14.4" customHeight="1">
      <c r="A256" s="40"/>
      <c r="B256" s="41"/>
      <c r="C256" s="206" t="s">
        <v>378</v>
      </c>
      <c r="D256" s="206" t="s">
        <v>160</v>
      </c>
      <c r="E256" s="207" t="s">
        <v>757</v>
      </c>
      <c r="F256" s="208" t="s">
        <v>758</v>
      </c>
      <c r="G256" s="209" t="s">
        <v>234</v>
      </c>
      <c r="H256" s="210">
        <v>31.98</v>
      </c>
      <c r="I256" s="211"/>
      <c r="J256" s="212">
        <f>ROUND(I256*H256,2)</f>
        <v>0</v>
      </c>
      <c r="K256" s="208" t="s">
        <v>164</v>
      </c>
      <c r="L256" s="46"/>
      <c r="M256" s="213" t="s">
        <v>19</v>
      </c>
      <c r="N256" s="214" t="s">
        <v>41</v>
      </c>
      <c r="O256" s="86"/>
      <c r="P256" s="215">
        <f>O256*H256</f>
        <v>0</v>
      </c>
      <c r="Q256" s="215">
        <v>0</v>
      </c>
      <c r="R256" s="215">
        <f>Q256*H256</f>
        <v>0</v>
      </c>
      <c r="S256" s="215">
        <v>0</v>
      </c>
      <c r="T256" s="216">
        <f>S256*H256</f>
        <v>0</v>
      </c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R256" s="217" t="s">
        <v>165</v>
      </c>
      <c r="AT256" s="217" t="s">
        <v>160</v>
      </c>
      <c r="AU256" s="217" t="s">
        <v>80</v>
      </c>
      <c r="AY256" s="19" t="s">
        <v>158</v>
      </c>
      <c r="BE256" s="218">
        <f>IF(N256="základní",J256,0)</f>
        <v>0</v>
      </c>
      <c r="BF256" s="218">
        <f>IF(N256="snížená",J256,0)</f>
        <v>0</v>
      </c>
      <c r="BG256" s="218">
        <f>IF(N256="zákl. přenesená",J256,0)</f>
        <v>0</v>
      </c>
      <c r="BH256" s="218">
        <f>IF(N256="sníž. přenesená",J256,0)</f>
        <v>0</v>
      </c>
      <c r="BI256" s="218">
        <f>IF(N256="nulová",J256,0)</f>
        <v>0</v>
      </c>
      <c r="BJ256" s="19" t="s">
        <v>78</v>
      </c>
      <c r="BK256" s="218">
        <f>ROUND(I256*H256,2)</f>
        <v>0</v>
      </c>
      <c r="BL256" s="19" t="s">
        <v>165</v>
      </c>
      <c r="BM256" s="217" t="s">
        <v>2511</v>
      </c>
    </row>
    <row r="257" s="2" customFormat="1">
      <c r="A257" s="40"/>
      <c r="B257" s="41"/>
      <c r="C257" s="42"/>
      <c r="D257" s="219" t="s">
        <v>167</v>
      </c>
      <c r="E257" s="42"/>
      <c r="F257" s="220" t="s">
        <v>760</v>
      </c>
      <c r="G257" s="42"/>
      <c r="H257" s="42"/>
      <c r="I257" s="221"/>
      <c r="J257" s="42"/>
      <c r="K257" s="42"/>
      <c r="L257" s="46"/>
      <c r="M257" s="222"/>
      <c r="N257" s="223"/>
      <c r="O257" s="86"/>
      <c r="P257" s="86"/>
      <c r="Q257" s="86"/>
      <c r="R257" s="86"/>
      <c r="S257" s="86"/>
      <c r="T257" s="87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T257" s="19" t="s">
        <v>167</v>
      </c>
      <c r="AU257" s="19" t="s">
        <v>80</v>
      </c>
    </row>
    <row r="258" s="13" customFormat="1">
      <c r="A258" s="13"/>
      <c r="B258" s="224"/>
      <c r="C258" s="225"/>
      <c r="D258" s="226" t="s">
        <v>169</v>
      </c>
      <c r="E258" s="227" t="s">
        <v>19</v>
      </c>
      <c r="F258" s="228" t="s">
        <v>2474</v>
      </c>
      <c r="G258" s="225"/>
      <c r="H258" s="227" t="s">
        <v>19</v>
      </c>
      <c r="I258" s="229"/>
      <c r="J258" s="225"/>
      <c r="K258" s="225"/>
      <c r="L258" s="230"/>
      <c r="M258" s="231"/>
      <c r="N258" s="232"/>
      <c r="O258" s="232"/>
      <c r="P258" s="232"/>
      <c r="Q258" s="232"/>
      <c r="R258" s="232"/>
      <c r="S258" s="232"/>
      <c r="T258" s="23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34" t="s">
        <v>169</v>
      </c>
      <c r="AU258" s="234" t="s">
        <v>80</v>
      </c>
      <c r="AV258" s="13" t="s">
        <v>78</v>
      </c>
      <c r="AW258" s="13" t="s">
        <v>171</v>
      </c>
      <c r="AX258" s="13" t="s">
        <v>70</v>
      </c>
      <c r="AY258" s="234" t="s">
        <v>158</v>
      </c>
    </row>
    <row r="259" s="14" customFormat="1">
      <c r="A259" s="14"/>
      <c r="B259" s="235"/>
      <c r="C259" s="236"/>
      <c r="D259" s="226" t="s">
        <v>169</v>
      </c>
      <c r="E259" s="237" t="s">
        <v>19</v>
      </c>
      <c r="F259" s="238" t="s">
        <v>2475</v>
      </c>
      <c r="G259" s="236"/>
      <c r="H259" s="239">
        <v>21.900000000000002</v>
      </c>
      <c r="I259" s="240"/>
      <c r="J259" s="236"/>
      <c r="K259" s="236"/>
      <c r="L259" s="241"/>
      <c r="M259" s="242"/>
      <c r="N259" s="243"/>
      <c r="O259" s="243"/>
      <c r="P259" s="243"/>
      <c r="Q259" s="243"/>
      <c r="R259" s="243"/>
      <c r="S259" s="243"/>
      <c r="T259" s="24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45" t="s">
        <v>169</v>
      </c>
      <c r="AU259" s="245" t="s">
        <v>80</v>
      </c>
      <c r="AV259" s="14" t="s">
        <v>80</v>
      </c>
      <c r="AW259" s="14" t="s">
        <v>171</v>
      </c>
      <c r="AX259" s="14" t="s">
        <v>70</v>
      </c>
      <c r="AY259" s="245" t="s">
        <v>158</v>
      </c>
    </row>
    <row r="260" s="14" customFormat="1">
      <c r="A260" s="14"/>
      <c r="B260" s="235"/>
      <c r="C260" s="236"/>
      <c r="D260" s="226" t="s">
        <v>169</v>
      </c>
      <c r="E260" s="237" t="s">
        <v>19</v>
      </c>
      <c r="F260" s="238" t="s">
        <v>2476</v>
      </c>
      <c r="G260" s="236"/>
      <c r="H260" s="239">
        <v>2.7000000000000002</v>
      </c>
      <c r="I260" s="240"/>
      <c r="J260" s="236"/>
      <c r="K260" s="236"/>
      <c r="L260" s="241"/>
      <c r="M260" s="242"/>
      <c r="N260" s="243"/>
      <c r="O260" s="243"/>
      <c r="P260" s="243"/>
      <c r="Q260" s="243"/>
      <c r="R260" s="243"/>
      <c r="S260" s="243"/>
      <c r="T260" s="24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45" t="s">
        <v>169</v>
      </c>
      <c r="AU260" s="245" t="s">
        <v>80</v>
      </c>
      <c r="AV260" s="14" t="s">
        <v>80</v>
      </c>
      <c r="AW260" s="14" t="s">
        <v>171</v>
      </c>
      <c r="AX260" s="14" t="s">
        <v>70</v>
      </c>
      <c r="AY260" s="245" t="s">
        <v>158</v>
      </c>
    </row>
    <row r="261" s="14" customFormat="1">
      <c r="A261" s="14"/>
      <c r="B261" s="235"/>
      <c r="C261" s="236"/>
      <c r="D261" s="226" t="s">
        <v>169</v>
      </c>
      <c r="E261" s="237" t="s">
        <v>19</v>
      </c>
      <c r="F261" s="238" t="s">
        <v>2477</v>
      </c>
      <c r="G261" s="236"/>
      <c r="H261" s="239">
        <v>2.0099999999999998</v>
      </c>
      <c r="I261" s="240"/>
      <c r="J261" s="236"/>
      <c r="K261" s="236"/>
      <c r="L261" s="241"/>
      <c r="M261" s="242"/>
      <c r="N261" s="243"/>
      <c r="O261" s="243"/>
      <c r="P261" s="243"/>
      <c r="Q261" s="243"/>
      <c r="R261" s="243"/>
      <c r="S261" s="243"/>
      <c r="T261" s="24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45" t="s">
        <v>169</v>
      </c>
      <c r="AU261" s="245" t="s">
        <v>80</v>
      </c>
      <c r="AV261" s="14" t="s">
        <v>80</v>
      </c>
      <c r="AW261" s="14" t="s">
        <v>171</v>
      </c>
      <c r="AX261" s="14" t="s">
        <v>70</v>
      </c>
      <c r="AY261" s="245" t="s">
        <v>158</v>
      </c>
    </row>
    <row r="262" s="14" customFormat="1">
      <c r="A262" s="14"/>
      <c r="B262" s="235"/>
      <c r="C262" s="236"/>
      <c r="D262" s="226" t="s">
        <v>169</v>
      </c>
      <c r="E262" s="237" t="s">
        <v>19</v>
      </c>
      <c r="F262" s="238" t="s">
        <v>2478</v>
      </c>
      <c r="G262" s="236"/>
      <c r="H262" s="239">
        <v>1.29</v>
      </c>
      <c r="I262" s="240"/>
      <c r="J262" s="236"/>
      <c r="K262" s="236"/>
      <c r="L262" s="241"/>
      <c r="M262" s="242"/>
      <c r="N262" s="243"/>
      <c r="O262" s="243"/>
      <c r="P262" s="243"/>
      <c r="Q262" s="243"/>
      <c r="R262" s="243"/>
      <c r="S262" s="243"/>
      <c r="T262" s="24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45" t="s">
        <v>169</v>
      </c>
      <c r="AU262" s="245" t="s">
        <v>80</v>
      </c>
      <c r="AV262" s="14" t="s">
        <v>80</v>
      </c>
      <c r="AW262" s="14" t="s">
        <v>171</v>
      </c>
      <c r="AX262" s="14" t="s">
        <v>70</v>
      </c>
      <c r="AY262" s="245" t="s">
        <v>158</v>
      </c>
    </row>
    <row r="263" s="14" customFormat="1">
      <c r="A263" s="14"/>
      <c r="B263" s="235"/>
      <c r="C263" s="236"/>
      <c r="D263" s="226" t="s">
        <v>169</v>
      </c>
      <c r="E263" s="237" t="s">
        <v>19</v>
      </c>
      <c r="F263" s="238" t="s">
        <v>2479</v>
      </c>
      <c r="G263" s="236"/>
      <c r="H263" s="239">
        <v>4.0800000000000001</v>
      </c>
      <c r="I263" s="240"/>
      <c r="J263" s="236"/>
      <c r="K263" s="236"/>
      <c r="L263" s="241"/>
      <c r="M263" s="242"/>
      <c r="N263" s="243"/>
      <c r="O263" s="243"/>
      <c r="P263" s="243"/>
      <c r="Q263" s="243"/>
      <c r="R263" s="243"/>
      <c r="S263" s="243"/>
      <c r="T263" s="24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45" t="s">
        <v>169</v>
      </c>
      <c r="AU263" s="245" t="s">
        <v>80</v>
      </c>
      <c r="AV263" s="14" t="s">
        <v>80</v>
      </c>
      <c r="AW263" s="14" t="s">
        <v>171</v>
      </c>
      <c r="AX263" s="14" t="s">
        <v>70</v>
      </c>
      <c r="AY263" s="245" t="s">
        <v>158</v>
      </c>
    </row>
    <row r="264" s="12" customFormat="1" ht="22.8" customHeight="1">
      <c r="A264" s="12"/>
      <c r="B264" s="190"/>
      <c r="C264" s="191"/>
      <c r="D264" s="192" t="s">
        <v>69</v>
      </c>
      <c r="E264" s="204" t="s">
        <v>215</v>
      </c>
      <c r="F264" s="204" t="s">
        <v>491</v>
      </c>
      <c r="G264" s="191"/>
      <c r="H264" s="191"/>
      <c r="I264" s="194"/>
      <c r="J264" s="205">
        <f>BK264</f>
        <v>0</v>
      </c>
      <c r="K264" s="191"/>
      <c r="L264" s="196"/>
      <c r="M264" s="197"/>
      <c r="N264" s="198"/>
      <c r="O264" s="198"/>
      <c r="P264" s="199">
        <f>SUM(P265:P488)</f>
        <v>0</v>
      </c>
      <c r="Q264" s="198"/>
      <c r="R264" s="199">
        <f>SUM(R265:R488)</f>
        <v>3.4986834999999998</v>
      </c>
      <c r="S264" s="198"/>
      <c r="T264" s="200">
        <f>SUM(T265:T488)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01" t="s">
        <v>78</v>
      </c>
      <c r="AT264" s="202" t="s">
        <v>69</v>
      </c>
      <c r="AU264" s="202" t="s">
        <v>78</v>
      </c>
      <c r="AY264" s="201" t="s">
        <v>158</v>
      </c>
      <c r="BK264" s="203">
        <f>SUM(BK265:BK488)</f>
        <v>0</v>
      </c>
    </row>
    <row r="265" s="2" customFormat="1" ht="14.4" customHeight="1">
      <c r="A265" s="40"/>
      <c r="B265" s="41"/>
      <c r="C265" s="206" t="s">
        <v>388</v>
      </c>
      <c r="D265" s="206" t="s">
        <v>160</v>
      </c>
      <c r="E265" s="207" t="s">
        <v>2512</v>
      </c>
      <c r="F265" s="208" t="s">
        <v>2513</v>
      </c>
      <c r="G265" s="209" t="s">
        <v>505</v>
      </c>
      <c r="H265" s="210">
        <v>1</v>
      </c>
      <c r="I265" s="211"/>
      <c r="J265" s="212">
        <f>ROUND(I265*H265,2)</f>
        <v>0</v>
      </c>
      <c r="K265" s="208" t="s">
        <v>164</v>
      </c>
      <c r="L265" s="46"/>
      <c r="M265" s="213" t="s">
        <v>19</v>
      </c>
      <c r="N265" s="214" t="s">
        <v>41</v>
      </c>
      <c r="O265" s="86"/>
      <c r="P265" s="215">
        <f>O265*H265</f>
        <v>0</v>
      </c>
      <c r="Q265" s="215">
        <v>0.00181</v>
      </c>
      <c r="R265" s="215">
        <f>Q265*H265</f>
        <v>0.00181</v>
      </c>
      <c r="S265" s="215">
        <v>0</v>
      </c>
      <c r="T265" s="216">
        <f>S265*H265</f>
        <v>0</v>
      </c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R265" s="217" t="s">
        <v>165</v>
      </c>
      <c r="AT265" s="217" t="s">
        <v>160</v>
      </c>
      <c r="AU265" s="217" t="s">
        <v>80</v>
      </c>
      <c r="AY265" s="19" t="s">
        <v>158</v>
      </c>
      <c r="BE265" s="218">
        <f>IF(N265="základní",J265,0)</f>
        <v>0</v>
      </c>
      <c r="BF265" s="218">
        <f>IF(N265="snížená",J265,0)</f>
        <v>0</v>
      </c>
      <c r="BG265" s="218">
        <f>IF(N265="zákl. přenesená",J265,0)</f>
        <v>0</v>
      </c>
      <c r="BH265" s="218">
        <f>IF(N265="sníž. přenesená",J265,0)</f>
        <v>0</v>
      </c>
      <c r="BI265" s="218">
        <f>IF(N265="nulová",J265,0)</f>
        <v>0</v>
      </c>
      <c r="BJ265" s="19" t="s">
        <v>78</v>
      </c>
      <c r="BK265" s="218">
        <f>ROUND(I265*H265,2)</f>
        <v>0</v>
      </c>
      <c r="BL265" s="19" t="s">
        <v>165</v>
      </c>
      <c r="BM265" s="217" t="s">
        <v>2514</v>
      </c>
    </row>
    <row r="266" s="2" customFormat="1">
      <c r="A266" s="40"/>
      <c r="B266" s="41"/>
      <c r="C266" s="42"/>
      <c r="D266" s="219" t="s">
        <v>167</v>
      </c>
      <c r="E266" s="42"/>
      <c r="F266" s="220" t="s">
        <v>2515</v>
      </c>
      <c r="G266" s="42"/>
      <c r="H266" s="42"/>
      <c r="I266" s="221"/>
      <c r="J266" s="42"/>
      <c r="K266" s="42"/>
      <c r="L266" s="46"/>
      <c r="M266" s="222"/>
      <c r="N266" s="223"/>
      <c r="O266" s="86"/>
      <c r="P266" s="86"/>
      <c r="Q266" s="86"/>
      <c r="R266" s="86"/>
      <c r="S266" s="86"/>
      <c r="T266" s="87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T266" s="19" t="s">
        <v>167</v>
      </c>
      <c r="AU266" s="19" t="s">
        <v>80</v>
      </c>
    </row>
    <row r="267" s="13" customFormat="1">
      <c r="A267" s="13"/>
      <c r="B267" s="224"/>
      <c r="C267" s="225"/>
      <c r="D267" s="226" t="s">
        <v>169</v>
      </c>
      <c r="E267" s="227" t="s">
        <v>19</v>
      </c>
      <c r="F267" s="228" t="s">
        <v>2516</v>
      </c>
      <c r="G267" s="225"/>
      <c r="H267" s="227" t="s">
        <v>19</v>
      </c>
      <c r="I267" s="229"/>
      <c r="J267" s="225"/>
      <c r="K267" s="225"/>
      <c r="L267" s="230"/>
      <c r="M267" s="231"/>
      <c r="N267" s="232"/>
      <c r="O267" s="232"/>
      <c r="P267" s="232"/>
      <c r="Q267" s="232"/>
      <c r="R267" s="232"/>
      <c r="S267" s="232"/>
      <c r="T267" s="23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34" t="s">
        <v>169</v>
      </c>
      <c r="AU267" s="234" t="s">
        <v>80</v>
      </c>
      <c r="AV267" s="13" t="s">
        <v>78</v>
      </c>
      <c r="AW267" s="13" t="s">
        <v>171</v>
      </c>
      <c r="AX267" s="13" t="s">
        <v>70</v>
      </c>
      <c r="AY267" s="234" t="s">
        <v>158</v>
      </c>
    </row>
    <row r="268" s="14" customFormat="1">
      <c r="A268" s="14"/>
      <c r="B268" s="235"/>
      <c r="C268" s="236"/>
      <c r="D268" s="226" t="s">
        <v>169</v>
      </c>
      <c r="E268" s="237" t="s">
        <v>19</v>
      </c>
      <c r="F268" s="238" t="s">
        <v>78</v>
      </c>
      <c r="G268" s="236"/>
      <c r="H268" s="239">
        <v>1</v>
      </c>
      <c r="I268" s="240"/>
      <c r="J268" s="236"/>
      <c r="K268" s="236"/>
      <c r="L268" s="241"/>
      <c r="M268" s="242"/>
      <c r="N268" s="243"/>
      <c r="O268" s="243"/>
      <c r="P268" s="243"/>
      <c r="Q268" s="243"/>
      <c r="R268" s="243"/>
      <c r="S268" s="243"/>
      <c r="T268" s="24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45" t="s">
        <v>169</v>
      </c>
      <c r="AU268" s="245" t="s">
        <v>80</v>
      </c>
      <c r="AV268" s="14" t="s">
        <v>80</v>
      </c>
      <c r="AW268" s="14" t="s">
        <v>171</v>
      </c>
      <c r="AX268" s="14" t="s">
        <v>70</v>
      </c>
      <c r="AY268" s="245" t="s">
        <v>158</v>
      </c>
    </row>
    <row r="269" s="15" customFormat="1">
      <c r="A269" s="15"/>
      <c r="B269" s="256"/>
      <c r="C269" s="257"/>
      <c r="D269" s="226" t="s">
        <v>169</v>
      </c>
      <c r="E269" s="258" t="s">
        <v>19</v>
      </c>
      <c r="F269" s="259" t="s">
        <v>470</v>
      </c>
      <c r="G269" s="257"/>
      <c r="H269" s="260">
        <v>1</v>
      </c>
      <c r="I269" s="261"/>
      <c r="J269" s="257"/>
      <c r="K269" s="257"/>
      <c r="L269" s="262"/>
      <c r="M269" s="263"/>
      <c r="N269" s="264"/>
      <c r="O269" s="264"/>
      <c r="P269" s="264"/>
      <c r="Q269" s="264"/>
      <c r="R269" s="264"/>
      <c r="S269" s="264"/>
      <c r="T269" s="265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6" t="s">
        <v>169</v>
      </c>
      <c r="AU269" s="266" t="s">
        <v>80</v>
      </c>
      <c r="AV269" s="15" t="s">
        <v>165</v>
      </c>
      <c r="AW269" s="15" t="s">
        <v>171</v>
      </c>
      <c r="AX269" s="15" t="s">
        <v>78</v>
      </c>
      <c r="AY269" s="266" t="s">
        <v>158</v>
      </c>
    </row>
    <row r="270" s="2" customFormat="1" ht="14.4" customHeight="1">
      <c r="A270" s="40"/>
      <c r="B270" s="41"/>
      <c r="C270" s="246" t="s">
        <v>399</v>
      </c>
      <c r="D270" s="246" t="s">
        <v>400</v>
      </c>
      <c r="E270" s="247" t="s">
        <v>2517</v>
      </c>
      <c r="F270" s="248" t="s">
        <v>2518</v>
      </c>
      <c r="G270" s="249" t="s">
        <v>505</v>
      </c>
      <c r="H270" s="250">
        <v>1</v>
      </c>
      <c r="I270" s="251"/>
      <c r="J270" s="252">
        <f>ROUND(I270*H270,2)</f>
        <v>0</v>
      </c>
      <c r="K270" s="248" t="s">
        <v>164</v>
      </c>
      <c r="L270" s="253"/>
      <c r="M270" s="254" t="s">
        <v>19</v>
      </c>
      <c r="N270" s="255" t="s">
        <v>41</v>
      </c>
      <c r="O270" s="86"/>
      <c r="P270" s="215">
        <f>O270*H270</f>
        <v>0</v>
      </c>
      <c r="Q270" s="215">
        <v>0.014</v>
      </c>
      <c r="R270" s="215">
        <f>Q270*H270</f>
        <v>0.014</v>
      </c>
      <c r="S270" s="215">
        <v>0</v>
      </c>
      <c r="T270" s="216">
        <f>S270*H270</f>
        <v>0</v>
      </c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R270" s="217" t="s">
        <v>215</v>
      </c>
      <c r="AT270" s="217" t="s">
        <v>400</v>
      </c>
      <c r="AU270" s="217" t="s">
        <v>80</v>
      </c>
      <c r="AY270" s="19" t="s">
        <v>158</v>
      </c>
      <c r="BE270" s="218">
        <f>IF(N270="základní",J270,0)</f>
        <v>0</v>
      </c>
      <c r="BF270" s="218">
        <f>IF(N270="snížená",J270,0)</f>
        <v>0</v>
      </c>
      <c r="BG270" s="218">
        <f>IF(N270="zákl. přenesená",J270,0)</f>
        <v>0</v>
      </c>
      <c r="BH270" s="218">
        <f>IF(N270="sníž. přenesená",J270,0)</f>
        <v>0</v>
      </c>
      <c r="BI270" s="218">
        <f>IF(N270="nulová",J270,0)</f>
        <v>0</v>
      </c>
      <c r="BJ270" s="19" t="s">
        <v>78</v>
      </c>
      <c r="BK270" s="218">
        <f>ROUND(I270*H270,2)</f>
        <v>0</v>
      </c>
      <c r="BL270" s="19" t="s">
        <v>165</v>
      </c>
      <c r="BM270" s="217" t="s">
        <v>2519</v>
      </c>
    </row>
    <row r="271" s="13" customFormat="1">
      <c r="A271" s="13"/>
      <c r="B271" s="224"/>
      <c r="C271" s="225"/>
      <c r="D271" s="226" t="s">
        <v>169</v>
      </c>
      <c r="E271" s="227" t="s">
        <v>19</v>
      </c>
      <c r="F271" s="228" t="s">
        <v>2516</v>
      </c>
      <c r="G271" s="225"/>
      <c r="H271" s="227" t="s">
        <v>19</v>
      </c>
      <c r="I271" s="229"/>
      <c r="J271" s="225"/>
      <c r="K271" s="225"/>
      <c r="L271" s="230"/>
      <c r="M271" s="231"/>
      <c r="N271" s="232"/>
      <c r="O271" s="232"/>
      <c r="P271" s="232"/>
      <c r="Q271" s="232"/>
      <c r="R271" s="232"/>
      <c r="S271" s="232"/>
      <c r="T271" s="23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34" t="s">
        <v>169</v>
      </c>
      <c r="AU271" s="234" t="s">
        <v>80</v>
      </c>
      <c r="AV271" s="13" t="s">
        <v>78</v>
      </c>
      <c r="AW271" s="13" t="s">
        <v>171</v>
      </c>
      <c r="AX271" s="13" t="s">
        <v>70</v>
      </c>
      <c r="AY271" s="234" t="s">
        <v>158</v>
      </c>
    </row>
    <row r="272" s="14" customFormat="1">
      <c r="A272" s="14"/>
      <c r="B272" s="235"/>
      <c r="C272" s="236"/>
      <c r="D272" s="226" t="s">
        <v>169</v>
      </c>
      <c r="E272" s="237" t="s">
        <v>19</v>
      </c>
      <c r="F272" s="238" t="s">
        <v>78</v>
      </c>
      <c r="G272" s="236"/>
      <c r="H272" s="239">
        <v>1</v>
      </c>
      <c r="I272" s="240"/>
      <c r="J272" s="236"/>
      <c r="K272" s="236"/>
      <c r="L272" s="241"/>
      <c r="M272" s="242"/>
      <c r="N272" s="243"/>
      <c r="O272" s="243"/>
      <c r="P272" s="243"/>
      <c r="Q272" s="243"/>
      <c r="R272" s="243"/>
      <c r="S272" s="243"/>
      <c r="T272" s="24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45" t="s">
        <v>169</v>
      </c>
      <c r="AU272" s="245" t="s">
        <v>80</v>
      </c>
      <c r="AV272" s="14" t="s">
        <v>80</v>
      </c>
      <c r="AW272" s="14" t="s">
        <v>171</v>
      </c>
      <c r="AX272" s="14" t="s">
        <v>70</v>
      </c>
      <c r="AY272" s="245" t="s">
        <v>158</v>
      </c>
    </row>
    <row r="273" s="15" customFormat="1">
      <c r="A273" s="15"/>
      <c r="B273" s="256"/>
      <c r="C273" s="257"/>
      <c r="D273" s="226" t="s">
        <v>169</v>
      </c>
      <c r="E273" s="258" t="s">
        <v>19</v>
      </c>
      <c r="F273" s="259" t="s">
        <v>470</v>
      </c>
      <c r="G273" s="257"/>
      <c r="H273" s="260">
        <v>1</v>
      </c>
      <c r="I273" s="261"/>
      <c r="J273" s="257"/>
      <c r="K273" s="257"/>
      <c r="L273" s="262"/>
      <c r="M273" s="263"/>
      <c r="N273" s="264"/>
      <c r="O273" s="264"/>
      <c r="P273" s="264"/>
      <c r="Q273" s="264"/>
      <c r="R273" s="264"/>
      <c r="S273" s="264"/>
      <c r="T273" s="265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6" t="s">
        <v>169</v>
      </c>
      <c r="AU273" s="266" t="s">
        <v>80</v>
      </c>
      <c r="AV273" s="15" t="s">
        <v>165</v>
      </c>
      <c r="AW273" s="15" t="s">
        <v>171</v>
      </c>
      <c r="AX273" s="15" t="s">
        <v>78</v>
      </c>
      <c r="AY273" s="266" t="s">
        <v>158</v>
      </c>
    </row>
    <row r="274" s="2" customFormat="1" ht="14.4" customHeight="1">
      <c r="A274" s="40"/>
      <c r="B274" s="41"/>
      <c r="C274" s="206" t="s">
        <v>405</v>
      </c>
      <c r="D274" s="206" t="s">
        <v>160</v>
      </c>
      <c r="E274" s="207" t="s">
        <v>2520</v>
      </c>
      <c r="F274" s="208" t="s">
        <v>2521</v>
      </c>
      <c r="G274" s="209" t="s">
        <v>505</v>
      </c>
      <c r="H274" s="210">
        <v>1</v>
      </c>
      <c r="I274" s="211"/>
      <c r="J274" s="212">
        <f>ROUND(I274*H274,2)</f>
        <v>0</v>
      </c>
      <c r="K274" s="208" t="s">
        <v>164</v>
      </c>
      <c r="L274" s="46"/>
      <c r="M274" s="213" t="s">
        <v>19</v>
      </c>
      <c r="N274" s="214" t="s">
        <v>41</v>
      </c>
      <c r="O274" s="86"/>
      <c r="P274" s="215">
        <f>O274*H274</f>
        <v>0</v>
      </c>
      <c r="Q274" s="215">
        <v>0.00069999999999999999</v>
      </c>
      <c r="R274" s="215">
        <f>Q274*H274</f>
        <v>0.00069999999999999999</v>
      </c>
      <c r="S274" s="215">
        <v>0</v>
      </c>
      <c r="T274" s="216">
        <f>S274*H274</f>
        <v>0</v>
      </c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R274" s="217" t="s">
        <v>165</v>
      </c>
      <c r="AT274" s="217" t="s">
        <v>160</v>
      </c>
      <c r="AU274" s="217" t="s">
        <v>80</v>
      </c>
      <c r="AY274" s="19" t="s">
        <v>158</v>
      </c>
      <c r="BE274" s="218">
        <f>IF(N274="základní",J274,0)</f>
        <v>0</v>
      </c>
      <c r="BF274" s="218">
        <f>IF(N274="snížená",J274,0)</f>
        <v>0</v>
      </c>
      <c r="BG274" s="218">
        <f>IF(N274="zákl. přenesená",J274,0)</f>
        <v>0</v>
      </c>
      <c r="BH274" s="218">
        <f>IF(N274="sníž. přenesená",J274,0)</f>
        <v>0</v>
      </c>
      <c r="BI274" s="218">
        <f>IF(N274="nulová",J274,0)</f>
        <v>0</v>
      </c>
      <c r="BJ274" s="19" t="s">
        <v>78</v>
      </c>
      <c r="BK274" s="218">
        <f>ROUND(I274*H274,2)</f>
        <v>0</v>
      </c>
      <c r="BL274" s="19" t="s">
        <v>165</v>
      </c>
      <c r="BM274" s="217" t="s">
        <v>2522</v>
      </c>
    </row>
    <row r="275" s="2" customFormat="1">
      <c r="A275" s="40"/>
      <c r="B275" s="41"/>
      <c r="C275" s="42"/>
      <c r="D275" s="219" t="s">
        <v>167</v>
      </c>
      <c r="E275" s="42"/>
      <c r="F275" s="220" t="s">
        <v>2523</v>
      </c>
      <c r="G275" s="42"/>
      <c r="H275" s="42"/>
      <c r="I275" s="221"/>
      <c r="J275" s="42"/>
      <c r="K275" s="42"/>
      <c r="L275" s="46"/>
      <c r="M275" s="222"/>
      <c r="N275" s="223"/>
      <c r="O275" s="86"/>
      <c r="P275" s="86"/>
      <c r="Q275" s="86"/>
      <c r="R275" s="86"/>
      <c r="S275" s="86"/>
      <c r="T275" s="87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T275" s="19" t="s">
        <v>167</v>
      </c>
      <c r="AU275" s="19" t="s">
        <v>80</v>
      </c>
    </row>
    <row r="276" s="13" customFormat="1">
      <c r="A276" s="13"/>
      <c r="B276" s="224"/>
      <c r="C276" s="225"/>
      <c r="D276" s="226" t="s">
        <v>169</v>
      </c>
      <c r="E276" s="227" t="s">
        <v>19</v>
      </c>
      <c r="F276" s="228" t="s">
        <v>2516</v>
      </c>
      <c r="G276" s="225"/>
      <c r="H276" s="227" t="s">
        <v>19</v>
      </c>
      <c r="I276" s="229"/>
      <c r="J276" s="225"/>
      <c r="K276" s="225"/>
      <c r="L276" s="230"/>
      <c r="M276" s="231"/>
      <c r="N276" s="232"/>
      <c r="O276" s="232"/>
      <c r="P276" s="232"/>
      <c r="Q276" s="232"/>
      <c r="R276" s="232"/>
      <c r="S276" s="232"/>
      <c r="T276" s="23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34" t="s">
        <v>169</v>
      </c>
      <c r="AU276" s="234" t="s">
        <v>80</v>
      </c>
      <c r="AV276" s="13" t="s">
        <v>78</v>
      </c>
      <c r="AW276" s="13" t="s">
        <v>171</v>
      </c>
      <c r="AX276" s="13" t="s">
        <v>70</v>
      </c>
      <c r="AY276" s="234" t="s">
        <v>158</v>
      </c>
    </row>
    <row r="277" s="14" customFormat="1">
      <c r="A277" s="14"/>
      <c r="B277" s="235"/>
      <c r="C277" s="236"/>
      <c r="D277" s="226" t="s">
        <v>169</v>
      </c>
      <c r="E277" s="237" t="s">
        <v>19</v>
      </c>
      <c r="F277" s="238" t="s">
        <v>78</v>
      </c>
      <c r="G277" s="236"/>
      <c r="H277" s="239">
        <v>1</v>
      </c>
      <c r="I277" s="240"/>
      <c r="J277" s="236"/>
      <c r="K277" s="236"/>
      <c r="L277" s="241"/>
      <c r="M277" s="242"/>
      <c r="N277" s="243"/>
      <c r="O277" s="243"/>
      <c r="P277" s="243"/>
      <c r="Q277" s="243"/>
      <c r="R277" s="243"/>
      <c r="S277" s="243"/>
      <c r="T277" s="24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45" t="s">
        <v>169</v>
      </c>
      <c r="AU277" s="245" t="s">
        <v>80</v>
      </c>
      <c r="AV277" s="14" t="s">
        <v>80</v>
      </c>
      <c r="AW277" s="14" t="s">
        <v>171</v>
      </c>
      <c r="AX277" s="14" t="s">
        <v>70</v>
      </c>
      <c r="AY277" s="245" t="s">
        <v>158</v>
      </c>
    </row>
    <row r="278" s="15" customFormat="1">
      <c r="A278" s="15"/>
      <c r="B278" s="256"/>
      <c r="C278" s="257"/>
      <c r="D278" s="226" t="s">
        <v>169</v>
      </c>
      <c r="E278" s="258" t="s">
        <v>19</v>
      </c>
      <c r="F278" s="259" t="s">
        <v>470</v>
      </c>
      <c r="G278" s="257"/>
      <c r="H278" s="260">
        <v>1</v>
      </c>
      <c r="I278" s="261"/>
      <c r="J278" s="257"/>
      <c r="K278" s="257"/>
      <c r="L278" s="262"/>
      <c r="M278" s="263"/>
      <c r="N278" s="264"/>
      <c r="O278" s="264"/>
      <c r="P278" s="264"/>
      <c r="Q278" s="264"/>
      <c r="R278" s="264"/>
      <c r="S278" s="264"/>
      <c r="T278" s="265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66" t="s">
        <v>169</v>
      </c>
      <c r="AU278" s="266" t="s">
        <v>80</v>
      </c>
      <c r="AV278" s="15" t="s">
        <v>165</v>
      </c>
      <c r="AW278" s="15" t="s">
        <v>171</v>
      </c>
      <c r="AX278" s="15" t="s">
        <v>78</v>
      </c>
      <c r="AY278" s="266" t="s">
        <v>158</v>
      </c>
    </row>
    <row r="279" s="2" customFormat="1" ht="14.4" customHeight="1">
      <c r="A279" s="40"/>
      <c r="B279" s="41"/>
      <c r="C279" s="246" t="s">
        <v>410</v>
      </c>
      <c r="D279" s="246" t="s">
        <v>400</v>
      </c>
      <c r="E279" s="247" t="s">
        <v>2524</v>
      </c>
      <c r="F279" s="248" t="s">
        <v>2525</v>
      </c>
      <c r="G279" s="249" t="s">
        <v>505</v>
      </c>
      <c r="H279" s="250">
        <v>1</v>
      </c>
      <c r="I279" s="251"/>
      <c r="J279" s="252">
        <f>ROUND(I279*H279,2)</f>
        <v>0</v>
      </c>
      <c r="K279" s="248" t="s">
        <v>164</v>
      </c>
      <c r="L279" s="253"/>
      <c r="M279" s="254" t="s">
        <v>19</v>
      </c>
      <c r="N279" s="255" t="s">
        <v>41</v>
      </c>
      <c r="O279" s="86"/>
      <c r="P279" s="215">
        <f>O279*H279</f>
        <v>0</v>
      </c>
      <c r="Q279" s="215">
        <v>0.010999999999999999</v>
      </c>
      <c r="R279" s="215">
        <f>Q279*H279</f>
        <v>0.010999999999999999</v>
      </c>
      <c r="S279" s="215">
        <v>0</v>
      </c>
      <c r="T279" s="216">
        <f>S279*H279</f>
        <v>0</v>
      </c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R279" s="217" t="s">
        <v>215</v>
      </c>
      <c r="AT279" s="217" t="s">
        <v>400</v>
      </c>
      <c r="AU279" s="217" t="s">
        <v>80</v>
      </c>
      <c r="AY279" s="19" t="s">
        <v>158</v>
      </c>
      <c r="BE279" s="218">
        <f>IF(N279="základní",J279,0)</f>
        <v>0</v>
      </c>
      <c r="BF279" s="218">
        <f>IF(N279="snížená",J279,0)</f>
        <v>0</v>
      </c>
      <c r="BG279" s="218">
        <f>IF(N279="zákl. přenesená",J279,0)</f>
        <v>0</v>
      </c>
      <c r="BH279" s="218">
        <f>IF(N279="sníž. přenesená",J279,0)</f>
        <v>0</v>
      </c>
      <c r="BI279" s="218">
        <f>IF(N279="nulová",J279,0)</f>
        <v>0</v>
      </c>
      <c r="BJ279" s="19" t="s">
        <v>78</v>
      </c>
      <c r="BK279" s="218">
        <f>ROUND(I279*H279,2)</f>
        <v>0</v>
      </c>
      <c r="BL279" s="19" t="s">
        <v>165</v>
      </c>
      <c r="BM279" s="217" t="s">
        <v>2526</v>
      </c>
    </row>
    <row r="280" s="13" customFormat="1">
      <c r="A280" s="13"/>
      <c r="B280" s="224"/>
      <c r="C280" s="225"/>
      <c r="D280" s="226" t="s">
        <v>169</v>
      </c>
      <c r="E280" s="227" t="s">
        <v>19</v>
      </c>
      <c r="F280" s="228" t="s">
        <v>2516</v>
      </c>
      <c r="G280" s="225"/>
      <c r="H280" s="227" t="s">
        <v>19</v>
      </c>
      <c r="I280" s="229"/>
      <c r="J280" s="225"/>
      <c r="K280" s="225"/>
      <c r="L280" s="230"/>
      <c r="M280" s="231"/>
      <c r="N280" s="232"/>
      <c r="O280" s="232"/>
      <c r="P280" s="232"/>
      <c r="Q280" s="232"/>
      <c r="R280" s="232"/>
      <c r="S280" s="232"/>
      <c r="T280" s="23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34" t="s">
        <v>169</v>
      </c>
      <c r="AU280" s="234" t="s">
        <v>80</v>
      </c>
      <c r="AV280" s="13" t="s">
        <v>78</v>
      </c>
      <c r="AW280" s="13" t="s">
        <v>171</v>
      </c>
      <c r="AX280" s="13" t="s">
        <v>70</v>
      </c>
      <c r="AY280" s="234" t="s">
        <v>158</v>
      </c>
    </row>
    <row r="281" s="14" customFormat="1">
      <c r="A281" s="14"/>
      <c r="B281" s="235"/>
      <c r="C281" s="236"/>
      <c r="D281" s="226" t="s">
        <v>169</v>
      </c>
      <c r="E281" s="237" t="s">
        <v>19</v>
      </c>
      <c r="F281" s="238" t="s">
        <v>78</v>
      </c>
      <c r="G281" s="236"/>
      <c r="H281" s="239">
        <v>1</v>
      </c>
      <c r="I281" s="240"/>
      <c r="J281" s="236"/>
      <c r="K281" s="236"/>
      <c r="L281" s="241"/>
      <c r="M281" s="242"/>
      <c r="N281" s="243"/>
      <c r="O281" s="243"/>
      <c r="P281" s="243"/>
      <c r="Q281" s="243"/>
      <c r="R281" s="243"/>
      <c r="S281" s="243"/>
      <c r="T281" s="24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45" t="s">
        <v>169</v>
      </c>
      <c r="AU281" s="245" t="s">
        <v>80</v>
      </c>
      <c r="AV281" s="14" t="s">
        <v>80</v>
      </c>
      <c r="AW281" s="14" t="s">
        <v>171</v>
      </c>
      <c r="AX281" s="14" t="s">
        <v>70</v>
      </c>
      <c r="AY281" s="245" t="s">
        <v>158</v>
      </c>
    </row>
    <row r="282" s="15" customFormat="1">
      <c r="A282" s="15"/>
      <c r="B282" s="256"/>
      <c r="C282" s="257"/>
      <c r="D282" s="226" t="s">
        <v>169</v>
      </c>
      <c r="E282" s="258" t="s">
        <v>19</v>
      </c>
      <c r="F282" s="259" t="s">
        <v>470</v>
      </c>
      <c r="G282" s="257"/>
      <c r="H282" s="260">
        <v>1</v>
      </c>
      <c r="I282" s="261"/>
      <c r="J282" s="257"/>
      <c r="K282" s="257"/>
      <c r="L282" s="262"/>
      <c r="M282" s="263"/>
      <c r="N282" s="264"/>
      <c r="O282" s="264"/>
      <c r="P282" s="264"/>
      <c r="Q282" s="264"/>
      <c r="R282" s="264"/>
      <c r="S282" s="264"/>
      <c r="T282" s="265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66" t="s">
        <v>169</v>
      </c>
      <c r="AU282" s="266" t="s">
        <v>80</v>
      </c>
      <c r="AV282" s="15" t="s">
        <v>165</v>
      </c>
      <c r="AW282" s="15" t="s">
        <v>171</v>
      </c>
      <c r="AX282" s="15" t="s">
        <v>78</v>
      </c>
      <c r="AY282" s="266" t="s">
        <v>158</v>
      </c>
    </row>
    <row r="283" s="2" customFormat="1" ht="14.4" customHeight="1">
      <c r="A283" s="40"/>
      <c r="B283" s="41"/>
      <c r="C283" s="206" t="s">
        <v>416</v>
      </c>
      <c r="D283" s="206" t="s">
        <v>160</v>
      </c>
      <c r="E283" s="207" t="s">
        <v>2527</v>
      </c>
      <c r="F283" s="208" t="s">
        <v>2528</v>
      </c>
      <c r="G283" s="209" t="s">
        <v>505</v>
      </c>
      <c r="H283" s="210">
        <v>23</v>
      </c>
      <c r="I283" s="211"/>
      <c r="J283" s="212">
        <f>ROUND(I283*H283,2)</f>
        <v>0</v>
      </c>
      <c r="K283" s="208" t="s">
        <v>19</v>
      </c>
      <c r="L283" s="46"/>
      <c r="M283" s="213" t="s">
        <v>19</v>
      </c>
      <c r="N283" s="214" t="s">
        <v>41</v>
      </c>
      <c r="O283" s="86"/>
      <c r="P283" s="215">
        <f>O283*H283</f>
        <v>0</v>
      </c>
      <c r="Q283" s="215">
        <v>0</v>
      </c>
      <c r="R283" s="215">
        <f>Q283*H283</f>
        <v>0</v>
      </c>
      <c r="S283" s="215">
        <v>0</v>
      </c>
      <c r="T283" s="216">
        <f>S283*H283</f>
        <v>0</v>
      </c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R283" s="217" t="s">
        <v>582</v>
      </c>
      <c r="AT283" s="217" t="s">
        <v>160</v>
      </c>
      <c r="AU283" s="217" t="s">
        <v>80</v>
      </c>
      <c r="AY283" s="19" t="s">
        <v>158</v>
      </c>
      <c r="BE283" s="218">
        <f>IF(N283="základní",J283,0)</f>
        <v>0</v>
      </c>
      <c r="BF283" s="218">
        <f>IF(N283="snížená",J283,0)</f>
        <v>0</v>
      </c>
      <c r="BG283" s="218">
        <f>IF(N283="zákl. přenesená",J283,0)</f>
        <v>0</v>
      </c>
      <c r="BH283" s="218">
        <f>IF(N283="sníž. přenesená",J283,0)</f>
        <v>0</v>
      </c>
      <c r="BI283" s="218">
        <f>IF(N283="nulová",J283,0)</f>
        <v>0</v>
      </c>
      <c r="BJ283" s="19" t="s">
        <v>78</v>
      </c>
      <c r="BK283" s="218">
        <f>ROUND(I283*H283,2)</f>
        <v>0</v>
      </c>
      <c r="BL283" s="19" t="s">
        <v>582</v>
      </c>
      <c r="BM283" s="217" t="s">
        <v>2529</v>
      </c>
    </row>
    <row r="284" s="13" customFormat="1">
      <c r="A284" s="13"/>
      <c r="B284" s="224"/>
      <c r="C284" s="225"/>
      <c r="D284" s="226" t="s">
        <v>169</v>
      </c>
      <c r="E284" s="227" t="s">
        <v>19</v>
      </c>
      <c r="F284" s="228" t="s">
        <v>2530</v>
      </c>
      <c r="G284" s="225"/>
      <c r="H284" s="227" t="s">
        <v>19</v>
      </c>
      <c r="I284" s="229"/>
      <c r="J284" s="225"/>
      <c r="K284" s="225"/>
      <c r="L284" s="230"/>
      <c r="M284" s="231"/>
      <c r="N284" s="232"/>
      <c r="O284" s="232"/>
      <c r="P284" s="232"/>
      <c r="Q284" s="232"/>
      <c r="R284" s="232"/>
      <c r="S284" s="232"/>
      <c r="T284" s="23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34" t="s">
        <v>169</v>
      </c>
      <c r="AU284" s="234" t="s">
        <v>80</v>
      </c>
      <c r="AV284" s="13" t="s">
        <v>78</v>
      </c>
      <c r="AW284" s="13" t="s">
        <v>171</v>
      </c>
      <c r="AX284" s="13" t="s">
        <v>70</v>
      </c>
      <c r="AY284" s="234" t="s">
        <v>158</v>
      </c>
    </row>
    <row r="285" s="14" customFormat="1">
      <c r="A285" s="14"/>
      <c r="B285" s="235"/>
      <c r="C285" s="236"/>
      <c r="D285" s="226" t="s">
        <v>169</v>
      </c>
      <c r="E285" s="237" t="s">
        <v>19</v>
      </c>
      <c r="F285" s="238" t="s">
        <v>2531</v>
      </c>
      <c r="G285" s="236"/>
      <c r="H285" s="239">
        <v>23</v>
      </c>
      <c r="I285" s="240"/>
      <c r="J285" s="236"/>
      <c r="K285" s="236"/>
      <c r="L285" s="241"/>
      <c r="M285" s="242"/>
      <c r="N285" s="243"/>
      <c r="O285" s="243"/>
      <c r="P285" s="243"/>
      <c r="Q285" s="243"/>
      <c r="R285" s="243"/>
      <c r="S285" s="243"/>
      <c r="T285" s="24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45" t="s">
        <v>169</v>
      </c>
      <c r="AU285" s="245" t="s">
        <v>80</v>
      </c>
      <c r="AV285" s="14" t="s">
        <v>80</v>
      </c>
      <c r="AW285" s="14" t="s">
        <v>171</v>
      </c>
      <c r="AX285" s="14" t="s">
        <v>70</v>
      </c>
      <c r="AY285" s="245" t="s">
        <v>158</v>
      </c>
    </row>
    <row r="286" s="15" customFormat="1">
      <c r="A286" s="15"/>
      <c r="B286" s="256"/>
      <c r="C286" s="257"/>
      <c r="D286" s="226" t="s">
        <v>169</v>
      </c>
      <c r="E286" s="258" t="s">
        <v>19</v>
      </c>
      <c r="F286" s="259" t="s">
        <v>470</v>
      </c>
      <c r="G286" s="257"/>
      <c r="H286" s="260">
        <v>23</v>
      </c>
      <c r="I286" s="261"/>
      <c r="J286" s="257"/>
      <c r="K286" s="257"/>
      <c r="L286" s="262"/>
      <c r="M286" s="263"/>
      <c r="N286" s="264"/>
      <c r="O286" s="264"/>
      <c r="P286" s="264"/>
      <c r="Q286" s="264"/>
      <c r="R286" s="264"/>
      <c r="S286" s="264"/>
      <c r="T286" s="265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66" t="s">
        <v>169</v>
      </c>
      <c r="AU286" s="266" t="s">
        <v>80</v>
      </c>
      <c r="AV286" s="15" t="s">
        <v>165</v>
      </c>
      <c r="AW286" s="15" t="s">
        <v>171</v>
      </c>
      <c r="AX286" s="15" t="s">
        <v>78</v>
      </c>
      <c r="AY286" s="266" t="s">
        <v>158</v>
      </c>
    </row>
    <row r="287" s="2" customFormat="1" ht="14.4" customHeight="1">
      <c r="A287" s="40"/>
      <c r="B287" s="41"/>
      <c r="C287" s="246" t="s">
        <v>421</v>
      </c>
      <c r="D287" s="246" t="s">
        <v>400</v>
      </c>
      <c r="E287" s="247" t="s">
        <v>2532</v>
      </c>
      <c r="F287" s="248" t="s">
        <v>2533</v>
      </c>
      <c r="G287" s="249" t="s">
        <v>505</v>
      </c>
      <c r="H287" s="250">
        <v>4</v>
      </c>
      <c r="I287" s="251"/>
      <c r="J287" s="252">
        <f>ROUND(I287*H287,2)</f>
        <v>0</v>
      </c>
      <c r="K287" s="248" t="s">
        <v>164</v>
      </c>
      <c r="L287" s="253"/>
      <c r="M287" s="254" t="s">
        <v>19</v>
      </c>
      <c r="N287" s="255" t="s">
        <v>41</v>
      </c>
      <c r="O287" s="86"/>
      <c r="P287" s="215">
        <f>O287*H287</f>
        <v>0</v>
      </c>
      <c r="Q287" s="215">
        <v>0.0073000000000000001</v>
      </c>
      <c r="R287" s="215">
        <f>Q287*H287</f>
        <v>0.0292</v>
      </c>
      <c r="S287" s="215">
        <v>0</v>
      </c>
      <c r="T287" s="216">
        <f>S287*H287</f>
        <v>0</v>
      </c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R287" s="217" t="s">
        <v>2534</v>
      </c>
      <c r="AT287" s="217" t="s">
        <v>400</v>
      </c>
      <c r="AU287" s="217" t="s">
        <v>80</v>
      </c>
      <c r="AY287" s="19" t="s">
        <v>158</v>
      </c>
      <c r="BE287" s="218">
        <f>IF(N287="základní",J287,0)</f>
        <v>0</v>
      </c>
      <c r="BF287" s="218">
        <f>IF(N287="snížená",J287,0)</f>
        <v>0</v>
      </c>
      <c r="BG287" s="218">
        <f>IF(N287="zákl. přenesená",J287,0)</f>
        <v>0</v>
      </c>
      <c r="BH287" s="218">
        <f>IF(N287="sníž. přenesená",J287,0)</f>
        <v>0</v>
      </c>
      <c r="BI287" s="218">
        <f>IF(N287="nulová",J287,0)</f>
        <v>0</v>
      </c>
      <c r="BJ287" s="19" t="s">
        <v>78</v>
      </c>
      <c r="BK287" s="218">
        <f>ROUND(I287*H287,2)</f>
        <v>0</v>
      </c>
      <c r="BL287" s="19" t="s">
        <v>2534</v>
      </c>
      <c r="BM287" s="217" t="s">
        <v>2535</v>
      </c>
    </row>
    <row r="288" s="13" customFormat="1">
      <c r="A288" s="13"/>
      <c r="B288" s="224"/>
      <c r="C288" s="225"/>
      <c r="D288" s="226" t="s">
        <v>169</v>
      </c>
      <c r="E288" s="227" t="s">
        <v>19</v>
      </c>
      <c r="F288" s="228" t="s">
        <v>2530</v>
      </c>
      <c r="G288" s="225"/>
      <c r="H288" s="227" t="s">
        <v>19</v>
      </c>
      <c r="I288" s="229"/>
      <c r="J288" s="225"/>
      <c r="K288" s="225"/>
      <c r="L288" s="230"/>
      <c r="M288" s="231"/>
      <c r="N288" s="232"/>
      <c r="O288" s="232"/>
      <c r="P288" s="232"/>
      <c r="Q288" s="232"/>
      <c r="R288" s="232"/>
      <c r="S288" s="232"/>
      <c r="T288" s="23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34" t="s">
        <v>169</v>
      </c>
      <c r="AU288" s="234" t="s">
        <v>80</v>
      </c>
      <c r="AV288" s="13" t="s">
        <v>78</v>
      </c>
      <c r="AW288" s="13" t="s">
        <v>171</v>
      </c>
      <c r="AX288" s="13" t="s">
        <v>70</v>
      </c>
      <c r="AY288" s="234" t="s">
        <v>158</v>
      </c>
    </row>
    <row r="289" s="14" customFormat="1">
      <c r="A289" s="14"/>
      <c r="B289" s="235"/>
      <c r="C289" s="236"/>
      <c r="D289" s="226" t="s">
        <v>169</v>
      </c>
      <c r="E289" s="237" t="s">
        <v>19</v>
      </c>
      <c r="F289" s="238" t="s">
        <v>165</v>
      </c>
      <c r="G289" s="236"/>
      <c r="H289" s="239">
        <v>4</v>
      </c>
      <c r="I289" s="240"/>
      <c r="J289" s="236"/>
      <c r="K289" s="236"/>
      <c r="L289" s="241"/>
      <c r="M289" s="242"/>
      <c r="N289" s="243"/>
      <c r="O289" s="243"/>
      <c r="P289" s="243"/>
      <c r="Q289" s="243"/>
      <c r="R289" s="243"/>
      <c r="S289" s="243"/>
      <c r="T289" s="24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45" t="s">
        <v>169</v>
      </c>
      <c r="AU289" s="245" t="s">
        <v>80</v>
      </c>
      <c r="AV289" s="14" t="s">
        <v>80</v>
      </c>
      <c r="AW289" s="14" t="s">
        <v>171</v>
      </c>
      <c r="AX289" s="14" t="s">
        <v>70</v>
      </c>
      <c r="AY289" s="245" t="s">
        <v>158</v>
      </c>
    </row>
    <row r="290" s="15" customFormat="1">
      <c r="A290" s="15"/>
      <c r="B290" s="256"/>
      <c r="C290" s="257"/>
      <c r="D290" s="226" t="s">
        <v>169</v>
      </c>
      <c r="E290" s="258" t="s">
        <v>19</v>
      </c>
      <c r="F290" s="259" t="s">
        <v>470</v>
      </c>
      <c r="G290" s="257"/>
      <c r="H290" s="260">
        <v>4</v>
      </c>
      <c r="I290" s="261"/>
      <c r="J290" s="257"/>
      <c r="K290" s="257"/>
      <c r="L290" s="262"/>
      <c r="M290" s="263"/>
      <c r="N290" s="264"/>
      <c r="O290" s="264"/>
      <c r="P290" s="264"/>
      <c r="Q290" s="264"/>
      <c r="R290" s="264"/>
      <c r="S290" s="264"/>
      <c r="T290" s="26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66" t="s">
        <v>169</v>
      </c>
      <c r="AU290" s="266" t="s">
        <v>80</v>
      </c>
      <c r="AV290" s="15" t="s">
        <v>165</v>
      </c>
      <c r="AW290" s="15" t="s">
        <v>171</v>
      </c>
      <c r="AX290" s="15" t="s">
        <v>78</v>
      </c>
      <c r="AY290" s="266" t="s">
        <v>158</v>
      </c>
    </row>
    <row r="291" s="2" customFormat="1" ht="14.4" customHeight="1">
      <c r="A291" s="40"/>
      <c r="B291" s="41"/>
      <c r="C291" s="246" t="s">
        <v>427</v>
      </c>
      <c r="D291" s="246" t="s">
        <v>400</v>
      </c>
      <c r="E291" s="247" t="s">
        <v>2536</v>
      </c>
      <c r="F291" s="248" t="s">
        <v>2537</v>
      </c>
      <c r="G291" s="249" t="s">
        <v>505</v>
      </c>
      <c r="H291" s="250">
        <v>19</v>
      </c>
      <c r="I291" s="251"/>
      <c r="J291" s="252">
        <f>ROUND(I291*H291,2)</f>
        <v>0</v>
      </c>
      <c r="K291" s="248" t="s">
        <v>164</v>
      </c>
      <c r="L291" s="253"/>
      <c r="M291" s="254" t="s">
        <v>19</v>
      </c>
      <c r="N291" s="255" t="s">
        <v>41</v>
      </c>
      <c r="O291" s="86"/>
      <c r="P291" s="215">
        <f>O291*H291</f>
        <v>0</v>
      </c>
      <c r="Q291" s="215">
        <v>0.00316</v>
      </c>
      <c r="R291" s="215">
        <f>Q291*H291</f>
        <v>0.060040000000000003</v>
      </c>
      <c r="S291" s="215">
        <v>0</v>
      </c>
      <c r="T291" s="216">
        <f>S291*H291</f>
        <v>0</v>
      </c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R291" s="217" t="s">
        <v>2534</v>
      </c>
      <c r="AT291" s="217" t="s">
        <v>400</v>
      </c>
      <c r="AU291" s="217" t="s">
        <v>80</v>
      </c>
      <c r="AY291" s="19" t="s">
        <v>158</v>
      </c>
      <c r="BE291" s="218">
        <f>IF(N291="základní",J291,0)</f>
        <v>0</v>
      </c>
      <c r="BF291" s="218">
        <f>IF(N291="snížená",J291,0)</f>
        <v>0</v>
      </c>
      <c r="BG291" s="218">
        <f>IF(N291="zákl. přenesená",J291,0)</f>
        <v>0</v>
      </c>
      <c r="BH291" s="218">
        <f>IF(N291="sníž. přenesená",J291,0)</f>
        <v>0</v>
      </c>
      <c r="BI291" s="218">
        <f>IF(N291="nulová",J291,0)</f>
        <v>0</v>
      </c>
      <c r="BJ291" s="19" t="s">
        <v>78</v>
      </c>
      <c r="BK291" s="218">
        <f>ROUND(I291*H291,2)</f>
        <v>0</v>
      </c>
      <c r="BL291" s="19" t="s">
        <v>2534</v>
      </c>
      <c r="BM291" s="217" t="s">
        <v>2538</v>
      </c>
    </row>
    <row r="292" s="13" customFormat="1">
      <c r="A292" s="13"/>
      <c r="B292" s="224"/>
      <c r="C292" s="225"/>
      <c r="D292" s="226" t="s">
        <v>169</v>
      </c>
      <c r="E292" s="227" t="s">
        <v>19</v>
      </c>
      <c r="F292" s="228" t="s">
        <v>2530</v>
      </c>
      <c r="G292" s="225"/>
      <c r="H292" s="227" t="s">
        <v>19</v>
      </c>
      <c r="I292" s="229"/>
      <c r="J292" s="225"/>
      <c r="K292" s="225"/>
      <c r="L292" s="230"/>
      <c r="M292" s="231"/>
      <c r="N292" s="232"/>
      <c r="O292" s="232"/>
      <c r="P292" s="232"/>
      <c r="Q292" s="232"/>
      <c r="R292" s="232"/>
      <c r="S292" s="232"/>
      <c r="T292" s="23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34" t="s">
        <v>169</v>
      </c>
      <c r="AU292" s="234" t="s">
        <v>80</v>
      </c>
      <c r="AV292" s="13" t="s">
        <v>78</v>
      </c>
      <c r="AW292" s="13" t="s">
        <v>171</v>
      </c>
      <c r="AX292" s="13" t="s">
        <v>70</v>
      </c>
      <c r="AY292" s="234" t="s">
        <v>158</v>
      </c>
    </row>
    <row r="293" s="14" customFormat="1">
      <c r="A293" s="14"/>
      <c r="B293" s="235"/>
      <c r="C293" s="236"/>
      <c r="D293" s="226" t="s">
        <v>169</v>
      </c>
      <c r="E293" s="237" t="s">
        <v>19</v>
      </c>
      <c r="F293" s="238" t="s">
        <v>304</v>
      </c>
      <c r="G293" s="236"/>
      <c r="H293" s="239">
        <v>19</v>
      </c>
      <c r="I293" s="240"/>
      <c r="J293" s="236"/>
      <c r="K293" s="236"/>
      <c r="L293" s="241"/>
      <c r="M293" s="242"/>
      <c r="N293" s="243"/>
      <c r="O293" s="243"/>
      <c r="P293" s="243"/>
      <c r="Q293" s="243"/>
      <c r="R293" s="243"/>
      <c r="S293" s="243"/>
      <c r="T293" s="24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45" t="s">
        <v>169</v>
      </c>
      <c r="AU293" s="245" t="s">
        <v>80</v>
      </c>
      <c r="AV293" s="14" t="s">
        <v>80</v>
      </c>
      <c r="AW293" s="14" t="s">
        <v>171</v>
      </c>
      <c r="AX293" s="14" t="s">
        <v>70</v>
      </c>
      <c r="AY293" s="245" t="s">
        <v>158</v>
      </c>
    </row>
    <row r="294" s="15" customFormat="1">
      <c r="A294" s="15"/>
      <c r="B294" s="256"/>
      <c r="C294" s="257"/>
      <c r="D294" s="226" t="s">
        <v>169</v>
      </c>
      <c r="E294" s="258" t="s">
        <v>19</v>
      </c>
      <c r="F294" s="259" t="s">
        <v>470</v>
      </c>
      <c r="G294" s="257"/>
      <c r="H294" s="260">
        <v>19</v>
      </c>
      <c r="I294" s="261"/>
      <c r="J294" s="257"/>
      <c r="K294" s="257"/>
      <c r="L294" s="262"/>
      <c r="M294" s="263"/>
      <c r="N294" s="264"/>
      <c r="O294" s="264"/>
      <c r="P294" s="264"/>
      <c r="Q294" s="264"/>
      <c r="R294" s="264"/>
      <c r="S294" s="264"/>
      <c r="T294" s="265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6" t="s">
        <v>169</v>
      </c>
      <c r="AU294" s="266" t="s">
        <v>80</v>
      </c>
      <c r="AV294" s="15" t="s">
        <v>165</v>
      </c>
      <c r="AW294" s="15" t="s">
        <v>171</v>
      </c>
      <c r="AX294" s="15" t="s">
        <v>78</v>
      </c>
      <c r="AY294" s="266" t="s">
        <v>158</v>
      </c>
    </row>
    <row r="295" s="2" customFormat="1" ht="14.4" customHeight="1">
      <c r="A295" s="40"/>
      <c r="B295" s="41"/>
      <c r="C295" s="206" t="s">
        <v>433</v>
      </c>
      <c r="D295" s="206" t="s">
        <v>160</v>
      </c>
      <c r="E295" s="207" t="s">
        <v>1160</v>
      </c>
      <c r="F295" s="208" t="s">
        <v>1161</v>
      </c>
      <c r="G295" s="209" t="s">
        <v>505</v>
      </c>
      <c r="H295" s="210">
        <v>23</v>
      </c>
      <c r="I295" s="211"/>
      <c r="J295" s="212">
        <f>ROUND(I295*H295,2)</f>
        <v>0</v>
      </c>
      <c r="K295" s="208" t="s">
        <v>164</v>
      </c>
      <c r="L295" s="46"/>
      <c r="M295" s="213" t="s">
        <v>19</v>
      </c>
      <c r="N295" s="214" t="s">
        <v>41</v>
      </c>
      <c r="O295" s="86"/>
      <c r="P295" s="215">
        <f>O295*H295</f>
        <v>0</v>
      </c>
      <c r="Q295" s="215">
        <v>0.00109</v>
      </c>
      <c r="R295" s="215">
        <f>Q295*H295</f>
        <v>0.025070000000000002</v>
      </c>
      <c r="S295" s="215">
        <v>0</v>
      </c>
      <c r="T295" s="216">
        <f>S295*H295</f>
        <v>0</v>
      </c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R295" s="217" t="s">
        <v>165</v>
      </c>
      <c r="AT295" s="217" t="s">
        <v>160</v>
      </c>
      <c r="AU295" s="217" t="s">
        <v>80</v>
      </c>
      <c r="AY295" s="19" t="s">
        <v>158</v>
      </c>
      <c r="BE295" s="218">
        <f>IF(N295="základní",J295,0)</f>
        <v>0</v>
      </c>
      <c r="BF295" s="218">
        <f>IF(N295="snížená",J295,0)</f>
        <v>0</v>
      </c>
      <c r="BG295" s="218">
        <f>IF(N295="zákl. přenesená",J295,0)</f>
        <v>0</v>
      </c>
      <c r="BH295" s="218">
        <f>IF(N295="sníž. přenesená",J295,0)</f>
        <v>0</v>
      </c>
      <c r="BI295" s="218">
        <f>IF(N295="nulová",J295,0)</f>
        <v>0</v>
      </c>
      <c r="BJ295" s="19" t="s">
        <v>78</v>
      </c>
      <c r="BK295" s="218">
        <f>ROUND(I295*H295,2)</f>
        <v>0</v>
      </c>
      <c r="BL295" s="19" t="s">
        <v>165</v>
      </c>
      <c r="BM295" s="217" t="s">
        <v>2539</v>
      </c>
    </row>
    <row r="296" s="2" customFormat="1">
      <c r="A296" s="40"/>
      <c r="B296" s="41"/>
      <c r="C296" s="42"/>
      <c r="D296" s="219" t="s">
        <v>167</v>
      </c>
      <c r="E296" s="42"/>
      <c r="F296" s="220" t="s">
        <v>1163</v>
      </c>
      <c r="G296" s="42"/>
      <c r="H296" s="42"/>
      <c r="I296" s="221"/>
      <c r="J296" s="42"/>
      <c r="K296" s="42"/>
      <c r="L296" s="46"/>
      <c r="M296" s="222"/>
      <c r="N296" s="223"/>
      <c r="O296" s="86"/>
      <c r="P296" s="86"/>
      <c r="Q296" s="86"/>
      <c r="R296" s="86"/>
      <c r="S296" s="86"/>
      <c r="T296" s="87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T296" s="19" t="s">
        <v>167</v>
      </c>
      <c r="AU296" s="19" t="s">
        <v>80</v>
      </c>
    </row>
    <row r="297" s="13" customFormat="1">
      <c r="A297" s="13"/>
      <c r="B297" s="224"/>
      <c r="C297" s="225"/>
      <c r="D297" s="226" t="s">
        <v>169</v>
      </c>
      <c r="E297" s="227" t="s">
        <v>19</v>
      </c>
      <c r="F297" s="228" t="s">
        <v>2530</v>
      </c>
      <c r="G297" s="225"/>
      <c r="H297" s="227" t="s">
        <v>19</v>
      </c>
      <c r="I297" s="229"/>
      <c r="J297" s="225"/>
      <c r="K297" s="225"/>
      <c r="L297" s="230"/>
      <c r="M297" s="231"/>
      <c r="N297" s="232"/>
      <c r="O297" s="232"/>
      <c r="P297" s="232"/>
      <c r="Q297" s="232"/>
      <c r="R297" s="232"/>
      <c r="S297" s="232"/>
      <c r="T297" s="23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34" t="s">
        <v>169</v>
      </c>
      <c r="AU297" s="234" t="s">
        <v>80</v>
      </c>
      <c r="AV297" s="13" t="s">
        <v>78</v>
      </c>
      <c r="AW297" s="13" t="s">
        <v>171</v>
      </c>
      <c r="AX297" s="13" t="s">
        <v>70</v>
      </c>
      <c r="AY297" s="234" t="s">
        <v>158</v>
      </c>
    </row>
    <row r="298" s="14" customFormat="1">
      <c r="A298" s="14"/>
      <c r="B298" s="235"/>
      <c r="C298" s="236"/>
      <c r="D298" s="226" t="s">
        <v>169</v>
      </c>
      <c r="E298" s="237" t="s">
        <v>19</v>
      </c>
      <c r="F298" s="238" t="s">
        <v>2540</v>
      </c>
      <c r="G298" s="236"/>
      <c r="H298" s="239">
        <v>23</v>
      </c>
      <c r="I298" s="240"/>
      <c r="J298" s="236"/>
      <c r="K298" s="236"/>
      <c r="L298" s="241"/>
      <c r="M298" s="242"/>
      <c r="N298" s="243"/>
      <c r="O298" s="243"/>
      <c r="P298" s="243"/>
      <c r="Q298" s="243"/>
      <c r="R298" s="243"/>
      <c r="S298" s="243"/>
      <c r="T298" s="24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45" t="s">
        <v>169</v>
      </c>
      <c r="AU298" s="245" t="s">
        <v>80</v>
      </c>
      <c r="AV298" s="14" t="s">
        <v>80</v>
      </c>
      <c r="AW298" s="14" t="s">
        <v>171</v>
      </c>
      <c r="AX298" s="14" t="s">
        <v>70</v>
      </c>
      <c r="AY298" s="245" t="s">
        <v>158</v>
      </c>
    </row>
    <row r="299" s="15" customFormat="1">
      <c r="A299" s="15"/>
      <c r="B299" s="256"/>
      <c r="C299" s="257"/>
      <c r="D299" s="226" t="s">
        <v>169</v>
      </c>
      <c r="E299" s="258" t="s">
        <v>19</v>
      </c>
      <c r="F299" s="259" t="s">
        <v>470</v>
      </c>
      <c r="G299" s="257"/>
      <c r="H299" s="260">
        <v>23</v>
      </c>
      <c r="I299" s="261"/>
      <c r="J299" s="257"/>
      <c r="K299" s="257"/>
      <c r="L299" s="262"/>
      <c r="M299" s="263"/>
      <c r="N299" s="264"/>
      <c r="O299" s="264"/>
      <c r="P299" s="264"/>
      <c r="Q299" s="264"/>
      <c r="R299" s="264"/>
      <c r="S299" s="264"/>
      <c r="T299" s="26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66" t="s">
        <v>169</v>
      </c>
      <c r="AU299" s="266" t="s">
        <v>80</v>
      </c>
      <c r="AV299" s="15" t="s">
        <v>165</v>
      </c>
      <c r="AW299" s="15" t="s">
        <v>171</v>
      </c>
      <c r="AX299" s="15" t="s">
        <v>78</v>
      </c>
      <c r="AY299" s="266" t="s">
        <v>158</v>
      </c>
    </row>
    <row r="300" s="2" customFormat="1" ht="14.4" customHeight="1">
      <c r="A300" s="40"/>
      <c r="B300" s="41"/>
      <c r="C300" s="246" t="s">
        <v>439</v>
      </c>
      <c r="D300" s="246" t="s">
        <v>400</v>
      </c>
      <c r="E300" s="247" t="s">
        <v>2541</v>
      </c>
      <c r="F300" s="248" t="s">
        <v>2542</v>
      </c>
      <c r="G300" s="249" t="s">
        <v>505</v>
      </c>
      <c r="H300" s="250">
        <v>2</v>
      </c>
      <c r="I300" s="251"/>
      <c r="J300" s="252">
        <f>ROUND(I300*H300,2)</f>
        <v>0</v>
      </c>
      <c r="K300" s="248" t="s">
        <v>164</v>
      </c>
      <c r="L300" s="253"/>
      <c r="M300" s="254" t="s">
        <v>19</v>
      </c>
      <c r="N300" s="255" t="s">
        <v>41</v>
      </c>
      <c r="O300" s="86"/>
      <c r="P300" s="215">
        <f>O300*H300</f>
        <v>0</v>
      </c>
      <c r="Q300" s="215">
        <v>0.01</v>
      </c>
      <c r="R300" s="215">
        <f>Q300*H300</f>
        <v>0.02</v>
      </c>
      <c r="S300" s="215">
        <v>0</v>
      </c>
      <c r="T300" s="216">
        <f>S300*H300</f>
        <v>0</v>
      </c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R300" s="217" t="s">
        <v>215</v>
      </c>
      <c r="AT300" s="217" t="s">
        <v>400</v>
      </c>
      <c r="AU300" s="217" t="s">
        <v>80</v>
      </c>
      <c r="AY300" s="19" t="s">
        <v>158</v>
      </c>
      <c r="BE300" s="218">
        <f>IF(N300="základní",J300,0)</f>
        <v>0</v>
      </c>
      <c r="BF300" s="218">
        <f>IF(N300="snížená",J300,0)</f>
        <v>0</v>
      </c>
      <c r="BG300" s="218">
        <f>IF(N300="zákl. přenesená",J300,0)</f>
        <v>0</v>
      </c>
      <c r="BH300" s="218">
        <f>IF(N300="sníž. přenesená",J300,0)</f>
        <v>0</v>
      </c>
      <c r="BI300" s="218">
        <f>IF(N300="nulová",J300,0)</f>
        <v>0</v>
      </c>
      <c r="BJ300" s="19" t="s">
        <v>78</v>
      </c>
      <c r="BK300" s="218">
        <f>ROUND(I300*H300,2)</f>
        <v>0</v>
      </c>
      <c r="BL300" s="19" t="s">
        <v>165</v>
      </c>
      <c r="BM300" s="217" t="s">
        <v>2543</v>
      </c>
    </row>
    <row r="301" s="13" customFormat="1">
      <c r="A301" s="13"/>
      <c r="B301" s="224"/>
      <c r="C301" s="225"/>
      <c r="D301" s="226" t="s">
        <v>169</v>
      </c>
      <c r="E301" s="227" t="s">
        <v>19</v>
      </c>
      <c r="F301" s="228" t="s">
        <v>2516</v>
      </c>
      <c r="G301" s="225"/>
      <c r="H301" s="227" t="s">
        <v>19</v>
      </c>
      <c r="I301" s="229"/>
      <c r="J301" s="225"/>
      <c r="K301" s="225"/>
      <c r="L301" s="230"/>
      <c r="M301" s="231"/>
      <c r="N301" s="232"/>
      <c r="O301" s="232"/>
      <c r="P301" s="232"/>
      <c r="Q301" s="232"/>
      <c r="R301" s="232"/>
      <c r="S301" s="232"/>
      <c r="T301" s="23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34" t="s">
        <v>169</v>
      </c>
      <c r="AU301" s="234" t="s">
        <v>80</v>
      </c>
      <c r="AV301" s="13" t="s">
        <v>78</v>
      </c>
      <c r="AW301" s="13" t="s">
        <v>171</v>
      </c>
      <c r="AX301" s="13" t="s">
        <v>70</v>
      </c>
      <c r="AY301" s="234" t="s">
        <v>158</v>
      </c>
    </row>
    <row r="302" s="14" customFormat="1">
      <c r="A302" s="14"/>
      <c r="B302" s="235"/>
      <c r="C302" s="236"/>
      <c r="D302" s="226" t="s">
        <v>169</v>
      </c>
      <c r="E302" s="237" t="s">
        <v>19</v>
      </c>
      <c r="F302" s="238" t="s">
        <v>508</v>
      </c>
      <c r="G302" s="236"/>
      <c r="H302" s="239">
        <v>2</v>
      </c>
      <c r="I302" s="240"/>
      <c r="J302" s="236"/>
      <c r="K302" s="236"/>
      <c r="L302" s="241"/>
      <c r="M302" s="242"/>
      <c r="N302" s="243"/>
      <c r="O302" s="243"/>
      <c r="P302" s="243"/>
      <c r="Q302" s="243"/>
      <c r="R302" s="243"/>
      <c r="S302" s="243"/>
      <c r="T302" s="24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45" t="s">
        <v>169</v>
      </c>
      <c r="AU302" s="245" t="s">
        <v>80</v>
      </c>
      <c r="AV302" s="14" t="s">
        <v>80</v>
      </c>
      <c r="AW302" s="14" t="s">
        <v>171</v>
      </c>
      <c r="AX302" s="14" t="s">
        <v>70</v>
      </c>
      <c r="AY302" s="245" t="s">
        <v>158</v>
      </c>
    </row>
    <row r="303" s="15" customFormat="1">
      <c r="A303" s="15"/>
      <c r="B303" s="256"/>
      <c r="C303" s="257"/>
      <c r="D303" s="226" t="s">
        <v>169</v>
      </c>
      <c r="E303" s="258" t="s">
        <v>19</v>
      </c>
      <c r="F303" s="259" t="s">
        <v>470</v>
      </c>
      <c r="G303" s="257"/>
      <c r="H303" s="260">
        <v>2</v>
      </c>
      <c r="I303" s="261"/>
      <c r="J303" s="257"/>
      <c r="K303" s="257"/>
      <c r="L303" s="262"/>
      <c r="M303" s="263"/>
      <c r="N303" s="264"/>
      <c r="O303" s="264"/>
      <c r="P303" s="264"/>
      <c r="Q303" s="264"/>
      <c r="R303" s="264"/>
      <c r="S303" s="264"/>
      <c r="T303" s="265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6" t="s">
        <v>169</v>
      </c>
      <c r="AU303" s="266" t="s">
        <v>80</v>
      </c>
      <c r="AV303" s="15" t="s">
        <v>165</v>
      </c>
      <c r="AW303" s="15" t="s">
        <v>171</v>
      </c>
      <c r="AX303" s="15" t="s">
        <v>78</v>
      </c>
      <c r="AY303" s="266" t="s">
        <v>158</v>
      </c>
    </row>
    <row r="304" s="2" customFormat="1" ht="14.4" customHeight="1">
      <c r="A304" s="40"/>
      <c r="B304" s="41"/>
      <c r="C304" s="246" t="s">
        <v>445</v>
      </c>
      <c r="D304" s="246" t="s">
        <v>400</v>
      </c>
      <c r="E304" s="247" t="s">
        <v>2544</v>
      </c>
      <c r="F304" s="248" t="s">
        <v>2545</v>
      </c>
      <c r="G304" s="249" t="s">
        <v>505</v>
      </c>
      <c r="H304" s="250">
        <v>5</v>
      </c>
      <c r="I304" s="251"/>
      <c r="J304" s="252">
        <f>ROUND(I304*H304,2)</f>
        <v>0</v>
      </c>
      <c r="K304" s="248" t="s">
        <v>164</v>
      </c>
      <c r="L304" s="253"/>
      <c r="M304" s="254" t="s">
        <v>19</v>
      </c>
      <c r="N304" s="255" t="s">
        <v>41</v>
      </c>
      <c r="O304" s="86"/>
      <c r="P304" s="215">
        <f>O304*H304</f>
        <v>0</v>
      </c>
      <c r="Q304" s="215">
        <v>0.012999999999999999</v>
      </c>
      <c r="R304" s="215">
        <f>Q304*H304</f>
        <v>0.065000000000000002</v>
      </c>
      <c r="S304" s="215">
        <v>0</v>
      </c>
      <c r="T304" s="216">
        <f>S304*H304</f>
        <v>0</v>
      </c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R304" s="217" t="s">
        <v>215</v>
      </c>
      <c r="AT304" s="217" t="s">
        <v>400</v>
      </c>
      <c r="AU304" s="217" t="s">
        <v>80</v>
      </c>
      <c r="AY304" s="19" t="s">
        <v>158</v>
      </c>
      <c r="BE304" s="218">
        <f>IF(N304="základní",J304,0)</f>
        <v>0</v>
      </c>
      <c r="BF304" s="218">
        <f>IF(N304="snížená",J304,0)</f>
        <v>0</v>
      </c>
      <c r="BG304" s="218">
        <f>IF(N304="zákl. přenesená",J304,0)</f>
        <v>0</v>
      </c>
      <c r="BH304" s="218">
        <f>IF(N304="sníž. přenesená",J304,0)</f>
        <v>0</v>
      </c>
      <c r="BI304" s="218">
        <f>IF(N304="nulová",J304,0)</f>
        <v>0</v>
      </c>
      <c r="BJ304" s="19" t="s">
        <v>78</v>
      </c>
      <c r="BK304" s="218">
        <f>ROUND(I304*H304,2)</f>
        <v>0</v>
      </c>
      <c r="BL304" s="19" t="s">
        <v>165</v>
      </c>
      <c r="BM304" s="217" t="s">
        <v>2546</v>
      </c>
    </row>
    <row r="305" s="13" customFormat="1">
      <c r="A305" s="13"/>
      <c r="B305" s="224"/>
      <c r="C305" s="225"/>
      <c r="D305" s="226" t="s">
        <v>169</v>
      </c>
      <c r="E305" s="227" t="s">
        <v>19</v>
      </c>
      <c r="F305" s="228" t="s">
        <v>2530</v>
      </c>
      <c r="G305" s="225"/>
      <c r="H305" s="227" t="s">
        <v>19</v>
      </c>
      <c r="I305" s="229"/>
      <c r="J305" s="225"/>
      <c r="K305" s="225"/>
      <c r="L305" s="230"/>
      <c r="M305" s="231"/>
      <c r="N305" s="232"/>
      <c r="O305" s="232"/>
      <c r="P305" s="232"/>
      <c r="Q305" s="232"/>
      <c r="R305" s="232"/>
      <c r="S305" s="232"/>
      <c r="T305" s="23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34" t="s">
        <v>169</v>
      </c>
      <c r="AU305" s="234" t="s">
        <v>80</v>
      </c>
      <c r="AV305" s="13" t="s">
        <v>78</v>
      </c>
      <c r="AW305" s="13" t="s">
        <v>171</v>
      </c>
      <c r="AX305" s="13" t="s">
        <v>70</v>
      </c>
      <c r="AY305" s="234" t="s">
        <v>158</v>
      </c>
    </row>
    <row r="306" s="14" customFormat="1">
      <c r="A306" s="14"/>
      <c r="B306" s="235"/>
      <c r="C306" s="236"/>
      <c r="D306" s="226" t="s">
        <v>169</v>
      </c>
      <c r="E306" s="237" t="s">
        <v>19</v>
      </c>
      <c r="F306" s="238" t="s">
        <v>197</v>
      </c>
      <c r="G306" s="236"/>
      <c r="H306" s="239">
        <v>5</v>
      </c>
      <c r="I306" s="240"/>
      <c r="J306" s="236"/>
      <c r="K306" s="236"/>
      <c r="L306" s="241"/>
      <c r="M306" s="242"/>
      <c r="N306" s="243"/>
      <c r="O306" s="243"/>
      <c r="P306" s="243"/>
      <c r="Q306" s="243"/>
      <c r="R306" s="243"/>
      <c r="S306" s="243"/>
      <c r="T306" s="24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45" t="s">
        <v>169</v>
      </c>
      <c r="AU306" s="245" t="s">
        <v>80</v>
      </c>
      <c r="AV306" s="14" t="s">
        <v>80</v>
      </c>
      <c r="AW306" s="14" t="s">
        <v>171</v>
      </c>
      <c r="AX306" s="14" t="s">
        <v>70</v>
      </c>
      <c r="AY306" s="245" t="s">
        <v>158</v>
      </c>
    </row>
    <row r="307" s="15" customFormat="1">
      <c r="A307" s="15"/>
      <c r="B307" s="256"/>
      <c r="C307" s="257"/>
      <c r="D307" s="226" t="s">
        <v>169</v>
      </c>
      <c r="E307" s="258" t="s">
        <v>19</v>
      </c>
      <c r="F307" s="259" t="s">
        <v>470</v>
      </c>
      <c r="G307" s="257"/>
      <c r="H307" s="260">
        <v>5</v>
      </c>
      <c r="I307" s="261"/>
      <c r="J307" s="257"/>
      <c r="K307" s="257"/>
      <c r="L307" s="262"/>
      <c r="M307" s="263"/>
      <c r="N307" s="264"/>
      <c r="O307" s="264"/>
      <c r="P307" s="264"/>
      <c r="Q307" s="264"/>
      <c r="R307" s="264"/>
      <c r="S307" s="264"/>
      <c r="T307" s="265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66" t="s">
        <v>169</v>
      </c>
      <c r="AU307" s="266" t="s">
        <v>80</v>
      </c>
      <c r="AV307" s="15" t="s">
        <v>165</v>
      </c>
      <c r="AW307" s="15" t="s">
        <v>171</v>
      </c>
      <c r="AX307" s="15" t="s">
        <v>78</v>
      </c>
      <c r="AY307" s="266" t="s">
        <v>158</v>
      </c>
    </row>
    <row r="308" s="2" customFormat="1" ht="14.4" customHeight="1">
      <c r="A308" s="40"/>
      <c r="B308" s="41"/>
      <c r="C308" s="246" t="s">
        <v>452</v>
      </c>
      <c r="D308" s="246" t="s">
        <v>400</v>
      </c>
      <c r="E308" s="247" t="s">
        <v>2547</v>
      </c>
      <c r="F308" s="248" t="s">
        <v>2548</v>
      </c>
      <c r="G308" s="249" t="s">
        <v>505</v>
      </c>
      <c r="H308" s="250">
        <v>2</v>
      </c>
      <c r="I308" s="251"/>
      <c r="J308" s="252">
        <f>ROUND(I308*H308,2)</f>
        <v>0</v>
      </c>
      <c r="K308" s="248" t="s">
        <v>164</v>
      </c>
      <c r="L308" s="253"/>
      <c r="M308" s="254" t="s">
        <v>19</v>
      </c>
      <c r="N308" s="255" t="s">
        <v>41</v>
      </c>
      <c r="O308" s="86"/>
      <c r="P308" s="215">
        <f>O308*H308</f>
        <v>0</v>
      </c>
      <c r="Q308" s="215">
        <v>0.0060000000000000001</v>
      </c>
      <c r="R308" s="215">
        <f>Q308*H308</f>
        <v>0.012</v>
      </c>
      <c r="S308" s="215">
        <v>0</v>
      </c>
      <c r="T308" s="216">
        <f>S308*H308</f>
        <v>0</v>
      </c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R308" s="217" t="s">
        <v>215</v>
      </c>
      <c r="AT308" s="217" t="s">
        <v>400</v>
      </c>
      <c r="AU308" s="217" t="s">
        <v>80</v>
      </c>
      <c r="AY308" s="19" t="s">
        <v>158</v>
      </c>
      <c r="BE308" s="218">
        <f>IF(N308="základní",J308,0)</f>
        <v>0</v>
      </c>
      <c r="BF308" s="218">
        <f>IF(N308="snížená",J308,0)</f>
        <v>0</v>
      </c>
      <c r="BG308" s="218">
        <f>IF(N308="zákl. přenesená",J308,0)</f>
        <v>0</v>
      </c>
      <c r="BH308" s="218">
        <f>IF(N308="sníž. přenesená",J308,0)</f>
        <v>0</v>
      </c>
      <c r="BI308" s="218">
        <f>IF(N308="nulová",J308,0)</f>
        <v>0</v>
      </c>
      <c r="BJ308" s="19" t="s">
        <v>78</v>
      </c>
      <c r="BK308" s="218">
        <f>ROUND(I308*H308,2)</f>
        <v>0</v>
      </c>
      <c r="BL308" s="19" t="s">
        <v>165</v>
      </c>
      <c r="BM308" s="217" t="s">
        <v>2549</v>
      </c>
    </row>
    <row r="309" s="13" customFormat="1">
      <c r="A309" s="13"/>
      <c r="B309" s="224"/>
      <c r="C309" s="225"/>
      <c r="D309" s="226" t="s">
        <v>169</v>
      </c>
      <c r="E309" s="227" t="s">
        <v>19</v>
      </c>
      <c r="F309" s="228" t="s">
        <v>2516</v>
      </c>
      <c r="G309" s="225"/>
      <c r="H309" s="227" t="s">
        <v>19</v>
      </c>
      <c r="I309" s="229"/>
      <c r="J309" s="225"/>
      <c r="K309" s="225"/>
      <c r="L309" s="230"/>
      <c r="M309" s="231"/>
      <c r="N309" s="232"/>
      <c r="O309" s="232"/>
      <c r="P309" s="232"/>
      <c r="Q309" s="232"/>
      <c r="R309" s="232"/>
      <c r="S309" s="232"/>
      <c r="T309" s="23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34" t="s">
        <v>169</v>
      </c>
      <c r="AU309" s="234" t="s">
        <v>80</v>
      </c>
      <c r="AV309" s="13" t="s">
        <v>78</v>
      </c>
      <c r="AW309" s="13" t="s">
        <v>171</v>
      </c>
      <c r="AX309" s="13" t="s">
        <v>70</v>
      </c>
      <c r="AY309" s="234" t="s">
        <v>158</v>
      </c>
    </row>
    <row r="310" s="14" customFormat="1">
      <c r="A310" s="14"/>
      <c r="B310" s="235"/>
      <c r="C310" s="236"/>
      <c r="D310" s="226" t="s">
        <v>169</v>
      </c>
      <c r="E310" s="237" t="s">
        <v>19</v>
      </c>
      <c r="F310" s="238" t="s">
        <v>508</v>
      </c>
      <c r="G310" s="236"/>
      <c r="H310" s="239">
        <v>2</v>
      </c>
      <c r="I310" s="240"/>
      <c r="J310" s="236"/>
      <c r="K310" s="236"/>
      <c r="L310" s="241"/>
      <c r="M310" s="242"/>
      <c r="N310" s="243"/>
      <c r="O310" s="243"/>
      <c r="P310" s="243"/>
      <c r="Q310" s="243"/>
      <c r="R310" s="243"/>
      <c r="S310" s="243"/>
      <c r="T310" s="24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45" t="s">
        <v>169</v>
      </c>
      <c r="AU310" s="245" t="s">
        <v>80</v>
      </c>
      <c r="AV310" s="14" t="s">
        <v>80</v>
      </c>
      <c r="AW310" s="14" t="s">
        <v>171</v>
      </c>
      <c r="AX310" s="14" t="s">
        <v>70</v>
      </c>
      <c r="AY310" s="245" t="s">
        <v>158</v>
      </c>
    </row>
    <row r="311" s="15" customFormat="1">
      <c r="A311" s="15"/>
      <c r="B311" s="256"/>
      <c r="C311" s="257"/>
      <c r="D311" s="226" t="s">
        <v>169</v>
      </c>
      <c r="E311" s="258" t="s">
        <v>19</v>
      </c>
      <c r="F311" s="259" t="s">
        <v>470</v>
      </c>
      <c r="G311" s="257"/>
      <c r="H311" s="260">
        <v>2</v>
      </c>
      <c r="I311" s="261"/>
      <c r="J311" s="257"/>
      <c r="K311" s="257"/>
      <c r="L311" s="262"/>
      <c r="M311" s="263"/>
      <c r="N311" s="264"/>
      <c r="O311" s="264"/>
      <c r="P311" s="264"/>
      <c r="Q311" s="264"/>
      <c r="R311" s="264"/>
      <c r="S311" s="264"/>
      <c r="T311" s="265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66" t="s">
        <v>169</v>
      </c>
      <c r="AU311" s="266" t="s">
        <v>80</v>
      </c>
      <c r="AV311" s="15" t="s">
        <v>165</v>
      </c>
      <c r="AW311" s="15" t="s">
        <v>171</v>
      </c>
      <c r="AX311" s="15" t="s">
        <v>78</v>
      </c>
      <c r="AY311" s="266" t="s">
        <v>158</v>
      </c>
    </row>
    <row r="312" s="2" customFormat="1" ht="14.4" customHeight="1">
      <c r="A312" s="40"/>
      <c r="B312" s="41"/>
      <c r="C312" s="246" t="s">
        <v>458</v>
      </c>
      <c r="D312" s="246" t="s">
        <v>400</v>
      </c>
      <c r="E312" s="247" t="s">
        <v>2550</v>
      </c>
      <c r="F312" s="248" t="s">
        <v>2551</v>
      </c>
      <c r="G312" s="249" t="s">
        <v>505</v>
      </c>
      <c r="H312" s="250">
        <v>2</v>
      </c>
      <c r="I312" s="251"/>
      <c r="J312" s="252">
        <f>ROUND(I312*H312,2)</f>
        <v>0</v>
      </c>
      <c r="K312" s="248" t="s">
        <v>164</v>
      </c>
      <c r="L312" s="253"/>
      <c r="M312" s="254" t="s">
        <v>19</v>
      </c>
      <c r="N312" s="255" t="s">
        <v>41</v>
      </c>
      <c r="O312" s="86"/>
      <c r="P312" s="215">
        <f>O312*H312</f>
        <v>0</v>
      </c>
      <c r="Q312" s="215">
        <v>0.00040000000000000002</v>
      </c>
      <c r="R312" s="215">
        <f>Q312*H312</f>
        <v>0.00080000000000000004</v>
      </c>
      <c r="S312" s="215">
        <v>0</v>
      </c>
      <c r="T312" s="216">
        <f>S312*H312</f>
        <v>0</v>
      </c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R312" s="217" t="s">
        <v>215</v>
      </c>
      <c r="AT312" s="217" t="s">
        <v>400</v>
      </c>
      <c r="AU312" s="217" t="s">
        <v>80</v>
      </c>
      <c r="AY312" s="19" t="s">
        <v>158</v>
      </c>
      <c r="BE312" s="218">
        <f>IF(N312="základní",J312,0)</f>
        <v>0</v>
      </c>
      <c r="BF312" s="218">
        <f>IF(N312="snížená",J312,0)</f>
        <v>0</v>
      </c>
      <c r="BG312" s="218">
        <f>IF(N312="zákl. přenesená",J312,0)</f>
        <v>0</v>
      </c>
      <c r="BH312" s="218">
        <f>IF(N312="sníž. přenesená",J312,0)</f>
        <v>0</v>
      </c>
      <c r="BI312" s="218">
        <f>IF(N312="nulová",J312,0)</f>
        <v>0</v>
      </c>
      <c r="BJ312" s="19" t="s">
        <v>78</v>
      </c>
      <c r="BK312" s="218">
        <f>ROUND(I312*H312,2)</f>
        <v>0</v>
      </c>
      <c r="BL312" s="19" t="s">
        <v>165</v>
      </c>
      <c r="BM312" s="217" t="s">
        <v>2552</v>
      </c>
    </row>
    <row r="313" s="13" customFormat="1">
      <c r="A313" s="13"/>
      <c r="B313" s="224"/>
      <c r="C313" s="225"/>
      <c r="D313" s="226" t="s">
        <v>169</v>
      </c>
      <c r="E313" s="227" t="s">
        <v>19</v>
      </c>
      <c r="F313" s="228" t="s">
        <v>2530</v>
      </c>
      <c r="G313" s="225"/>
      <c r="H313" s="227" t="s">
        <v>19</v>
      </c>
      <c r="I313" s="229"/>
      <c r="J313" s="225"/>
      <c r="K313" s="225"/>
      <c r="L313" s="230"/>
      <c r="M313" s="231"/>
      <c r="N313" s="232"/>
      <c r="O313" s="232"/>
      <c r="P313" s="232"/>
      <c r="Q313" s="232"/>
      <c r="R313" s="232"/>
      <c r="S313" s="232"/>
      <c r="T313" s="23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34" t="s">
        <v>169</v>
      </c>
      <c r="AU313" s="234" t="s">
        <v>80</v>
      </c>
      <c r="AV313" s="13" t="s">
        <v>78</v>
      </c>
      <c r="AW313" s="13" t="s">
        <v>171</v>
      </c>
      <c r="AX313" s="13" t="s">
        <v>70</v>
      </c>
      <c r="AY313" s="234" t="s">
        <v>158</v>
      </c>
    </row>
    <row r="314" s="14" customFormat="1">
      <c r="A314" s="14"/>
      <c r="B314" s="235"/>
      <c r="C314" s="236"/>
      <c r="D314" s="226" t="s">
        <v>169</v>
      </c>
      <c r="E314" s="237" t="s">
        <v>19</v>
      </c>
      <c r="F314" s="238" t="s">
        <v>80</v>
      </c>
      <c r="G314" s="236"/>
      <c r="H314" s="239">
        <v>2</v>
      </c>
      <c r="I314" s="240"/>
      <c r="J314" s="236"/>
      <c r="K314" s="236"/>
      <c r="L314" s="241"/>
      <c r="M314" s="242"/>
      <c r="N314" s="243"/>
      <c r="O314" s="243"/>
      <c r="P314" s="243"/>
      <c r="Q314" s="243"/>
      <c r="R314" s="243"/>
      <c r="S314" s="243"/>
      <c r="T314" s="24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45" t="s">
        <v>169</v>
      </c>
      <c r="AU314" s="245" t="s">
        <v>80</v>
      </c>
      <c r="AV314" s="14" t="s">
        <v>80</v>
      </c>
      <c r="AW314" s="14" t="s">
        <v>171</v>
      </c>
      <c r="AX314" s="14" t="s">
        <v>70</v>
      </c>
      <c r="AY314" s="245" t="s">
        <v>158</v>
      </c>
    </row>
    <row r="315" s="15" customFormat="1">
      <c r="A315" s="15"/>
      <c r="B315" s="256"/>
      <c r="C315" s="257"/>
      <c r="D315" s="226" t="s">
        <v>169</v>
      </c>
      <c r="E315" s="258" t="s">
        <v>19</v>
      </c>
      <c r="F315" s="259" t="s">
        <v>470</v>
      </c>
      <c r="G315" s="257"/>
      <c r="H315" s="260">
        <v>2</v>
      </c>
      <c r="I315" s="261"/>
      <c r="J315" s="257"/>
      <c r="K315" s="257"/>
      <c r="L315" s="262"/>
      <c r="M315" s="263"/>
      <c r="N315" s="264"/>
      <c r="O315" s="264"/>
      <c r="P315" s="264"/>
      <c r="Q315" s="264"/>
      <c r="R315" s="264"/>
      <c r="S315" s="264"/>
      <c r="T315" s="26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66" t="s">
        <v>169</v>
      </c>
      <c r="AU315" s="266" t="s">
        <v>80</v>
      </c>
      <c r="AV315" s="15" t="s">
        <v>165</v>
      </c>
      <c r="AW315" s="15" t="s">
        <v>171</v>
      </c>
      <c r="AX315" s="15" t="s">
        <v>78</v>
      </c>
      <c r="AY315" s="266" t="s">
        <v>158</v>
      </c>
    </row>
    <row r="316" s="2" customFormat="1" ht="14.4" customHeight="1">
      <c r="A316" s="40"/>
      <c r="B316" s="41"/>
      <c r="C316" s="246" t="s">
        <v>472</v>
      </c>
      <c r="D316" s="246" t="s">
        <v>400</v>
      </c>
      <c r="E316" s="247" t="s">
        <v>2553</v>
      </c>
      <c r="F316" s="248" t="s">
        <v>2554</v>
      </c>
      <c r="G316" s="249" t="s">
        <v>505</v>
      </c>
      <c r="H316" s="250">
        <v>12</v>
      </c>
      <c r="I316" s="251"/>
      <c r="J316" s="252">
        <f>ROUND(I316*H316,2)</f>
        <v>0</v>
      </c>
      <c r="K316" s="248" t="s">
        <v>19</v>
      </c>
      <c r="L316" s="253"/>
      <c r="M316" s="254" t="s">
        <v>19</v>
      </c>
      <c r="N316" s="255" t="s">
        <v>41</v>
      </c>
      <c r="O316" s="86"/>
      <c r="P316" s="215">
        <f>O316*H316</f>
        <v>0</v>
      </c>
      <c r="Q316" s="215">
        <v>0</v>
      </c>
      <c r="R316" s="215">
        <f>Q316*H316</f>
        <v>0</v>
      </c>
      <c r="S316" s="215">
        <v>0</v>
      </c>
      <c r="T316" s="216">
        <f>S316*H316</f>
        <v>0</v>
      </c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R316" s="217" t="s">
        <v>215</v>
      </c>
      <c r="AT316" s="217" t="s">
        <v>400</v>
      </c>
      <c r="AU316" s="217" t="s">
        <v>80</v>
      </c>
      <c r="AY316" s="19" t="s">
        <v>158</v>
      </c>
      <c r="BE316" s="218">
        <f>IF(N316="základní",J316,0)</f>
        <v>0</v>
      </c>
      <c r="BF316" s="218">
        <f>IF(N316="snížená",J316,0)</f>
        <v>0</v>
      </c>
      <c r="BG316" s="218">
        <f>IF(N316="zákl. přenesená",J316,0)</f>
        <v>0</v>
      </c>
      <c r="BH316" s="218">
        <f>IF(N316="sníž. přenesená",J316,0)</f>
        <v>0</v>
      </c>
      <c r="BI316" s="218">
        <f>IF(N316="nulová",J316,0)</f>
        <v>0</v>
      </c>
      <c r="BJ316" s="19" t="s">
        <v>78</v>
      </c>
      <c r="BK316" s="218">
        <f>ROUND(I316*H316,2)</f>
        <v>0</v>
      </c>
      <c r="BL316" s="19" t="s">
        <v>165</v>
      </c>
      <c r="BM316" s="217" t="s">
        <v>2555</v>
      </c>
    </row>
    <row r="317" s="13" customFormat="1">
      <c r="A317" s="13"/>
      <c r="B317" s="224"/>
      <c r="C317" s="225"/>
      <c r="D317" s="226" t="s">
        <v>169</v>
      </c>
      <c r="E317" s="227" t="s">
        <v>19</v>
      </c>
      <c r="F317" s="228" t="s">
        <v>2530</v>
      </c>
      <c r="G317" s="225"/>
      <c r="H317" s="227" t="s">
        <v>19</v>
      </c>
      <c r="I317" s="229"/>
      <c r="J317" s="225"/>
      <c r="K317" s="225"/>
      <c r="L317" s="230"/>
      <c r="M317" s="231"/>
      <c r="N317" s="232"/>
      <c r="O317" s="232"/>
      <c r="P317" s="232"/>
      <c r="Q317" s="232"/>
      <c r="R317" s="232"/>
      <c r="S317" s="232"/>
      <c r="T317" s="23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34" t="s">
        <v>169</v>
      </c>
      <c r="AU317" s="234" t="s">
        <v>80</v>
      </c>
      <c r="AV317" s="13" t="s">
        <v>78</v>
      </c>
      <c r="AW317" s="13" t="s">
        <v>171</v>
      </c>
      <c r="AX317" s="13" t="s">
        <v>70</v>
      </c>
      <c r="AY317" s="234" t="s">
        <v>158</v>
      </c>
    </row>
    <row r="318" s="14" customFormat="1">
      <c r="A318" s="14"/>
      <c r="B318" s="235"/>
      <c r="C318" s="236"/>
      <c r="D318" s="226" t="s">
        <v>169</v>
      </c>
      <c r="E318" s="237" t="s">
        <v>19</v>
      </c>
      <c r="F318" s="238" t="s">
        <v>8</v>
      </c>
      <c r="G318" s="236"/>
      <c r="H318" s="239">
        <v>12</v>
      </c>
      <c r="I318" s="240"/>
      <c r="J318" s="236"/>
      <c r="K318" s="236"/>
      <c r="L318" s="241"/>
      <c r="M318" s="242"/>
      <c r="N318" s="243"/>
      <c r="O318" s="243"/>
      <c r="P318" s="243"/>
      <c r="Q318" s="243"/>
      <c r="R318" s="243"/>
      <c r="S318" s="243"/>
      <c r="T318" s="24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45" t="s">
        <v>169</v>
      </c>
      <c r="AU318" s="245" t="s">
        <v>80</v>
      </c>
      <c r="AV318" s="14" t="s">
        <v>80</v>
      </c>
      <c r="AW318" s="14" t="s">
        <v>171</v>
      </c>
      <c r="AX318" s="14" t="s">
        <v>70</v>
      </c>
      <c r="AY318" s="245" t="s">
        <v>158</v>
      </c>
    </row>
    <row r="319" s="15" customFormat="1">
      <c r="A319" s="15"/>
      <c r="B319" s="256"/>
      <c r="C319" s="257"/>
      <c r="D319" s="226" t="s">
        <v>169</v>
      </c>
      <c r="E319" s="258" t="s">
        <v>19</v>
      </c>
      <c r="F319" s="259" t="s">
        <v>470</v>
      </c>
      <c r="G319" s="257"/>
      <c r="H319" s="260">
        <v>12</v>
      </c>
      <c r="I319" s="261"/>
      <c r="J319" s="257"/>
      <c r="K319" s="257"/>
      <c r="L319" s="262"/>
      <c r="M319" s="263"/>
      <c r="N319" s="264"/>
      <c r="O319" s="264"/>
      <c r="P319" s="264"/>
      <c r="Q319" s="264"/>
      <c r="R319" s="264"/>
      <c r="S319" s="264"/>
      <c r="T319" s="26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6" t="s">
        <v>169</v>
      </c>
      <c r="AU319" s="266" t="s">
        <v>80</v>
      </c>
      <c r="AV319" s="15" t="s">
        <v>165</v>
      </c>
      <c r="AW319" s="15" t="s">
        <v>171</v>
      </c>
      <c r="AX319" s="15" t="s">
        <v>78</v>
      </c>
      <c r="AY319" s="266" t="s">
        <v>158</v>
      </c>
    </row>
    <row r="320" s="2" customFormat="1" ht="14.4" customHeight="1">
      <c r="A320" s="40"/>
      <c r="B320" s="41"/>
      <c r="C320" s="206" t="s">
        <v>483</v>
      </c>
      <c r="D320" s="206" t="s">
        <v>160</v>
      </c>
      <c r="E320" s="207" t="s">
        <v>1167</v>
      </c>
      <c r="F320" s="208" t="s">
        <v>1168</v>
      </c>
      <c r="G320" s="209" t="s">
        <v>505</v>
      </c>
      <c r="H320" s="210">
        <v>6</v>
      </c>
      <c r="I320" s="211"/>
      <c r="J320" s="212">
        <f>ROUND(I320*H320,2)</f>
        <v>0</v>
      </c>
      <c r="K320" s="208" t="s">
        <v>164</v>
      </c>
      <c r="L320" s="46"/>
      <c r="M320" s="213" t="s">
        <v>19</v>
      </c>
      <c r="N320" s="214" t="s">
        <v>41</v>
      </c>
      <c r="O320" s="86"/>
      <c r="P320" s="215">
        <f>O320*H320</f>
        <v>0</v>
      </c>
      <c r="Q320" s="215">
        <v>0.00114</v>
      </c>
      <c r="R320" s="215">
        <f>Q320*H320</f>
        <v>0.0068399999999999997</v>
      </c>
      <c r="S320" s="215">
        <v>0</v>
      </c>
      <c r="T320" s="216">
        <f>S320*H320</f>
        <v>0</v>
      </c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R320" s="217" t="s">
        <v>165</v>
      </c>
      <c r="AT320" s="217" t="s">
        <v>160</v>
      </c>
      <c r="AU320" s="217" t="s">
        <v>80</v>
      </c>
      <c r="AY320" s="19" t="s">
        <v>158</v>
      </c>
      <c r="BE320" s="218">
        <f>IF(N320="základní",J320,0)</f>
        <v>0</v>
      </c>
      <c r="BF320" s="218">
        <f>IF(N320="snížená",J320,0)</f>
        <v>0</v>
      </c>
      <c r="BG320" s="218">
        <f>IF(N320="zákl. přenesená",J320,0)</f>
        <v>0</v>
      </c>
      <c r="BH320" s="218">
        <f>IF(N320="sníž. přenesená",J320,0)</f>
        <v>0</v>
      </c>
      <c r="BI320" s="218">
        <f>IF(N320="nulová",J320,0)</f>
        <v>0</v>
      </c>
      <c r="BJ320" s="19" t="s">
        <v>78</v>
      </c>
      <c r="BK320" s="218">
        <f>ROUND(I320*H320,2)</f>
        <v>0</v>
      </c>
      <c r="BL320" s="19" t="s">
        <v>165</v>
      </c>
      <c r="BM320" s="217" t="s">
        <v>2556</v>
      </c>
    </row>
    <row r="321" s="2" customFormat="1">
      <c r="A321" s="40"/>
      <c r="B321" s="41"/>
      <c r="C321" s="42"/>
      <c r="D321" s="219" t="s">
        <v>167</v>
      </c>
      <c r="E321" s="42"/>
      <c r="F321" s="220" t="s">
        <v>1170</v>
      </c>
      <c r="G321" s="42"/>
      <c r="H321" s="42"/>
      <c r="I321" s="221"/>
      <c r="J321" s="42"/>
      <c r="K321" s="42"/>
      <c r="L321" s="46"/>
      <c r="M321" s="222"/>
      <c r="N321" s="223"/>
      <c r="O321" s="86"/>
      <c r="P321" s="86"/>
      <c r="Q321" s="86"/>
      <c r="R321" s="86"/>
      <c r="S321" s="86"/>
      <c r="T321" s="87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T321" s="19" t="s">
        <v>167</v>
      </c>
      <c r="AU321" s="19" t="s">
        <v>80</v>
      </c>
    </row>
    <row r="322" s="13" customFormat="1">
      <c r="A322" s="13"/>
      <c r="B322" s="224"/>
      <c r="C322" s="225"/>
      <c r="D322" s="226" t="s">
        <v>169</v>
      </c>
      <c r="E322" s="227" t="s">
        <v>19</v>
      </c>
      <c r="F322" s="228" t="s">
        <v>2530</v>
      </c>
      <c r="G322" s="225"/>
      <c r="H322" s="227" t="s">
        <v>19</v>
      </c>
      <c r="I322" s="229"/>
      <c r="J322" s="225"/>
      <c r="K322" s="225"/>
      <c r="L322" s="230"/>
      <c r="M322" s="231"/>
      <c r="N322" s="232"/>
      <c r="O322" s="232"/>
      <c r="P322" s="232"/>
      <c r="Q322" s="232"/>
      <c r="R322" s="232"/>
      <c r="S322" s="232"/>
      <c r="T322" s="23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34" t="s">
        <v>169</v>
      </c>
      <c r="AU322" s="234" t="s">
        <v>80</v>
      </c>
      <c r="AV322" s="13" t="s">
        <v>78</v>
      </c>
      <c r="AW322" s="13" t="s">
        <v>171</v>
      </c>
      <c r="AX322" s="13" t="s">
        <v>70</v>
      </c>
      <c r="AY322" s="234" t="s">
        <v>158</v>
      </c>
    </row>
    <row r="323" s="14" customFormat="1">
      <c r="A323" s="14"/>
      <c r="B323" s="235"/>
      <c r="C323" s="236"/>
      <c r="D323" s="226" t="s">
        <v>169</v>
      </c>
      <c r="E323" s="237" t="s">
        <v>19</v>
      </c>
      <c r="F323" s="238" t="s">
        <v>2557</v>
      </c>
      <c r="G323" s="236"/>
      <c r="H323" s="239">
        <v>6</v>
      </c>
      <c r="I323" s="240"/>
      <c r="J323" s="236"/>
      <c r="K323" s="236"/>
      <c r="L323" s="241"/>
      <c r="M323" s="242"/>
      <c r="N323" s="243"/>
      <c r="O323" s="243"/>
      <c r="P323" s="243"/>
      <c r="Q323" s="243"/>
      <c r="R323" s="243"/>
      <c r="S323" s="243"/>
      <c r="T323" s="24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45" t="s">
        <v>169</v>
      </c>
      <c r="AU323" s="245" t="s">
        <v>80</v>
      </c>
      <c r="AV323" s="14" t="s">
        <v>80</v>
      </c>
      <c r="AW323" s="14" t="s">
        <v>171</v>
      </c>
      <c r="AX323" s="14" t="s">
        <v>70</v>
      </c>
      <c r="AY323" s="245" t="s">
        <v>158</v>
      </c>
    </row>
    <row r="324" s="15" customFormat="1">
      <c r="A324" s="15"/>
      <c r="B324" s="256"/>
      <c r="C324" s="257"/>
      <c r="D324" s="226" t="s">
        <v>169</v>
      </c>
      <c r="E324" s="258" t="s">
        <v>19</v>
      </c>
      <c r="F324" s="259" t="s">
        <v>470</v>
      </c>
      <c r="G324" s="257"/>
      <c r="H324" s="260">
        <v>6</v>
      </c>
      <c r="I324" s="261"/>
      <c r="J324" s="257"/>
      <c r="K324" s="257"/>
      <c r="L324" s="262"/>
      <c r="M324" s="263"/>
      <c r="N324" s="264"/>
      <c r="O324" s="264"/>
      <c r="P324" s="264"/>
      <c r="Q324" s="264"/>
      <c r="R324" s="264"/>
      <c r="S324" s="264"/>
      <c r="T324" s="26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6" t="s">
        <v>169</v>
      </c>
      <c r="AU324" s="266" t="s">
        <v>80</v>
      </c>
      <c r="AV324" s="15" t="s">
        <v>165</v>
      </c>
      <c r="AW324" s="15" t="s">
        <v>171</v>
      </c>
      <c r="AX324" s="15" t="s">
        <v>78</v>
      </c>
      <c r="AY324" s="266" t="s">
        <v>158</v>
      </c>
    </row>
    <row r="325" s="2" customFormat="1" ht="19.8" customHeight="1">
      <c r="A325" s="40"/>
      <c r="B325" s="41"/>
      <c r="C325" s="246" t="s">
        <v>492</v>
      </c>
      <c r="D325" s="246" t="s">
        <v>400</v>
      </c>
      <c r="E325" s="247" t="s">
        <v>1171</v>
      </c>
      <c r="F325" s="248" t="s">
        <v>1172</v>
      </c>
      <c r="G325" s="249" t="s">
        <v>505</v>
      </c>
      <c r="H325" s="250">
        <v>2</v>
      </c>
      <c r="I325" s="251"/>
      <c r="J325" s="252">
        <f>ROUND(I325*H325,2)</f>
        <v>0</v>
      </c>
      <c r="K325" s="248" t="s">
        <v>164</v>
      </c>
      <c r="L325" s="253"/>
      <c r="M325" s="254" t="s">
        <v>19</v>
      </c>
      <c r="N325" s="255" t="s">
        <v>41</v>
      </c>
      <c r="O325" s="86"/>
      <c r="P325" s="215">
        <f>O325*H325</f>
        <v>0</v>
      </c>
      <c r="Q325" s="215">
        <v>0.0080000000000000002</v>
      </c>
      <c r="R325" s="215">
        <f>Q325*H325</f>
        <v>0.016</v>
      </c>
      <c r="S325" s="215">
        <v>0</v>
      </c>
      <c r="T325" s="216">
        <f>S325*H325</f>
        <v>0</v>
      </c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R325" s="217" t="s">
        <v>215</v>
      </c>
      <c r="AT325" s="217" t="s">
        <v>400</v>
      </c>
      <c r="AU325" s="217" t="s">
        <v>80</v>
      </c>
      <c r="AY325" s="19" t="s">
        <v>158</v>
      </c>
      <c r="BE325" s="218">
        <f>IF(N325="základní",J325,0)</f>
        <v>0</v>
      </c>
      <c r="BF325" s="218">
        <f>IF(N325="snížená",J325,0)</f>
        <v>0</v>
      </c>
      <c r="BG325" s="218">
        <f>IF(N325="zákl. přenesená",J325,0)</f>
        <v>0</v>
      </c>
      <c r="BH325" s="218">
        <f>IF(N325="sníž. přenesená",J325,0)</f>
        <v>0</v>
      </c>
      <c r="BI325" s="218">
        <f>IF(N325="nulová",J325,0)</f>
        <v>0</v>
      </c>
      <c r="BJ325" s="19" t="s">
        <v>78</v>
      </c>
      <c r="BK325" s="218">
        <f>ROUND(I325*H325,2)</f>
        <v>0</v>
      </c>
      <c r="BL325" s="19" t="s">
        <v>165</v>
      </c>
      <c r="BM325" s="217" t="s">
        <v>2558</v>
      </c>
    </row>
    <row r="326" s="13" customFormat="1">
      <c r="A326" s="13"/>
      <c r="B326" s="224"/>
      <c r="C326" s="225"/>
      <c r="D326" s="226" t="s">
        <v>169</v>
      </c>
      <c r="E326" s="227" t="s">
        <v>19</v>
      </c>
      <c r="F326" s="228" t="s">
        <v>2530</v>
      </c>
      <c r="G326" s="225"/>
      <c r="H326" s="227" t="s">
        <v>19</v>
      </c>
      <c r="I326" s="229"/>
      <c r="J326" s="225"/>
      <c r="K326" s="225"/>
      <c r="L326" s="230"/>
      <c r="M326" s="231"/>
      <c r="N326" s="232"/>
      <c r="O326" s="232"/>
      <c r="P326" s="232"/>
      <c r="Q326" s="232"/>
      <c r="R326" s="232"/>
      <c r="S326" s="232"/>
      <c r="T326" s="23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34" t="s">
        <v>169</v>
      </c>
      <c r="AU326" s="234" t="s">
        <v>80</v>
      </c>
      <c r="AV326" s="13" t="s">
        <v>78</v>
      </c>
      <c r="AW326" s="13" t="s">
        <v>171</v>
      </c>
      <c r="AX326" s="13" t="s">
        <v>70</v>
      </c>
      <c r="AY326" s="234" t="s">
        <v>158</v>
      </c>
    </row>
    <row r="327" s="14" customFormat="1">
      <c r="A327" s="14"/>
      <c r="B327" s="235"/>
      <c r="C327" s="236"/>
      <c r="D327" s="226" t="s">
        <v>169</v>
      </c>
      <c r="E327" s="237" t="s">
        <v>19</v>
      </c>
      <c r="F327" s="238" t="s">
        <v>80</v>
      </c>
      <c r="G327" s="236"/>
      <c r="H327" s="239">
        <v>2</v>
      </c>
      <c r="I327" s="240"/>
      <c r="J327" s="236"/>
      <c r="K327" s="236"/>
      <c r="L327" s="241"/>
      <c r="M327" s="242"/>
      <c r="N327" s="243"/>
      <c r="O327" s="243"/>
      <c r="P327" s="243"/>
      <c r="Q327" s="243"/>
      <c r="R327" s="243"/>
      <c r="S327" s="243"/>
      <c r="T327" s="24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45" t="s">
        <v>169</v>
      </c>
      <c r="AU327" s="245" t="s">
        <v>80</v>
      </c>
      <c r="AV327" s="14" t="s">
        <v>80</v>
      </c>
      <c r="AW327" s="14" t="s">
        <v>171</v>
      </c>
      <c r="AX327" s="14" t="s">
        <v>70</v>
      </c>
      <c r="AY327" s="245" t="s">
        <v>158</v>
      </c>
    </row>
    <row r="328" s="15" customFormat="1">
      <c r="A328" s="15"/>
      <c r="B328" s="256"/>
      <c r="C328" s="257"/>
      <c r="D328" s="226" t="s">
        <v>169</v>
      </c>
      <c r="E328" s="258" t="s">
        <v>19</v>
      </c>
      <c r="F328" s="259" t="s">
        <v>470</v>
      </c>
      <c r="G328" s="257"/>
      <c r="H328" s="260">
        <v>2</v>
      </c>
      <c r="I328" s="261"/>
      <c r="J328" s="257"/>
      <c r="K328" s="257"/>
      <c r="L328" s="262"/>
      <c r="M328" s="263"/>
      <c r="N328" s="264"/>
      <c r="O328" s="264"/>
      <c r="P328" s="264"/>
      <c r="Q328" s="264"/>
      <c r="R328" s="264"/>
      <c r="S328" s="264"/>
      <c r="T328" s="26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66" t="s">
        <v>169</v>
      </c>
      <c r="AU328" s="266" t="s">
        <v>80</v>
      </c>
      <c r="AV328" s="15" t="s">
        <v>165</v>
      </c>
      <c r="AW328" s="15" t="s">
        <v>171</v>
      </c>
      <c r="AX328" s="15" t="s">
        <v>78</v>
      </c>
      <c r="AY328" s="266" t="s">
        <v>158</v>
      </c>
    </row>
    <row r="329" s="2" customFormat="1" ht="14.4" customHeight="1">
      <c r="A329" s="40"/>
      <c r="B329" s="41"/>
      <c r="C329" s="246" t="s">
        <v>497</v>
      </c>
      <c r="D329" s="246" t="s">
        <v>400</v>
      </c>
      <c r="E329" s="247" t="s">
        <v>2559</v>
      </c>
      <c r="F329" s="248" t="s">
        <v>2560</v>
      </c>
      <c r="G329" s="249" t="s">
        <v>505</v>
      </c>
      <c r="H329" s="250">
        <v>4</v>
      </c>
      <c r="I329" s="251"/>
      <c r="J329" s="252">
        <f>ROUND(I329*H329,2)</f>
        <v>0</v>
      </c>
      <c r="K329" s="248" t="s">
        <v>164</v>
      </c>
      <c r="L329" s="253"/>
      <c r="M329" s="254" t="s">
        <v>19</v>
      </c>
      <c r="N329" s="255" t="s">
        <v>41</v>
      </c>
      <c r="O329" s="86"/>
      <c r="P329" s="215">
        <f>O329*H329</f>
        <v>0</v>
      </c>
      <c r="Q329" s="215">
        <v>0.0121</v>
      </c>
      <c r="R329" s="215">
        <f>Q329*H329</f>
        <v>0.048399999999999999</v>
      </c>
      <c r="S329" s="215">
        <v>0</v>
      </c>
      <c r="T329" s="216">
        <f>S329*H329</f>
        <v>0</v>
      </c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R329" s="217" t="s">
        <v>215</v>
      </c>
      <c r="AT329" s="217" t="s">
        <v>400</v>
      </c>
      <c r="AU329" s="217" t="s">
        <v>80</v>
      </c>
      <c r="AY329" s="19" t="s">
        <v>158</v>
      </c>
      <c r="BE329" s="218">
        <f>IF(N329="základní",J329,0)</f>
        <v>0</v>
      </c>
      <c r="BF329" s="218">
        <f>IF(N329="snížená",J329,0)</f>
        <v>0</v>
      </c>
      <c r="BG329" s="218">
        <f>IF(N329="zákl. přenesená",J329,0)</f>
        <v>0</v>
      </c>
      <c r="BH329" s="218">
        <f>IF(N329="sníž. přenesená",J329,0)</f>
        <v>0</v>
      </c>
      <c r="BI329" s="218">
        <f>IF(N329="nulová",J329,0)</f>
        <v>0</v>
      </c>
      <c r="BJ329" s="19" t="s">
        <v>78</v>
      </c>
      <c r="BK329" s="218">
        <f>ROUND(I329*H329,2)</f>
        <v>0</v>
      </c>
      <c r="BL329" s="19" t="s">
        <v>165</v>
      </c>
      <c r="BM329" s="217" t="s">
        <v>2561</v>
      </c>
    </row>
    <row r="330" s="13" customFormat="1">
      <c r="A330" s="13"/>
      <c r="B330" s="224"/>
      <c r="C330" s="225"/>
      <c r="D330" s="226" t="s">
        <v>169</v>
      </c>
      <c r="E330" s="227" t="s">
        <v>19</v>
      </c>
      <c r="F330" s="228" t="s">
        <v>2530</v>
      </c>
      <c r="G330" s="225"/>
      <c r="H330" s="227" t="s">
        <v>19</v>
      </c>
      <c r="I330" s="229"/>
      <c r="J330" s="225"/>
      <c r="K330" s="225"/>
      <c r="L330" s="230"/>
      <c r="M330" s="231"/>
      <c r="N330" s="232"/>
      <c r="O330" s="232"/>
      <c r="P330" s="232"/>
      <c r="Q330" s="232"/>
      <c r="R330" s="232"/>
      <c r="S330" s="232"/>
      <c r="T330" s="23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34" t="s">
        <v>169</v>
      </c>
      <c r="AU330" s="234" t="s">
        <v>80</v>
      </c>
      <c r="AV330" s="13" t="s">
        <v>78</v>
      </c>
      <c r="AW330" s="13" t="s">
        <v>171</v>
      </c>
      <c r="AX330" s="13" t="s">
        <v>70</v>
      </c>
      <c r="AY330" s="234" t="s">
        <v>158</v>
      </c>
    </row>
    <row r="331" s="14" customFormat="1">
      <c r="A331" s="14"/>
      <c r="B331" s="235"/>
      <c r="C331" s="236"/>
      <c r="D331" s="226" t="s">
        <v>169</v>
      </c>
      <c r="E331" s="237" t="s">
        <v>19</v>
      </c>
      <c r="F331" s="238" t="s">
        <v>165</v>
      </c>
      <c r="G331" s="236"/>
      <c r="H331" s="239">
        <v>4</v>
      </c>
      <c r="I331" s="240"/>
      <c r="J331" s="236"/>
      <c r="K331" s="236"/>
      <c r="L331" s="241"/>
      <c r="M331" s="242"/>
      <c r="N331" s="243"/>
      <c r="O331" s="243"/>
      <c r="P331" s="243"/>
      <c r="Q331" s="243"/>
      <c r="R331" s="243"/>
      <c r="S331" s="243"/>
      <c r="T331" s="24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45" t="s">
        <v>169</v>
      </c>
      <c r="AU331" s="245" t="s">
        <v>80</v>
      </c>
      <c r="AV331" s="14" t="s">
        <v>80</v>
      </c>
      <c r="AW331" s="14" t="s">
        <v>171</v>
      </c>
      <c r="AX331" s="14" t="s">
        <v>70</v>
      </c>
      <c r="AY331" s="245" t="s">
        <v>158</v>
      </c>
    </row>
    <row r="332" s="15" customFormat="1">
      <c r="A332" s="15"/>
      <c r="B332" s="256"/>
      <c r="C332" s="257"/>
      <c r="D332" s="226" t="s">
        <v>169</v>
      </c>
      <c r="E332" s="258" t="s">
        <v>19</v>
      </c>
      <c r="F332" s="259" t="s">
        <v>470</v>
      </c>
      <c r="G332" s="257"/>
      <c r="H332" s="260">
        <v>4</v>
      </c>
      <c r="I332" s="261"/>
      <c r="J332" s="257"/>
      <c r="K332" s="257"/>
      <c r="L332" s="262"/>
      <c r="M332" s="263"/>
      <c r="N332" s="264"/>
      <c r="O332" s="264"/>
      <c r="P332" s="264"/>
      <c r="Q332" s="264"/>
      <c r="R332" s="264"/>
      <c r="S332" s="264"/>
      <c r="T332" s="26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T332" s="266" t="s">
        <v>169</v>
      </c>
      <c r="AU332" s="266" t="s">
        <v>80</v>
      </c>
      <c r="AV332" s="15" t="s">
        <v>165</v>
      </c>
      <c r="AW332" s="15" t="s">
        <v>171</v>
      </c>
      <c r="AX332" s="15" t="s">
        <v>78</v>
      </c>
      <c r="AY332" s="266" t="s">
        <v>158</v>
      </c>
    </row>
    <row r="333" s="2" customFormat="1" ht="14.4" customHeight="1">
      <c r="A333" s="40"/>
      <c r="B333" s="41"/>
      <c r="C333" s="206" t="s">
        <v>502</v>
      </c>
      <c r="D333" s="206" t="s">
        <v>160</v>
      </c>
      <c r="E333" s="207" t="s">
        <v>2562</v>
      </c>
      <c r="F333" s="208" t="s">
        <v>2563</v>
      </c>
      <c r="G333" s="209" t="s">
        <v>181</v>
      </c>
      <c r="H333" s="210">
        <v>578</v>
      </c>
      <c r="I333" s="211"/>
      <c r="J333" s="212">
        <f>ROUND(I333*H333,2)</f>
        <v>0</v>
      </c>
      <c r="K333" s="208" t="s">
        <v>164</v>
      </c>
      <c r="L333" s="46"/>
      <c r="M333" s="213" t="s">
        <v>19</v>
      </c>
      <c r="N333" s="214" t="s">
        <v>41</v>
      </c>
      <c r="O333" s="86"/>
      <c r="P333" s="215">
        <f>O333*H333</f>
        <v>0</v>
      </c>
      <c r="Q333" s="215">
        <v>0</v>
      </c>
      <c r="R333" s="215">
        <f>Q333*H333</f>
        <v>0</v>
      </c>
      <c r="S333" s="215">
        <v>0</v>
      </c>
      <c r="T333" s="216">
        <f>S333*H333</f>
        <v>0</v>
      </c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R333" s="217" t="s">
        <v>165</v>
      </c>
      <c r="AT333" s="217" t="s">
        <v>160</v>
      </c>
      <c r="AU333" s="217" t="s">
        <v>80</v>
      </c>
      <c r="AY333" s="19" t="s">
        <v>158</v>
      </c>
      <c r="BE333" s="218">
        <f>IF(N333="základní",J333,0)</f>
        <v>0</v>
      </c>
      <c r="BF333" s="218">
        <f>IF(N333="snížená",J333,0)</f>
        <v>0</v>
      </c>
      <c r="BG333" s="218">
        <f>IF(N333="zákl. přenesená",J333,0)</f>
        <v>0</v>
      </c>
      <c r="BH333" s="218">
        <f>IF(N333="sníž. přenesená",J333,0)</f>
        <v>0</v>
      </c>
      <c r="BI333" s="218">
        <f>IF(N333="nulová",J333,0)</f>
        <v>0</v>
      </c>
      <c r="BJ333" s="19" t="s">
        <v>78</v>
      </c>
      <c r="BK333" s="218">
        <f>ROUND(I333*H333,2)</f>
        <v>0</v>
      </c>
      <c r="BL333" s="19" t="s">
        <v>165</v>
      </c>
      <c r="BM333" s="217" t="s">
        <v>2564</v>
      </c>
    </row>
    <row r="334" s="2" customFormat="1">
      <c r="A334" s="40"/>
      <c r="B334" s="41"/>
      <c r="C334" s="42"/>
      <c r="D334" s="219" t="s">
        <v>167</v>
      </c>
      <c r="E334" s="42"/>
      <c r="F334" s="220" t="s">
        <v>2565</v>
      </c>
      <c r="G334" s="42"/>
      <c r="H334" s="42"/>
      <c r="I334" s="221"/>
      <c r="J334" s="42"/>
      <c r="K334" s="42"/>
      <c r="L334" s="46"/>
      <c r="M334" s="222"/>
      <c r="N334" s="223"/>
      <c r="O334" s="86"/>
      <c r="P334" s="86"/>
      <c r="Q334" s="86"/>
      <c r="R334" s="86"/>
      <c r="S334" s="86"/>
      <c r="T334" s="87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T334" s="19" t="s">
        <v>167</v>
      </c>
      <c r="AU334" s="19" t="s">
        <v>80</v>
      </c>
    </row>
    <row r="335" s="13" customFormat="1">
      <c r="A335" s="13"/>
      <c r="B335" s="224"/>
      <c r="C335" s="225"/>
      <c r="D335" s="226" t="s">
        <v>169</v>
      </c>
      <c r="E335" s="227" t="s">
        <v>19</v>
      </c>
      <c r="F335" s="228" t="s">
        <v>2530</v>
      </c>
      <c r="G335" s="225"/>
      <c r="H335" s="227" t="s">
        <v>19</v>
      </c>
      <c r="I335" s="229"/>
      <c r="J335" s="225"/>
      <c r="K335" s="225"/>
      <c r="L335" s="230"/>
      <c r="M335" s="231"/>
      <c r="N335" s="232"/>
      <c r="O335" s="232"/>
      <c r="P335" s="232"/>
      <c r="Q335" s="232"/>
      <c r="R335" s="232"/>
      <c r="S335" s="232"/>
      <c r="T335" s="23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34" t="s">
        <v>169</v>
      </c>
      <c r="AU335" s="234" t="s">
        <v>80</v>
      </c>
      <c r="AV335" s="13" t="s">
        <v>78</v>
      </c>
      <c r="AW335" s="13" t="s">
        <v>171</v>
      </c>
      <c r="AX335" s="13" t="s">
        <v>70</v>
      </c>
      <c r="AY335" s="234" t="s">
        <v>158</v>
      </c>
    </row>
    <row r="336" s="14" customFormat="1">
      <c r="A336" s="14"/>
      <c r="B336" s="235"/>
      <c r="C336" s="236"/>
      <c r="D336" s="226" t="s">
        <v>169</v>
      </c>
      <c r="E336" s="237" t="s">
        <v>19</v>
      </c>
      <c r="F336" s="238" t="s">
        <v>2566</v>
      </c>
      <c r="G336" s="236"/>
      <c r="H336" s="239">
        <v>578</v>
      </c>
      <c r="I336" s="240"/>
      <c r="J336" s="236"/>
      <c r="K336" s="236"/>
      <c r="L336" s="241"/>
      <c r="M336" s="242"/>
      <c r="N336" s="243"/>
      <c r="O336" s="243"/>
      <c r="P336" s="243"/>
      <c r="Q336" s="243"/>
      <c r="R336" s="243"/>
      <c r="S336" s="243"/>
      <c r="T336" s="24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45" t="s">
        <v>169</v>
      </c>
      <c r="AU336" s="245" t="s">
        <v>80</v>
      </c>
      <c r="AV336" s="14" t="s">
        <v>80</v>
      </c>
      <c r="AW336" s="14" t="s">
        <v>171</v>
      </c>
      <c r="AX336" s="14" t="s">
        <v>70</v>
      </c>
      <c r="AY336" s="245" t="s">
        <v>158</v>
      </c>
    </row>
    <row r="337" s="15" customFormat="1">
      <c r="A337" s="15"/>
      <c r="B337" s="256"/>
      <c r="C337" s="257"/>
      <c r="D337" s="226" t="s">
        <v>169</v>
      </c>
      <c r="E337" s="258" t="s">
        <v>19</v>
      </c>
      <c r="F337" s="259" t="s">
        <v>470</v>
      </c>
      <c r="G337" s="257"/>
      <c r="H337" s="260">
        <v>578</v>
      </c>
      <c r="I337" s="261"/>
      <c r="J337" s="257"/>
      <c r="K337" s="257"/>
      <c r="L337" s="262"/>
      <c r="M337" s="263"/>
      <c r="N337" s="264"/>
      <c r="O337" s="264"/>
      <c r="P337" s="264"/>
      <c r="Q337" s="264"/>
      <c r="R337" s="264"/>
      <c r="S337" s="264"/>
      <c r="T337" s="265"/>
      <c r="U337" s="15"/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T337" s="266" t="s">
        <v>169</v>
      </c>
      <c r="AU337" s="266" t="s">
        <v>80</v>
      </c>
      <c r="AV337" s="15" t="s">
        <v>165</v>
      </c>
      <c r="AW337" s="15" t="s">
        <v>171</v>
      </c>
      <c r="AX337" s="15" t="s">
        <v>78</v>
      </c>
      <c r="AY337" s="266" t="s">
        <v>158</v>
      </c>
    </row>
    <row r="338" s="2" customFormat="1" ht="14.4" customHeight="1">
      <c r="A338" s="40"/>
      <c r="B338" s="41"/>
      <c r="C338" s="246" t="s">
        <v>467</v>
      </c>
      <c r="D338" s="246" t="s">
        <v>400</v>
      </c>
      <c r="E338" s="247" t="s">
        <v>2567</v>
      </c>
      <c r="F338" s="248" t="s">
        <v>2568</v>
      </c>
      <c r="G338" s="249" t="s">
        <v>181</v>
      </c>
      <c r="H338" s="250">
        <v>586.66999999999996</v>
      </c>
      <c r="I338" s="251"/>
      <c r="J338" s="252">
        <f>ROUND(I338*H338,2)</f>
        <v>0</v>
      </c>
      <c r="K338" s="248" t="s">
        <v>164</v>
      </c>
      <c r="L338" s="253"/>
      <c r="M338" s="254" t="s">
        <v>19</v>
      </c>
      <c r="N338" s="255" t="s">
        <v>41</v>
      </c>
      <c r="O338" s="86"/>
      <c r="P338" s="215">
        <f>O338*H338</f>
        <v>0</v>
      </c>
      <c r="Q338" s="215">
        <v>0.0010499999999999999</v>
      </c>
      <c r="R338" s="215">
        <f>Q338*H338</f>
        <v>0.61600349999999993</v>
      </c>
      <c r="S338" s="215">
        <v>0</v>
      </c>
      <c r="T338" s="216">
        <f>S338*H338</f>
        <v>0</v>
      </c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R338" s="217" t="s">
        <v>215</v>
      </c>
      <c r="AT338" s="217" t="s">
        <v>400</v>
      </c>
      <c r="AU338" s="217" t="s">
        <v>80</v>
      </c>
      <c r="AY338" s="19" t="s">
        <v>158</v>
      </c>
      <c r="BE338" s="218">
        <f>IF(N338="základní",J338,0)</f>
        <v>0</v>
      </c>
      <c r="BF338" s="218">
        <f>IF(N338="snížená",J338,0)</f>
        <v>0</v>
      </c>
      <c r="BG338" s="218">
        <f>IF(N338="zákl. přenesená",J338,0)</f>
        <v>0</v>
      </c>
      <c r="BH338" s="218">
        <f>IF(N338="sníž. přenesená",J338,0)</f>
        <v>0</v>
      </c>
      <c r="BI338" s="218">
        <f>IF(N338="nulová",J338,0)</f>
        <v>0</v>
      </c>
      <c r="BJ338" s="19" t="s">
        <v>78</v>
      </c>
      <c r="BK338" s="218">
        <f>ROUND(I338*H338,2)</f>
        <v>0</v>
      </c>
      <c r="BL338" s="19" t="s">
        <v>165</v>
      </c>
      <c r="BM338" s="217" t="s">
        <v>2569</v>
      </c>
    </row>
    <row r="339" s="13" customFormat="1">
      <c r="A339" s="13"/>
      <c r="B339" s="224"/>
      <c r="C339" s="225"/>
      <c r="D339" s="226" t="s">
        <v>169</v>
      </c>
      <c r="E339" s="227" t="s">
        <v>19</v>
      </c>
      <c r="F339" s="228" t="s">
        <v>2530</v>
      </c>
      <c r="G339" s="225"/>
      <c r="H339" s="227" t="s">
        <v>19</v>
      </c>
      <c r="I339" s="229"/>
      <c r="J339" s="225"/>
      <c r="K339" s="225"/>
      <c r="L339" s="230"/>
      <c r="M339" s="231"/>
      <c r="N339" s="232"/>
      <c r="O339" s="232"/>
      <c r="P339" s="232"/>
      <c r="Q339" s="232"/>
      <c r="R339" s="232"/>
      <c r="S339" s="232"/>
      <c r="T339" s="23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34" t="s">
        <v>169</v>
      </c>
      <c r="AU339" s="234" t="s">
        <v>80</v>
      </c>
      <c r="AV339" s="13" t="s">
        <v>78</v>
      </c>
      <c r="AW339" s="13" t="s">
        <v>171</v>
      </c>
      <c r="AX339" s="13" t="s">
        <v>70</v>
      </c>
      <c r="AY339" s="234" t="s">
        <v>158</v>
      </c>
    </row>
    <row r="340" s="14" customFormat="1">
      <c r="A340" s="14"/>
      <c r="B340" s="235"/>
      <c r="C340" s="236"/>
      <c r="D340" s="226" t="s">
        <v>169</v>
      </c>
      <c r="E340" s="237" t="s">
        <v>19</v>
      </c>
      <c r="F340" s="238" t="s">
        <v>2566</v>
      </c>
      <c r="G340" s="236"/>
      <c r="H340" s="239">
        <v>578</v>
      </c>
      <c r="I340" s="240"/>
      <c r="J340" s="236"/>
      <c r="K340" s="236"/>
      <c r="L340" s="241"/>
      <c r="M340" s="242"/>
      <c r="N340" s="243"/>
      <c r="O340" s="243"/>
      <c r="P340" s="243"/>
      <c r="Q340" s="243"/>
      <c r="R340" s="243"/>
      <c r="S340" s="243"/>
      <c r="T340" s="24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45" t="s">
        <v>169</v>
      </c>
      <c r="AU340" s="245" t="s">
        <v>80</v>
      </c>
      <c r="AV340" s="14" t="s">
        <v>80</v>
      </c>
      <c r="AW340" s="14" t="s">
        <v>171</v>
      </c>
      <c r="AX340" s="14" t="s">
        <v>70</v>
      </c>
      <c r="AY340" s="245" t="s">
        <v>158</v>
      </c>
    </row>
    <row r="341" s="15" customFormat="1">
      <c r="A341" s="15"/>
      <c r="B341" s="256"/>
      <c r="C341" s="257"/>
      <c r="D341" s="226" t="s">
        <v>169</v>
      </c>
      <c r="E341" s="258" t="s">
        <v>19</v>
      </c>
      <c r="F341" s="259" t="s">
        <v>470</v>
      </c>
      <c r="G341" s="257"/>
      <c r="H341" s="260">
        <v>578</v>
      </c>
      <c r="I341" s="261"/>
      <c r="J341" s="257"/>
      <c r="K341" s="257"/>
      <c r="L341" s="262"/>
      <c r="M341" s="263"/>
      <c r="N341" s="264"/>
      <c r="O341" s="264"/>
      <c r="P341" s="264"/>
      <c r="Q341" s="264"/>
      <c r="R341" s="264"/>
      <c r="S341" s="264"/>
      <c r="T341" s="265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66" t="s">
        <v>169</v>
      </c>
      <c r="AU341" s="266" t="s">
        <v>80</v>
      </c>
      <c r="AV341" s="15" t="s">
        <v>165</v>
      </c>
      <c r="AW341" s="15" t="s">
        <v>171</v>
      </c>
      <c r="AX341" s="15" t="s">
        <v>70</v>
      </c>
      <c r="AY341" s="266" t="s">
        <v>158</v>
      </c>
    </row>
    <row r="342" s="14" customFormat="1">
      <c r="A342" s="14"/>
      <c r="B342" s="235"/>
      <c r="C342" s="236"/>
      <c r="D342" s="226" t="s">
        <v>169</v>
      </c>
      <c r="E342" s="237" t="s">
        <v>19</v>
      </c>
      <c r="F342" s="238" t="s">
        <v>2570</v>
      </c>
      <c r="G342" s="236"/>
      <c r="H342" s="239">
        <v>586.66999999999996</v>
      </c>
      <c r="I342" s="240"/>
      <c r="J342" s="236"/>
      <c r="K342" s="236"/>
      <c r="L342" s="241"/>
      <c r="M342" s="242"/>
      <c r="N342" s="243"/>
      <c r="O342" s="243"/>
      <c r="P342" s="243"/>
      <c r="Q342" s="243"/>
      <c r="R342" s="243"/>
      <c r="S342" s="243"/>
      <c r="T342" s="24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45" t="s">
        <v>169</v>
      </c>
      <c r="AU342" s="245" t="s">
        <v>80</v>
      </c>
      <c r="AV342" s="14" t="s">
        <v>80</v>
      </c>
      <c r="AW342" s="14" t="s">
        <v>171</v>
      </c>
      <c r="AX342" s="14" t="s">
        <v>78</v>
      </c>
      <c r="AY342" s="245" t="s">
        <v>158</v>
      </c>
    </row>
    <row r="343" s="2" customFormat="1" ht="14.4" customHeight="1">
      <c r="A343" s="40"/>
      <c r="B343" s="41"/>
      <c r="C343" s="206" t="s">
        <v>513</v>
      </c>
      <c r="D343" s="206" t="s">
        <v>160</v>
      </c>
      <c r="E343" s="207" t="s">
        <v>2571</v>
      </c>
      <c r="F343" s="208" t="s">
        <v>2572</v>
      </c>
      <c r="G343" s="209" t="s">
        <v>505</v>
      </c>
      <c r="H343" s="210">
        <v>19</v>
      </c>
      <c r="I343" s="211"/>
      <c r="J343" s="212">
        <f>ROUND(I343*H343,2)</f>
        <v>0</v>
      </c>
      <c r="K343" s="208" t="s">
        <v>164</v>
      </c>
      <c r="L343" s="46"/>
      <c r="M343" s="213" t="s">
        <v>19</v>
      </c>
      <c r="N343" s="214" t="s">
        <v>41</v>
      </c>
      <c r="O343" s="86"/>
      <c r="P343" s="215">
        <f>O343*H343</f>
        <v>0</v>
      </c>
      <c r="Q343" s="215">
        <v>0</v>
      </c>
      <c r="R343" s="215">
        <f>Q343*H343</f>
        <v>0</v>
      </c>
      <c r="S343" s="215">
        <v>0</v>
      </c>
      <c r="T343" s="216">
        <f>S343*H343</f>
        <v>0</v>
      </c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R343" s="217" t="s">
        <v>165</v>
      </c>
      <c r="AT343" s="217" t="s">
        <v>160</v>
      </c>
      <c r="AU343" s="217" t="s">
        <v>80</v>
      </c>
      <c r="AY343" s="19" t="s">
        <v>158</v>
      </c>
      <c r="BE343" s="218">
        <f>IF(N343="základní",J343,0)</f>
        <v>0</v>
      </c>
      <c r="BF343" s="218">
        <f>IF(N343="snížená",J343,0)</f>
        <v>0</v>
      </c>
      <c r="BG343" s="218">
        <f>IF(N343="zákl. přenesená",J343,0)</f>
        <v>0</v>
      </c>
      <c r="BH343" s="218">
        <f>IF(N343="sníž. přenesená",J343,0)</f>
        <v>0</v>
      </c>
      <c r="BI343" s="218">
        <f>IF(N343="nulová",J343,0)</f>
        <v>0</v>
      </c>
      <c r="BJ343" s="19" t="s">
        <v>78</v>
      </c>
      <c r="BK343" s="218">
        <f>ROUND(I343*H343,2)</f>
        <v>0</v>
      </c>
      <c r="BL343" s="19" t="s">
        <v>165</v>
      </c>
      <c r="BM343" s="217" t="s">
        <v>2573</v>
      </c>
    </row>
    <row r="344" s="2" customFormat="1">
      <c r="A344" s="40"/>
      <c r="B344" s="41"/>
      <c r="C344" s="42"/>
      <c r="D344" s="219" t="s">
        <v>167</v>
      </c>
      <c r="E344" s="42"/>
      <c r="F344" s="220" t="s">
        <v>2574</v>
      </c>
      <c r="G344" s="42"/>
      <c r="H344" s="42"/>
      <c r="I344" s="221"/>
      <c r="J344" s="42"/>
      <c r="K344" s="42"/>
      <c r="L344" s="46"/>
      <c r="M344" s="222"/>
      <c r="N344" s="223"/>
      <c r="O344" s="86"/>
      <c r="P344" s="86"/>
      <c r="Q344" s="86"/>
      <c r="R344" s="86"/>
      <c r="S344" s="86"/>
      <c r="T344" s="87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T344" s="19" t="s">
        <v>167</v>
      </c>
      <c r="AU344" s="19" t="s">
        <v>80</v>
      </c>
    </row>
    <row r="345" s="13" customFormat="1">
      <c r="A345" s="13"/>
      <c r="B345" s="224"/>
      <c r="C345" s="225"/>
      <c r="D345" s="226" t="s">
        <v>169</v>
      </c>
      <c r="E345" s="227" t="s">
        <v>19</v>
      </c>
      <c r="F345" s="228" t="s">
        <v>2530</v>
      </c>
      <c r="G345" s="225"/>
      <c r="H345" s="227" t="s">
        <v>19</v>
      </c>
      <c r="I345" s="229"/>
      <c r="J345" s="225"/>
      <c r="K345" s="225"/>
      <c r="L345" s="230"/>
      <c r="M345" s="231"/>
      <c r="N345" s="232"/>
      <c r="O345" s="232"/>
      <c r="P345" s="232"/>
      <c r="Q345" s="232"/>
      <c r="R345" s="232"/>
      <c r="S345" s="232"/>
      <c r="T345" s="23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34" t="s">
        <v>169</v>
      </c>
      <c r="AU345" s="234" t="s">
        <v>80</v>
      </c>
      <c r="AV345" s="13" t="s">
        <v>78</v>
      </c>
      <c r="AW345" s="13" t="s">
        <v>171</v>
      </c>
      <c r="AX345" s="13" t="s">
        <v>70</v>
      </c>
      <c r="AY345" s="234" t="s">
        <v>158</v>
      </c>
    </row>
    <row r="346" s="14" customFormat="1">
      <c r="A346" s="14"/>
      <c r="B346" s="235"/>
      <c r="C346" s="236"/>
      <c r="D346" s="226" t="s">
        <v>169</v>
      </c>
      <c r="E346" s="237" t="s">
        <v>19</v>
      </c>
      <c r="F346" s="238" t="s">
        <v>304</v>
      </c>
      <c r="G346" s="236"/>
      <c r="H346" s="239">
        <v>19</v>
      </c>
      <c r="I346" s="240"/>
      <c r="J346" s="236"/>
      <c r="K346" s="236"/>
      <c r="L346" s="241"/>
      <c r="M346" s="242"/>
      <c r="N346" s="243"/>
      <c r="O346" s="243"/>
      <c r="P346" s="243"/>
      <c r="Q346" s="243"/>
      <c r="R346" s="243"/>
      <c r="S346" s="243"/>
      <c r="T346" s="24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45" t="s">
        <v>169</v>
      </c>
      <c r="AU346" s="245" t="s">
        <v>80</v>
      </c>
      <c r="AV346" s="14" t="s">
        <v>80</v>
      </c>
      <c r="AW346" s="14" t="s">
        <v>171</v>
      </c>
      <c r="AX346" s="14" t="s">
        <v>70</v>
      </c>
      <c r="AY346" s="245" t="s">
        <v>158</v>
      </c>
    </row>
    <row r="347" s="15" customFormat="1">
      <c r="A347" s="15"/>
      <c r="B347" s="256"/>
      <c r="C347" s="257"/>
      <c r="D347" s="226" t="s">
        <v>169</v>
      </c>
      <c r="E347" s="258" t="s">
        <v>19</v>
      </c>
      <c r="F347" s="259" t="s">
        <v>470</v>
      </c>
      <c r="G347" s="257"/>
      <c r="H347" s="260">
        <v>19</v>
      </c>
      <c r="I347" s="261"/>
      <c r="J347" s="257"/>
      <c r="K347" s="257"/>
      <c r="L347" s="262"/>
      <c r="M347" s="263"/>
      <c r="N347" s="264"/>
      <c r="O347" s="264"/>
      <c r="P347" s="264"/>
      <c r="Q347" s="264"/>
      <c r="R347" s="264"/>
      <c r="S347" s="264"/>
      <c r="T347" s="265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66" t="s">
        <v>169</v>
      </c>
      <c r="AU347" s="266" t="s">
        <v>80</v>
      </c>
      <c r="AV347" s="15" t="s">
        <v>165</v>
      </c>
      <c r="AW347" s="15" t="s">
        <v>171</v>
      </c>
      <c r="AX347" s="15" t="s">
        <v>78</v>
      </c>
      <c r="AY347" s="266" t="s">
        <v>158</v>
      </c>
    </row>
    <row r="348" s="2" customFormat="1" ht="14.4" customHeight="1">
      <c r="A348" s="40"/>
      <c r="B348" s="41"/>
      <c r="C348" s="246" t="s">
        <v>520</v>
      </c>
      <c r="D348" s="246" t="s">
        <v>400</v>
      </c>
      <c r="E348" s="247" t="s">
        <v>2575</v>
      </c>
      <c r="F348" s="248" t="s">
        <v>2576</v>
      </c>
      <c r="G348" s="249" t="s">
        <v>505</v>
      </c>
      <c r="H348" s="250">
        <v>19</v>
      </c>
      <c r="I348" s="251"/>
      <c r="J348" s="252">
        <f>ROUND(I348*H348,2)</f>
        <v>0</v>
      </c>
      <c r="K348" s="248" t="s">
        <v>164</v>
      </c>
      <c r="L348" s="253"/>
      <c r="M348" s="254" t="s">
        <v>19</v>
      </c>
      <c r="N348" s="255" t="s">
        <v>41</v>
      </c>
      <c r="O348" s="86"/>
      <c r="P348" s="215">
        <f>O348*H348</f>
        <v>0</v>
      </c>
      <c r="Q348" s="215">
        <v>5.0000000000000002E-05</v>
      </c>
      <c r="R348" s="215">
        <f>Q348*H348</f>
        <v>0.00095</v>
      </c>
      <c r="S348" s="215">
        <v>0</v>
      </c>
      <c r="T348" s="216">
        <f>S348*H348</f>
        <v>0</v>
      </c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R348" s="217" t="s">
        <v>215</v>
      </c>
      <c r="AT348" s="217" t="s">
        <v>400</v>
      </c>
      <c r="AU348" s="217" t="s">
        <v>80</v>
      </c>
      <c r="AY348" s="19" t="s">
        <v>158</v>
      </c>
      <c r="BE348" s="218">
        <f>IF(N348="základní",J348,0)</f>
        <v>0</v>
      </c>
      <c r="BF348" s="218">
        <f>IF(N348="snížená",J348,0)</f>
        <v>0</v>
      </c>
      <c r="BG348" s="218">
        <f>IF(N348="zákl. přenesená",J348,0)</f>
        <v>0</v>
      </c>
      <c r="BH348" s="218">
        <f>IF(N348="sníž. přenesená",J348,0)</f>
        <v>0</v>
      </c>
      <c r="BI348" s="218">
        <f>IF(N348="nulová",J348,0)</f>
        <v>0</v>
      </c>
      <c r="BJ348" s="19" t="s">
        <v>78</v>
      </c>
      <c r="BK348" s="218">
        <f>ROUND(I348*H348,2)</f>
        <v>0</v>
      </c>
      <c r="BL348" s="19" t="s">
        <v>165</v>
      </c>
      <c r="BM348" s="217" t="s">
        <v>2577</v>
      </c>
    </row>
    <row r="349" s="13" customFormat="1">
      <c r="A349" s="13"/>
      <c r="B349" s="224"/>
      <c r="C349" s="225"/>
      <c r="D349" s="226" t="s">
        <v>169</v>
      </c>
      <c r="E349" s="227" t="s">
        <v>19</v>
      </c>
      <c r="F349" s="228" t="s">
        <v>2530</v>
      </c>
      <c r="G349" s="225"/>
      <c r="H349" s="227" t="s">
        <v>19</v>
      </c>
      <c r="I349" s="229"/>
      <c r="J349" s="225"/>
      <c r="K349" s="225"/>
      <c r="L349" s="230"/>
      <c r="M349" s="231"/>
      <c r="N349" s="232"/>
      <c r="O349" s="232"/>
      <c r="P349" s="232"/>
      <c r="Q349" s="232"/>
      <c r="R349" s="232"/>
      <c r="S349" s="232"/>
      <c r="T349" s="23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34" t="s">
        <v>169</v>
      </c>
      <c r="AU349" s="234" t="s">
        <v>80</v>
      </c>
      <c r="AV349" s="13" t="s">
        <v>78</v>
      </c>
      <c r="AW349" s="13" t="s">
        <v>171</v>
      </c>
      <c r="AX349" s="13" t="s">
        <v>70</v>
      </c>
      <c r="AY349" s="234" t="s">
        <v>158</v>
      </c>
    </row>
    <row r="350" s="14" customFormat="1">
      <c r="A350" s="14"/>
      <c r="B350" s="235"/>
      <c r="C350" s="236"/>
      <c r="D350" s="226" t="s">
        <v>169</v>
      </c>
      <c r="E350" s="237" t="s">
        <v>19</v>
      </c>
      <c r="F350" s="238" t="s">
        <v>304</v>
      </c>
      <c r="G350" s="236"/>
      <c r="H350" s="239">
        <v>19</v>
      </c>
      <c r="I350" s="240"/>
      <c r="J350" s="236"/>
      <c r="K350" s="236"/>
      <c r="L350" s="241"/>
      <c r="M350" s="242"/>
      <c r="N350" s="243"/>
      <c r="O350" s="243"/>
      <c r="P350" s="243"/>
      <c r="Q350" s="243"/>
      <c r="R350" s="243"/>
      <c r="S350" s="243"/>
      <c r="T350" s="24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45" t="s">
        <v>169</v>
      </c>
      <c r="AU350" s="245" t="s">
        <v>80</v>
      </c>
      <c r="AV350" s="14" t="s">
        <v>80</v>
      </c>
      <c r="AW350" s="14" t="s">
        <v>171</v>
      </c>
      <c r="AX350" s="14" t="s">
        <v>70</v>
      </c>
      <c r="AY350" s="245" t="s">
        <v>158</v>
      </c>
    </row>
    <row r="351" s="15" customFormat="1">
      <c r="A351" s="15"/>
      <c r="B351" s="256"/>
      <c r="C351" s="257"/>
      <c r="D351" s="226" t="s">
        <v>169</v>
      </c>
      <c r="E351" s="258" t="s">
        <v>19</v>
      </c>
      <c r="F351" s="259" t="s">
        <v>470</v>
      </c>
      <c r="G351" s="257"/>
      <c r="H351" s="260">
        <v>19</v>
      </c>
      <c r="I351" s="261"/>
      <c r="J351" s="257"/>
      <c r="K351" s="257"/>
      <c r="L351" s="262"/>
      <c r="M351" s="263"/>
      <c r="N351" s="264"/>
      <c r="O351" s="264"/>
      <c r="P351" s="264"/>
      <c r="Q351" s="264"/>
      <c r="R351" s="264"/>
      <c r="S351" s="264"/>
      <c r="T351" s="26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66" t="s">
        <v>169</v>
      </c>
      <c r="AU351" s="266" t="s">
        <v>80</v>
      </c>
      <c r="AV351" s="15" t="s">
        <v>165</v>
      </c>
      <c r="AW351" s="15" t="s">
        <v>171</v>
      </c>
      <c r="AX351" s="15" t="s">
        <v>78</v>
      </c>
      <c r="AY351" s="266" t="s">
        <v>158</v>
      </c>
    </row>
    <row r="352" s="2" customFormat="1" ht="14.4" customHeight="1">
      <c r="A352" s="40"/>
      <c r="B352" s="41"/>
      <c r="C352" s="206" t="s">
        <v>524</v>
      </c>
      <c r="D352" s="206" t="s">
        <v>160</v>
      </c>
      <c r="E352" s="207" t="s">
        <v>2578</v>
      </c>
      <c r="F352" s="208" t="s">
        <v>2579</v>
      </c>
      <c r="G352" s="209" t="s">
        <v>505</v>
      </c>
      <c r="H352" s="210">
        <v>24</v>
      </c>
      <c r="I352" s="211"/>
      <c r="J352" s="212">
        <f>ROUND(I352*H352,2)</f>
        <v>0</v>
      </c>
      <c r="K352" s="208" t="s">
        <v>164</v>
      </c>
      <c r="L352" s="46"/>
      <c r="M352" s="213" t="s">
        <v>19</v>
      </c>
      <c r="N352" s="214" t="s">
        <v>41</v>
      </c>
      <c r="O352" s="86"/>
      <c r="P352" s="215">
        <f>O352*H352</f>
        <v>0</v>
      </c>
      <c r="Q352" s="215">
        <v>0</v>
      </c>
      <c r="R352" s="215">
        <f>Q352*H352</f>
        <v>0</v>
      </c>
      <c r="S352" s="215">
        <v>0</v>
      </c>
      <c r="T352" s="216">
        <f>S352*H352</f>
        <v>0</v>
      </c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R352" s="217" t="s">
        <v>165</v>
      </c>
      <c r="AT352" s="217" t="s">
        <v>160</v>
      </c>
      <c r="AU352" s="217" t="s">
        <v>80</v>
      </c>
      <c r="AY352" s="19" t="s">
        <v>158</v>
      </c>
      <c r="BE352" s="218">
        <f>IF(N352="základní",J352,0)</f>
        <v>0</v>
      </c>
      <c r="BF352" s="218">
        <f>IF(N352="snížená",J352,0)</f>
        <v>0</v>
      </c>
      <c r="BG352" s="218">
        <f>IF(N352="zákl. přenesená",J352,0)</f>
        <v>0</v>
      </c>
      <c r="BH352" s="218">
        <f>IF(N352="sníž. přenesená",J352,0)</f>
        <v>0</v>
      </c>
      <c r="BI352" s="218">
        <f>IF(N352="nulová",J352,0)</f>
        <v>0</v>
      </c>
      <c r="BJ352" s="19" t="s">
        <v>78</v>
      </c>
      <c r="BK352" s="218">
        <f>ROUND(I352*H352,2)</f>
        <v>0</v>
      </c>
      <c r="BL352" s="19" t="s">
        <v>165</v>
      </c>
      <c r="BM352" s="217" t="s">
        <v>2580</v>
      </c>
    </row>
    <row r="353" s="2" customFormat="1">
      <c r="A353" s="40"/>
      <c r="B353" s="41"/>
      <c r="C353" s="42"/>
      <c r="D353" s="219" t="s">
        <v>167</v>
      </c>
      <c r="E353" s="42"/>
      <c r="F353" s="220" t="s">
        <v>2581</v>
      </c>
      <c r="G353" s="42"/>
      <c r="H353" s="42"/>
      <c r="I353" s="221"/>
      <c r="J353" s="42"/>
      <c r="K353" s="42"/>
      <c r="L353" s="46"/>
      <c r="M353" s="222"/>
      <c r="N353" s="223"/>
      <c r="O353" s="86"/>
      <c r="P353" s="86"/>
      <c r="Q353" s="86"/>
      <c r="R353" s="86"/>
      <c r="S353" s="86"/>
      <c r="T353" s="87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T353" s="19" t="s">
        <v>167</v>
      </c>
      <c r="AU353" s="19" t="s">
        <v>80</v>
      </c>
    </row>
    <row r="354" s="13" customFormat="1">
      <c r="A354" s="13"/>
      <c r="B354" s="224"/>
      <c r="C354" s="225"/>
      <c r="D354" s="226" t="s">
        <v>169</v>
      </c>
      <c r="E354" s="227" t="s">
        <v>19</v>
      </c>
      <c r="F354" s="228" t="s">
        <v>2530</v>
      </c>
      <c r="G354" s="225"/>
      <c r="H354" s="227" t="s">
        <v>19</v>
      </c>
      <c r="I354" s="229"/>
      <c r="J354" s="225"/>
      <c r="K354" s="225"/>
      <c r="L354" s="230"/>
      <c r="M354" s="231"/>
      <c r="N354" s="232"/>
      <c r="O354" s="232"/>
      <c r="P354" s="232"/>
      <c r="Q354" s="232"/>
      <c r="R354" s="232"/>
      <c r="S354" s="232"/>
      <c r="T354" s="23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34" t="s">
        <v>169</v>
      </c>
      <c r="AU354" s="234" t="s">
        <v>80</v>
      </c>
      <c r="AV354" s="13" t="s">
        <v>78</v>
      </c>
      <c r="AW354" s="13" t="s">
        <v>171</v>
      </c>
      <c r="AX354" s="13" t="s">
        <v>70</v>
      </c>
      <c r="AY354" s="234" t="s">
        <v>158</v>
      </c>
    </row>
    <row r="355" s="14" customFormat="1">
      <c r="A355" s="14"/>
      <c r="B355" s="235"/>
      <c r="C355" s="236"/>
      <c r="D355" s="226" t="s">
        <v>169</v>
      </c>
      <c r="E355" s="237" t="s">
        <v>19</v>
      </c>
      <c r="F355" s="238" t="s">
        <v>2582</v>
      </c>
      <c r="G355" s="236"/>
      <c r="H355" s="239">
        <v>24</v>
      </c>
      <c r="I355" s="240"/>
      <c r="J355" s="236"/>
      <c r="K355" s="236"/>
      <c r="L355" s="241"/>
      <c r="M355" s="242"/>
      <c r="N355" s="243"/>
      <c r="O355" s="243"/>
      <c r="P355" s="243"/>
      <c r="Q355" s="243"/>
      <c r="R355" s="243"/>
      <c r="S355" s="243"/>
      <c r="T355" s="24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45" t="s">
        <v>169</v>
      </c>
      <c r="AU355" s="245" t="s">
        <v>80</v>
      </c>
      <c r="AV355" s="14" t="s">
        <v>80</v>
      </c>
      <c r="AW355" s="14" t="s">
        <v>171</v>
      </c>
      <c r="AX355" s="14" t="s">
        <v>70</v>
      </c>
      <c r="AY355" s="245" t="s">
        <v>158</v>
      </c>
    </row>
    <row r="356" s="15" customFormat="1">
      <c r="A356" s="15"/>
      <c r="B356" s="256"/>
      <c r="C356" s="257"/>
      <c r="D356" s="226" t="s">
        <v>169</v>
      </c>
      <c r="E356" s="258" t="s">
        <v>19</v>
      </c>
      <c r="F356" s="259" t="s">
        <v>470</v>
      </c>
      <c r="G356" s="257"/>
      <c r="H356" s="260">
        <v>24</v>
      </c>
      <c r="I356" s="261"/>
      <c r="J356" s="257"/>
      <c r="K356" s="257"/>
      <c r="L356" s="262"/>
      <c r="M356" s="263"/>
      <c r="N356" s="264"/>
      <c r="O356" s="264"/>
      <c r="P356" s="264"/>
      <c r="Q356" s="264"/>
      <c r="R356" s="264"/>
      <c r="S356" s="264"/>
      <c r="T356" s="265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66" t="s">
        <v>169</v>
      </c>
      <c r="AU356" s="266" t="s">
        <v>80</v>
      </c>
      <c r="AV356" s="15" t="s">
        <v>165</v>
      </c>
      <c r="AW356" s="15" t="s">
        <v>171</v>
      </c>
      <c r="AX356" s="15" t="s">
        <v>78</v>
      </c>
      <c r="AY356" s="266" t="s">
        <v>158</v>
      </c>
    </row>
    <row r="357" s="2" customFormat="1" ht="14.4" customHeight="1">
      <c r="A357" s="40"/>
      <c r="B357" s="41"/>
      <c r="C357" s="246" t="s">
        <v>528</v>
      </c>
      <c r="D357" s="246" t="s">
        <v>400</v>
      </c>
      <c r="E357" s="247" t="s">
        <v>2583</v>
      </c>
      <c r="F357" s="248" t="s">
        <v>2584</v>
      </c>
      <c r="G357" s="249" t="s">
        <v>505</v>
      </c>
      <c r="H357" s="250">
        <v>12</v>
      </c>
      <c r="I357" s="251"/>
      <c r="J357" s="252">
        <f>ROUND(I357*H357,2)</f>
        <v>0</v>
      </c>
      <c r="K357" s="248" t="s">
        <v>164</v>
      </c>
      <c r="L357" s="253"/>
      <c r="M357" s="254" t="s">
        <v>19</v>
      </c>
      <c r="N357" s="255" t="s">
        <v>41</v>
      </c>
      <c r="O357" s="86"/>
      <c r="P357" s="215">
        <f>O357*H357</f>
        <v>0</v>
      </c>
      <c r="Q357" s="215">
        <v>0.00022000000000000001</v>
      </c>
      <c r="R357" s="215">
        <f>Q357*H357</f>
        <v>0.00264</v>
      </c>
      <c r="S357" s="215">
        <v>0</v>
      </c>
      <c r="T357" s="216">
        <f>S357*H357</f>
        <v>0</v>
      </c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R357" s="217" t="s">
        <v>215</v>
      </c>
      <c r="AT357" s="217" t="s">
        <v>400</v>
      </c>
      <c r="AU357" s="217" t="s">
        <v>80</v>
      </c>
      <c r="AY357" s="19" t="s">
        <v>158</v>
      </c>
      <c r="BE357" s="218">
        <f>IF(N357="základní",J357,0)</f>
        <v>0</v>
      </c>
      <c r="BF357" s="218">
        <f>IF(N357="snížená",J357,0)</f>
        <v>0</v>
      </c>
      <c r="BG357" s="218">
        <f>IF(N357="zákl. přenesená",J357,0)</f>
        <v>0</v>
      </c>
      <c r="BH357" s="218">
        <f>IF(N357="sníž. přenesená",J357,0)</f>
        <v>0</v>
      </c>
      <c r="BI357" s="218">
        <f>IF(N357="nulová",J357,0)</f>
        <v>0</v>
      </c>
      <c r="BJ357" s="19" t="s">
        <v>78</v>
      </c>
      <c r="BK357" s="218">
        <f>ROUND(I357*H357,2)</f>
        <v>0</v>
      </c>
      <c r="BL357" s="19" t="s">
        <v>165</v>
      </c>
      <c r="BM357" s="217" t="s">
        <v>2585</v>
      </c>
    </row>
    <row r="358" s="13" customFormat="1">
      <c r="A358" s="13"/>
      <c r="B358" s="224"/>
      <c r="C358" s="225"/>
      <c r="D358" s="226" t="s">
        <v>169</v>
      </c>
      <c r="E358" s="227" t="s">
        <v>19</v>
      </c>
      <c r="F358" s="228" t="s">
        <v>2530</v>
      </c>
      <c r="G358" s="225"/>
      <c r="H358" s="227" t="s">
        <v>19</v>
      </c>
      <c r="I358" s="229"/>
      <c r="J358" s="225"/>
      <c r="K358" s="225"/>
      <c r="L358" s="230"/>
      <c r="M358" s="231"/>
      <c r="N358" s="232"/>
      <c r="O358" s="232"/>
      <c r="P358" s="232"/>
      <c r="Q358" s="232"/>
      <c r="R358" s="232"/>
      <c r="S358" s="232"/>
      <c r="T358" s="23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34" t="s">
        <v>169</v>
      </c>
      <c r="AU358" s="234" t="s">
        <v>80</v>
      </c>
      <c r="AV358" s="13" t="s">
        <v>78</v>
      </c>
      <c r="AW358" s="13" t="s">
        <v>171</v>
      </c>
      <c r="AX358" s="13" t="s">
        <v>70</v>
      </c>
      <c r="AY358" s="234" t="s">
        <v>158</v>
      </c>
    </row>
    <row r="359" s="14" customFormat="1">
      <c r="A359" s="14"/>
      <c r="B359" s="235"/>
      <c r="C359" s="236"/>
      <c r="D359" s="226" t="s">
        <v>169</v>
      </c>
      <c r="E359" s="237" t="s">
        <v>19</v>
      </c>
      <c r="F359" s="238" t="s">
        <v>8</v>
      </c>
      <c r="G359" s="236"/>
      <c r="H359" s="239">
        <v>12</v>
      </c>
      <c r="I359" s="240"/>
      <c r="J359" s="236"/>
      <c r="K359" s="236"/>
      <c r="L359" s="241"/>
      <c r="M359" s="242"/>
      <c r="N359" s="243"/>
      <c r="O359" s="243"/>
      <c r="P359" s="243"/>
      <c r="Q359" s="243"/>
      <c r="R359" s="243"/>
      <c r="S359" s="243"/>
      <c r="T359" s="24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45" t="s">
        <v>169</v>
      </c>
      <c r="AU359" s="245" t="s">
        <v>80</v>
      </c>
      <c r="AV359" s="14" t="s">
        <v>80</v>
      </c>
      <c r="AW359" s="14" t="s">
        <v>171</v>
      </c>
      <c r="AX359" s="14" t="s">
        <v>70</v>
      </c>
      <c r="AY359" s="245" t="s">
        <v>158</v>
      </c>
    </row>
    <row r="360" s="15" customFormat="1">
      <c r="A360" s="15"/>
      <c r="B360" s="256"/>
      <c r="C360" s="257"/>
      <c r="D360" s="226" t="s">
        <v>169</v>
      </c>
      <c r="E360" s="258" t="s">
        <v>19</v>
      </c>
      <c r="F360" s="259" t="s">
        <v>470</v>
      </c>
      <c r="G360" s="257"/>
      <c r="H360" s="260">
        <v>12</v>
      </c>
      <c r="I360" s="261"/>
      <c r="J360" s="257"/>
      <c r="K360" s="257"/>
      <c r="L360" s="262"/>
      <c r="M360" s="263"/>
      <c r="N360" s="264"/>
      <c r="O360" s="264"/>
      <c r="P360" s="264"/>
      <c r="Q360" s="264"/>
      <c r="R360" s="264"/>
      <c r="S360" s="264"/>
      <c r="T360" s="265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66" t="s">
        <v>169</v>
      </c>
      <c r="AU360" s="266" t="s">
        <v>80</v>
      </c>
      <c r="AV360" s="15" t="s">
        <v>165</v>
      </c>
      <c r="AW360" s="15" t="s">
        <v>171</v>
      </c>
      <c r="AX360" s="15" t="s">
        <v>78</v>
      </c>
      <c r="AY360" s="266" t="s">
        <v>158</v>
      </c>
    </row>
    <row r="361" s="2" customFormat="1" ht="14.4" customHeight="1">
      <c r="A361" s="40"/>
      <c r="B361" s="41"/>
      <c r="C361" s="246" t="s">
        <v>532</v>
      </c>
      <c r="D361" s="246" t="s">
        <v>400</v>
      </c>
      <c r="E361" s="247" t="s">
        <v>2586</v>
      </c>
      <c r="F361" s="248" t="s">
        <v>2587</v>
      </c>
      <c r="G361" s="249" t="s">
        <v>505</v>
      </c>
      <c r="H361" s="250">
        <v>12</v>
      </c>
      <c r="I361" s="251"/>
      <c r="J361" s="252">
        <f>ROUND(I361*H361,2)</f>
        <v>0</v>
      </c>
      <c r="K361" s="248" t="s">
        <v>164</v>
      </c>
      <c r="L361" s="253"/>
      <c r="M361" s="254" t="s">
        <v>19</v>
      </c>
      <c r="N361" s="255" t="s">
        <v>41</v>
      </c>
      <c r="O361" s="86"/>
      <c r="P361" s="215">
        <f>O361*H361</f>
        <v>0</v>
      </c>
      <c r="Q361" s="215">
        <v>0.00019000000000000001</v>
      </c>
      <c r="R361" s="215">
        <f>Q361*H361</f>
        <v>0.0022799999999999999</v>
      </c>
      <c r="S361" s="215">
        <v>0</v>
      </c>
      <c r="T361" s="216">
        <f>S361*H361</f>
        <v>0</v>
      </c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R361" s="217" t="s">
        <v>215</v>
      </c>
      <c r="AT361" s="217" t="s">
        <v>400</v>
      </c>
      <c r="AU361" s="217" t="s">
        <v>80</v>
      </c>
      <c r="AY361" s="19" t="s">
        <v>158</v>
      </c>
      <c r="BE361" s="218">
        <f>IF(N361="základní",J361,0)</f>
        <v>0</v>
      </c>
      <c r="BF361" s="218">
        <f>IF(N361="snížená",J361,0)</f>
        <v>0</v>
      </c>
      <c r="BG361" s="218">
        <f>IF(N361="zákl. přenesená",J361,0)</f>
        <v>0</v>
      </c>
      <c r="BH361" s="218">
        <f>IF(N361="sníž. přenesená",J361,0)</f>
        <v>0</v>
      </c>
      <c r="BI361" s="218">
        <f>IF(N361="nulová",J361,0)</f>
        <v>0</v>
      </c>
      <c r="BJ361" s="19" t="s">
        <v>78</v>
      </c>
      <c r="BK361" s="218">
        <f>ROUND(I361*H361,2)</f>
        <v>0</v>
      </c>
      <c r="BL361" s="19" t="s">
        <v>165</v>
      </c>
      <c r="BM361" s="217" t="s">
        <v>2588</v>
      </c>
    </row>
    <row r="362" s="13" customFormat="1">
      <c r="A362" s="13"/>
      <c r="B362" s="224"/>
      <c r="C362" s="225"/>
      <c r="D362" s="226" t="s">
        <v>169</v>
      </c>
      <c r="E362" s="227" t="s">
        <v>19</v>
      </c>
      <c r="F362" s="228" t="s">
        <v>2530</v>
      </c>
      <c r="G362" s="225"/>
      <c r="H362" s="227" t="s">
        <v>19</v>
      </c>
      <c r="I362" s="229"/>
      <c r="J362" s="225"/>
      <c r="K362" s="225"/>
      <c r="L362" s="230"/>
      <c r="M362" s="231"/>
      <c r="N362" s="232"/>
      <c r="O362" s="232"/>
      <c r="P362" s="232"/>
      <c r="Q362" s="232"/>
      <c r="R362" s="232"/>
      <c r="S362" s="232"/>
      <c r="T362" s="23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34" t="s">
        <v>169</v>
      </c>
      <c r="AU362" s="234" t="s">
        <v>80</v>
      </c>
      <c r="AV362" s="13" t="s">
        <v>78</v>
      </c>
      <c r="AW362" s="13" t="s">
        <v>171</v>
      </c>
      <c r="AX362" s="13" t="s">
        <v>70</v>
      </c>
      <c r="AY362" s="234" t="s">
        <v>158</v>
      </c>
    </row>
    <row r="363" s="14" customFormat="1">
      <c r="A363" s="14"/>
      <c r="B363" s="235"/>
      <c r="C363" s="236"/>
      <c r="D363" s="226" t="s">
        <v>169</v>
      </c>
      <c r="E363" s="237" t="s">
        <v>19</v>
      </c>
      <c r="F363" s="238" t="s">
        <v>8</v>
      </c>
      <c r="G363" s="236"/>
      <c r="H363" s="239">
        <v>12</v>
      </c>
      <c r="I363" s="240"/>
      <c r="J363" s="236"/>
      <c r="K363" s="236"/>
      <c r="L363" s="241"/>
      <c r="M363" s="242"/>
      <c r="N363" s="243"/>
      <c r="O363" s="243"/>
      <c r="P363" s="243"/>
      <c r="Q363" s="243"/>
      <c r="R363" s="243"/>
      <c r="S363" s="243"/>
      <c r="T363" s="24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45" t="s">
        <v>169</v>
      </c>
      <c r="AU363" s="245" t="s">
        <v>80</v>
      </c>
      <c r="AV363" s="14" t="s">
        <v>80</v>
      </c>
      <c r="AW363" s="14" t="s">
        <v>171</v>
      </c>
      <c r="AX363" s="14" t="s">
        <v>70</v>
      </c>
      <c r="AY363" s="245" t="s">
        <v>158</v>
      </c>
    </row>
    <row r="364" s="15" customFormat="1">
      <c r="A364" s="15"/>
      <c r="B364" s="256"/>
      <c r="C364" s="257"/>
      <c r="D364" s="226" t="s">
        <v>169</v>
      </c>
      <c r="E364" s="258" t="s">
        <v>19</v>
      </c>
      <c r="F364" s="259" t="s">
        <v>470</v>
      </c>
      <c r="G364" s="257"/>
      <c r="H364" s="260">
        <v>12</v>
      </c>
      <c r="I364" s="261"/>
      <c r="J364" s="257"/>
      <c r="K364" s="257"/>
      <c r="L364" s="262"/>
      <c r="M364" s="263"/>
      <c r="N364" s="264"/>
      <c r="O364" s="264"/>
      <c r="P364" s="264"/>
      <c r="Q364" s="264"/>
      <c r="R364" s="264"/>
      <c r="S364" s="264"/>
      <c r="T364" s="26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66" t="s">
        <v>169</v>
      </c>
      <c r="AU364" s="266" t="s">
        <v>80</v>
      </c>
      <c r="AV364" s="15" t="s">
        <v>165</v>
      </c>
      <c r="AW364" s="15" t="s">
        <v>171</v>
      </c>
      <c r="AX364" s="15" t="s">
        <v>78</v>
      </c>
      <c r="AY364" s="266" t="s">
        <v>158</v>
      </c>
    </row>
    <row r="365" s="2" customFormat="1" ht="14.4" customHeight="1">
      <c r="A365" s="40"/>
      <c r="B365" s="41"/>
      <c r="C365" s="206" t="s">
        <v>536</v>
      </c>
      <c r="D365" s="206" t="s">
        <v>160</v>
      </c>
      <c r="E365" s="207" t="s">
        <v>2589</v>
      </c>
      <c r="F365" s="208" t="s">
        <v>2590</v>
      </c>
      <c r="G365" s="209" t="s">
        <v>505</v>
      </c>
      <c r="H365" s="210">
        <v>14</v>
      </c>
      <c r="I365" s="211"/>
      <c r="J365" s="212">
        <f>ROUND(I365*H365,2)</f>
        <v>0</v>
      </c>
      <c r="K365" s="208" t="s">
        <v>164</v>
      </c>
      <c r="L365" s="46"/>
      <c r="M365" s="213" t="s">
        <v>19</v>
      </c>
      <c r="N365" s="214" t="s">
        <v>41</v>
      </c>
      <c r="O365" s="86"/>
      <c r="P365" s="215">
        <f>O365*H365</f>
        <v>0</v>
      </c>
      <c r="Q365" s="215">
        <v>0</v>
      </c>
      <c r="R365" s="215">
        <f>Q365*H365</f>
        <v>0</v>
      </c>
      <c r="S365" s="215">
        <v>0</v>
      </c>
      <c r="T365" s="216">
        <f>S365*H365</f>
        <v>0</v>
      </c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R365" s="217" t="s">
        <v>165</v>
      </c>
      <c r="AT365" s="217" t="s">
        <v>160</v>
      </c>
      <c r="AU365" s="217" t="s">
        <v>80</v>
      </c>
      <c r="AY365" s="19" t="s">
        <v>158</v>
      </c>
      <c r="BE365" s="218">
        <f>IF(N365="základní",J365,0)</f>
        <v>0</v>
      </c>
      <c r="BF365" s="218">
        <f>IF(N365="snížená",J365,0)</f>
        <v>0</v>
      </c>
      <c r="BG365" s="218">
        <f>IF(N365="zákl. přenesená",J365,0)</f>
        <v>0</v>
      </c>
      <c r="BH365" s="218">
        <f>IF(N365="sníž. přenesená",J365,0)</f>
        <v>0</v>
      </c>
      <c r="BI365" s="218">
        <f>IF(N365="nulová",J365,0)</f>
        <v>0</v>
      </c>
      <c r="BJ365" s="19" t="s">
        <v>78</v>
      </c>
      <c r="BK365" s="218">
        <f>ROUND(I365*H365,2)</f>
        <v>0</v>
      </c>
      <c r="BL365" s="19" t="s">
        <v>165</v>
      </c>
      <c r="BM365" s="217" t="s">
        <v>2591</v>
      </c>
    </row>
    <row r="366" s="2" customFormat="1">
      <c r="A366" s="40"/>
      <c r="B366" s="41"/>
      <c r="C366" s="42"/>
      <c r="D366" s="219" t="s">
        <v>167</v>
      </c>
      <c r="E366" s="42"/>
      <c r="F366" s="220" t="s">
        <v>2592</v>
      </c>
      <c r="G366" s="42"/>
      <c r="H366" s="42"/>
      <c r="I366" s="221"/>
      <c r="J366" s="42"/>
      <c r="K366" s="42"/>
      <c r="L366" s="46"/>
      <c r="M366" s="222"/>
      <c r="N366" s="223"/>
      <c r="O366" s="86"/>
      <c r="P366" s="86"/>
      <c r="Q366" s="86"/>
      <c r="R366" s="86"/>
      <c r="S366" s="86"/>
      <c r="T366" s="87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T366" s="19" t="s">
        <v>167</v>
      </c>
      <c r="AU366" s="19" t="s">
        <v>80</v>
      </c>
    </row>
    <row r="367" s="13" customFormat="1">
      <c r="A367" s="13"/>
      <c r="B367" s="224"/>
      <c r="C367" s="225"/>
      <c r="D367" s="226" t="s">
        <v>169</v>
      </c>
      <c r="E367" s="227" t="s">
        <v>19</v>
      </c>
      <c r="F367" s="228" t="s">
        <v>2530</v>
      </c>
      <c r="G367" s="225"/>
      <c r="H367" s="227" t="s">
        <v>19</v>
      </c>
      <c r="I367" s="229"/>
      <c r="J367" s="225"/>
      <c r="K367" s="225"/>
      <c r="L367" s="230"/>
      <c r="M367" s="231"/>
      <c r="N367" s="232"/>
      <c r="O367" s="232"/>
      <c r="P367" s="232"/>
      <c r="Q367" s="232"/>
      <c r="R367" s="232"/>
      <c r="S367" s="232"/>
      <c r="T367" s="23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34" t="s">
        <v>169</v>
      </c>
      <c r="AU367" s="234" t="s">
        <v>80</v>
      </c>
      <c r="AV367" s="13" t="s">
        <v>78</v>
      </c>
      <c r="AW367" s="13" t="s">
        <v>171</v>
      </c>
      <c r="AX367" s="13" t="s">
        <v>70</v>
      </c>
      <c r="AY367" s="234" t="s">
        <v>158</v>
      </c>
    </row>
    <row r="368" s="14" customFormat="1">
      <c r="A368" s="14"/>
      <c r="B368" s="235"/>
      <c r="C368" s="236"/>
      <c r="D368" s="226" t="s">
        <v>169</v>
      </c>
      <c r="E368" s="237" t="s">
        <v>19</v>
      </c>
      <c r="F368" s="238" t="s">
        <v>269</v>
      </c>
      <c r="G368" s="236"/>
      <c r="H368" s="239">
        <v>14</v>
      </c>
      <c r="I368" s="240"/>
      <c r="J368" s="236"/>
      <c r="K368" s="236"/>
      <c r="L368" s="241"/>
      <c r="M368" s="242"/>
      <c r="N368" s="243"/>
      <c r="O368" s="243"/>
      <c r="P368" s="243"/>
      <c r="Q368" s="243"/>
      <c r="R368" s="243"/>
      <c r="S368" s="243"/>
      <c r="T368" s="24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45" t="s">
        <v>169</v>
      </c>
      <c r="AU368" s="245" t="s">
        <v>80</v>
      </c>
      <c r="AV368" s="14" t="s">
        <v>80</v>
      </c>
      <c r="AW368" s="14" t="s">
        <v>171</v>
      </c>
      <c r="AX368" s="14" t="s">
        <v>70</v>
      </c>
      <c r="AY368" s="245" t="s">
        <v>158</v>
      </c>
    </row>
    <row r="369" s="15" customFormat="1">
      <c r="A369" s="15"/>
      <c r="B369" s="256"/>
      <c r="C369" s="257"/>
      <c r="D369" s="226" t="s">
        <v>169</v>
      </c>
      <c r="E369" s="258" t="s">
        <v>19</v>
      </c>
      <c r="F369" s="259" t="s">
        <v>470</v>
      </c>
      <c r="G369" s="257"/>
      <c r="H369" s="260">
        <v>14</v>
      </c>
      <c r="I369" s="261"/>
      <c r="J369" s="257"/>
      <c r="K369" s="257"/>
      <c r="L369" s="262"/>
      <c r="M369" s="263"/>
      <c r="N369" s="264"/>
      <c r="O369" s="264"/>
      <c r="P369" s="264"/>
      <c r="Q369" s="264"/>
      <c r="R369" s="264"/>
      <c r="S369" s="264"/>
      <c r="T369" s="265"/>
      <c r="U369" s="15"/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T369" s="266" t="s">
        <v>169</v>
      </c>
      <c r="AU369" s="266" t="s">
        <v>80</v>
      </c>
      <c r="AV369" s="15" t="s">
        <v>165</v>
      </c>
      <c r="AW369" s="15" t="s">
        <v>171</v>
      </c>
      <c r="AX369" s="15" t="s">
        <v>78</v>
      </c>
      <c r="AY369" s="266" t="s">
        <v>158</v>
      </c>
    </row>
    <row r="370" s="2" customFormat="1" ht="14.4" customHeight="1">
      <c r="A370" s="40"/>
      <c r="B370" s="41"/>
      <c r="C370" s="246" t="s">
        <v>540</v>
      </c>
      <c r="D370" s="246" t="s">
        <v>400</v>
      </c>
      <c r="E370" s="247" t="s">
        <v>2593</v>
      </c>
      <c r="F370" s="248" t="s">
        <v>2594</v>
      </c>
      <c r="G370" s="249" t="s">
        <v>505</v>
      </c>
      <c r="H370" s="250">
        <v>14</v>
      </c>
      <c r="I370" s="251"/>
      <c r="J370" s="252">
        <f>ROUND(I370*H370,2)</f>
        <v>0</v>
      </c>
      <c r="K370" s="248" t="s">
        <v>164</v>
      </c>
      <c r="L370" s="253"/>
      <c r="M370" s="254" t="s">
        <v>19</v>
      </c>
      <c r="N370" s="255" t="s">
        <v>41</v>
      </c>
      <c r="O370" s="86"/>
      <c r="P370" s="215">
        <f>O370*H370</f>
        <v>0</v>
      </c>
      <c r="Q370" s="215">
        <v>0.00025999999999999998</v>
      </c>
      <c r="R370" s="215">
        <f>Q370*H370</f>
        <v>0.0036399999999999996</v>
      </c>
      <c r="S370" s="215">
        <v>0</v>
      </c>
      <c r="T370" s="216">
        <f>S370*H370</f>
        <v>0</v>
      </c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R370" s="217" t="s">
        <v>215</v>
      </c>
      <c r="AT370" s="217" t="s">
        <v>400</v>
      </c>
      <c r="AU370" s="217" t="s">
        <v>80</v>
      </c>
      <c r="AY370" s="19" t="s">
        <v>158</v>
      </c>
      <c r="BE370" s="218">
        <f>IF(N370="základní",J370,0)</f>
        <v>0</v>
      </c>
      <c r="BF370" s="218">
        <f>IF(N370="snížená",J370,0)</f>
        <v>0</v>
      </c>
      <c r="BG370" s="218">
        <f>IF(N370="zákl. přenesená",J370,0)</f>
        <v>0</v>
      </c>
      <c r="BH370" s="218">
        <f>IF(N370="sníž. přenesená",J370,0)</f>
        <v>0</v>
      </c>
      <c r="BI370" s="218">
        <f>IF(N370="nulová",J370,0)</f>
        <v>0</v>
      </c>
      <c r="BJ370" s="19" t="s">
        <v>78</v>
      </c>
      <c r="BK370" s="218">
        <f>ROUND(I370*H370,2)</f>
        <v>0</v>
      </c>
      <c r="BL370" s="19" t="s">
        <v>165</v>
      </c>
      <c r="BM370" s="217" t="s">
        <v>2595</v>
      </c>
    </row>
    <row r="371" s="13" customFormat="1">
      <c r="A371" s="13"/>
      <c r="B371" s="224"/>
      <c r="C371" s="225"/>
      <c r="D371" s="226" t="s">
        <v>169</v>
      </c>
      <c r="E371" s="227" t="s">
        <v>19</v>
      </c>
      <c r="F371" s="228" t="s">
        <v>2530</v>
      </c>
      <c r="G371" s="225"/>
      <c r="H371" s="227" t="s">
        <v>19</v>
      </c>
      <c r="I371" s="229"/>
      <c r="J371" s="225"/>
      <c r="K371" s="225"/>
      <c r="L371" s="230"/>
      <c r="M371" s="231"/>
      <c r="N371" s="232"/>
      <c r="O371" s="232"/>
      <c r="P371" s="232"/>
      <c r="Q371" s="232"/>
      <c r="R371" s="232"/>
      <c r="S371" s="232"/>
      <c r="T371" s="23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34" t="s">
        <v>169</v>
      </c>
      <c r="AU371" s="234" t="s">
        <v>80</v>
      </c>
      <c r="AV371" s="13" t="s">
        <v>78</v>
      </c>
      <c r="AW371" s="13" t="s">
        <v>171</v>
      </c>
      <c r="AX371" s="13" t="s">
        <v>70</v>
      </c>
      <c r="AY371" s="234" t="s">
        <v>158</v>
      </c>
    </row>
    <row r="372" s="14" customFormat="1">
      <c r="A372" s="14"/>
      <c r="B372" s="235"/>
      <c r="C372" s="236"/>
      <c r="D372" s="226" t="s">
        <v>169</v>
      </c>
      <c r="E372" s="237" t="s">
        <v>19</v>
      </c>
      <c r="F372" s="238" t="s">
        <v>269</v>
      </c>
      <c r="G372" s="236"/>
      <c r="H372" s="239">
        <v>14</v>
      </c>
      <c r="I372" s="240"/>
      <c r="J372" s="236"/>
      <c r="K372" s="236"/>
      <c r="L372" s="241"/>
      <c r="M372" s="242"/>
      <c r="N372" s="243"/>
      <c r="O372" s="243"/>
      <c r="P372" s="243"/>
      <c r="Q372" s="243"/>
      <c r="R372" s="243"/>
      <c r="S372" s="243"/>
      <c r="T372" s="24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45" t="s">
        <v>169</v>
      </c>
      <c r="AU372" s="245" t="s">
        <v>80</v>
      </c>
      <c r="AV372" s="14" t="s">
        <v>80</v>
      </c>
      <c r="AW372" s="14" t="s">
        <v>171</v>
      </c>
      <c r="AX372" s="14" t="s">
        <v>70</v>
      </c>
      <c r="AY372" s="245" t="s">
        <v>158</v>
      </c>
    </row>
    <row r="373" s="15" customFormat="1">
      <c r="A373" s="15"/>
      <c r="B373" s="256"/>
      <c r="C373" s="257"/>
      <c r="D373" s="226" t="s">
        <v>169</v>
      </c>
      <c r="E373" s="258" t="s">
        <v>19</v>
      </c>
      <c r="F373" s="259" t="s">
        <v>470</v>
      </c>
      <c r="G373" s="257"/>
      <c r="H373" s="260">
        <v>14</v>
      </c>
      <c r="I373" s="261"/>
      <c r="J373" s="257"/>
      <c r="K373" s="257"/>
      <c r="L373" s="262"/>
      <c r="M373" s="263"/>
      <c r="N373" s="264"/>
      <c r="O373" s="264"/>
      <c r="P373" s="264"/>
      <c r="Q373" s="264"/>
      <c r="R373" s="264"/>
      <c r="S373" s="264"/>
      <c r="T373" s="265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6" t="s">
        <v>169</v>
      </c>
      <c r="AU373" s="266" t="s">
        <v>80</v>
      </c>
      <c r="AV373" s="15" t="s">
        <v>165</v>
      </c>
      <c r="AW373" s="15" t="s">
        <v>171</v>
      </c>
      <c r="AX373" s="15" t="s">
        <v>78</v>
      </c>
      <c r="AY373" s="266" t="s">
        <v>158</v>
      </c>
    </row>
    <row r="374" s="2" customFormat="1" ht="14.4" customHeight="1">
      <c r="A374" s="40"/>
      <c r="B374" s="41"/>
      <c r="C374" s="206" t="s">
        <v>544</v>
      </c>
      <c r="D374" s="206" t="s">
        <v>160</v>
      </c>
      <c r="E374" s="207" t="s">
        <v>2596</v>
      </c>
      <c r="F374" s="208" t="s">
        <v>2597</v>
      </c>
      <c r="G374" s="209" t="s">
        <v>505</v>
      </c>
      <c r="H374" s="210">
        <v>1</v>
      </c>
      <c r="I374" s="211"/>
      <c r="J374" s="212">
        <f>ROUND(I374*H374,2)</f>
        <v>0</v>
      </c>
      <c r="K374" s="208" t="s">
        <v>164</v>
      </c>
      <c r="L374" s="46"/>
      <c r="M374" s="213" t="s">
        <v>19</v>
      </c>
      <c r="N374" s="214" t="s">
        <v>41</v>
      </c>
      <c r="O374" s="86"/>
      <c r="P374" s="215">
        <f>O374*H374</f>
        <v>0</v>
      </c>
      <c r="Q374" s="215">
        <v>0</v>
      </c>
      <c r="R374" s="215">
        <f>Q374*H374</f>
        <v>0</v>
      </c>
      <c r="S374" s="215">
        <v>0</v>
      </c>
      <c r="T374" s="216">
        <f>S374*H374</f>
        <v>0</v>
      </c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R374" s="217" t="s">
        <v>165</v>
      </c>
      <c r="AT374" s="217" t="s">
        <v>160</v>
      </c>
      <c r="AU374" s="217" t="s">
        <v>80</v>
      </c>
      <c r="AY374" s="19" t="s">
        <v>158</v>
      </c>
      <c r="BE374" s="218">
        <f>IF(N374="základní",J374,0)</f>
        <v>0</v>
      </c>
      <c r="BF374" s="218">
        <f>IF(N374="snížená",J374,0)</f>
        <v>0</v>
      </c>
      <c r="BG374" s="218">
        <f>IF(N374="zákl. přenesená",J374,0)</f>
        <v>0</v>
      </c>
      <c r="BH374" s="218">
        <f>IF(N374="sníž. přenesená",J374,0)</f>
        <v>0</v>
      </c>
      <c r="BI374" s="218">
        <f>IF(N374="nulová",J374,0)</f>
        <v>0</v>
      </c>
      <c r="BJ374" s="19" t="s">
        <v>78</v>
      </c>
      <c r="BK374" s="218">
        <f>ROUND(I374*H374,2)</f>
        <v>0</v>
      </c>
      <c r="BL374" s="19" t="s">
        <v>165</v>
      </c>
      <c r="BM374" s="217" t="s">
        <v>2598</v>
      </c>
    </row>
    <row r="375" s="2" customFormat="1">
      <c r="A375" s="40"/>
      <c r="B375" s="41"/>
      <c r="C375" s="42"/>
      <c r="D375" s="219" t="s">
        <v>167</v>
      </c>
      <c r="E375" s="42"/>
      <c r="F375" s="220" t="s">
        <v>2599</v>
      </c>
      <c r="G375" s="42"/>
      <c r="H375" s="42"/>
      <c r="I375" s="221"/>
      <c r="J375" s="42"/>
      <c r="K375" s="42"/>
      <c r="L375" s="46"/>
      <c r="M375" s="222"/>
      <c r="N375" s="223"/>
      <c r="O375" s="86"/>
      <c r="P375" s="86"/>
      <c r="Q375" s="86"/>
      <c r="R375" s="86"/>
      <c r="S375" s="86"/>
      <c r="T375" s="87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T375" s="19" t="s">
        <v>167</v>
      </c>
      <c r="AU375" s="19" t="s">
        <v>80</v>
      </c>
    </row>
    <row r="376" s="13" customFormat="1">
      <c r="A376" s="13"/>
      <c r="B376" s="224"/>
      <c r="C376" s="225"/>
      <c r="D376" s="226" t="s">
        <v>169</v>
      </c>
      <c r="E376" s="227" t="s">
        <v>19</v>
      </c>
      <c r="F376" s="228" t="s">
        <v>2530</v>
      </c>
      <c r="G376" s="225"/>
      <c r="H376" s="227" t="s">
        <v>19</v>
      </c>
      <c r="I376" s="229"/>
      <c r="J376" s="225"/>
      <c r="K376" s="225"/>
      <c r="L376" s="230"/>
      <c r="M376" s="231"/>
      <c r="N376" s="232"/>
      <c r="O376" s="232"/>
      <c r="P376" s="232"/>
      <c r="Q376" s="232"/>
      <c r="R376" s="232"/>
      <c r="S376" s="232"/>
      <c r="T376" s="23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34" t="s">
        <v>169</v>
      </c>
      <c r="AU376" s="234" t="s">
        <v>80</v>
      </c>
      <c r="AV376" s="13" t="s">
        <v>78</v>
      </c>
      <c r="AW376" s="13" t="s">
        <v>171</v>
      </c>
      <c r="AX376" s="13" t="s">
        <v>70</v>
      </c>
      <c r="AY376" s="234" t="s">
        <v>158</v>
      </c>
    </row>
    <row r="377" s="14" customFormat="1">
      <c r="A377" s="14"/>
      <c r="B377" s="235"/>
      <c r="C377" s="236"/>
      <c r="D377" s="226" t="s">
        <v>169</v>
      </c>
      <c r="E377" s="237" t="s">
        <v>19</v>
      </c>
      <c r="F377" s="238" t="s">
        <v>78</v>
      </c>
      <c r="G377" s="236"/>
      <c r="H377" s="239">
        <v>1</v>
      </c>
      <c r="I377" s="240"/>
      <c r="J377" s="236"/>
      <c r="K377" s="236"/>
      <c r="L377" s="241"/>
      <c r="M377" s="242"/>
      <c r="N377" s="243"/>
      <c r="O377" s="243"/>
      <c r="P377" s="243"/>
      <c r="Q377" s="243"/>
      <c r="R377" s="243"/>
      <c r="S377" s="243"/>
      <c r="T377" s="24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45" t="s">
        <v>169</v>
      </c>
      <c r="AU377" s="245" t="s">
        <v>80</v>
      </c>
      <c r="AV377" s="14" t="s">
        <v>80</v>
      </c>
      <c r="AW377" s="14" t="s">
        <v>171</v>
      </c>
      <c r="AX377" s="14" t="s">
        <v>70</v>
      </c>
      <c r="AY377" s="245" t="s">
        <v>158</v>
      </c>
    </row>
    <row r="378" s="15" customFormat="1">
      <c r="A378" s="15"/>
      <c r="B378" s="256"/>
      <c r="C378" s="257"/>
      <c r="D378" s="226" t="s">
        <v>169</v>
      </c>
      <c r="E378" s="258" t="s">
        <v>19</v>
      </c>
      <c r="F378" s="259" t="s">
        <v>470</v>
      </c>
      <c r="G378" s="257"/>
      <c r="H378" s="260">
        <v>1</v>
      </c>
      <c r="I378" s="261"/>
      <c r="J378" s="257"/>
      <c r="K378" s="257"/>
      <c r="L378" s="262"/>
      <c r="M378" s="263"/>
      <c r="N378" s="264"/>
      <c r="O378" s="264"/>
      <c r="P378" s="264"/>
      <c r="Q378" s="264"/>
      <c r="R378" s="264"/>
      <c r="S378" s="264"/>
      <c r="T378" s="265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6" t="s">
        <v>169</v>
      </c>
      <c r="AU378" s="266" t="s">
        <v>80</v>
      </c>
      <c r="AV378" s="15" t="s">
        <v>165</v>
      </c>
      <c r="AW378" s="15" t="s">
        <v>171</v>
      </c>
      <c r="AX378" s="15" t="s">
        <v>78</v>
      </c>
      <c r="AY378" s="266" t="s">
        <v>158</v>
      </c>
    </row>
    <row r="379" s="2" customFormat="1" ht="14.4" customHeight="1">
      <c r="A379" s="40"/>
      <c r="B379" s="41"/>
      <c r="C379" s="246" t="s">
        <v>548</v>
      </c>
      <c r="D379" s="246" t="s">
        <v>400</v>
      </c>
      <c r="E379" s="247" t="s">
        <v>2600</v>
      </c>
      <c r="F379" s="248" t="s">
        <v>2601</v>
      </c>
      <c r="G379" s="249" t="s">
        <v>505</v>
      </c>
      <c r="H379" s="250">
        <v>1</v>
      </c>
      <c r="I379" s="251"/>
      <c r="J379" s="252">
        <f>ROUND(I379*H379,2)</f>
        <v>0</v>
      </c>
      <c r="K379" s="248" t="s">
        <v>164</v>
      </c>
      <c r="L379" s="253"/>
      <c r="M379" s="254" t="s">
        <v>19</v>
      </c>
      <c r="N379" s="255" t="s">
        <v>41</v>
      </c>
      <c r="O379" s="86"/>
      <c r="P379" s="215">
        <f>O379*H379</f>
        <v>0</v>
      </c>
      <c r="Q379" s="215">
        <v>0.00048999999999999998</v>
      </c>
      <c r="R379" s="215">
        <f>Q379*H379</f>
        <v>0.00048999999999999998</v>
      </c>
      <c r="S379" s="215">
        <v>0</v>
      </c>
      <c r="T379" s="216">
        <f>S379*H379</f>
        <v>0</v>
      </c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R379" s="217" t="s">
        <v>215</v>
      </c>
      <c r="AT379" s="217" t="s">
        <v>400</v>
      </c>
      <c r="AU379" s="217" t="s">
        <v>80</v>
      </c>
      <c r="AY379" s="19" t="s">
        <v>158</v>
      </c>
      <c r="BE379" s="218">
        <f>IF(N379="základní",J379,0)</f>
        <v>0</v>
      </c>
      <c r="BF379" s="218">
        <f>IF(N379="snížená",J379,0)</f>
        <v>0</v>
      </c>
      <c r="BG379" s="218">
        <f>IF(N379="zákl. přenesená",J379,0)</f>
        <v>0</v>
      </c>
      <c r="BH379" s="218">
        <f>IF(N379="sníž. přenesená",J379,0)</f>
        <v>0</v>
      </c>
      <c r="BI379" s="218">
        <f>IF(N379="nulová",J379,0)</f>
        <v>0</v>
      </c>
      <c r="BJ379" s="19" t="s">
        <v>78</v>
      </c>
      <c r="BK379" s="218">
        <f>ROUND(I379*H379,2)</f>
        <v>0</v>
      </c>
      <c r="BL379" s="19" t="s">
        <v>165</v>
      </c>
      <c r="BM379" s="217" t="s">
        <v>2602</v>
      </c>
    </row>
    <row r="380" s="13" customFormat="1">
      <c r="A380" s="13"/>
      <c r="B380" s="224"/>
      <c r="C380" s="225"/>
      <c r="D380" s="226" t="s">
        <v>169</v>
      </c>
      <c r="E380" s="227" t="s">
        <v>19</v>
      </c>
      <c r="F380" s="228" t="s">
        <v>2530</v>
      </c>
      <c r="G380" s="225"/>
      <c r="H380" s="227" t="s">
        <v>19</v>
      </c>
      <c r="I380" s="229"/>
      <c r="J380" s="225"/>
      <c r="K380" s="225"/>
      <c r="L380" s="230"/>
      <c r="M380" s="231"/>
      <c r="N380" s="232"/>
      <c r="O380" s="232"/>
      <c r="P380" s="232"/>
      <c r="Q380" s="232"/>
      <c r="R380" s="232"/>
      <c r="S380" s="232"/>
      <c r="T380" s="23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34" t="s">
        <v>169</v>
      </c>
      <c r="AU380" s="234" t="s">
        <v>80</v>
      </c>
      <c r="AV380" s="13" t="s">
        <v>78</v>
      </c>
      <c r="AW380" s="13" t="s">
        <v>171</v>
      </c>
      <c r="AX380" s="13" t="s">
        <v>70</v>
      </c>
      <c r="AY380" s="234" t="s">
        <v>158</v>
      </c>
    </row>
    <row r="381" s="14" customFormat="1">
      <c r="A381" s="14"/>
      <c r="B381" s="235"/>
      <c r="C381" s="236"/>
      <c r="D381" s="226" t="s">
        <v>169</v>
      </c>
      <c r="E381" s="237" t="s">
        <v>19</v>
      </c>
      <c r="F381" s="238" t="s">
        <v>78</v>
      </c>
      <c r="G381" s="236"/>
      <c r="H381" s="239">
        <v>1</v>
      </c>
      <c r="I381" s="240"/>
      <c r="J381" s="236"/>
      <c r="K381" s="236"/>
      <c r="L381" s="241"/>
      <c r="M381" s="242"/>
      <c r="N381" s="243"/>
      <c r="O381" s="243"/>
      <c r="P381" s="243"/>
      <c r="Q381" s="243"/>
      <c r="R381" s="243"/>
      <c r="S381" s="243"/>
      <c r="T381" s="24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45" t="s">
        <v>169</v>
      </c>
      <c r="AU381" s="245" t="s">
        <v>80</v>
      </c>
      <c r="AV381" s="14" t="s">
        <v>80</v>
      </c>
      <c r="AW381" s="14" t="s">
        <v>171</v>
      </c>
      <c r="AX381" s="14" t="s">
        <v>70</v>
      </c>
      <c r="AY381" s="245" t="s">
        <v>158</v>
      </c>
    </row>
    <row r="382" s="15" customFormat="1">
      <c r="A382" s="15"/>
      <c r="B382" s="256"/>
      <c r="C382" s="257"/>
      <c r="D382" s="226" t="s">
        <v>169</v>
      </c>
      <c r="E382" s="258" t="s">
        <v>19</v>
      </c>
      <c r="F382" s="259" t="s">
        <v>470</v>
      </c>
      <c r="G382" s="257"/>
      <c r="H382" s="260">
        <v>1</v>
      </c>
      <c r="I382" s="261"/>
      <c r="J382" s="257"/>
      <c r="K382" s="257"/>
      <c r="L382" s="262"/>
      <c r="M382" s="263"/>
      <c r="N382" s="264"/>
      <c r="O382" s="264"/>
      <c r="P382" s="264"/>
      <c r="Q382" s="264"/>
      <c r="R382" s="264"/>
      <c r="S382" s="264"/>
      <c r="T382" s="265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T382" s="266" t="s">
        <v>169</v>
      </c>
      <c r="AU382" s="266" t="s">
        <v>80</v>
      </c>
      <c r="AV382" s="15" t="s">
        <v>165</v>
      </c>
      <c r="AW382" s="15" t="s">
        <v>171</v>
      </c>
      <c r="AX382" s="15" t="s">
        <v>78</v>
      </c>
      <c r="AY382" s="266" t="s">
        <v>158</v>
      </c>
    </row>
    <row r="383" s="2" customFormat="1" ht="14.4" customHeight="1">
      <c r="A383" s="40"/>
      <c r="B383" s="41"/>
      <c r="C383" s="206" t="s">
        <v>552</v>
      </c>
      <c r="D383" s="206" t="s">
        <v>160</v>
      </c>
      <c r="E383" s="207" t="s">
        <v>2603</v>
      </c>
      <c r="F383" s="208" t="s">
        <v>2604</v>
      </c>
      <c r="G383" s="209" t="s">
        <v>505</v>
      </c>
      <c r="H383" s="210">
        <v>1</v>
      </c>
      <c r="I383" s="211"/>
      <c r="J383" s="212">
        <f>ROUND(I383*H383,2)</f>
        <v>0</v>
      </c>
      <c r="K383" s="208" t="s">
        <v>164</v>
      </c>
      <c r="L383" s="46"/>
      <c r="M383" s="213" t="s">
        <v>19</v>
      </c>
      <c r="N383" s="214" t="s">
        <v>41</v>
      </c>
      <c r="O383" s="86"/>
      <c r="P383" s="215">
        <f>O383*H383</f>
        <v>0</v>
      </c>
      <c r="Q383" s="215">
        <v>0</v>
      </c>
      <c r="R383" s="215">
        <f>Q383*H383</f>
        <v>0</v>
      </c>
      <c r="S383" s="215">
        <v>0</v>
      </c>
      <c r="T383" s="216">
        <f>S383*H383</f>
        <v>0</v>
      </c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R383" s="217" t="s">
        <v>165</v>
      </c>
      <c r="AT383" s="217" t="s">
        <v>160</v>
      </c>
      <c r="AU383" s="217" t="s">
        <v>80</v>
      </c>
      <c r="AY383" s="19" t="s">
        <v>158</v>
      </c>
      <c r="BE383" s="218">
        <f>IF(N383="základní",J383,0)</f>
        <v>0</v>
      </c>
      <c r="BF383" s="218">
        <f>IF(N383="snížená",J383,0)</f>
        <v>0</v>
      </c>
      <c r="BG383" s="218">
        <f>IF(N383="zákl. přenesená",J383,0)</f>
        <v>0</v>
      </c>
      <c r="BH383" s="218">
        <f>IF(N383="sníž. přenesená",J383,0)</f>
        <v>0</v>
      </c>
      <c r="BI383" s="218">
        <f>IF(N383="nulová",J383,0)</f>
        <v>0</v>
      </c>
      <c r="BJ383" s="19" t="s">
        <v>78</v>
      </c>
      <c r="BK383" s="218">
        <f>ROUND(I383*H383,2)</f>
        <v>0</v>
      </c>
      <c r="BL383" s="19" t="s">
        <v>165</v>
      </c>
      <c r="BM383" s="217" t="s">
        <v>2605</v>
      </c>
    </row>
    <row r="384" s="2" customFormat="1">
      <c r="A384" s="40"/>
      <c r="B384" s="41"/>
      <c r="C384" s="42"/>
      <c r="D384" s="219" t="s">
        <v>167</v>
      </c>
      <c r="E384" s="42"/>
      <c r="F384" s="220" t="s">
        <v>2606</v>
      </c>
      <c r="G384" s="42"/>
      <c r="H384" s="42"/>
      <c r="I384" s="221"/>
      <c r="J384" s="42"/>
      <c r="K384" s="42"/>
      <c r="L384" s="46"/>
      <c r="M384" s="222"/>
      <c r="N384" s="223"/>
      <c r="O384" s="86"/>
      <c r="P384" s="86"/>
      <c r="Q384" s="86"/>
      <c r="R384" s="86"/>
      <c r="S384" s="86"/>
      <c r="T384" s="87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T384" s="19" t="s">
        <v>167</v>
      </c>
      <c r="AU384" s="19" t="s">
        <v>80</v>
      </c>
    </row>
    <row r="385" s="13" customFormat="1">
      <c r="A385" s="13"/>
      <c r="B385" s="224"/>
      <c r="C385" s="225"/>
      <c r="D385" s="226" t="s">
        <v>169</v>
      </c>
      <c r="E385" s="227" t="s">
        <v>19</v>
      </c>
      <c r="F385" s="228" t="s">
        <v>2530</v>
      </c>
      <c r="G385" s="225"/>
      <c r="H385" s="227" t="s">
        <v>19</v>
      </c>
      <c r="I385" s="229"/>
      <c r="J385" s="225"/>
      <c r="K385" s="225"/>
      <c r="L385" s="230"/>
      <c r="M385" s="231"/>
      <c r="N385" s="232"/>
      <c r="O385" s="232"/>
      <c r="P385" s="232"/>
      <c r="Q385" s="232"/>
      <c r="R385" s="232"/>
      <c r="S385" s="232"/>
      <c r="T385" s="23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34" t="s">
        <v>169</v>
      </c>
      <c r="AU385" s="234" t="s">
        <v>80</v>
      </c>
      <c r="AV385" s="13" t="s">
        <v>78</v>
      </c>
      <c r="AW385" s="13" t="s">
        <v>171</v>
      </c>
      <c r="AX385" s="13" t="s">
        <v>70</v>
      </c>
      <c r="AY385" s="234" t="s">
        <v>158</v>
      </c>
    </row>
    <row r="386" s="14" customFormat="1">
      <c r="A386" s="14"/>
      <c r="B386" s="235"/>
      <c r="C386" s="236"/>
      <c r="D386" s="226" t="s">
        <v>169</v>
      </c>
      <c r="E386" s="237" t="s">
        <v>19</v>
      </c>
      <c r="F386" s="238" t="s">
        <v>78</v>
      </c>
      <c r="G386" s="236"/>
      <c r="H386" s="239">
        <v>1</v>
      </c>
      <c r="I386" s="240"/>
      <c r="J386" s="236"/>
      <c r="K386" s="236"/>
      <c r="L386" s="241"/>
      <c r="M386" s="242"/>
      <c r="N386" s="243"/>
      <c r="O386" s="243"/>
      <c r="P386" s="243"/>
      <c r="Q386" s="243"/>
      <c r="R386" s="243"/>
      <c r="S386" s="243"/>
      <c r="T386" s="24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45" t="s">
        <v>169</v>
      </c>
      <c r="AU386" s="245" t="s">
        <v>80</v>
      </c>
      <c r="AV386" s="14" t="s">
        <v>80</v>
      </c>
      <c r="AW386" s="14" t="s">
        <v>171</v>
      </c>
      <c r="AX386" s="14" t="s">
        <v>70</v>
      </c>
      <c r="AY386" s="245" t="s">
        <v>158</v>
      </c>
    </row>
    <row r="387" s="15" customFormat="1">
      <c r="A387" s="15"/>
      <c r="B387" s="256"/>
      <c r="C387" s="257"/>
      <c r="D387" s="226" t="s">
        <v>169</v>
      </c>
      <c r="E387" s="258" t="s">
        <v>19</v>
      </c>
      <c r="F387" s="259" t="s">
        <v>470</v>
      </c>
      <c r="G387" s="257"/>
      <c r="H387" s="260">
        <v>1</v>
      </c>
      <c r="I387" s="261"/>
      <c r="J387" s="257"/>
      <c r="K387" s="257"/>
      <c r="L387" s="262"/>
      <c r="M387" s="263"/>
      <c r="N387" s="264"/>
      <c r="O387" s="264"/>
      <c r="P387" s="264"/>
      <c r="Q387" s="264"/>
      <c r="R387" s="264"/>
      <c r="S387" s="264"/>
      <c r="T387" s="26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66" t="s">
        <v>169</v>
      </c>
      <c r="AU387" s="266" t="s">
        <v>80</v>
      </c>
      <c r="AV387" s="15" t="s">
        <v>165</v>
      </c>
      <c r="AW387" s="15" t="s">
        <v>171</v>
      </c>
      <c r="AX387" s="15" t="s">
        <v>78</v>
      </c>
      <c r="AY387" s="266" t="s">
        <v>158</v>
      </c>
    </row>
    <row r="388" s="2" customFormat="1" ht="14.4" customHeight="1">
      <c r="A388" s="40"/>
      <c r="B388" s="41"/>
      <c r="C388" s="246" t="s">
        <v>556</v>
      </c>
      <c r="D388" s="246" t="s">
        <v>400</v>
      </c>
      <c r="E388" s="247" t="s">
        <v>2607</v>
      </c>
      <c r="F388" s="248" t="s">
        <v>2608</v>
      </c>
      <c r="G388" s="249" t="s">
        <v>505</v>
      </c>
      <c r="H388" s="250">
        <v>1</v>
      </c>
      <c r="I388" s="251"/>
      <c r="J388" s="252">
        <f>ROUND(I388*H388,2)</f>
        <v>0</v>
      </c>
      <c r="K388" s="248" t="s">
        <v>164</v>
      </c>
      <c r="L388" s="253"/>
      <c r="M388" s="254" t="s">
        <v>19</v>
      </c>
      <c r="N388" s="255" t="s">
        <v>41</v>
      </c>
      <c r="O388" s="86"/>
      <c r="P388" s="215">
        <f>O388*H388</f>
        <v>0</v>
      </c>
      <c r="Q388" s="215">
        <v>0.00019000000000000001</v>
      </c>
      <c r="R388" s="215">
        <f>Q388*H388</f>
        <v>0.00019000000000000001</v>
      </c>
      <c r="S388" s="215">
        <v>0</v>
      </c>
      <c r="T388" s="216">
        <f>S388*H388</f>
        <v>0</v>
      </c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R388" s="217" t="s">
        <v>215</v>
      </c>
      <c r="AT388" s="217" t="s">
        <v>400</v>
      </c>
      <c r="AU388" s="217" t="s">
        <v>80</v>
      </c>
      <c r="AY388" s="19" t="s">
        <v>158</v>
      </c>
      <c r="BE388" s="218">
        <f>IF(N388="základní",J388,0)</f>
        <v>0</v>
      </c>
      <c r="BF388" s="218">
        <f>IF(N388="snížená",J388,0)</f>
        <v>0</v>
      </c>
      <c r="BG388" s="218">
        <f>IF(N388="zákl. přenesená",J388,0)</f>
        <v>0</v>
      </c>
      <c r="BH388" s="218">
        <f>IF(N388="sníž. přenesená",J388,0)</f>
        <v>0</v>
      </c>
      <c r="BI388" s="218">
        <f>IF(N388="nulová",J388,0)</f>
        <v>0</v>
      </c>
      <c r="BJ388" s="19" t="s">
        <v>78</v>
      </c>
      <c r="BK388" s="218">
        <f>ROUND(I388*H388,2)</f>
        <v>0</v>
      </c>
      <c r="BL388" s="19" t="s">
        <v>165</v>
      </c>
      <c r="BM388" s="217" t="s">
        <v>2609</v>
      </c>
    </row>
    <row r="389" s="13" customFormat="1">
      <c r="A389" s="13"/>
      <c r="B389" s="224"/>
      <c r="C389" s="225"/>
      <c r="D389" s="226" t="s">
        <v>169</v>
      </c>
      <c r="E389" s="227" t="s">
        <v>19</v>
      </c>
      <c r="F389" s="228" t="s">
        <v>2530</v>
      </c>
      <c r="G389" s="225"/>
      <c r="H389" s="227" t="s">
        <v>19</v>
      </c>
      <c r="I389" s="229"/>
      <c r="J389" s="225"/>
      <c r="K389" s="225"/>
      <c r="L389" s="230"/>
      <c r="M389" s="231"/>
      <c r="N389" s="232"/>
      <c r="O389" s="232"/>
      <c r="P389" s="232"/>
      <c r="Q389" s="232"/>
      <c r="R389" s="232"/>
      <c r="S389" s="232"/>
      <c r="T389" s="23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34" t="s">
        <v>169</v>
      </c>
      <c r="AU389" s="234" t="s">
        <v>80</v>
      </c>
      <c r="AV389" s="13" t="s">
        <v>78</v>
      </c>
      <c r="AW389" s="13" t="s">
        <v>171</v>
      </c>
      <c r="AX389" s="13" t="s">
        <v>70</v>
      </c>
      <c r="AY389" s="234" t="s">
        <v>158</v>
      </c>
    </row>
    <row r="390" s="14" customFormat="1">
      <c r="A390" s="14"/>
      <c r="B390" s="235"/>
      <c r="C390" s="236"/>
      <c r="D390" s="226" t="s">
        <v>169</v>
      </c>
      <c r="E390" s="237" t="s">
        <v>19</v>
      </c>
      <c r="F390" s="238" t="s">
        <v>78</v>
      </c>
      <c r="G390" s="236"/>
      <c r="H390" s="239">
        <v>1</v>
      </c>
      <c r="I390" s="240"/>
      <c r="J390" s="236"/>
      <c r="K390" s="236"/>
      <c r="L390" s="241"/>
      <c r="M390" s="242"/>
      <c r="N390" s="243"/>
      <c r="O390" s="243"/>
      <c r="P390" s="243"/>
      <c r="Q390" s="243"/>
      <c r="R390" s="243"/>
      <c r="S390" s="243"/>
      <c r="T390" s="24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45" t="s">
        <v>169</v>
      </c>
      <c r="AU390" s="245" t="s">
        <v>80</v>
      </c>
      <c r="AV390" s="14" t="s">
        <v>80</v>
      </c>
      <c r="AW390" s="14" t="s">
        <v>171</v>
      </c>
      <c r="AX390" s="14" t="s">
        <v>70</v>
      </c>
      <c r="AY390" s="245" t="s">
        <v>158</v>
      </c>
    </row>
    <row r="391" s="15" customFormat="1">
      <c r="A391" s="15"/>
      <c r="B391" s="256"/>
      <c r="C391" s="257"/>
      <c r="D391" s="226" t="s">
        <v>169</v>
      </c>
      <c r="E391" s="258" t="s">
        <v>19</v>
      </c>
      <c r="F391" s="259" t="s">
        <v>470</v>
      </c>
      <c r="G391" s="257"/>
      <c r="H391" s="260">
        <v>1</v>
      </c>
      <c r="I391" s="261"/>
      <c r="J391" s="257"/>
      <c r="K391" s="257"/>
      <c r="L391" s="262"/>
      <c r="M391" s="263"/>
      <c r="N391" s="264"/>
      <c r="O391" s="264"/>
      <c r="P391" s="264"/>
      <c r="Q391" s="264"/>
      <c r="R391" s="264"/>
      <c r="S391" s="264"/>
      <c r="T391" s="265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66" t="s">
        <v>169</v>
      </c>
      <c r="AU391" s="266" t="s">
        <v>80</v>
      </c>
      <c r="AV391" s="15" t="s">
        <v>165</v>
      </c>
      <c r="AW391" s="15" t="s">
        <v>171</v>
      </c>
      <c r="AX391" s="15" t="s">
        <v>78</v>
      </c>
      <c r="AY391" s="266" t="s">
        <v>158</v>
      </c>
    </row>
    <row r="392" s="2" customFormat="1" ht="19.8" customHeight="1">
      <c r="A392" s="40"/>
      <c r="B392" s="41"/>
      <c r="C392" s="206" t="s">
        <v>560</v>
      </c>
      <c r="D392" s="206" t="s">
        <v>160</v>
      </c>
      <c r="E392" s="207" t="s">
        <v>2610</v>
      </c>
      <c r="F392" s="208" t="s">
        <v>2611</v>
      </c>
      <c r="G392" s="209" t="s">
        <v>505</v>
      </c>
      <c r="H392" s="210">
        <v>19</v>
      </c>
      <c r="I392" s="211"/>
      <c r="J392" s="212">
        <f>ROUND(I392*H392,2)</f>
        <v>0</v>
      </c>
      <c r="K392" s="208" t="s">
        <v>164</v>
      </c>
      <c r="L392" s="46"/>
      <c r="M392" s="213" t="s">
        <v>19</v>
      </c>
      <c r="N392" s="214" t="s">
        <v>41</v>
      </c>
      <c r="O392" s="86"/>
      <c r="P392" s="215">
        <f>O392*H392</f>
        <v>0</v>
      </c>
      <c r="Q392" s="215">
        <v>0</v>
      </c>
      <c r="R392" s="215">
        <f>Q392*H392</f>
        <v>0</v>
      </c>
      <c r="S392" s="215">
        <v>0</v>
      </c>
      <c r="T392" s="216">
        <f>S392*H392</f>
        <v>0</v>
      </c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R392" s="217" t="s">
        <v>165</v>
      </c>
      <c r="AT392" s="217" t="s">
        <v>160</v>
      </c>
      <c r="AU392" s="217" t="s">
        <v>80</v>
      </c>
      <c r="AY392" s="19" t="s">
        <v>158</v>
      </c>
      <c r="BE392" s="218">
        <f>IF(N392="základní",J392,0)</f>
        <v>0</v>
      </c>
      <c r="BF392" s="218">
        <f>IF(N392="snížená",J392,0)</f>
        <v>0</v>
      </c>
      <c r="BG392" s="218">
        <f>IF(N392="zákl. přenesená",J392,0)</f>
        <v>0</v>
      </c>
      <c r="BH392" s="218">
        <f>IF(N392="sníž. přenesená",J392,0)</f>
        <v>0</v>
      </c>
      <c r="BI392" s="218">
        <f>IF(N392="nulová",J392,0)</f>
        <v>0</v>
      </c>
      <c r="BJ392" s="19" t="s">
        <v>78</v>
      </c>
      <c r="BK392" s="218">
        <f>ROUND(I392*H392,2)</f>
        <v>0</v>
      </c>
      <c r="BL392" s="19" t="s">
        <v>165</v>
      </c>
      <c r="BM392" s="217" t="s">
        <v>2612</v>
      </c>
    </row>
    <row r="393" s="2" customFormat="1">
      <c r="A393" s="40"/>
      <c r="B393" s="41"/>
      <c r="C393" s="42"/>
      <c r="D393" s="219" t="s">
        <v>167</v>
      </c>
      <c r="E393" s="42"/>
      <c r="F393" s="220" t="s">
        <v>2613</v>
      </c>
      <c r="G393" s="42"/>
      <c r="H393" s="42"/>
      <c r="I393" s="221"/>
      <c r="J393" s="42"/>
      <c r="K393" s="42"/>
      <c r="L393" s="46"/>
      <c r="M393" s="222"/>
      <c r="N393" s="223"/>
      <c r="O393" s="86"/>
      <c r="P393" s="86"/>
      <c r="Q393" s="86"/>
      <c r="R393" s="86"/>
      <c r="S393" s="86"/>
      <c r="T393" s="87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T393" s="19" t="s">
        <v>167</v>
      </c>
      <c r="AU393" s="19" t="s">
        <v>80</v>
      </c>
    </row>
    <row r="394" s="13" customFormat="1">
      <c r="A394" s="13"/>
      <c r="B394" s="224"/>
      <c r="C394" s="225"/>
      <c r="D394" s="226" t="s">
        <v>169</v>
      </c>
      <c r="E394" s="227" t="s">
        <v>19</v>
      </c>
      <c r="F394" s="228" t="s">
        <v>2530</v>
      </c>
      <c r="G394" s="225"/>
      <c r="H394" s="227" t="s">
        <v>19</v>
      </c>
      <c r="I394" s="229"/>
      <c r="J394" s="225"/>
      <c r="K394" s="225"/>
      <c r="L394" s="230"/>
      <c r="M394" s="231"/>
      <c r="N394" s="232"/>
      <c r="O394" s="232"/>
      <c r="P394" s="232"/>
      <c r="Q394" s="232"/>
      <c r="R394" s="232"/>
      <c r="S394" s="232"/>
      <c r="T394" s="23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34" t="s">
        <v>169</v>
      </c>
      <c r="AU394" s="234" t="s">
        <v>80</v>
      </c>
      <c r="AV394" s="13" t="s">
        <v>78</v>
      </c>
      <c r="AW394" s="13" t="s">
        <v>171</v>
      </c>
      <c r="AX394" s="13" t="s">
        <v>70</v>
      </c>
      <c r="AY394" s="234" t="s">
        <v>158</v>
      </c>
    </row>
    <row r="395" s="14" customFormat="1">
      <c r="A395" s="14"/>
      <c r="B395" s="235"/>
      <c r="C395" s="236"/>
      <c r="D395" s="226" t="s">
        <v>169</v>
      </c>
      <c r="E395" s="237" t="s">
        <v>19</v>
      </c>
      <c r="F395" s="238" t="s">
        <v>304</v>
      </c>
      <c r="G395" s="236"/>
      <c r="H395" s="239">
        <v>19</v>
      </c>
      <c r="I395" s="240"/>
      <c r="J395" s="236"/>
      <c r="K395" s="236"/>
      <c r="L395" s="241"/>
      <c r="M395" s="242"/>
      <c r="N395" s="243"/>
      <c r="O395" s="243"/>
      <c r="P395" s="243"/>
      <c r="Q395" s="243"/>
      <c r="R395" s="243"/>
      <c r="S395" s="243"/>
      <c r="T395" s="24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45" t="s">
        <v>169</v>
      </c>
      <c r="AU395" s="245" t="s">
        <v>80</v>
      </c>
      <c r="AV395" s="14" t="s">
        <v>80</v>
      </c>
      <c r="AW395" s="14" t="s">
        <v>171</v>
      </c>
      <c r="AX395" s="14" t="s">
        <v>70</v>
      </c>
      <c r="AY395" s="245" t="s">
        <v>158</v>
      </c>
    </row>
    <row r="396" s="15" customFormat="1">
      <c r="A396" s="15"/>
      <c r="B396" s="256"/>
      <c r="C396" s="257"/>
      <c r="D396" s="226" t="s">
        <v>169</v>
      </c>
      <c r="E396" s="258" t="s">
        <v>19</v>
      </c>
      <c r="F396" s="259" t="s">
        <v>470</v>
      </c>
      <c r="G396" s="257"/>
      <c r="H396" s="260">
        <v>19</v>
      </c>
      <c r="I396" s="261"/>
      <c r="J396" s="257"/>
      <c r="K396" s="257"/>
      <c r="L396" s="262"/>
      <c r="M396" s="263"/>
      <c r="N396" s="264"/>
      <c r="O396" s="264"/>
      <c r="P396" s="264"/>
      <c r="Q396" s="264"/>
      <c r="R396" s="264"/>
      <c r="S396" s="264"/>
      <c r="T396" s="26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66" t="s">
        <v>169</v>
      </c>
      <c r="AU396" s="266" t="s">
        <v>80</v>
      </c>
      <c r="AV396" s="15" t="s">
        <v>165</v>
      </c>
      <c r="AW396" s="15" t="s">
        <v>171</v>
      </c>
      <c r="AX396" s="15" t="s">
        <v>78</v>
      </c>
      <c r="AY396" s="266" t="s">
        <v>158</v>
      </c>
    </row>
    <row r="397" s="2" customFormat="1" ht="14.4" customHeight="1">
      <c r="A397" s="40"/>
      <c r="B397" s="41"/>
      <c r="C397" s="246" t="s">
        <v>564</v>
      </c>
      <c r="D397" s="246" t="s">
        <v>400</v>
      </c>
      <c r="E397" s="247" t="s">
        <v>2614</v>
      </c>
      <c r="F397" s="248" t="s">
        <v>2615</v>
      </c>
      <c r="G397" s="249" t="s">
        <v>505</v>
      </c>
      <c r="H397" s="250">
        <v>19</v>
      </c>
      <c r="I397" s="251"/>
      <c r="J397" s="252">
        <f>ROUND(I397*H397,2)</f>
        <v>0</v>
      </c>
      <c r="K397" s="248" t="s">
        <v>164</v>
      </c>
      <c r="L397" s="253"/>
      <c r="M397" s="254" t="s">
        <v>19</v>
      </c>
      <c r="N397" s="255" t="s">
        <v>41</v>
      </c>
      <c r="O397" s="86"/>
      <c r="P397" s="215">
        <f>O397*H397</f>
        <v>0</v>
      </c>
      <c r="Q397" s="215">
        <v>0.00147</v>
      </c>
      <c r="R397" s="215">
        <f>Q397*H397</f>
        <v>0.02793</v>
      </c>
      <c r="S397" s="215">
        <v>0</v>
      </c>
      <c r="T397" s="216">
        <f>S397*H397</f>
        <v>0</v>
      </c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R397" s="217" t="s">
        <v>215</v>
      </c>
      <c r="AT397" s="217" t="s">
        <v>400</v>
      </c>
      <c r="AU397" s="217" t="s">
        <v>80</v>
      </c>
      <c r="AY397" s="19" t="s">
        <v>158</v>
      </c>
      <c r="BE397" s="218">
        <f>IF(N397="základní",J397,0)</f>
        <v>0</v>
      </c>
      <c r="BF397" s="218">
        <f>IF(N397="snížená",J397,0)</f>
        <v>0</v>
      </c>
      <c r="BG397" s="218">
        <f>IF(N397="zákl. přenesená",J397,0)</f>
        <v>0</v>
      </c>
      <c r="BH397" s="218">
        <f>IF(N397="sníž. přenesená",J397,0)</f>
        <v>0</v>
      </c>
      <c r="BI397" s="218">
        <f>IF(N397="nulová",J397,0)</f>
        <v>0</v>
      </c>
      <c r="BJ397" s="19" t="s">
        <v>78</v>
      </c>
      <c r="BK397" s="218">
        <f>ROUND(I397*H397,2)</f>
        <v>0</v>
      </c>
      <c r="BL397" s="19" t="s">
        <v>165</v>
      </c>
      <c r="BM397" s="217" t="s">
        <v>2616</v>
      </c>
    </row>
    <row r="398" s="13" customFormat="1">
      <c r="A398" s="13"/>
      <c r="B398" s="224"/>
      <c r="C398" s="225"/>
      <c r="D398" s="226" t="s">
        <v>169</v>
      </c>
      <c r="E398" s="227" t="s">
        <v>19</v>
      </c>
      <c r="F398" s="228" t="s">
        <v>2530</v>
      </c>
      <c r="G398" s="225"/>
      <c r="H398" s="227" t="s">
        <v>19</v>
      </c>
      <c r="I398" s="229"/>
      <c r="J398" s="225"/>
      <c r="K398" s="225"/>
      <c r="L398" s="230"/>
      <c r="M398" s="231"/>
      <c r="N398" s="232"/>
      <c r="O398" s="232"/>
      <c r="P398" s="232"/>
      <c r="Q398" s="232"/>
      <c r="R398" s="232"/>
      <c r="S398" s="232"/>
      <c r="T398" s="23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34" t="s">
        <v>169</v>
      </c>
      <c r="AU398" s="234" t="s">
        <v>80</v>
      </c>
      <c r="AV398" s="13" t="s">
        <v>78</v>
      </c>
      <c r="AW398" s="13" t="s">
        <v>171</v>
      </c>
      <c r="AX398" s="13" t="s">
        <v>70</v>
      </c>
      <c r="AY398" s="234" t="s">
        <v>158</v>
      </c>
    </row>
    <row r="399" s="14" customFormat="1">
      <c r="A399" s="14"/>
      <c r="B399" s="235"/>
      <c r="C399" s="236"/>
      <c r="D399" s="226" t="s">
        <v>169</v>
      </c>
      <c r="E399" s="237" t="s">
        <v>19</v>
      </c>
      <c r="F399" s="238" t="s">
        <v>304</v>
      </c>
      <c r="G399" s="236"/>
      <c r="H399" s="239">
        <v>19</v>
      </c>
      <c r="I399" s="240"/>
      <c r="J399" s="236"/>
      <c r="K399" s="236"/>
      <c r="L399" s="241"/>
      <c r="M399" s="242"/>
      <c r="N399" s="243"/>
      <c r="O399" s="243"/>
      <c r="P399" s="243"/>
      <c r="Q399" s="243"/>
      <c r="R399" s="243"/>
      <c r="S399" s="243"/>
      <c r="T399" s="24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45" t="s">
        <v>169</v>
      </c>
      <c r="AU399" s="245" t="s">
        <v>80</v>
      </c>
      <c r="AV399" s="14" t="s">
        <v>80</v>
      </c>
      <c r="AW399" s="14" t="s">
        <v>171</v>
      </c>
      <c r="AX399" s="14" t="s">
        <v>70</v>
      </c>
      <c r="AY399" s="245" t="s">
        <v>158</v>
      </c>
    </row>
    <row r="400" s="15" customFormat="1">
      <c r="A400" s="15"/>
      <c r="B400" s="256"/>
      <c r="C400" s="257"/>
      <c r="D400" s="226" t="s">
        <v>169</v>
      </c>
      <c r="E400" s="258" t="s">
        <v>19</v>
      </c>
      <c r="F400" s="259" t="s">
        <v>470</v>
      </c>
      <c r="G400" s="257"/>
      <c r="H400" s="260">
        <v>19</v>
      </c>
      <c r="I400" s="261"/>
      <c r="J400" s="257"/>
      <c r="K400" s="257"/>
      <c r="L400" s="262"/>
      <c r="M400" s="263"/>
      <c r="N400" s="264"/>
      <c r="O400" s="264"/>
      <c r="P400" s="264"/>
      <c r="Q400" s="264"/>
      <c r="R400" s="264"/>
      <c r="S400" s="264"/>
      <c r="T400" s="265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66" t="s">
        <v>169</v>
      </c>
      <c r="AU400" s="266" t="s">
        <v>80</v>
      </c>
      <c r="AV400" s="15" t="s">
        <v>165</v>
      </c>
      <c r="AW400" s="15" t="s">
        <v>171</v>
      </c>
      <c r="AX400" s="15" t="s">
        <v>78</v>
      </c>
      <c r="AY400" s="266" t="s">
        <v>158</v>
      </c>
    </row>
    <row r="401" s="2" customFormat="1" ht="14.4" customHeight="1">
      <c r="A401" s="40"/>
      <c r="B401" s="41"/>
      <c r="C401" s="206" t="s">
        <v>569</v>
      </c>
      <c r="D401" s="206" t="s">
        <v>160</v>
      </c>
      <c r="E401" s="207" t="s">
        <v>2617</v>
      </c>
      <c r="F401" s="208" t="s">
        <v>2618</v>
      </c>
      <c r="G401" s="209" t="s">
        <v>505</v>
      </c>
      <c r="H401" s="210">
        <v>5</v>
      </c>
      <c r="I401" s="211"/>
      <c r="J401" s="212">
        <f>ROUND(I401*H401,2)</f>
        <v>0</v>
      </c>
      <c r="K401" s="208" t="s">
        <v>19</v>
      </c>
      <c r="L401" s="46"/>
      <c r="M401" s="213" t="s">
        <v>19</v>
      </c>
      <c r="N401" s="214" t="s">
        <v>41</v>
      </c>
      <c r="O401" s="86"/>
      <c r="P401" s="215">
        <f>O401*H401</f>
        <v>0</v>
      </c>
      <c r="Q401" s="215">
        <v>0</v>
      </c>
      <c r="R401" s="215">
        <f>Q401*H401</f>
        <v>0</v>
      </c>
      <c r="S401" s="215">
        <v>0</v>
      </c>
      <c r="T401" s="216">
        <f>S401*H401</f>
        <v>0</v>
      </c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R401" s="217" t="s">
        <v>165</v>
      </c>
      <c r="AT401" s="217" t="s">
        <v>160</v>
      </c>
      <c r="AU401" s="217" t="s">
        <v>80</v>
      </c>
      <c r="AY401" s="19" t="s">
        <v>158</v>
      </c>
      <c r="BE401" s="218">
        <f>IF(N401="základní",J401,0)</f>
        <v>0</v>
      </c>
      <c r="BF401" s="218">
        <f>IF(N401="snížená",J401,0)</f>
        <v>0</v>
      </c>
      <c r="BG401" s="218">
        <f>IF(N401="zákl. přenesená",J401,0)</f>
        <v>0</v>
      </c>
      <c r="BH401" s="218">
        <f>IF(N401="sníž. přenesená",J401,0)</f>
        <v>0</v>
      </c>
      <c r="BI401" s="218">
        <f>IF(N401="nulová",J401,0)</f>
        <v>0</v>
      </c>
      <c r="BJ401" s="19" t="s">
        <v>78</v>
      </c>
      <c r="BK401" s="218">
        <f>ROUND(I401*H401,2)</f>
        <v>0</v>
      </c>
      <c r="BL401" s="19" t="s">
        <v>165</v>
      </c>
      <c r="BM401" s="217" t="s">
        <v>2619</v>
      </c>
    </row>
    <row r="402" s="13" customFormat="1">
      <c r="A402" s="13"/>
      <c r="B402" s="224"/>
      <c r="C402" s="225"/>
      <c r="D402" s="226" t="s">
        <v>169</v>
      </c>
      <c r="E402" s="227" t="s">
        <v>19</v>
      </c>
      <c r="F402" s="228" t="s">
        <v>2530</v>
      </c>
      <c r="G402" s="225"/>
      <c r="H402" s="227" t="s">
        <v>19</v>
      </c>
      <c r="I402" s="229"/>
      <c r="J402" s="225"/>
      <c r="K402" s="225"/>
      <c r="L402" s="230"/>
      <c r="M402" s="231"/>
      <c r="N402" s="232"/>
      <c r="O402" s="232"/>
      <c r="P402" s="232"/>
      <c r="Q402" s="232"/>
      <c r="R402" s="232"/>
      <c r="S402" s="232"/>
      <c r="T402" s="23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34" t="s">
        <v>169</v>
      </c>
      <c r="AU402" s="234" t="s">
        <v>80</v>
      </c>
      <c r="AV402" s="13" t="s">
        <v>78</v>
      </c>
      <c r="AW402" s="13" t="s">
        <v>171</v>
      </c>
      <c r="AX402" s="13" t="s">
        <v>70</v>
      </c>
      <c r="AY402" s="234" t="s">
        <v>158</v>
      </c>
    </row>
    <row r="403" s="14" customFormat="1">
      <c r="A403" s="14"/>
      <c r="B403" s="235"/>
      <c r="C403" s="236"/>
      <c r="D403" s="226" t="s">
        <v>169</v>
      </c>
      <c r="E403" s="237" t="s">
        <v>19</v>
      </c>
      <c r="F403" s="238" t="s">
        <v>197</v>
      </c>
      <c r="G403" s="236"/>
      <c r="H403" s="239">
        <v>5</v>
      </c>
      <c r="I403" s="240"/>
      <c r="J403" s="236"/>
      <c r="K403" s="236"/>
      <c r="L403" s="241"/>
      <c r="M403" s="242"/>
      <c r="N403" s="243"/>
      <c r="O403" s="243"/>
      <c r="P403" s="243"/>
      <c r="Q403" s="243"/>
      <c r="R403" s="243"/>
      <c r="S403" s="243"/>
      <c r="T403" s="24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45" t="s">
        <v>169</v>
      </c>
      <c r="AU403" s="245" t="s">
        <v>80</v>
      </c>
      <c r="AV403" s="14" t="s">
        <v>80</v>
      </c>
      <c r="AW403" s="14" t="s">
        <v>171</v>
      </c>
      <c r="AX403" s="14" t="s">
        <v>70</v>
      </c>
      <c r="AY403" s="245" t="s">
        <v>158</v>
      </c>
    </row>
    <row r="404" s="15" customFormat="1">
      <c r="A404" s="15"/>
      <c r="B404" s="256"/>
      <c r="C404" s="257"/>
      <c r="D404" s="226" t="s">
        <v>169</v>
      </c>
      <c r="E404" s="258" t="s">
        <v>19</v>
      </c>
      <c r="F404" s="259" t="s">
        <v>470</v>
      </c>
      <c r="G404" s="257"/>
      <c r="H404" s="260">
        <v>5</v>
      </c>
      <c r="I404" s="261"/>
      <c r="J404" s="257"/>
      <c r="K404" s="257"/>
      <c r="L404" s="262"/>
      <c r="M404" s="263"/>
      <c r="N404" s="264"/>
      <c r="O404" s="264"/>
      <c r="P404" s="264"/>
      <c r="Q404" s="264"/>
      <c r="R404" s="264"/>
      <c r="S404" s="264"/>
      <c r="T404" s="265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66" t="s">
        <v>169</v>
      </c>
      <c r="AU404" s="266" t="s">
        <v>80</v>
      </c>
      <c r="AV404" s="15" t="s">
        <v>165</v>
      </c>
      <c r="AW404" s="15" t="s">
        <v>171</v>
      </c>
      <c r="AX404" s="15" t="s">
        <v>78</v>
      </c>
      <c r="AY404" s="266" t="s">
        <v>158</v>
      </c>
    </row>
    <row r="405" s="2" customFormat="1" ht="14.4" customHeight="1">
      <c r="A405" s="40"/>
      <c r="B405" s="41"/>
      <c r="C405" s="246" t="s">
        <v>573</v>
      </c>
      <c r="D405" s="246" t="s">
        <v>400</v>
      </c>
      <c r="E405" s="247" t="s">
        <v>2620</v>
      </c>
      <c r="F405" s="248" t="s">
        <v>2621</v>
      </c>
      <c r="G405" s="249" t="s">
        <v>505</v>
      </c>
      <c r="H405" s="250">
        <v>5</v>
      </c>
      <c r="I405" s="251"/>
      <c r="J405" s="252">
        <f>ROUND(I405*H405,2)</f>
        <v>0</v>
      </c>
      <c r="K405" s="248" t="s">
        <v>19</v>
      </c>
      <c r="L405" s="253"/>
      <c r="M405" s="254" t="s">
        <v>19</v>
      </c>
      <c r="N405" s="255" t="s">
        <v>41</v>
      </c>
      <c r="O405" s="86"/>
      <c r="P405" s="215">
        <f>O405*H405</f>
        <v>0</v>
      </c>
      <c r="Q405" s="215">
        <v>0.014</v>
      </c>
      <c r="R405" s="215">
        <f>Q405*H405</f>
        <v>0.070000000000000007</v>
      </c>
      <c r="S405" s="215">
        <v>0</v>
      </c>
      <c r="T405" s="216">
        <f>S405*H405</f>
        <v>0</v>
      </c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R405" s="217" t="s">
        <v>215</v>
      </c>
      <c r="AT405" s="217" t="s">
        <v>400</v>
      </c>
      <c r="AU405" s="217" t="s">
        <v>80</v>
      </c>
      <c r="AY405" s="19" t="s">
        <v>158</v>
      </c>
      <c r="BE405" s="218">
        <f>IF(N405="základní",J405,0)</f>
        <v>0</v>
      </c>
      <c r="BF405" s="218">
        <f>IF(N405="snížená",J405,0)</f>
        <v>0</v>
      </c>
      <c r="BG405" s="218">
        <f>IF(N405="zákl. přenesená",J405,0)</f>
        <v>0</v>
      </c>
      <c r="BH405" s="218">
        <f>IF(N405="sníž. přenesená",J405,0)</f>
        <v>0</v>
      </c>
      <c r="BI405" s="218">
        <f>IF(N405="nulová",J405,0)</f>
        <v>0</v>
      </c>
      <c r="BJ405" s="19" t="s">
        <v>78</v>
      </c>
      <c r="BK405" s="218">
        <f>ROUND(I405*H405,2)</f>
        <v>0</v>
      </c>
      <c r="BL405" s="19" t="s">
        <v>165</v>
      </c>
      <c r="BM405" s="217" t="s">
        <v>2622</v>
      </c>
    </row>
    <row r="406" s="13" customFormat="1">
      <c r="A406" s="13"/>
      <c r="B406" s="224"/>
      <c r="C406" s="225"/>
      <c r="D406" s="226" t="s">
        <v>169</v>
      </c>
      <c r="E406" s="227" t="s">
        <v>19</v>
      </c>
      <c r="F406" s="228" t="s">
        <v>2530</v>
      </c>
      <c r="G406" s="225"/>
      <c r="H406" s="227" t="s">
        <v>19</v>
      </c>
      <c r="I406" s="229"/>
      <c r="J406" s="225"/>
      <c r="K406" s="225"/>
      <c r="L406" s="230"/>
      <c r="M406" s="231"/>
      <c r="N406" s="232"/>
      <c r="O406" s="232"/>
      <c r="P406" s="232"/>
      <c r="Q406" s="232"/>
      <c r="R406" s="232"/>
      <c r="S406" s="232"/>
      <c r="T406" s="23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34" t="s">
        <v>169</v>
      </c>
      <c r="AU406" s="234" t="s">
        <v>80</v>
      </c>
      <c r="AV406" s="13" t="s">
        <v>78</v>
      </c>
      <c r="AW406" s="13" t="s">
        <v>171</v>
      </c>
      <c r="AX406" s="13" t="s">
        <v>70</v>
      </c>
      <c r="AY406" s="234" t="s">
        <v>158</v>
      </c>
    </row>
    <row r="407" s="14" customFormat="1">
      <c r="A407" s="14"/>
      <c r="B407" s="235"/>
      <c r="C407" s="236"/>
      <c r="D407" s="226" t="s">
        <v>169</v>
      </c>
      <c r="E407" s="237" t="s">
        <v>19</v>
      </c>
      <c r="F407" s="238" t="s">
        <v>197</v>
      </c>
      <c r="G407" s="236"/>
      <c r="H407" s="239">
        <v>5</v>
      </c>
      <c r="I407" s="240"/>
      <c r="J407" s="236"/>
      <c r="K407" s="236"/>
      <c r="L407" s="241"/>
      <c r="M407" s="242"/>
      <c r="N407" s="243"/>
      <c r="O407" s="243"/>
      <c r="P407" s="243"/>
      <c r="Q407" s="243"/>
      <c r="R407" s="243"/>
      <c r="S407" s="243"/>
      <c r="T407" s="24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45" t="s">
        <v>169</v>
      </c>
      <c r="AU407" s="245" t="s">
        <v>80</v>
      </c>
      <c r="AV407" s="14" t="s">
        <v>80</v>
      </c>
      <c r="AW407" s="14" t="s">
        <v>171</v>
      </c>
      <c r="AX407" s="14" t="s">
        <v>70</v>
      </c>
      <c r="AY407" s="245" t="s">
        <v>158</v>
      </c>
    </row>
    <row r="408" s="15" customFormat="1">
      <c r="A408" s="15"/>
      <c r="B408" s="256"/>
      <c r="C408" s="257"/>
      <c r="D408" s="226" t="s">
        <v>169</v>
      </c>
      <c r="E408" s="258" t="s">
        <v>19</v>
      </c>
      <c r="F408" s="259" t="s">
        <v>470</v>
      </c>
      <c r="G408" s="257"/>
      <c r="H408" s="260">
        <v>5</v>
      </c>
      <c r="I408" s="261"/>
      <c r="J408" s="257"/>
      <c r="K408" s="257"/>
      <c r="L408" s="262"/>
      <c r="M408" s="263"/>
      <c r="N408" s="264"/>
      <c r="O408" s="264"/>
      <c r="P408" s="264"/>
      <c r="Q408" s="264"/>
      <c r="R408" s="264"/>
      <c r="S408" s="264"/>
      <c r="T408" s="26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66" t="s">
        <v>169</v>
      </c>
      <c r="AU408" s="266" t="s">
        <v>80</v>
      </c>
      <c r="AV408" s="15" t="s">
        <v>165</v>
      </c>
      <c r="AW408" s="15" t="s">
        <v>171</v>
      </c>
      <c r="AX408" s="15" t="s">
        <v>78</v>
      </c>
      <c r="AY408" s="266" t="s">
        <v>158</v>
      </c>
    </row>
    <row r="409" s="2" customFormat="1" ht="14.4" customHeight="1">
      <c r="A409" s="40"/>
      <c r="B409" s="41"/>
      <c r="C409" s="206" t="s">
        <v>578</v>
      </c>
      <c r="D409" s="206" t="s">
        <v>160</v>
      </c>
      <c r="E409" s="207" t="s">
        <v>2623</v>
      </c>
      <c r="F409" s="208" t="s">
        <v>2624</v>
      </c>
      <c r="G409" s="209" t="s">
        <v>505</v>
      </c>
      <c r="H409" s="210">
        <v>4</v>
      </c>
      <c r="I409" s="211"/>
      <c r="J409" s="212">
        <f>ROUND(I409*H409,2)</f>
        <v>0</v>
      </c>
      <c r="K409" s="208" t="s">
        <v>164</v>
      </c>
      <c r="L409" s="46"/>
      <c r="M409" s="213" t="s">
        <v>19</v>
      </c>
      <c r="N409" s="214" t="s">
        <v>41</v>
      </c>
      <c r="O409" s="86"/>
      <c r="P409" s="215">
        <f>O409*H409</f>
        <v>0</v>
      </c>
      <c r="Q409" s="215">
        <v>0.00072000000000000005</v>
      </c>
      <c r="R409" s="215">
        <f>Q409*H409</f>
        <v>0.0028800000000000002</v>
      </c>
      <c r="S409" s="215">
        <v>0</v>
      </c>
      <c r="T409" s="216">
        <f>S409*H409</f>
        <v>0</v>
      </c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R409" s="217" t="s">
        <v>165</v>
      </c>
      <c r="AT409" s="217" t="s">
        <v>160</v>
      </c>
      <c r="AU409" s="217" t="s">
        <v>80</v>
      </c>
      <c r="AY409" s="19" t="s">
        <v>158</v>
      </c>
      <c r="BE409" s="218">
        <f>IF(N409="základní",J409,0)</f>
        <v>0</v>
      </c>
      <c r="BF409" s="218">
        <f>IF(N409="snížená",J409,0)</f>
        <v>0</v>
      </c>
      <c r="BG409" s="218">
        <f>IF(N409="zákl. přenesená",J409,0)</f>
        <v>0</v>
      </c>
      <c r="BH409" s="218">
        <f>IF(N409="sníž. přenesená",J409,0)</f>
        <v>0</v>
      </c>
      <c r="BI409" s="218">
        <f>IF(N409="nulová",J409,0)</f>
        <v>0</v>
      </c>
      <c r="BJ409" s="19" t="s">
        <v>78</v>
      </c>
      <c r="BK409" s="218">
        <f>ROUND(I409*H409,2)</f>
        <v>0</v>
      </c>
      <c r="BL409" s="19" t="s">
        <v>165</v>
      </c>
      <c r="BM409" s="217" t="s">
        <v>2625</v>
      </c>
    </row>
    <row r="410" s="2" customFormat="1">
      <c r="A410" s="40"/>
      <c r="B410" s="41"/>
      <c r="C410" s="42"/>
      <c r="D410" s="219" t="s">
        <v>167</v>
      </c>
      <c r="E410" s="42"/>
      <c r="F410" s="220" t="s">
        <v>2626</v>
      </c>
      <c r="G410" s="42"/>
      <c r="H410" s="42"/>
      <c r="I410" s="221"/>
      <c r="J410" s="42"/>
      <c r="K410" s="42"/>
      <c r="L410" s="46"/>
      <c r="M410" s="222"/>
      <c r="N410" s="223"/>
      <c r="O410" s="86"/>
      <c r="P410" s="86"/>
      <c r="Q410" s="86"/>
      <c r="R410" s="86"/>
      <c r="S410" s="86"/>
      <c r="T410" s="87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T410" s="19" t="s">
        <v>167</v>
      </c>
      <c r="AU410" s="19" t="s">
        <v>80</v>
      </c>
    </row>
    <row r="411" s="13" customFormat="1">
      <c r="A411" s="13"/>
      <c r="B411" s="224"/>
      <c r="C411" s="225"/>
      <c r="D411" s="226" t="s">
        <v>169</v>
      </c>
      <c r="E411" s="227" t="s">
        <v>19</v>
      </c>
      <c r="F411" s="228" t="s">
        <v>2530</v>
      </c>
      <c r="G411" s="225"/>
      <c r="H411" s="227" t="s">
        <v>19</v>
      </c>
      <c r="I411" s="229"/>
      <c r="J411" s="225"/>
      <c r="K411" s="225"/>
      <c r="L411" s="230"/>
      <c r="M411" s="231"/>
      <c r="N411" s="232"/>
      <c r="O411" s="232"/>
      <c r="P411" s="232"/>
      <c r="Q411" s="232"/>
      <c r="R411" s="232"/>
      <c r="S411" s="232"/>
      <c r="T411" s="23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34" t="s">
        <v>169</v>
      </c>
      <c r="AU411" s="234" t="s">
        <v>80</v>
      </c>
      <c r="AV411" s="13" t="s">
        <v>78</v>
      </c>
      <c r="AW411" s="13" t="s">
        <v>171</v>
      </c>
      <c r="AX411" s="13" t="s">
        <v>70</v>
      </c>
      <c r="AY411" s="234" t="s">
        <v>158</v>
      </c>
    </row>
    <row r="412" s="14" customFormat="1">
      <c r="A412" s="14"/>
      <c r="B412" s="235"/>
      <c r="C412" s="236"/>
      <c r="D412" s="226" t="s">
        <v>169</v>
      </c>
      <c r="E412" s="237" t="s">
        <v>19</v>
      </c>
      <c r="F412" s="238" t="s">
        <v>165</v>
      </c>
      <c r="G412" s="236"/>
      <c r="H412" s="239">
        <v>4</v>
      </c>
      <c r="I412" s="240"/>
      <c r="J412" s="236"/>
      <c r="K412" s="236"/>
      <c r="L412" s="241"/>
      <c r="M412" s="242"/>
      <c r="N412" s="243"/>
      <c r="O412" s="243"/>
      <c r="P412" s="243"/>
      <c r="Q412" s="243"/>
      <c r="R412" s="243"/>
      <c r="S412" s="243"/>
      <c r="T412" s="24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45" t="s">
        <v>169</v>
      </c>
      <c r="AU412" s="245" t="s">
        <v>80</v>
      </c>
      <c r="AV412" s="14" t="s">
        <v>80</v>
      </c>
      <c r="AW412" s="14" t="s">
        <v>171</v>
      </c>
      <c r="AX412" s="14" t="s">
        <v>70</v>
      </c>
      <c r="AY412" s="245" t="s">
        <v>158</v>
      </c>
    </row>
    <row r="413" s="15" customFormat="1">
      <c r="A413" s="15"/>
      <c r="B413" s="256"/>
      <c r="C413" s="257"/>
      <c r="D413" s="226" t="s">
        <v>169</v>
      </c>
      <c r="E413" s="258" t="s">
        <v>19</v>
      </c>
      <c r="F413" s="259" t="s">
        <v>470</v>
      </c>
      <c r="G413" s="257"/>
      <c r="H413" s="260">
        <v>4</v>
      </c>
      <c r="I413" s="261"/>
      <c r="J413" s="257"/>
      <c r="K413" s="257"/>
      <c r="L413" s="262"/>
      <c r="M413" s="263"/>
      <c r="N413" s="264"/>
      <c r="O413" s="264"/>
      <c r="P413" s="264"/>
      <c r="Q413" s="264"/>
      <c r="R413" s="264"/>
      <c r="S413" s="264"/>
      <c r="T413" s="265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66" t="s">
        <v>169</v>
      </c>
      <c r="AU413" s="266" t="s">
        <v>80</v>
      </c>
      <c r="AV413" s="15" t="s">
        <v>165</v>
      </c>
      <c r="AW413" s="15" t="s">
        <v>171</v>
      </c>
      <c r="AX413" s="15" t="s">
        <v>78</v>
      </c>
      <c r="AY413" s="266" t="s">
        <v>158</v>
      </c>
    </row>
    <row r="414" s="2" customFormat="1" ht="14.4" customHeight="1">
      <c r="A414" s="40"/>
      <c r="B414" s="41"/>
      <c r="C414" s="246" t="s">
        <v>582</v>
      </c>
      <c r="D414" s="246" t="s">
        <v>400</v>
      </c>
      <c r="E414" s="247" t="s">
        <v>2627</v>
      </c>
      <c r="F414" s="248" t="s">
        <v>2628</v>
      </c>
      <c r="G414" s="249" t="s">
        <v>505</v>
      </c>
      <c r="H414" s="250">
        <v>4</v>
      </c>
      <c r="I414" s="251"/>
      <c r="J414" s="252">
        <f>ROUND(I414*H414,2)</f>
        <v>0</v>
      </c>
      <c r="K414" s="248" t="s">
        <v>164</v>
      </c>
      <c r="L414" s="253"/>
      <c r="M414" s="254" t="s">
        <v>19</v>
      </c>
      <c r="N414" s="255" t="s">
        <v>41</v>
      </c>
      <c r="O414" s="86"/>
      <c r="P414" s="215">
        <f>O414*H414</f>
        <v>0</v>
      </c>
      <c r="Q414" s="215">
        <v>0.010970000000000001</v>
      </c>
      <c r="R414" s="215">
        <f>Q414*H414</f>
        <v>0.043880000000000002</v>
      </c>
      <c r="S414" s="215">
        <v>0</v>
      </c>
      <c r="T414" s="216">
        <f>S414*H414</f>
        <v>0</v>
      </c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R414" s="217" t="s">
        <v>215</v>
      </c>
      <c r="AT414" s="217" t="s">
        <v>400</v>
      </c>
      <c r="AU414" s="217" t="s">
        <v>80</v>
      </c>
      <c r="AY414" s="19" t="s">
        <v>158</v>
      </c>
      <c r="BE414" s="218">
        <f>IF(N414="základní",J414,0)</f>
        <v>0</v>
      </c>
      <c r="BF414" s="218">
        <f>IF(N414="snížená",J414,0)</f>
        <v>0</v>
      </c>
      <c r="BG414" s="218">
        <f>IF(N414="zákl. přenesená",J414,0)</f>
        <v>0</v>
      </c>
      <c r="BH414" s="218">
        <f>IF(N414="sníž. přenesená",J414,0)</f>
        <v>0</v>
      </c>
      <c r="BI414" s="218">
        <f>IF(N414="nulová",J414,0)</f>
        <v>0</v>
      </c>
      <c r="BJ414" s="19" t="s">
        <v>78</v>
      </c>
      <c r="BK414" s="218">
        <f>ROUND(I414*H414,2)</f>
        <v>0</v>
      </c>
      <c r="BL414" s="19" t="s">
        <v>165</v>
      </c>
      <c r="BM414" s="217" t="s">
        <v>2629</v>
      </c>
    </row>
    <row r="415" s="13" customFormat="1">
      <c r="A415" s="13"/>
      <c r="B415" s="224"/>
      <c r="C415" s="225"/>
      <c r="D415" s="226" t="s">
        <v>169</v>
      </c>
      <c r="E415" s="227" t="s">
        <v>19</v>
      </c>
      <c r="F415" s="228" t="s">
        <v>2530</v>
      </c>
      <c r="G415" s="225"/>
      <c r="H415" s="227" t="s">
        <v>19</v>
      </c>
      <c r="I415" s="229"/>
      <c r="J415" s="225"/>
      <c r="K415" s="225"/>
      <c r="L415" s="230"/>
      <c r="M415" s="231"/>
      <c r="N415" s="232"/>
      <c r="O415" s="232"/>
      <c r="P415" s="232"/>
      <c r="Q415" s="232"/>
      <c r="R415" s="232"/>
      <c r="S415" s="232"/>
      <c r="T415" s="23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34" t="s">
        <v>169</v>
      </c>
      <c r="AU415" s="234" t="s">
        <v>80</v>
      </c>
      <c r="AV415" s="13" t="s">
        <v>78</v>
      </c>
      <c r="AW415" s="13" t="s">
        <v>171</v>
      </c>
      <c r="AX415" s="13" t="s">
        <v>70</v>
      </c>
      <c r="AY415" s="234" t="s">
        <v>158</v>
      </c>
    </row>
    <row r="416" s="14" customFormat="1">
      <c r="A416" s="14"/>
      <c r="B416" s="235"/>
      <c r="C416" s="236"/>
      <c r="D416" s="226" t="s">
        <v>169</v>
      </c>
      <c r="E416" s="237" t="s">
        <v>19</v>
      </c>
      <c r="F416" s="238" t="s">
        <v>165</v>
      </c>
      <c r="G416" s="236"/>
      <c r="H416" s="239">
        <v>4</v>
      </c>
      <c r="I416" s="240"/>
      <c r="J416" s="236"/>
      <c r="K416" s="236"/>
      <c r="L416" s="241"/>
      <c r="M416" s="242"/>
      <c r="N416" s="243"/>
      <c r="O416" s="243"/>
      <c r="P416" s="243"/>
      <c r="Q416" s="243"/>
      <c r="R416" s="243"/>
      <c r="S416" s="243"/>
      <c r="T416" s="24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45" t="s">
        <v>169</v>
      </c>
      <c r="AU416" s="245" t="s">
        <v>80</v>
      </c>
      <c r="AV416" s="14" t="s">
        <v>80</v>
      </c>
      <c r="AW416" s="14" t="s">
        <v>171</v>
      </c>
      <c r="AX416" s="14" t="s">
        <v>70</v>
      </c>
      <c r="AY416" s="245" t="s">
        <v>158</v>
      </c>
    </row>
    <row r="417" s="15" customFormat="1">
      <c r="A417" s="15"/>
      <c r="B417" s="256"/>
      <c r="C417" s="257"/>
      <c r="D417" s="226" t="s">
        <v>169</v>
      </c>
      <c r="E417" s="258" t="s">
        <v>19</v>
      </c>
      <c r="F417" s="259" t="s">
        <v>470</v>
      </c>
      <c r="G417" s="257"/>
      <c r="H417" s="260">
        <v>4</v>
      </c>
      <c r="I417" s="261"/>
      <c r="J417" s="257"/>
      <c r="K417" s="257"/>
      <c r="L417" s="262"/>
      <c r="M417" s="263"/>
      <c r="N417" s="264"/>
      <c r="O417" s="264"/>
      <c r="P417" s="264"/>
      <c r="Q417" s="264"/>
      <c r="R417" s="264"/>
      <c r="S417" s="264"/>
      <c r="T417" s="265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T417" s="266" t="s">
        <v>169</v>
      </c>
      <c r="AU417" s="266" t="s">
        <v>80</v>
      </c>
      <c r="AV417" s="15" t="s">
        <v>165</v>
      </c>
      <c r="AW417" s="15" t="s">
        <v>171</v>
      </c>
      <c r="AX417" s="15" t="s">
        <v>78</v>
      </c>
      <c r="AY417" s="266" t="s">
        <v>158</v>
      </c>
    </row>
    <row r="418" s="2" customFormat="1" ht="14.4" customHeight="1">
      <c r="A418" s="40"/>
      <c r="B418" s="41"/>
      <c r="C418" s="206" t="s">
        <v>587</v>
      </c>
      <c r="D418" s="206" t="s">
        <v>160</v>
      </c>
      <c r="E418" s="207" t="s">
        <v>2630</v>
      </c>
      <c r="F418" s="208" t="s">
        <v>2631</v>
      </c>
      <c r="G418" s="209" t="s">
        <v>505</v>
      </c>
      <c r="H418" s="210">
        <v>4</v>
      </c>
      <c r="I418" s="211"/>
      <c r="J418" s="212">
        <f>ROUND(I418*H418,2)</f>
        <v>0</v>
      </c>
      <c r="K418" s="208" t="s">
        <v>164</v>
      </c>
      <c r="L418" s="46"/>
      <c r="M418" s="213" t="s">
        <v>19</v>
      </c>
      <c r="N418" s="214" t="s">
        <v>41</v>
      </c>
      <c r="O418" s="86"/>
      <c r="P418" s="215">
        <f>O418*H418</f>
        <v>0</v>
      </c>
      <c r="Q418" s="215">
        <v>0.00072000000000000005</v>
      </c>
      <c r="R418" s="215">
        <f>Q418*H418</f>
        <v>0.0028800000000000002</v>
      </c>
      <c r="S418" s="215">
        <v>0</v>
      </c>
      <c r="T418" s="216">
        <f>S418*H418</f>
        <v>0</v>
      </c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R418" s="217" t="s">
        <v>165</v>
      </c>
      <c r="AT418" s="217" t="s">
        <v>160</v>
      </c>
      <c r="AU418" s="217" t="s">
        <v>80</v>
      </c>
      <c r="AY418" s="19" t="s">
        <v>158</v>
      </c>
      <c r="BE418" s="218">
        <f>IF(N418="základní",J418,0)</f>
        <v>0</v>
      </c>
      <c r="BF418" s="218">
        <f>IF(N418="snížená",J418,0)</f>
        <v>0</v>
      </c>
      <c r="BG418" s="218">
        <f>IF(N418="zákl. přenesená",J418,0)</f>
        <v>0</v>
      </c>
      <c r="BH418" s="218">
        <f>IF(N418="sníž. přenesená",J418,0)</f>
        <v>0</v>
      </c>
      <c r="BI418" s="218">
        <f>IF(N418="nulová",J418,0)</f>
        <v>0</v>
      </c>
      <c r="BJ418" s="19" t="s">
        <v>78</v>
      </c>
      <c r="BK418" s="218">
        <f>ROUND(I418*H418,2)</f>
        <v>0</v>
      </c>
      <c r="BL418" s="19" t="s">
        <v>165</v>
      </c>
      <c r="BM418" s="217" t="s">
        <v>2632</v>
      </c>
    </row>
    <row r="419" s="2" customFormat="1">
      <c r="A419" s="40"/>
      <c r="B419" s="41"/>
      <c r="C419" s="42"/>
      <c r="D419" s="219" t="s">
        <v>167</v>
      </c>
      <c r="E419" s="42"/>
      <c r="F419" s="220" t="s">
        <v>2633</v>
      </c>
      <c r="G419" s="42"/>
      <c r="H419" s="42"/>
      <c r="I419" s="221"/>
      <c r="J419" s="42"/>
      <c r="K419" s="42"/>
      <c r="L419" s="46"/>
      <c r="M419" s="222"/>
      <c r="N419" s="223"/>
      <c r="O419" s="86"/>
      <c r="P419" s="86"/>
      <c r="Q419" s="86"/>
      <c r="R419" s="86"/>
      <c r="S419" s="86"/>
      <c r="T419" s="87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T419" s="19" t="s">
        <v>167</v>
      </c>
      <c r="AU419" s="19" t="s">
        <v>80</v>
      </c>
    </row>
    <row r="420" s="13" customFormat="1">
      <c r="A420" s="13"/>
      <c r="B420" s="224"/>
      <c r="C420" s="225"/>
      <c r="D420" s="226" t="s">
        <v>169</v>
      </c>
      <c r="E420" s="227" t="s">
        <v>19</v>
      </c>
      <c r="F420" s="228" t="s">
        <v>2530</v>
      </c>
      <c r="G420" s="225"/>
      <c r="H420" s="227" t="s">
        <v>19</v>
      </c>
      <c r="I420" s="229"/>
      <c r="J420" s="225"/>
      <c r="K420" s="225"/>
      <c r="L420" s="230"/>
      <c r="M420" s="231"/>
      <c r="N420" s="232"/>
      <c r="O420" s="232"/>
      <c r="P420" s="232"/>
      <c r="Q420" s="232"/>
      <c r="R420" s="232"/>
      <c r="S420" s="232"/>
      <c r="T420" s="23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34" t="s">
        <v>169</v>
      </c>
      <c r="AU420" s="234" t="s">
        <v>80</v>
      </c>
      <c r="AV420" s="13" t="s">
        <v>78</v>
      </c>
      <c r="AW420" s="13" t="s">
        <v>171</v>
      </c>
      <c r="AX420" s="13" t="s">
        <v>70</v>
      </c>
      <c r="AY420" s="234" t="s">
        <v>158</v>
      </c>
    </row>
    <row r="421" s="14" customFormat="1">
      <c r="A421" s="14"/>
      <c r="B421" s="235"/>
      <c r="C421" s="236"/>
      <c r="D421" s="226" t="s">
        <v>169</v>
      </c>
      <c r="E421" s="237" t="s">
        <v>19</v>
      </c>
      <c r="F421" s="238" t="s">
        <v>861</v>
      </c>
      <c r="G421" s="236"/>
      <c r="H421" s="239">
        <v>4</v>
      </c>
      <c r="I421" s="240"/>
      <c r="J421" s="236"/>
      <c r="K421" s="236"/>
      <c r="L421" s="241"/>
      <c r="M421" s="242"/>
      <c r="N421" s="243"/>
      <c r="O421" s="243"/>
      <c r="P421" s="243"/>
      <c r="Q421" s="243"/>
      <c r="R421" s="243"/>
      <c r="S421" s="243"/>
      <c r="T421" s="24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45" t="s">
        <v>169</v>
      </c>
      <c r="AU421" s="245" t="s">
        <v>80</v>
      </c>
      <c r="AV421" s="14" t="s">
        <v>80</v>
      </c>
      <c r="AW421" s="14" t="s">
        <v>171</v>
      </c>
      <c r="AX421" s="14" t="s">
        <v>70</v>
      </c>
      <c r="AY421" s="245" t="s">
        <v>158</v>
      </c>
    </row>
    <row r="422" s="15" customFormat="1">
      <c r="A422" s="15"/>
      <c r="B422" s="256"/>
      <c r="C422" s="257"/>
      <c r="D422" s="226" t="s">
        <v>169</v>
      </c>
      <c r="E422" s="258" t="s">
        <v>19</v>
      </c>
      <c r="F422" s="259" t="s">
        <v>470</v>
      </c>
      <c r="G422" s="257"/>
      <c r="H422" s="260">
        <v>4</v>
      </c>
      <c r="I422" s="261"/>
      <c r="J422" s="257"/>
      <c r="K422" s="257"/>
      <c r="L422" s="262"/>
      <c r="M422" s="263"/>
      <c r="N422" s="264"/>
      <c r="O422" s="264"/>
      <c r="P422" s="264"/>
      <c r="Q422" s="264"/>
      <c r="R422" s="264"/>
      <c r="S422" s="264"/>
      <c r="T422" s="265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66" t="s">
        <v>169</v>
      </c>
      <c r="AU422" s="266" t="s">
        <v>80</v>
      </c>
      <c r="AV422" s="15" t="s">
        <v>165</v>
      </c>
      <c r="AW422" s="15" t="s">
        <v>171</v>
      </c>
      <c r="AX422" s="15" t="s">
        <v>78</v>
      </c>
      <c r="AY422" s="266" t="s">
        <v>158</v>
      </c>
    </row>
    <row r="423" s="2" customFormat="1" ht="14.4" customHeight="1">
      <c r="A423" s="40"/>
      <c r="B423" s="41"/>
      <c r="C423" s="246" t="s">
        <v>591</v>
      </c>
      <c r="D423" s="246" t="s">
        <v>400</v>
      </c>
      <c r="E423" s="247" t="s">
        <v>2634</v>
      </c>
      <c r="F423" s="248" t="s">
        <v>2635</v>
      </c>
      <c r="G423" s="249" t="s">
        <v>505</v>
      </c>
      <c r="H423" s="250">
        <v>4</v>
      </c>
      <c r="I423" s="251"/>
      <c r="J423" s="252">
        <f>ROUND(I423*H423,2)</f>
        <v>0</v>
      </c>
      <c r="K423" s="248" t="s">
        <v>164</v>
      </c>
      <c r="L423" s="253"/>
      <c r="M423" s="254" t="s">
        <v>19</v>
      </c>
      <c r="N423" s="255" t="s">
        <v>41</v>
      </c>
      <c r="O423" s="86"/>
      <c r="P423" s="215">
        <f>O423*H423</f>
        <v>0</v>
      </c>
      <c r="Q423" s="215">
        <v>0.012</v>
      </c>
      <c r="R423" s="215">
        <f>Q423*H423</f>
        <v>0.048000000000000001</v>
      </c>
      <c r="S423" s="215">
        <v>0</v>
      </c>
      <c r="T423" s="216">
        <f>S423*H423</f>
        <v>0</v>
      </c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R423" s="217" t="s">
        <v>215</v>
      </c>
      <c r="AT423" s="217" t="s">
        <v>400</v>
      </c>
      <c r="AU423" s="217" t="s">
        <v>80</v>
      </c>
      <c r="AY423" s="19" t="s">
        <v>158</v>
      </c>
      <c r="BE423" s="218">
        <f>IF(N423="základní",J423,0)</f>
        <v>0</v>
      </c>
      <c r="BF423" s="218">
        <f>IF(N423="snížená",J423,0)</f>
        <v>0</v>
      </c>
      <c r="BG423" s="218">
        <f>IF(N423="zákl. přenesená",J423,0)</f>
        <v>0</v>
      </c>
      <c r="BH423" s="218">
        <f>IF(N423="sníž. přenesená",J423,0)</f>
        <v>0</v>
      </c>
      <c r="BI423" s="218">
        <f>IF(N423="nulová",J423,0)</f>
        <v>0</v>
      </c>
      <c r="BJ423" s="19" t="s">
        <v>78</v>
      </c>
      <c r="BK423" s="218">
        <f>ROUND(I423*H423,2)</f>
        <v>0</v>
      </c>
      <c r="BL423" s="19" t="s">
        <v>165</v>
      </c>
      <c r="BM423" s="217" t="s">
        <v>2636</v>
      </c>
    </row>
    <row r="424" s="13" customFormat="1">
      <c r="A424" s="13"/>
      <c r="B424" s="224"/>
      <c r="C424" s="225"/>
      <c r="D424" s="226" t="s">
        <v>169</v>
      </c>
      <c r="E424" s="227" t="s">
        <v>19</v>
      </c>
      <c r="F424" s="228" t="s">
        <v>2530</v>
      </c>
      <c r="G424" s="225"/>
      <c r="H424" s="227" t="s">
        <v>19</v>
      </c>
      <c r="I424" s="229"/>
      <c r="J424" s="225"/>
      <c r="K424" s="225"/>
      <c r="L424" s="230"/>
      <c r="M424" s="231"/>
      <c r="N424" s="232"/>
      <c r="O424" s="232"/>
      <c r="P424" s="232"/>
      <c r="Q424" s="232"/>
      <c r="R424" s="232"/>
      <c r="S424" s="232"/>
      <c r="T424" s="23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34" t="s">
        <v>169</v>
      </c>
      <c r="AU424" s="234" t="s">
        <v>80</v>
      </c>
      <c r="AV424" s="13" t="s">
        <v>78</v>
      </c>
      <c r="AW424" s="13" t="s">
        <v>171</v>
      </c>
      <c r="AX424" s="13" t="s">
        <v>70</v>
      </c>
      <c r="AY424" s="234" t="s">
        <v>158</v>
      </c>
    </row>
    <row r="425" s="14" customFormat="1">
      <c r="A425" s="14"/>
      <c r="B425" s="235"/>
      <c r="C425" s="236"/>
      <c r="D425" s="226" t="s">
        <v>169</v>
      </c>
      <c r="E425" s="237" t="s">
        <v>19</v>
      </c>
      <c r="F425" s="238" t="s">
        <v>80</v>
      </c>
      <c r="G425" s="236"/>
      <c r="H425" s="239">
        <v>2</v>
      </c>
      <c r="I425" s="240"/>
      <c r="J425" s="236"/>
      <c r="K425" s="236"/>
      <c r="L425" s="241"/>
      <c r="M425" s="242"/>
      <c r="N425" s="243"/>
      <c r="O425" s="243"/>
      <c r="P425" s="243"/>
      <c r="Q425" s="243"/>
      <c r="R425" s="243"/>
      <c r="S425" s="243"/>
      <c r="T425" s="24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45" t="s">
        <v>169</v>
      </c>
      <c r="AU425" s="245" t="s">
        <v>80</v>
      </c>
      <c r="AV425" s="14" t="s">
        <v>80</v>
      </c>
      <c r="AW425" s="14" t="s">
        <v>171</v>
      </c>
      <c r="AX425" s="14" t="s">
        <v>70</v>
      </c>
      <c r="AY425" s="245" t="s">
        <v>158</v>
      </c>
    </row>
    <row r="426" s="13" customFormat="1">
      <c r="A426" s="13"/>
      <c r="B426" s="224"/>
      <c r="C426" s="225"/>
      <c r="D426" s="226" t="s">
        <v>169</v>
      </c>
      <c r="E426" s="227" t="s">
        <v>19</v>
      </c>
      <c r="F426" s="228" t="s">
        <v>2516</v>
      </c>
      <c r="G426" s="225"/>
      <c r="H426" s="227" t="s">
        <v>19</v>
      </c>
      <c r="I426" s="229"/>
      <c r="J426" s="225"/>
      <c r="K426" s="225"/>
      <c r="L426" s="230"/>
      <c r="M426" s="231"/>
      <c r="N426" s="232"/>
      <c r="O426" s="232"/>
      <c r="P426" s="232"/>
      <c r="Q426" s="232"/>
      <c r="R426" s="232"/>
      <c r="S426" s="232"/>
      <c r="T426" s="23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34" t="s">
        <v>169</v>
      </c>
      <c r="AU426" s="234" t="s">
        <v>80</v>
      </c>
      <c r="AV426" s="13" t="s">
        <v>78</v>
      </c>
      <c r="AW426" s="13" t="s">
        <v>171</v>
      </c>
      <c r="AX426" s="13" t="s">
        <v>70</v>
      </c>
      <c r="AY426" s="234" t="s">
        <v>158</v>
      </c>
    </row>
    <row r="427" s="14" customFormat="1">
      <c r="A427" s="14"/>
      <c r="B427" s="235"/>
      <c r="C427" s="236"/>
      <c r="D427" s="226" t="s">
        <v>169</v>
      </c>
      <c r="E427" s="237" t="s">
        <v>19</v>
      </c>
      <c r="F427" s="238" t="s">
        <v>508</v>
      </c>
      <c r="G427" s="236"/>
      <c r="H427" s="239">
        <v>2</v>
      </c>
      <c r="I427" s="240"/>
      <c r="J427" s="236"/>
      <c r="K427" s="236"/>
      <c r="L427" s="241"/>
      <c r="M427" s="242"/>
      <c r="N427" s="243"/>
      <c r="O427" s="243"/>
      <c r="P427" s="243"/>
      <c r="Q427" s="243"/>
      <c r="R427" s="243"/>
      <c r="S427" s="243"/>
      <c r="T427" s="24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45" t="s">
        <v>169</v>
      </c>
      <c r="AU427" s="245" t="s">
        <v>80</v>
      </c>
      <c r="AV427" s="14" t="s">
        <v>80</v>
      </c>
      <c r="AW427" s="14" t="s">
        <v>171</v>
      </c>
      <c r="AX427" s="14" t="s">
        <v>70</v>
      </c>
      <c r="AY427" s="245" t="s">
        <v>158</v>
      </c>
    </row>
    <row r="428" s="15" customFormat="1">
      <c r="A428" s="15"/>
      <c r="B428" s="256"/>
      <c r="C428" s="257"/>
      <c r="D428" s="226" t="s">
        <v>169</v>
      </c>
      <c r="E428" s="258" t="s">
        <v>19</v>
      </c>
      <c r="F428" s="259" t="s">
        <v>470</v>
      </c>
      <c r="G428" s="257"/>
      <c r="H428" s="260">
        <v>4</v>
      </c>
      <c r="I428" s="261"/>
      <c r="J428" s="257"/>
      <c r="K428" s="257"/>
      <c r="L428" s="262"/>
      <c r="M428" s="263"/>
      <c r="N428" s="264"/>
      <c r="O428" s="264"/>
      <c r="P428" s="264"/>
      <c r="Q428" s="264"/>
      <c r="R428" s="264"/>
      <c r="S428" s="264"/>
      <c r="T428" s="265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66" t="s">
        <v>169</v>
      </c>
      <c r="AU428" s="266" t="s">
        <v>80</v>
      </c>
      <c r="AV428" s="15" t="s">
        <v>165</v>
      </c>
      <c r="AW428" s="15" t="s">
        <v>171</v>
      </c>
      <c r="AX428" s="15" t="s">
        <v>78</v>
      </c>
      <c r="AY428" s="266" t="s">
        <v>158</v>
      </c>
    </row>
    <row r="429" s="2" customFormat="1" ht="14.4" customHeight="1">
      <c r="A429" s="40"/>
      <c r="B429" s="41"/>
      <c r="C429" s="246" t="s">
        <v>599</v>
      </c>
      <c r="D429" s="246" t="s">
        <v>400</v>
      </c>
      <c r="E429" s="247" t="s">
        <v>2637</v>
      </c>
      <c r="F429" s="248" t="s">
        <v>2638</v>
      </c>
      <c r="G429" s="249" t="s">
        <v>505</v>
      </c>
      <c r="H429" s="250">
        <v>4</v>
      </c>
      <c r="I429" s="251"/>
      <c r="J429" s="252">
        <f>ROUND(I429*H429,2)</f>
        <v>0</v>
      </c>
      <c r="K429" s="248" t="s">
        <v>164</v>
      </c>
      <c r="L429" s="253"/>
      <c r="M429" s="254" t="s">
        <v>19</v>
      </c>
      <c r="N429" s="255" t="s">
        <v>41</v>
      </c>
      <c r="O429" s="86"/>
      <c r="P429" s="215">
        <f>O429*H429</f>
        <v>0</v>
      </c>
      <c r="Q429" s="215">
        <v>0.0015</v>
      </c>
      <c r="R429" s="215">
        <f>Q429*H429</f>
        <v>0.0060000000000000001</v>
      </c>
      <c r="S429" s="215">
        <v>0</v>
      </c>
      <c r="T429" s="216">
        <f>S429*H429</f>
        <v>0</v>
      </c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R429" s="217" t="s">
        <v>215</v>
      </c>
      <c r="AT429" s="217" t="s">
        <v>400</v>
      </c>
      <c r="AU429" s="217" t="s">
        <v>80</v>
      </c>
      <c r="AY429" s="19" t="s">
        <v>158</v>
      </c>
      <c r="BE429" s="218">
        <f>IF(N429="základní",J429,0)</f>
        <v>0</v>
      </c>
      <c r="BF429" s="218">
        <f>IF(N429="snížená",J429,0)</f>
        <v>0</v>
      </c>
      <c r="BG429" s="218">
        <f>IF(N429="zákl. přenesená",J429,0)</f>
        <v>0</v>
      </c>
      <c r="BH429" s="218">
        <f>IF(N429="sníž. přenesená",J429,0)</f>
        <v>0</v>
      </c>
      <c r="BI429" s="218">
        <f>IF(N429="nulová",J429,0)</f>
        <v>0</v>
      </c>
      <c r="BJ429" s="19" t="s">
        <v>78</v>
      </c>
      <c r="BK429" s="218">
        <f>ROUND(I429*H429,2)</f>
        <v>0</v>
      </c>
      <c r="BL429" s="19" t="s">
        <v>165</v>
      </c>
      <c r="BM429" s="217" t="s">
        <v>2639</v>
      </c>
    </row>
    <row r="430" s="13" customFormat="1">
      <c r="A430" s="13"/>
      <c r="B430" s="224"/>
      <c r="C430" s="225"/>
      <c r="D430" s="226" t="s">
        <v>169</v>
      </c>
      <c r="E430" s="227" t="s">
        <v>19</v>
      </c>
      <c r="F430" s="228" t="s">
        <v>2530</v>
      </c>
      <c r="G430" s="225"/>
      <c r="H430" s="227" t="s">
        <v>19</v>
      </c>
      <c r="I430" s="229"/>
      <c r="J430" s="225"/>
      <c r="K430" s="225"/>
      <c r="L430" s="230"/>
      <c r="M430" s="231"/>
      <c r="N430" s="232"/>
      <c r="O430" s="232"/>
      <c r="P430" s="232"/>
      <c r="Q430" s="232"/>
      <c r="R430" s="232"/>
      <c r="S430" s="232"/>
      <c r="T430" s="23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34" t="s">
        <v>169</v>
      </c>
      <c r="AU430" s="234" t="s">
        <v>80</v>
      </c>
      <c r="AV430" s="13" t="s">
        <v>78</v>
      </c>
      <c r="AW430" s="13" t="s">
        <v>171</v>
      </c>
      <c r="AX430" s="13" t="s">
        <v>70</v>
      </c>
      <c r="AY430" s="234" t="s">
        <v>158</v>
      </c>
    </row>
    <row r="431" s="14" customFormat="1">
      <c r="A431" s="14"/>
      <c r="B431" s="235"/>
      <c r="C431" s="236"/>
      <c r="D431" s="226" t="s">
        <v>169</v>
      </c>
      <c r="E431" s="237" t="s">
        <v>19</v>
      </c>
      <c r="F431" s="238" t="s">
        <v>80</v>
      </c>
      <c r="G431" s="236"/>
      <c r="H431" s="239">
        <v>2</v>
      </c>
      <c r="I431" s="240"/>
      <c r="J431" s="236"/>
      <c r="K431" s="236"/>
      <c r="L431" s="241"/>
      <c r="M431" s="242"/>
      <c r="N431" s="243"/>
      <c r="O431" s="243"/>
      <c r="P431" s="243"/>
      <c r="Q431" s="243"/>
      <c r="R431" s="243"/>
      <c r="S431" s="243"/>
      <c r="T431" s="24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45" t="s">
        <v>169</v>
      </c>
      <c r="AU431" s="245" t="s">
        <v>80</v>
      </c>
      <c r="AV431" s="14" t="s">
        <v>80</v>
      </c>
      <c r="AW431" s="14" t="s">
        <v>171</v>
      </c>
      <c r="AX431" s="14" t="s">
        <v>70</v>
      </c>
      <c r="AY431" s="245" t="s">
        <v>158</v>
      </c>
    </row>
    <row r="432" s="13" customFormat="1">
      <c r="A432" s="13"/>
      <c r="B432" s="224"/>
      <c r="C432" s="225"/>
      <c r="D432" s="226" t="s">
        <v>169</v>
      </c>
      <c r="E432" s="227" t="s">
        <v>19</v>
      </c>
      <c r="F432" s="228" t="s">
        <v>2516</v>
      </c>
      <c r="G432" s="225"/>
      <c r="H432" s="227" t="s">
        <v>19</v>
      </c>
      <c r="I432" s="229"/>
      <c r="J432" s="225"/>
      <c r="K432" s="225"/>
      <c r="L432" s="230"/>
      <c r="M432" s="231"/>
      <c r="N432" s="232"/>
      <c r="O432" s="232"/>
      <c r="P432" s="232"/>
      <c r="Q432" s="232"/>
      <c r="R432" s="232"/>
      <c r="S432" s="232"/>
      <c r="T432" s="23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34" t="s">
        <v>169</v>
      </c>
      <c r="AU432" s="234" t="s">
        <v>80</v>
      </c>
      <c r="AV432" s="13" t="s">
        <v>78</v>
      </c>
      <c r="AW432" s="13" t="s">
        <v>171</v>
      </c>
      <c r="AX432" s="13" t="s">
        <v>70</v>
      </c>
      <c r="AY432" s="234" t="s">
        <v>158</v>
      </c>
    </row>
    <row r="433" s="14" customFormat="1">
      <c r="A433" s="14"/>
      <c r="B433" s="235"/>
      <c r="C433" s="236"/>
      <c r="D433" s="226" t="s">
        <v>169</v>
      </c>
      <c r="E433" s="237" t="s">
        <v>19</v>
      </c>
      <c r="F433" s="238" t="s">
        <v>508</v>
      </c>
      <c r="G433" s="236"/>
      <c r="H433" s="239">
        <v>2</v>
      </c>
      <c r="I433" s="240"/>
      <c r="J433" s="236"/>
      <c r="K433" s="236"/>
      <c r="L433" s="241"/>
      <c r="M433" s="242"/>
      <c r="N433" s="243"/>
      <c r="O433" s="243"/>
      <c r="P433" s="243"/>
      <c r="Q433" s="243"/>
      <c r="R433" s="243"/>
      <c r="S433" s="243"/>
      <c r="T433" s="24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45" t="s">
        <v>169</v>
      </c>
      <c r="AU433" s="245" t="s">
        <v>80</v>
      </c>
      <c r="AV433" s="14" t="s">
        <v>80</v>
      </c>
      <c r="AW433" s="14" t="s">
        <v>171</v>
      </c>
      <c r="AX433" s="14" t="s">
        <v>70</v>
      </c>
      <c r="AY433" s="245" t="s">
        <v>158</v>
      </c>
    </row>
    <row r="434" s="15" customFormat="1">
      <c r="A434" s="15"/>
      <c r="B434" s="256"/>
      <c r="C434" s="257"/>
      <c r="D434" s="226" t="s">
        <v>169</v>
      </c>
      <c r="E434" s="258" t="s">
        <v>19</v>
      </c>
      <c r="F434" s="259" t="s">
        <v>470</v>
      </c>
      <c r="G434" s="257"/>
      <c r="H434" s="260">
        <v>4</v>
      </c>
      <c r="I434" s="261"/>
      <c r="J434" s="257"/>
      <c r="K434" s="257"/>
      <c r="L434" s="262"/>
      <c r="M434" s="263"/>
      <c r="N434" s="264"/>
      <c r="O434" s="264"/>
      <c r="P434" s="264"/>
      <c r="Q434" s="264"/>
      <c r="R434" s="264"/>
      <c r="S434" s="264"/>
      <c r="T434" s="265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66" t="s">
        <v>169</v>
      </c>
      <c r="AU434" s="266" t="s">
        <v>80</v>
      </c>
      <c r="AV434" s="15" t="s">
        <v>165</v>
      </c>
      <c r="AW434" s="15" t="s">
        <v>171</v>
      </c>
      <c r="AX434" s="15" t="s">
        <v>78</v>
      </c>
      <c r="AY434" s="266" t="s">
        <v>158</v>
      </c>
    </row>
    <row r="435" s="2" customFormat="1" ht="14.4" customHeight="1">
      <c r="A435" s="40"/>
      <c r="B435" s="41"/>
      <c r="C435" s="206" t="s">
        <v>604</v>
      </c>
      <c r="D435" s="206" t="s">
        <v>160</v>
      </c>
      <c r="E435" s="207" t="s">
        <v>2640</v>
      </c>
      <c r="F435" s="208" t="s">
        <v>2641</v>
      </c>
      <c r="G435" s="209" t="s">
        <v>505</v>
      </c>
      <c r="H435" s="210">
        <v>1</v>
      </c>
      <c r="I435" s="211"/>
      <c r="J435" s="212">
        <f>ROUND(I435*H435,2)</f>
        <v>0</v>
      </c>
      <c r="K435" s="208" t="s">
        <v>19</v>
      </c>
      <c r="L435" s="46"/>
      <c r="M435" s="213" t="s">
        <v>19</v>
      </c>
      <c r="N435" s="214" t="s">
        <v>41</v>
      </c>
      <c r="O435" s="86"/>
      <c r="P435" s="215">
        <f>O435*H435</f>
        <v>0</v>
      </c>
      <c r="Q435" s="215">
        <v>0.00181</v>
      </c>
      <c r="R435" s="215">
        <f>Q435*H435</f>
        <v>0.00181</v>
      </c>
      <c r="S435" s="215">
        <v>0</v>
      </c>
      <c r="T435" s="216">
        <f>S435*H435</f>
        <v>0</v>
      </c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R435" s="217" t="s">
        <v>165</v>
      </c>
      <c r="AT435" s="217" t="s">
        <v>160</v>
      </c>
      <c r="AU435" s="217" t="s">
        <v>80</v>
      </c>
      <c r="AY435" s="19" t="s">
        <v>158</v>
      </c>
      <c r="BE435" s="218">
        <f>IF(N435="základní",J435,0)</f>
        <v>0</v>
      </c>
      <c r="BF435" s="218">
        <f>IF(N435="snížená",J435,0)</f>
        <v>0</v>
      </c>
      <c r="BG435" s="218">
        <f>IF(N435="zákl. přenesená",J435,0)</f>
        <v>0</v>
      </c>
      <c r="BH435" s="218">
        <f>IF(N435="sníž. přenesená",J435,0)</f>
        <v>0</v>
      </c>
      <c r="BI435" s="218">
        <f>IF(N435="nulová",J435,0)</f>
        <v>0</v>
      </c>
      <c r="BJ435" s="19" t="s">
        <v>78</v>
      </c>
      <c r="BK435" s="218">
        <f>ROUND(I435*H435,2)</f>
        <v>0</v>
      </c>
      <c r="BL435" s="19" t="s">
        <v>165</v>
      </c>
      <c r="BM435" s="217" t="s">
        <v>2642</v>
      </c>
    </row>
    <row r="436" s="13" customFormat="1">
      <c r="A436" s="13"/>
      <c r="B436" s="224"/>
      <c r="C436" s="225"/>
      <c r="D436" s="226" t="s">
        <v>169</v>
      </c>
      <c r="E436" s="227" t="s">
        <v>19</v>
      </c>
      <c r="F436" s="228" t="s">
        <v>2516</v>
      </c>
      <c r="G436" s="225"/>
      <c r="H436" s="227" t="s">
        <v>19</v>
      </c>
      <c r="I436" s="229"/>
      <c r="J436" s="225"/>
      <c r="K436" s="225"/>
      <c r="L436" s="230"/>
      <c r="M436" s="231"/>
      <c r="N436" s="232"/>
      <c r="O436" s="232"/>
      <c r="P436" s="232"/>
      <c r="Q436" s="232"/>
      <c r="R436" s="232"/>
      <c r="S436" s="232"/>
      <c r="T436" s="23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34" t="s">
        <v>169</v>
      </c>
      <c r="AU436" s="234" t="s">
        <v>80</v>
      </c>
      <c r="AV436" s="13" t="s">
        <v>78</v>
      </c>
      <c r="AW436" s="13" t="s">
        <v>171</v>
      </c>
      <c r="AX436" s="13" t="s">
        <v>70</v>
      </c>
      <c r="AY436" s="234" t="s">
        <v>158</v>
      </c>
    </row>
    <row r="437" s="14" customFormat="1">
      <c r="A437" s="14"/>
      <c r="B437" s="235"/>
      <c r="C437" s="236"/>
      <c r="D437" s="226" t="s">
        <v>169</v>
      </c>
      <c r="E437" s="237" t="s">
        <v>19</v>
      </c>
      <c r="F437" s="238" t="s">
        <v>78</v>
      </c>
      <c r="G437" s="236"/>
      <c r="H437" s="239">
        <v>1</v>
      </c>
      <c r="I437" s="240"/>
      <c r="J437" s="236"/>
      <c r="K437" s="236"/>
      <c r="L437" s="241"/>
      <c r="M437" s="242"/>
      <c r="N437" s="243"/>
      <c r="O437" s="243"/>
      <c r="P437" s="243"/>
      <c r="Q437" s="243"/>
      <c r="R437" s="243"/>
      <c r="S437" s="243"/>
      <c r="T437" s="24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45" t="s">
        <v>169</v>
      </c>
      <c r="AU437" s="245" t="s">
        <v>80</v>
      </c>
      <c r="AV437" s="14" t="s">
        <v>80</v>
      </c>
      <c r="AW437" s="14" t="s">
        <v>171</v>
      </c>
      <c r="AX437" s="14" t="s">
        <v>70</v>
      </c>
      <c r="AY437" s="245" t="s">
        <v>158</v>
      </c>
    </row>
    <row r="438" s="15" customFormat="1">
      <c r="A438" s="15"/>
      <c r="B438" s="256"/>
      <c r="C438" s="257"/>
      <c r="D438" s="226" t="s">
        <v>169</v>
      </c>
      <c r="E438" s="258" t="s">
        <v>19</v>
      </c>
      <c r="F438" s="259" t="s">
        <v>470</v>
      </c>
      <c r="G438" s="257"/>
      <c r="H438" s="260">
        <v>1</v>
      </c>
      <c r="I438" s="261"/>
      <c r="J438" s="257"/>
      <c r="K438" s="257"/>
      <c r="L438" s="262"/>
      <c r="M438" s="263"/>
      <c r="N438" s="264"/>
      <c r="O438" s="264"/>
      <c r="P438" s="264"/>
      <c r="Q438" s="264"/>
      <c r="R438" s="264"/>
      <c r="S438" s="264"/>
      <c r="T438" s="265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66" t="s">
        <v>169</v>
      </c>
      <c r="AU438" s="266" t="s">
        <v>80</v>
      </c>
      <c r="AV438" s="15" t="s">
        <v>165</v>
      </c>
      <c r="AW438" s="15" t="s">
        <v>171</v>
      </c>
      <c r="AX438" s="15" t="s">
        <v>78</v>
      </c>
      <c r="AY438" s="266" t="s">
        <v>158</v>
      </c>
    </row>
    <row r="439" s="2" customFormat="1" ht="14.4" customHeight="1">
      <c r="A439" s="40"/>
      <c r="B439" s="41"/>
      <c r="C439" s="246" t="s">
        <v>616</v>
      </c>
      <c r="D439" s="246" t="s">
        <v>400</v>
      </c>
      <c r="E439" s="247" t="s">
        <v>2643</v>
      </c>
      <c r="F439" s="248" t="s">
        <v>2644</v>
      </c>
      <c r="G439" s="249" t="s">
        <v>505</v>
      </c>
      <c r="H439" s="250">
        <v>1</v>
      </c>
      <c r="I439" s="251"/>
      <c r="J439" s="252">
        <f>ROUND(I439*H439,2)</f>
        <v>0</v>
      </c>
      <c r="K439" s="248" t="s">
        <v>164</v>
      </c>
      <c r="L439" s="253"/>
      <c r="M439" s="254" t="s">
        <v>19</v>
      </c>
      <c r="N439" s="255" t="s">
        <v>41</v>
      </c>
      <c r="O439" s="86"/>
      <c r="P439" s="215">
        <f>O439*H439</f>
        <v>0</v>
      </c>
      <c r="Q439" s="215">
        <v>0.012</v>
      </c>
      <c r="R439" s="215">
        <f>Q439*H439</f>
        <v>0.012</v>
      </c>
      <c r="S439" s="215">
        <v>0</v>
      </c>
      <c r="T439" s="216">
        <f>S439*H439</f>
        <v>0</v>
      </c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R439" s="217" t="s">
        <v>215</v>
      </c>
      <c r="AT439" s="217" t="s">
        <v>400</v>
      </c>
      <c r="AU439" s="217" t="s">
        <v>80</v>
      </c>
      <c r="AY439" s="19" t="s">
        <v>158</v>
      </c>
      <c r="BE439" s="218">
        <f>IF(N439="základní",J439,0)</f>
        <v>0</v>
      </c>
      <c r="BF439" s="218">
        <f>IF(N439="snížená",J439,0)</f>
        <v>0</v>
      </c>
      <c r="BG439" s="218">
        <f>IF(N439="zákl. přenesená",J439,0)</f>
        <v>0</v>
      </c>
      <c r="BH439" s="218">
        <f>IF(N439="sníž. přenesená",J439,0)</f>
        <v>0</v>
      </c>
      <c r="BI439" s="218">
        <f>IF(N439="nulová",J439,0)</f>
        <v>0</v>
      </c>
      <c r="BJ439" s="19" t="s">
        <v>78</v>
      </c>
      <c r="BK439" s="218">
        <f>ROUND(I439*H439,2)</f>
        <v>0</v>
      </c>
      <c r="BL439" s="19" t="s">
        <v>165</v>
      </c>
      <c r="BM439" s="217" t="s">
        <v>2645</v>
      </c>
    </row>
    <row r="440" s="13" customFormat="1">
      <c r="A440" s="13"/>
      <c r="B440" s="224"/>
      <c r="C440" s="225"/>
      <c r="D440" s="226" t="s">
        <v>169</v>
      </c>
      <c r="E440" s="227" t="s">
        <v>19</v>
      </c>
      <c r="F440" s="228" t="s">
        <v>2516</v>
      </c>
      <c r="G440" s="225"/>
      <c r="H440" s="227" t="s">
        <v>19</v>
      </c>
      <c r="I440" s="229"/>
      <c r="J440" s="225"/>
      <c r="K440" s="225"/>
      <c r="L440" s="230"/>
      <c r="M440" s="231"/>
      <c r="N440" s="232"/>
      <c r="O440" s="232"/>
      <c r="P440" s="232"/>
      <c r="Q440" s="232"/>
      <c r="R440" s="232"/>
      <c r="S440" s="232"/>
      <c r="T440" s="23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34" t="s">
        <v>169</v>
      </c>
      <c r="AU440" s="234" t="s">
        <v>80</v>
      </c>
      <c r="AV440" s="13" t="s">
        <v>78</v>
      </c>
      <c r="AW440" s="13" t="s">
        <v>171</v>
      </c>
      <c r="AX440" s="13" t="s">
        <v>70</v>
      </c>
      <c r="AY440" s="234" t="s">
        <v>158</v>
      </c>
    </row>
    <row r="441" s="14" customFormat="1">
      <c r="A441" s="14"/>
      <c r="B441" s="235"/>
      <c r="C441" s="236"/>
      <c r="D441" s="226" t="s">
        <v>169</v>
      </c>
      <c r="E441" s="237" t="s">
        <v>19</v>
      </c>
      <c r="F441" s="238" t="s">
        <v>78</v>
      </c>
      <c r="G441" s="236"/>
      <c r="H441" s="239">
        <v>1</v>
      </c>
      <c r="I441" s="240"/>
      <c r="J441" s="236"/>
      <c r="K441" s="236"/>
      <c r="L441" s="241"/>
      <c r="M441" s="242"/>
      <c r="N441" s="243"/>
      <c r="O441" s="243"/>
      <c r="P441" s="243"/>
      <c r="Q441" s="243"/>
      <c r="R441" s="243"/>
      <c r="S441" s="243"/>
      <c r="T441" s="24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45" t="s">
        <v>169</v>
      </c>
      <c r="AU441" s="245" t="s">
        <v>80</v>
      </c>
      <c r="AV441" s="14" t="s">
        <v>80</v>
      </c>
      <c r="AW441" s="14" t="s">
        <v>171</v>
      </c>
      <c r="AX441" s="14" t="s">
        <v>70</v>
      </c>
      <c r="AY441" s="245" t="s">
        <v>158</v>
      </c>
    </row>
    <row r="442" s="15" customFormat="1">
      <c r="A442" s="15"/>
      <c r="B442" s="256"/>
      <c r="C442" s="257"/>
      <c r="D442" s="226" t="s">
        <v>169</v>
      </c>
      <c r="E442" s="258" t="s">
        <v>19</v>
      </c>
      <c r="F442" s="259" t="s">
        <v>470</v>
      </c>
      <c r="G442" s="257"/>
      <c r="H442" s="260">
        <v>1</v>
      </c>
      <c r="I442" s="261"/>
      <c r="J442" s="257"/>
      <c r="K442" s="257"/>
      <c r="L442" s="262"/>
      <c r="M442" s="263"/>
      <c r="N442" s="264"/>
      <c r="O442" s="264"/>
      <c r="P442" s="264"/>
      <c r="Q442" s="264"/>
      <c r="R442" s="264"/>
      <c r="S442" s="264"/>
      <c r="T442" s="265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66" t="s">
        <v>169</v>
      </c>
      <c r="AU442" s="266" t="s">
        <v>80</v>
      </c>
      <c r="AV442" s="15" t="s">
        <v>165</v>
      </c>
      <c r="AW442" s="15" t="s">
        <v>171</v>
      </c>
      <c r="AX442" s="15" t="s">
        <v>78</v>
      </c>
      <c r="AY442" s="266" t="s">
        <v>158</v>
      </c>
    </row>
    <row r="443" s="2" customFormat="1" ht="14.4" customHeight="1">
      <c r="A443" s="40"/>
      <c r="B443" s="41"/>
      <c r="C443" s="206" t="s">
        <v>1011</v>
      </c>
      <c r="D443" s="206" t="s">
        <v>160</v>
      </c>
      <c r="E443" s="207" t="s">
        <v>2646</v>
      </c>
      <c r="F443" s="208" t="s">
        <v>2647</v>
      </c>
      <c r="G443" s="209" t="s">
        <v>181</v>
      </c>
      <c r="H443" s="210">
        <v>578</v>
      </c>
      <c r="I443" s="211"/>
      <c r="J443" s="212">
        <f>ROUND(I443*H443,2)</f>
        <v>0</v>
      </c>
      <c r="K443" s="208" t="s">
        <v>164</v>
      </c>
      <c r="L443" s="46"/>
      <c r="M443" s="213" t="s">
        <v>19</v>
      </c>
      <c r="N443" s="214" t="s">
        <v>41</v>
      </c>
      <c r="O443" s="86"/>
      <c r="P443" s="215">
        <f>O443*H443</f>
        <v>0</v>
      </c>
      <c r="Q443" s="215">
        <v>0</v>
      </c>
      <c r="R443" s="215">
        <f>Q443*H443</f>
        <v>0</v>
      </c>
      <c r="S443" s="215">
        <v>0</v>
      </c>
      <c r="T443" s="216">
        <f>S443*H443</f>
        <v>0</v>
      </c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R443" s="217" t="s">
        <v>165</v>
      </c>
      <c r="AT443" s="217" t="s">
        <v>160</v>
      </c>
      <c r="AU443" s="217" t="s">
        <v>80</v>
      </c>
      <c r="AY443" s="19" t="s">
        <v>158</v>
      </c>
      <c r="BE443" s="218">
        <f>IF(N443="základní",J443,0)</f>
        <v>0</v>
      </c>
      <c r="BF443" s="218">
        <f>IF(N443="snížená",J443,0)</f>
        <v>0</v>
      </c>
      <c r="BG443" s="218">
        <f>IF(N443="zákl. přenesená",J443,0)</f>
        <v>0</v>
      </c>
      <c r="BH443" s="218">
        <f>IF(N443="sníž. přenesená",J443,0)</f>
        <v>0</v>
      </c>
      <c r="BI443" s="218">
        <f>IF(N443="nulová",J443,0)</f>
        <v>0</v>
      </c>
      <c r="BJ443" s="19" t="s">
        <v>78</v>
      </c>
      <c r="BK443" s="218">
        <f>ROUND(I443*H443,2)</f>
        <v>0</v>
      </c>
      <c r="BL443" s="19" t="s">
        <v>165</v>
      </c>
      <c r="BM443" s="217" t="s">
        <v>2648</v>
      </c>
    </row>
    <row r="444" s="2" customFormat="1">
      <c r="A444" s="40"/>
      <c r="B444" s="41"/>
      <c r="C444" s="42"/>
      <c r="D444" s="219" t="s">
        <v>167</v>
      </c>
      <c r="E444" s="42"/>
      <c r="F444" s="220" t="s">
        <v>2649</v>
      </c>
      <c r="G444" s="42"/>
      <c r="H444" s="42"/>
      <c r="I444" s="221"/>
      <c r="J444" s="42"/>
      <c r="K444" s="42"/>
      <c r="L444" s="46"/>
      <c r="M444" s="222"/>
      <c r="N444" s="223"/>
      <c r="O444" s="86"/>
      <c r="P444" s="86"/>
      <c r="Q444" s="86"/>
      <c r="R444" s="86"/>
      <c r="S444" s="86"/>
      <c r="T444" s="87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T444" s="19" t="s">
        <v>167</v>
      </c>
      <c r="AU444" s="19" t="s">
        <v>80</v>
      </c>
    </row>
    <row r="445" s="13" customFormat="1">
      <c r="A445" s="13"/>
      <c r="B445" s="224"/>
      <c r="C445" s="225"/>
      <c r="D445" s="226" t="s">
        <v>169</v>
      </c>
      <c r="E445" s="227" t="s">
        <v>19</v>
      </c>
      <c r="F445" s="228" t="s">
        <v>2530</v>
      </c>
      <c r="G445" s="225"/>
      <c r="H445" s="227" t="s">
        <v>19</v>
      </c>
      <c r="I445" s="229"/>
      <c r="J445" s="225"/>
      <c r="K445" s="225"/>
      <c r="L445" s="230"/>
      <c r="M445" s="231"/>
      <c r="N445" s="232"/>
      <c r="O445" s="232"/>
      <c r="P445" s="232"/>
      <c r="Q445" s="232"/>
      <c r="R445" s="232"/>
      <c r="S445" s="232"/>
      <c r="T445" s="23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34" t="s">
        <v>169</v>
      </c>
      <c r="AU445" s="234" t="s">
        <v>80</v>
      </c>
      <c r="AV445" s="13" t="s">
        <v>78</v>
      </c>
      <c r="AW445" s="13" t="s">
        <v>171</v>
      </c>
      <c r="AX445" s="13" t="s">
        <v>70</v>
      </c>
      <c r="AY445" s="234" t="s">
        <v>158</v>
      </c>
    </row>
    <row r="446" s="14" customFormat="1">
      <c r="A446" s="14"/>
      <c r="B446" s="235"/>
      <c r="C446" s="236"/>
      <c r="D446" s="226" t="s">
        <v>169</v>
      </c>
      <c r="E446" s="237" t="s">
        <v>19</v>
      </c>
      <c r="F446" s="238" t="s">
        <v>2566</v>
      </c>
      <c r="G446" s="236"/>
      <c r="H446" s="239">
        <v>578</v>
      </c>
      <c r="I446" s="240"/>
      <c r="J446" s="236"/>
      <c r="K446" s="236"/>
      <c r="L446" s="241"/>
      <c r="M446" s="242"/>
      <c r="N446" s="243"/>
      <c r="O446" s="243"/>
      <c r="P446" s="243"/>
      <c r="Q446" s="243"/>
      <c r="R446" s="243"/>
      <c r="S446" s="243"/>
      <c r="T446" s="24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45" t="s">
        <v>169</v>
      </c>
      <c r="AU446" s="245" t="s">
        <v>80</v>
      </c>
      <c r="AV446" s="14" t="s">
        <v>80</v>
      </c>
      <c r="AW446" s="14" t="s">
        <v>171</v>
      </c>
      <c r="AX446" s="14" t="s">
        <v>70</v>
      </c>
      <c r="AY446" s="245" t="s">
        <v>158</v>
      </c>
    </row>
    <row r="447" s="15" customFormat="1">
      <c r="A447" s="15"/>
      <c r="B447" s="256"/>
      <c r="C447" s="257"/>
      <c r="D447" s="226" t="s">
        <v>169</v>
      </c>
      <c r="E447" s="258" t="s">
        <v>19</v>
      </c>
      <c r="F447" s="259" t="s">
        <v>470</v>
      </c>
      <c r="G447" s="257"/>
      <c r="H447" s="260">
        <v>578</v>
      </c>
      <c r="I447" s="261"/>
      <c r="J447" s="257"/>
      <c r="K447" s="257"/>
      <c r="L447" s="262"/>
      <c r="M447" s="263"/>
      <c r="N447" s="264"/>
      <c r="O447" s="264"/>
      <c r="P447" s="264"/>
      <c r="Q447" s="264"/>
      <c r="R447" s="264"/>
      <c r="S447" s="264"/>
      <c r="T447" s="265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66" t="s">
        <v>169</v>
      </c>
      <c r="AU447" s="266" t="s">
        <v>80</v>
      </c>
      <c r="AV447" s="15" t="s">
        <v>165</v>
      </c>
      <c r="AW447" s="15" t="s">
        <v>171</v>
      </c>
      <c r="AX447" s="15" t="s">
        <v>78</v>
      </c>
      <c r="AY447" s="266" t="s">
        <v>158</v>
      </c>
    </row>
    <row r="448" s="2" customFormat="1" ht="14.4" customHeight="1">
      <c r="A448" s="40"/>
      <c r="B448" s="41"/>
      <c r="C448" s="206" t="s">
        <v>1016</v>
      </c>
      <c r="D448" s="206" t="s">
        <v>160</v>
      </c>
      <c r="E448" s="207" t="s">
        <v>1245</v>
      </c>
      <c r="F448" s="208" t="s">
        <v>1246</v>
      </c>
      <c r="G448" s="209" t="s">
        <v>181</v>
      </c>
      <c r="H448" s="210">
        <v>578</v>
      </c>
      <c r="I448" s="211"/>
      <c r="J448" s="212">
        <f>ROUND(I448*H448,2)</f>
        <v>0</v>
      </c>
      <c r="K448" s="208" t="s">
        <v>164</v>
      </c>
      <c r="L448" s="46"/>
      <c r="M448" s="213" t="s">
        <v>19</v>
      </c>
      <c r="N448" s="214" t="s">
        <v>41</v>
      </c>
      <c r="O448" s="86"/>
      <c r="P448" s="215">
        <f>O448*H448</f>
        <v>0</v>
      </c>
      <c r="Q448" s="215">
        <v>0</v>
      </c>
      <c r="R448" s="215">
        <f>Q448*H448</f>
        <v>0</v>
      </c>
      <c r="S448" s="215">
        <v>0</v>
      </c>
      <c r="T448" s="216">
        <f>S448*H448</f>
        <v>0</v>
      </c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R448" s="217" t="s">
        <v>165</v>
      </c>
      <c r="AT448" s="217" t="s">
        <v>160</v>
      </c>
      <c r="AU448" s="217" t="s">
        <v>80</v>
      </c>
      <c r="AY448" s="19" t="s">
        <v>158</v>
      </c>
      <c r="BE448" s="218">
        <f>IF(N448="základní",J448,0)</f>
        <v>0</v>
      </c>
      <c r="BF448" s="218">
        <f>IF(N448="snížená",J448,0)</f>
        <v>0</v>
      </c>
      <c r="BG448" s="218">
        <f>IF(N448="zákl. přenesená",J448,0)</f>
        <v>0</v>
      </c>
      <c r="BH448" s="218">
        <f>IF(N448="sníž. přenesená",J448,0)</f>
        <v>0</v>
      </c>
      <c r="BI448" s="218">
        <f>IF(N448="nulová",J448,0)</f>
        <v>0</v>
      </c>
      <c r="BJ448" s="19" t="s">
        <v>78</v>
      </c>
      <c r="BK448" s="218">
        <f>ROUND(I448*H448,2)</f>
        <v>0</v>
      </c>
      <c r="BL448" s="19" t="s">
        <v>165</v>
      </c>
      <c r="BM448" s="217" t="s">
        <v>2650</v>
      </c>
    </row>
    <row r="449" s="2" customFormat="1">
      <c r="A449" s="40"/>
      <c r="B449" s="41"/>
      <c r="C449" s="42"/>
      <c r="D449" s="219" t="s">
        <v>167</v>
      </c>
      <c r="E449" s="42"/>
      <c r="F449" s="220" t="s">
        <v>1248</v>
      </c>
      <c r="G449" s="42"/>
      <c r="H449" s="42"/>
      <c r="I449" s="221"/>
      <c r="J449" s="42"/>
      <c r="K449" s="42"/>
      <c r="L449" s="46"/>
      <c r="M449" s="222"/>
      <c r="N449" s="223"/>
      <c r="O449" s="86"/>
      <c r="P449" s="86"/>
      <c r="Q449" s="86"/>
      <c r="R449" s="86"/>
      <c r="S449" s="86"/>
      <c r="T449" s="87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T449" s="19" t="s">
        <v>167</v>
      </c>
      <c r="AU449" s="19" t="s">
        <v>80</v>
      </c>
    </row>
    <row r="450" s="13" customFormat="1">
      <c r="A450" s="13"/>
      <c r="B450" s="224"/>
      <c r="C450" s="225"/>
      <c r="D450" s="226" t="s">
        <v>169</v>
      </c>
      <c r="E450" s="227" t="s">
        <v>19</v>
      </c>
      <c r="F450" s="228" t="s">
        <v>2530</v>
      </c>
      <c r="G450" s="225"/>
      <c r="H450" s="227" t="s">
        <v>19</v>
      </c>
      <c r="I450" s="229"/>
      <c r="J450" s="225"/>
      <c r="K450" s="225"/>
      <c r="L450" s="230"/>
      <c r="M450" s="231"/>
      <c r="N450" s="232"/>
      <c r="O450" s="232"/>
      <c r="P450" s="232"/>
      <c r="Q450" s="232"/>
      <c r="R450" s="232"/>
      <c r="S450" s="232"/>
      <c r="T450" s="23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34" t="s">
        <v>169</v>
      </c>
      <c r="AU450" s="234" t="s">
        <v>80</v>
      </c>
      <c r="AV450" s="13" t="s">
        <v>78</v>
      </c>
      <c r="AW450" s="13" t="s">
        <v>171</v>
      </c>
      <c r="AX450" s="13" t="s">
        <v>70</v>
      </c>
      <c r="AY450" s="234" t="s">
        <v>158</v>
      </c>
    </row>
    <row r="451" s="14" customFormat="1">
      <c r="A451" s="14"/>
      <c r="B451" s="235"/>
      <c r="C451" s="236"/>
      <c r="D451" s="226" t="s">
        <v>169</v>
      </c>
      <c r="E451" s="237" t="s">
        <v>19</v>
      </c>
      <c r="F451" s="238" t="s">
        <v>2566</v>
      </c>
      <c r="G451" s="236"/>
      <c r="H451" s="239">
        <v>578</v>
      </c>
      <c r="I451" s="240"/>
      <c r="J451" s="236"/>
      <c r="K451" s="236"/>
      <c r="L451" s="241"/>
      <c r="M451" s="242"/>
      <c r="N451" s="243"/>
      <c r="O451" s="243"/>
      <c r="P451" s="243"/>
      <c r="Q451" s="243"/>
      <c r="R451" s="243"/>
      <c r="S451" s="243"/>
      <c r="T451" s="24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45" t="s">
        <v>169</v>
      </c>
      <c r="AU451" s="245" t="s">
        <v>80</v>
      </c>
      <c r="AV451" s="14" t="s">
        <v>80</v>
      </c>
      <c r="AW451" s="14" t="s">
        <v>171</v>
      </c>
      <c r="AX451" s="14" t="s">
        <v>70</v>
      </c>
      <c r="AY451" s="245" t="s">
        <v>158</v>
      </c>
    </row>
    <row r="452" s="15" customFormat="1">
      <c r="A452" s="15"/>
      <c r="B452" s="256"/>
      <c r="C452" s="257"/>
      <c r="D452" s="226" t="s">
        <v>169</v>
      </c>
      <c r="E452" s="258" t="s">
        <v>19</v>
      </c>
      <c r="F452" s="259" t="s">
        <v>470</v>
      </c>
      <c r="G452" s="257"/>
      <c r="H452" s="260">
        <v>578</v>
      </c>
      <c r="I452" s="261"/>
      <c r="J452" s="257"/>
      <c r="K452" s="257"/>
      <c r="L452" s="262"/>
      <c r="M452" s="263"/>
      <c r="N452" s="264"/>
      <c r="O452" s="264"/>
      <c r="P452" s="264"/>
      <c r="Q452" s="264"/>
      <c r="R452" s="264"/>
      <c r="S452" s="264"/>
      <c r="T452" s="265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66" t="s">
        <v>169</v>
      </c>
      <c r="AU452" s="266" t="s">
        <v>80</v>
      </c>
      <c r="AV452" s="15" t="s">
        <v>165</v>
      </c>
      <c r="AW452" s="15" t="s">
        <v>171</v>
      </c>
      <c r="AX452" s="15" t="s">
        <v>78</v>
      </c>
      <c r="AY452" s="266" t="s">
        <v>158</v>
      </c>
    </row>
    <row r="453" s="2" customFormat="1" ht="14.4" customHeight="1">
      <c r="A453" s="40"/>
      <c r="B453" s="41"/>
      <c r="C453" s="206" t="s">
        <v>1021</v>
      </c>
      <c r="D453" s="206" t="s">
        <v>160</v>
      </c>
      <c r="E453" s="207" t="s">
        <v>503</v>
      </c>
      <c r="F453" s="208" t="s">
        <v>504</v>
      </c>
      <c r="G453" s="209" t="s">
        <v>505</v>
      </c>
      <c r="H453" s="210">
        <v>2</v>
      </c>
      <c r="I453" s="211"/>
      <c r="J453" s="212">
        <f>ROUND(I453*H453,2)</f>
        <v>0</v>
      </c>
      <c r="K453" s="208" t="s">
        <v>164</v>
      </c>
      <c r="L453" s="46"/>
      <c r="M453" s="213" t="s">
        <v>19</v>
      </c>
      <c r="N453" s="214" t="s">
        <v>41</v>
      </c>
      <c r="O453" s="86"/>
      <c r="P453" s="215">
        <f>O453*H453</f>
        <v>0</v>
      </c>
      <c r="Q453" s="215">
        <v>0.45937</v>
      </c>
      <c r="R453" s="215">
        <f>Q453*H453</f>
        <v>0.91874</v>
      </c>
      <c r="S453" s="215">
        <v>0</v>
      </c>
      <c r="T453" s="216">
        <f>S453*H453</f>
        <v>0</v>
      </c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R453" s="217" t="s">
        <v>165</v>
      </c>
      <c r="AT453" s="217" t="s">
        <v>160</v>
      </c>
      <c r="AU453" s="217" t="s">
        <v>80</v>
      </c>
      <c r="AY453" s="19" t="s">
        <v>158</v>
      </c>
      <c r="BE453" s="218">
        <f>IF(N453="základní",J453,0)</f>
        <v>0</v>
      </c>
      <c r="BF453" s="218">
        <f>IF(N453="snížená",J453,0)</f>
        <v>0</v>
      </c>
      <c r="BG453" s="218">
        <f>IF(N453="zákl. přenesená",J453,0)</f>
        <v>0</v>
      </c>
      <c r="BH453" s="218">
        <f>IF(N453="sníž. přenesená",J453,0)</f>
        <v>0</v>
      </c>
      <c r="BI453" s="218">
        <f>IF(N453="nulová",J453,0)</f>
        <v>0</v>
      </c>
      <c r="BJ453" s="19" t="s">
        <v>78</v>
      </c>
      <c r="BK453" s="218">
        <f>ROUND(I453*H453,2)</f>
        <v>0</v>
      </c>
      <c r="BL453" s="19" t="s">
        <v>165</v>
      </c>
      <c r="BM453" s="217" t="s">
        <v>2651</v>
      </c>
    </row>
    <row r="454" s="2" customFormat="1">
      <c r="A454" s="40"/>
      <c r="B454" s="41"/>
      <c r="C454" s="42"/>
      <c r="D454" s="219" t="s">
        <v>167</v>
      </c>
      <c r="E454" s="42"/>
      <c r="F454" s="220" t="s">
        <v>507</v>
      </c>
      <c r="G454" s="42"/>
      <c r="H454" s="42"/>
      <c r="I454" s="221"/>
      <c r="J454" s="42"/>
      <c r="K454" s="42"/>
      <c r="L454" s="46"/>
      <c r="M454" s="222"/>
      <c r="N454" s="223"/>
      <c r="O454" s="86"/>
      <c r="P454" s="86"/>
      <c r="Q454" s="86"/>
      <c r="R454" s="86"/>
      <c r="S454" s="86"/>
      <c r="T454" s="87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T454" s="19" t="s">
        <v>167</v>
      </c>
      <c r="AU454" s="19" t="s">
        <v>80</v>
      </c>
    </row>
    <row r="455" s="13" customFormat="1">
      <c r="A455" s="13"/>
      <c r="B455" s="224"/>
      <c r="C455" s="225"/>
      <c r="D455" s="226" t="s">
        <v>169</v>
      </c>
      <c r="E455" s="227" t="s">
        <v>19</v>
      </c>
      <c r="F455" s="228" t="s">
        <v>2530</v>
      </c>
      <c r="G455" s="225"/>
      <c r="H455" s="227" t="s">
        <v>19</v>
      </c>
      <c r="I455" s="229"/>
      <c r="J455" s="225"/>
      <c r="K455" s="225"/>
      <c r="L455" s="230"/>
      <c r="M455" s="231"/>
      <c r="N455" s="232"/>
      <c r="O455" s="232"/>
      <c r="P455" s="232"/>
      <c r="Q455" s="232"/>
      <c r="R455" s="232"/>
      <c r="S455" s="232"/>
      <c r="T455" s="23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34" t="s">
        <v>169</v>
      </c>
      <c r="AU455" s="234" t="s">
        <v>80</v>
      </c>
      <c r="AV455" s="13" t="s">
        <v>78</v>
      </c>
      <c r="AW455" s="13" t="s">
        <v>171</v>
      </c>
      <c r="AX455" s="13" t="s">
        <v>70</v>
      </c>
      <c r="AY455" s="234" t="s">
        <v>158</v>
      </c>
    </row>
    <row r="456" s="14" customFormat="1">
      <c r="A456" s="14"/>
      <c r="B456" s="235"/>
      <c r="C456" s="236"/>
      <c r="D456" s="226" t="s">
        <v>169</v>
      </c>
      <c r="E456" s="237" t="s">
        <v>19</v>
      </c>
      <c r="F456" s="238" t="s">
        <v>508</v>
      </c>
      <c r="G456" s="236"/>
      <c r="H456" s="239">
        <v>2</v>
      </c>
      <c r="I456" s="240"/>
      <c r="J456" s="236"/>
      <c r="K456" s="236"/>
      <c r="L456" s="241"/>
      <c r="M456" s="242"/>
      <c r="N456" s="243"/>
      <c r="O456" s="243"/>
      <c r="P456" s="243"/>
      <c r="Q456" s="243"/>
      <c r="R456" s="243"/>
      <c r="S456" s="243"/>
      <c r="T456" s="24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45" t="s">
        <v>169</v>
      </c>
      <c r="AU456" s="245" t="s">
        <v>80</v>
      </c>
      <c r="AV456" s="14" t="s">
        <v>80</v>
      </c>
      <c r="AW456" s="14" t="s">
        <v>171</v>
      </c>
      <c r="AX456" s="14" t="s">
        <v>70</v>
      </c>
      <c r="AY456" s="245" t="s">
        <v>158</v>
      </c>
    </row>
    <row r="457" s="15" customFormat="1">
      <c r="A457" s="15"/>
      <c r="B457" s="256"/>
      <c r="C457" s="257"/>
      <c r="D457" s="226" t="s">
        <v>169</v>
      </c>
      <c r="E457" s="258" t="s">
        <v>19</v>
      </c>
      <c r="F457" s="259" t="s">
        <v>470</v>
      </c>
      <c r="G457" s="257"/>
      <c r="H457" s="260">
        <v>2</v>
      </c>
      <c r="I457" s="261"/>
      <c r="J457" s="257"/>
      <c r="K457" s="257"/>
      <c r="L457" s="262"/>
      <c r="M457" s="263"/>
      <c r="N457" s="264"/>
      <c r="O457" s="264"/>
      <c r="P457" s="264"/>
      <c r="Q457" s="264"/>
      <c r="R457" s="264"/>
      <c r="S457" s="264"/>
      <c r="T457" s="265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6" t="s">
        <v>169</v>
      </c>
      <c r="AU457" s="266" t="s">
        <v>80</v>
      </c>
      <c r="AV457" s="15" t="s">
        <v>165</v>
      </c>
      <c r="AW457" s="15" t="s">
        <v>171</v>
      </c>
      <c r="AX457" s="15" t="s">
        <v>78</v>
      </c>
      <c r="AY457" s="266" t="s">
        <v>158</v>
      </c>
    </row>
    <row r="458" s="2" customFormat="1" ht="14.4" customHeight="1">
      <c r="A458" s="40"/>
      <c r="B458" s="41"/>
      <c r="C458" s="206" t="s">
        <v>1265</v>
      </c>
      <c r="D458" s="206" t="s">
        <v>160</v>
      </c>
      <c r="E458" s="207" t="s">
        <v>2652</v>
      </c>
      <c r="F458" s="208" t="s">
        <v>2653</v>
      </c>
      <c r="G458" s="209" t="s">
        <v>505</v>
      </c>
      <c r="H458" s="210">
        <v>23</v>
      </c>
      <c r="I458" s="211"/>
      <c r="J458" s="212">
        <f>ROUND(I458*H458,2)</f>
        <v>0</v>
      </c>
      <c r="K458" s="208" t="s">
        <v>164</v>
      </c>
      <c r="L458" s="46"/>
      <c r="M458" s="213" t="s">
        <v>19</v>
      </c>
      <c r="N458" s="214" t="s">
        <v>41</v>
      </c>
      <c r="O458" s="86"/>
      <c r="P458" s="215">
        <f>O458*H458</f>
        <v>0</v>
      </c>
      <c r="Q458" s="215">
        <v>0.040000000000000001</v>
      </c>
      <c r="R458" s="215">
        <f>Q458*H458</f>
        <v>0.92000000000000004</v>
      </c>
      <c r="S458" s="215">
        <v>0</v>
      </c>
      <c r="T458" s="216">
        <f>S458*H458</f>
        <v>0</v>
      </c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R458" s="217" t="s">
        <v>165</v>
      </c>
      <c r="AT458" s="217" t="s">
        <v>160</v>
      </c>
      <c r="AU458" s="217" t="s">
        <v>80</v>
      </c>
      <c r="AY458" s="19" t="s">
        <v>158</v>
      </c>
      <c r="BE458" s="218">
        <f>IF(N458="základní",J458,0)</f>
        <v>0</v>
      </c>
      <c r="BF458" s="218">
        <f>IF(N458="snížená",J458,0)</f>
        <v>0</v>
      </c>
      <c r="BG458" s="218">
        <f>IF(N458="zákl. přenesená",J458,0)</f>
        <v>0</v>
      </c>
      <c r="BH458" s="218">
        <f>IF(N458="sníž. přenesená",J458,0)</f>
        <v>0</v>
      </c>
      <c r="BI458" s="218">
        <f>IF(N458="nulová",J458,0)</f>
        <v>0</v>
      </c>
      <c r="BJ458" s="19" t="s">
        <v>78</v>
      </c>
      <c r="BK458" s="218">
        <f>ROUND(I458*H458,2)</f>
        <v>0</v>
      </c>
      <c r="BL458" s="19" t="s">
        <v>165</v>
      </c>
      <c r="BM458" s="217" t="s">
        <v>2654</v>
      </c>
    </row>
    <row r="459" s="2" customFormat="1">
      <c r="A459" s="40"/>
      <c r="B459" s="41"/>
      <c r="C459" s="42"/>
      <c r="D459" s="219" t="s">
        <v>167</v>
      </c>
      <c r="E459" s="42"/>
      <c r="F459" s="220" t="s">
        <v>2655</v>
      </c>
      <c r="G459" s="42"/>
      <c r="H459" s="42"/>
      <c r="I459" s="221"/>
      <c r="J459" s="42"/>
      <c r="K459" s="42"/>
      <c r="L459" s="46"/>
      <c r="M459" s="222"/>
      <c r="N459" s="223"/>
      <c r="O459" s="86"/>
      <c r="P459" s="86"/>
      <c r="Q459" s="86"/>
      <c r="R459" s="86"/>
      <c r="S459" s="86"/>
      <c r="T459" s="87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T459" s="19" t="s">
        <v>167</v>
      </c>
      <c r="AU459" s="19" t="s">
        <v>80</v>
      </c>
    </row>
    <row r="460" s="13" customFormat="1">
      <c r="A460" s="13"/>
      <c r="B460" s="224"/>
      <c r="C460" s="225"/>
      <c r="D460" s="226" t="s">
        <v>169</v>
      </c>
      <c r="E460" s="227" t="s">
        <v>19</v>
      </c>
      <c r="F460" s="228" t="s">
        <v>2530</v>
      </c>
      <c r="G460" s="225"/>
      <c r="H460" s="227" t="s">
        <v>19</v>
      </c>
      <c r="I460" s="229"/>
      <c r="J460" s="225"/>
      <c r="K460" s="225"/>
      <c r="L460" s="230"/>
      <c r="M460" s="231"/>
      <c r="N460" s="232"/>
      <c r="O460" s="232"/>
      <c r="P460" s="232"/>
      <c r="Q460" s="232"/>
      <c r="R460" s="232"/>
      <c r="S460" s="232"/>
      <c r="T460" s="23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34" t="s">
        <v>169</v>
      </c>
      <c r="AU460" s="234" t="s">
        <v>80</v>
      </c>
      <c r="AV460" s="13" t="s">
        <v>78</v>
      </c>
      <c r="AW460" s="13" t="s">
        <v>171</v>
      </c>
      <c r="AX460" s="13" t="s">
        <v>70</v>
      </c>
      <c r="AY460" s="234" t="s">
        <v>158</v>
      </c>
    </row>
    <row r="461" s="14" customFormat="1">
      <c r="A461" s="14"/>
      <c r="B461" s="235"/>
      <c r="C461" s="236"/>
      <c r="D461" s="226" t="s">
        <v>169</v>
      </c>
      <c r="E461" s="237" t="s">
        <v>19</v>
      </c>
      <c r="F461" s="238" t="s">
        <v>328</v>
      </c>
      <c r="G461" s="236"/>
      <c r="H461" s="239">
        <v>23</v>
      </c>
      <c r="I461" s="240"/>
      <c r="J461" s="236"/>
      <c r="K461" s="236"/>
      <c r="L461" s="241"/>
      <c r="M461" s="242"/>
      <c r="N461" s="243"/>
      <c r="O461" s="243"/>
      <c r="P461" s="243"/>
      <c r="Q461" s="243"/>
      <c r="R461" s="243"/>
      <c r="S461" s="243"/>
      <c r="T461" s="24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45" t="s">
        <v>169</v>
      </c>
      <c r="AU461" s="245" t="s">
        <v>80</v>
      </c>
      <c r="AV461" s="14" t="s">
        <v>80</v>
      </c>
      <c r="AW461" s="14" t="s">
        <v>171</v>
      </c>
      <c r="AX461" s="14" t="s">
        <v>70</v>
      </c>
      <c r="AY461" s="245" t="s">
        <v>158</v>
      </c>
    </row>
    <row r="462" s="15" customFormat="1">
      <c r="A462" s="15"/>
      <c r="B462" s="256"/>
      <c r="C462" s="257"/>
      <c r="D462" s="226" t="s">
        <v>169</v>
      </c>
      <c r="E462" s="258" t="s">
        <v>19</v>
      </c>
      <c r="F462" s="259" t="s">
        <v>470</v>
      </c>
      <c r="G462" s="257"/>
      <c r="H462" s="260">
        <v>23</v>
      </c>
      <c r="I462" s="261"/>
      <c r="J462" s="257"/>
      <c r="K462" s="257"/>
      <c r="L462" s="262"/>
      <c r="M462" s="263"/>
      <c r="N462" s="264"/>
      <c r="O462" s="264"/>
      <c r="P462" s="264"/>
      <c r="Q462" s="264"/>
      <c r="R462" s="264"/>
      <c r="S462" s="264"/>
      <c r="T462" s="265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66" t="s">
        <v>169</v>
      </c>
      <c r="AU462" s="266" t="s">
        <v>80</v>
      </c>
      <c r="AV462" s="15" t="s">
        <v>165</v>
      </c>
      <c r="AW462" s="15" t="s">
        <v>171</v>
      </c>
      <c r="AX462" s="15" t="s">
        <v>78</v>
      </c>
      <c r="AY462" s="266" t="s">
        <v>158</v>
      </c>
    </row>
    <row r="463" s="2" customFormat="1" ht="14.4" customHeight="1">
      <c r="A463" s="40"/>
      <c r="B463" s="41"/>
      <c r="C463" s="246" t="s">
        <v>1267</v>
      </c>
      <c r="D463" s="246" t="s">
        <v>400</v>
      </c>
      <c r="E463" s="247" t="s">
        <v>2656</v>
      </c>
      <c r="F463" s="248" t="s">
        <v>2657</v>
      </c>
      <c r="G463" s="249" t="s">
        <v>505</v>
      </c>
      <c r="H463" s="250">
        <v>23</v>
      </c>
      <c r="I463" s="251"/>
      <c r="J463" s="252">
        <f>ROUND(I463*H463,2)</f>
        <v>0</v>
      </c>
      <c r="K463" s="248" t="s">
        <v>164</v>
      </c>
      <c r="L463" s="253"/>
      <c r="M463" s="254" t="s">
        <v>19</v>
      </c>
      <c r="N463" s="255" t="s">
        <v>41</v>
      </c>
      <c r="O463" s="86"/>
      <c r="P463" s="215">
        <f>O463*H463</f>
        <v>0</v>
      </c>
      <c r="Q463" s="215">
        <v>0.013299999999999999</v>
      </c>
      <c r="R463" s="215">
        <f>Q463*H463</f>
        <v>0.30590000000000001</v>
      </c>
      <c r="S463" s="215">
        <v>0</v>
      </c>
      <c r="T463" s="216">
        <f>S463*H463</f>
        <v>0</v>
      </c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R463" s="217" t="s">
        <v>215</v>
      </c>
      <c r="AT463" s="217" t="s">
        <v>400</v>
      </c>
      <c r="AU463" s="217" t="s">
        <v>80</v>
      </c>
      <c r="AY463" s="19" t="s">
        <v>158</v>
      </c>
      <c r="BE463" s="218">
        <f>IF(N463="základní",J463,0)</f>
        <v>0</v>
      </c>
      <c r="BF463" s="218">
        <f>IF(N463="snížená",J463,0)</f>
        <v>0</v>
      </c>
      <c r="BG463" s="218">
        <f>IF(N463="zákl. přenesená",J463,0)</f>
        <v>0</v>
      </c>
      <c r="BH463" s="218">
        <f>IF(N463="sníž. přenesená",J463,0)</f>
        <v>0</v>
      </c>
      <c r="BI463" s="218">
        <f>IF(N463="nulová",J463,0)</f>
        <v>0</v>
      </c>
      <c r="BJ463" s="19" t="s">
        <v>78</v>
      </c>
      <c r="BK463" s="218">
        <f>ROUND(I463*H463,2)</f>
        <v>0</v>
      </c>
      <c r="BL463" s="19" t="s">
        <v>165</v>
      </c>
      <c r="BM463" s="217" t="s">
        <v>2658</v>
      </c>
    </row>
    <row r="464" s="13" customFormat="1">
      <c r="A464" s="13"/>
      <c r="B464" s="224"/>
      <c r="C464" s="225"/>
      <c r="D464" s="226" t="s">
        <v>169</v>
      </c>
      <c r="E464" s="227" t="s">
        <v>19</v>
      </c>
      <c r="F464" s="228" t="s">
        <v>2530</v>
      </c>
      <c r="G464" s="225"/>
      <c r="H464" s="227" t="s">
        <v>19</v>
      </c>
      <c r="I464" s="229"/>
      <c r="J464" s="225"/>
      <c r="K464" s="225"/>
      <c r="L464" s="230"/>
      <c r="M464" s="231"/>
      <c r="N464" s="232"/>
      <c r="O464" s="232"/>
      <c r="P464" s="232"/>
      <c r="Q464" s="232"/>
      <c r="R464" s="232"/>
      <c r="S464" s="232"/>
      <c r="T464" s="23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34" t="s">
        <v>169</v>
      </c>
      <c r="AU464" s="234" t="s">
        <v>80</v>
      </c>
      <c r="AV464" s="13" t="s">
        <v>78</v>
      </c>
      <c r="AW464" s="13" t="s">
        <v>171</v>
      </c>
      <c r="AX464" s="13" t="s">
        <v>70</v>
      </c>
      <c r="AY464" s="234" t="s">
        <v>158</v>
      </c>
    </row>
    <row r="465" s="14" customFormat="1">
      <c r="A465" s="14"/>
      <c r="B465" s="235"/>
      <c r="C465" s="236"/>
      <c r="D465" s="226" t="s">
        <v>169</v>
      </c>
      <c r="E465" s="237" t="s">
        <v>19</v>
      </c>
      <c r="F465" s="238" t="s">
        <v>2531</v>
      </c>
      <c r="G465" s="236"/>
      <c r="H465" s="239">
        <v>23</v>
      </c>
      <c r="I465" s="240"/>
      <c r="J465" s="236"/>
      <c r="K465" s="236"/>
      <c r="L465" s="241"/>
      <c r="M465" s="242"/>
      <c r="N465" s="243"/>
      <c r="O465" s="243"/>
      <c r="P465" s="243"/>
      <c r="Q465" s="243"/>
      <c r="R465" s="243"/>
      <c r="S465" s="243"/>
      <c r="T465" s="24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45" t="s">
        <v>169</v>
      </c>
      <c r="AU465" s="245" t="s">
        <v>80</v>
      </c>
      <c r="AV465" s="14" t="s">
        <v>80</v>
      </c>
      <c r="AW465" s="14" t="s">
        <v>171</v>
      </c>
      <c r="AX465" s="14" t="s">
        <v>70</v>
      </c>
      <c r="AY465" s="245" t="s">
        <v>158</v>
      </c>
    </row>
    <row r="466" s="15" customFormat="1">
      <c r="A466" s="15"/>
      <c r="B466" s="256"/>
      <c r="C466" s="257"/>
      <c r="D466" s="226" t="s">
        <v>169</v>
      </c>
      <c r="E466" s="258" t="s">
        <v>19</v>
      </c>
      <c r="F466" s="259" t="s">
        <v>470</v>
      </c>
      <c r="G466" s="257"/>
      <c r="H466" s="260">
        <v>23</v>
      </c>
      <c r="I466" s="261"/>
      <c r="J466" s="257"/>
      <c r="K466" s="257"/>
      <c r="L466" s="262"/>
      <c r="M466" s="263"/>
      <c r="N466" s="264"/>
      <c r="O466" s="264"/>
      <c r="P466" s="264"/>
      <c r="Q466" s="264"/>
      <c r="R466" s="264"/>
      <c r="S466" s="264"/>
      <c r="T466" s="265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T466" s="266" t="s">
        <v>169</v>
      </c>
      <c r="AU466" s="266" t="s">
        <v>80</v>
      </c>
      <c r="AV466" s="15" t="s">
        <v>165</v>
      </c>
      <c r="AW466" s="15" t="s">
        <v>171</v>
      </c>
      <c r="AX466" s="15" t="s">
        <v>78</v>
      </c>
      <c r="AY466" s="266" t="s">
        <v>158</v>
      </c>
    </row>
    <row r="467" s="2" customFormat="1" ht="14.4" customHeight="1">
      <c r="A467" s="40"/>
      <c r="B467" s="41"/>
      <c r="C467" s="206" t="s">
        <v>1270</v>
      </c>
      <c r="D467" s="206" t="s">
        <v>160</v>
      </c>
      <c r="E467" s="207" t="s">
        <v>2659</v>
      </c>
      <c r="F467" s="208" t="s">
        <v>2660</v>
      </c>
      <c r="G467" s="209" t="s">
        <v>505</v>
      </c>
      <c r="H467" s="210">
        <v>23</v>
      </c>
      <c r="I467" s="211"/>
      <c r="J467" s="212">
        <f>ROUND(I467*H467,2)</f>
        <v>0</v>
      </c>
      <c r="K467" s="208" t="s">
        <v>19</v>
      </c>
      <c r="L467" s="46"/>
      <c r="M467" s="213" t="s">
        <v>19</v>
      </c>
      <c r="N467" s="214" t="s">
        <v>41</v>
      </c>
      <c r="O467" s="86"/>
      <c r="P467" s="215">
        <f>O467*H467</f>
        <v>0</v>
      </c>
      <c r="Q467" s="215">
        <v>0</v>
      </c>
      <c r="R467" s="215">
        <f>Q467*H467</f>
        <v>0</v>
      </c>
      <c r="S467" s="215">
        <v>0</v>
      </c>
      <c r="T467" s="216">
        <f>S467*H467</f>
        <v>0</v>
      </c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R467" s="217" t="s">
        <v>165</v>
      </c>
      <c r="AT467" s="217" t="s">
        <v>160</v>
      </c>
      <c r="AU467" s="217" t="s">
        <v>80</v>
      </c>
      <c r="AY467" s="19" t="s">
        <v>158</v>
      </c>
      <c r="BE467" s="218">
        <f>IF(N467="základní",J467,0)</f>
        <v>0</v>
      </c>
      <c r="BF467" s="218">
        <f>IF(N467="snížená",J467,0)</f>
        <v>0</v>
      </c>
      <c r="BG467" s="218">
        <f>IF(N467="zákl. přenesená",J467,0)</f>
        <v>0</v>
      </c>
      <c r="BH467" s="218">
        <f>IF(N467="sníž. přenesená",J467,0)</f>
        <v>0</v>
      </c>
      <c r="BI467" s="218">
        <f>IF(N467="nulová",J467,0)</f>
        <v>0</v>
      </c>
      <c r="BJ467" s="19" t="s">
        <v>78</v>
      </c>
      <c r="BK467" s="218">
        <f>ROUND(I467*H467,2)</f>
        <v>0</v>
      </c>
      <c r="BL467" s="19" t="s">
        <v>165</v>
      </c>
      <c r="BM467" s="217" t="s">
        <v>2661</v>
      </c>
    </row>
    <row r="468" s="13" customFormat="1">
      <c r="A468" s="13"/>
      <c r="B468" s="224"/>
      <c r="C468" s="225"/>
      <c r="D468" s="226" t="s">
        <v>169</v>
      </c>
      <c r="E468" s="227" t="s">
        <v>19</v>
      </c>
      <c r="F468" s="228" t="s">
        <v>2530</v>
      </c>
      <c r="G468" s="225"/>
      <c r="H468" s="227" t="s">
        <v>19</v>
      </c>
      <c r="I468" s="229"/>
      <c r="J468" s="225"/>
      <c r="K468" s="225"/>
      <c r="L468" s="230"/>
      <c r="M468" s="231"/>
      <c r="N468" s="232"/>
      <c r="O468" s="232"/>
      <c r="P468" s="232"/>
      <c r="Q468" s="232"/>
      <c r="R468" s="232"/>
      <c r="S468" s="232"/>
      <c r="T468" s="23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34" t="s">
        <v>169</v>
      </c>
      <c r="AU468" s="234" t="s">
        <v>80</v>
      </c>
      <c r="AV468" s="13" t="s">
        <v>78</v>
      </c>
      <c r="AW468" s="13" t="s">
        <v>171</v>
      </c>
      <c r="AX468" s="13" t="s">
        <v>70</v>
      </c>
      <c r="AY468" s="234" t="s">
        <v>158</v>
      </c>
    </row>
    <row r="469" s="14" customFormat="1">
      <c r="A469" s="14"/>
      <c r="B469" s="235"/>
      <c r="C469" s="236"/>
      <c r="D469" s="226" t="s">
        <v>169</v>
      </c>
      <c r="E469" s="237" t="s">
        <v>19</v>
      </c>
      <c r="F469" s="238" t="s">
        <v>2531</v>
      </c>
      <c r="G469" s="236"/>
      <c r="H469" s="239">
        <v>23</v>
      </c>
      <c r="I469" s="240"/>
      <c r="J469" s="236"/>
      <c r="K469" s="236"/>
      <c r="L469" s="241"/>
      <c r="M469" s="242"/>
      <c r="N469" s="243"/>
      <c r="O469" s="243"/>
      <c r="P469" s="243"/>
      <c r="Q469" s="243"/>
      <c r="R469" s="243"/>
      <c r="S469" s="243"/>
      <c r="T469" s="24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45" t="s">
        <v>169</v>
      </c>
      <c r="AU469" s="245" t="s">
        <v>80</v>
      </c>
      <c r="AV469" s="14" t="s">
        <v>80</v>
      </c>
      <c r="AW469" s="14" t="s">
        <v>171</v>
      </c>
      <c r="AX469" s="14" t="s">
        <v>70</v>
      </c>
      <c r="AY469" s="245" t="s">
        <v>158</v>
      </c>
    </row>
    <row r="470" s="15" customFormat="1">
      <c r="A470" s="15"/>
      <c r="B470" s="256"/>
      <c r="C470" s="257"/>
      <c r="D470" s="226" t="s">
        <v>169</v>
      </c>
      <c r="E470" s="258" t="s">
        <v>19</v>
      </c>
      <c r="F470" s="259" t="s">
        <v>470</v>
      </c>
      <c r="G470" s="257"/>
      <c r="H470" s="260">
        <v>23</v>
      </c>
      <c r="I470" s="261"/>
      <c r="J470" s="257"/>
      <c r="K470" s="257"/>
      <c r="L470" s="262"/>
      <c r="M470" s="263"/>
      <c r="N470" s="264"/>
      <c r="O470" s="264"/>
      <c r="P470" s="264"/>
      <c r="Q470" s="264"/>
      <c r="R470" s="264"/>
      <c r="S470" s="264"/>
      <c r="T470" s="265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66" t="s">
        <v>169</v>
      </c>
      <c r="AU470" s="266" t="s">
        <v>80</v>
      </c>
      <c r="AV470" s="15" t="s">
        <v>165</v>
      </c>
      <c r="AW470" s="15" t="s">
        <v>171</v>
      </c>
      <c r="AX470" s="15" t="s">
        <v>78</v>
      </c>
      <c r="AY470" s="266" t="s">
        <v>158</v>
      </c>
    </row>
    <row r="471" s="2" customFormat="1" ht="14.4" customHeight="1">
      <c r="A471" s="40"/>
      <c r="B471" s="41"/>
      <c r="C471" s="246" t="s">
        <v>1272</v>
      </c>
      <c r="D471" s="246" t="s">
        <v>400</v>
      </c>
      <c r="E471" s="247" t="s">
        <v>2662</v>
      </c>
      <c r="F471" s="248" t="s">
        <v>2663</v>
      </c>
      <c r="G471" s="249" t="s">
        <v>505</v>
      </c>
      <c r="H471" s="250">
        <v>4</v>
      </c>
      <c r="I471" s="251"/>
      <c r="J471" s="252">
        <f>ROUND(I471*H471,2)</f>
        <v>0</v>
      </c>
      <c r="K471" s="248" t="s">
        <v>164</v>
      </c>
      <c r="L471" s="253"/>
      <c r="M471" s="254" t="s">
        <v>19</v>
      </c>
      <c r="N471" s="255" t="s">
        <v>41</v>
      </c>
      <c r="O471" s="86"/>
      <c r="P471" s="215">
        <f>O471*H471</f>
        <v>0</v>
      </c>
      <c r="Q471" s="215">
        <v>0.00029999999999999997</v>
      </c>
      <c r="R471" s="215">
        <f>Q471*H471</f>
        <v>0.0011999999999999999</v>
      </c>
      <c r="S471" s="215">
        <v>0</v>
      </c>
      <c r="T471" s="216">
        <f>S471*H471</f>
        <v>0</v>
      </c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R471" s="217" t="s">
        <v>215</v>
      </c>
      <c r="AT471" s="217" t="s">
        <v>400</v>
      </c>
      <c r="AU471" s="217" t="s">
        <v>80</v>
      </c>
      <c r="AY471" s="19" t="s">
        <v>158</v>
      </c>
      <c r="BE471" s="218">
        <f>IF(N471="základní",J471,0)</f>
        <v>0</v>
      </c>
      <c r="BF471" s="218">
        <f>IF(N471="snížená",J471,0)</f>
        <v>0</v>
      </c>
      <c r="BG471" s="218">
        <f>IF(N471="zákl. přenesená",J471,0)</f>
        <v>0</v>
      </c>
      <c r="BH471" s="218">
        <f>IF(N471="sníž. přenesená",J471,0)</f>
        <v>0</v>
      </c>
      <c r="BI471" s="218">
        <f>IF(N471="nulová",J471,0)</f>
        <v>0</v>
      </c>
      <c r="BJ471" s="19" t="s">
        <v>78</v>
      </c>
      <c r="BK471" s="218">
        <f>ROUND(I471*H471,2)</f>
        <v>0</v>
      </c>
      <c r="BL471" s="19" t="s">
        <v>165</v>
      </c>
      <c r="BM471" s="217" t="s">
        <v>2664</v>
      </c>
    </row>
    <row r="472" s="13" customFormat="1">
      <c r="A472" s="13"/>
      <c r="B472" s="224"/>
      <c r="C472" s="225"/>
      <c r="D472" s="226" t="s">
        <v>169</v>
      </c>
      <c r="E472" s="227" t="s">
        <v>19</v>
      </c>
      <c r="F472" s="228" t="s">
        <v>2530</v>
      </c>
      <c r="G472" s="225"/>
      <c r="H472" s="227" t="s">
        <v>19</v>
      </c>
      <c r="I472" s="229"/>
      <c r="J472" s="225"/>
      <c r="K472" s="225"/>
      <c r="L472" s="230"/>
      <c r="M472" s="231"/>
      <c r="N472" s="232"/>
      <c r="O472" s="232"/>
      <c r="P472" s="232"/>
      <c r="Q472" s="232"/>
      <c r="R472" s="232"/>
      <c r="S472" s="232"/>
      <c r="T472" s="23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34" t="s">
        <v>169</v>
      </c>
      <c r="AU472" s="234" t="s">
        <v>80</v>
      </c>
      <c r="AV472" s="13" t="s">
        <v>78</v>
      </c>
      <c r="AW472" s="13" t="s">
        <v>171</v>
      </c>
      <c r="AX472" s="13" t="s">
        <v>70</v>
      </c>
      <c r="AY472" s="234" t="s">
        <v>158</v>
      </c>
    </row>
    <row r="473" s="14" customFormat="1">
      <c r="A473" s="14"/>
      <c r="B473" s="235"/>
      <c r="C473" s="236"/>
      <c r="D473" s="226" t="s">
        <v>169</v>
      </c>
      <c r="E473" s="237" t="s">
        <v>19</v>
      </c>
      <c r="F473" s="238" t="s">
        <v>165</v>
      </c>
      <c r="G473" s="236"/>
      <c r="H473" s="239">
        <v>4</v>
      </c>
      <c r="I473" s="240"/>
      <c r="J473" s="236"/>
      <c r="K473" s="236"/>
      <c r="L473" s="241"/>
      <c r="M473" s="242"/>
      <c r="N473" s="243"/>
      <c r="O473" s="243"/>
      <c r="P473" s="243"/>
      <c r="Q473" s="243"/>
      <c r="R473" s="243"/>
      <c r="S473" s="243"/>
      <c r="T473" s="24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45" t="s">
        <v>169</v>
      </c>
      <c r="AU473" s="245" t="s">
        <v>80</v>
      </c>
      <c r="AV473" s="14" t="s">
        <v>80</v>
      </c>
      <c r="AW473" s="14" t="s">
        <v>171</v>
      </c>
      <c r="AX473" s="14" t="s">
        <v>70</v>
      </c>
      <c r="AY473" s="245" t="s">
        <v>158</v>
      </c>
    </row>
    <row r="474" s="15" customFormat="1">
      <c r="A474" s="15"/>
      <c r="B474" s="256"/>
      <c r="C474" s="257"/>
      <c r="D474" s="226" t="s">
        <v>169</v>
      </c>
      <c r="E474" s="258" t="s">
        <v>19</v>
      </c>
      <c r="F474" s="259" t="s">
        <v>470</v>
      </c>
      <c r="G474" s="257"/>
      <c r="H474" s="260">
        <v>4</v>
      </c>
      <c r="I474" s="261"/>
      <c r="J474" s="257"/>
      <c r="K474" s="257"/>
      <c r="L474" s="262"/>
      <c r="M474" s="263"/>
      <c r="N474" s="264"/>
      <c r="O474" s="264"/>
      <c r="P474" s="264"/>
      <c r="Q474" s="264"/>
      <c r="R474" s="264"/>
      <c r="S474" s="264"/>
      <c r="T474" s="265"/>
      <c r="U474" s="15"/>
      <c r="V474" s="15"/>
      <c r="W474" s="15"/>
      <c r="X474" s="15"/>
      <c r="Y474" s="15"/>
      <c r="Z474" s="15"/>
      <c r="AA474" s="15"/>
      <c r="AB474" s="15"/>
      <c r="AC474" s="15"/>
      <c r="AD474" s="15"/>
      <c r="AE474" s="15"/>
      <c r="AT474" s="266" t="s">
        <v>169</v>
      </c>
      <c r="AU474" s="266" t="s">
        <v>80</v>
      </c>
      <c r="AV474" s="15" t="s">
        <v>165</v>
      </c>
      <c r="AW474" s="15" t="s">
        <v>171</v>
      </c>
      <c r="AX474" s="15" t="s">
        <v>78</v>
      </c>
      <c r="AY474" s="266" t="s">
        <v>158</v>
      </c>
    </row>
    <row r="475" s="2" customFormat="1" ht="14.4" customHeight="1">
      <c r="A475" s="40"/>
      <c r="B475" s="41"/>
      <c r="C475" s="246" t="s">
        <v>1519</v>
      </c>
      <c r="D475" s="246" t="s">
        <v>400</v>
      </c>
      <c r="E475" s="247" t="s">
        <v>2665</v>
      </c>
      <c r="F475" s="248" t="s">
        <v>2666</v>
      </c>
      <c r="G475" s="249" t="s">
        <v>505</v>
      </c>
      <c r="H475" s="250">
        <v>19</v>
      </c>
      <c r="I475" s="251"/>
      <c r="J475" s="252">
        <f>ROUND(I475*H475,2)</f>
        <v>0</v>
      </c>
      <c r="K475" s="248" t="s">
        <v>164</v>
      </c>
      <c r="L475" s="253"/>
      <c r="M475" s="254" t="s">
        <v>19</v>
      </c>
      <c r="N475" s="255" t="s">
        <v>41</v>
      </c>
      <c r="O475" s="86"/>
      <c r="P475" s="215">
        <f>O475*H475</f>
        <v>0</v>
      </c>
      <c r="Q475" s="215">
        <v>0.00029999999999999997</v>
      </c>
      <c r="R475" s="215">
        <f>Q475*H475</f>
        <v>0.0056999999999999993</v>
      </c>
      <c r="S475" s="215">
        <v>0</v>
      </c>
      <c r="T475" s="216">
        <f>S475*H475</f>
        <v>0</v>
      </c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R475" s="217" t="s">
        <v>215</v>
      </c>
      <c r="AT475" s="217" t="s">
        <v>400</v>
      </c>
      <c r="AU475" s="217" t="s">
        <v>80</v>
      </c>
      <c r="AY475" s="19" t="s">
        <v>158</v>
      </c>
      <c r="BE475" s="218">
        <f>IF(N475="základní",J475,0)</f>
        <v>0</v>
      </c>
      <c r="BF475" s="218">
        <f>IF(N475="snížená",J475,0)</f>
        <v>0</v>
      </c>
      <c r="BG475" s="218">
        <f>IF(N475="zákl. přenesená",J475,0)</f>
        <v>0</v>
      </c>
      <c r="BH475" s="218">
        <f>IF(N475="sníž. přenesená",J475,0)</f>
        <v>0</v>
      </c>
      <c r="BI475" s="218">
        <f>IF(N475="nulová",J475,0)</f>
        <v>0</v>
      </c>
      <c r="BJ475" s="19" t="s">
        <v>78</v>
      </c>
      <c r="BK475" s="218">
        <f>ROUND(I475*H475,2)</f>
        <v>0</v>
      </c>
      <c r="BL475" s="19" t="s">
        <v>165</v>
      </c>
      <c r="BM475" s="217" t="s">
        <v>2667</v>
      </c>
    </row>
    <row r="476" s="13" customFormat="1">
      <c r="A476" s="13"/>
      <c r="B476" s="224"/>
      <c r="C476" s="225"/>
      <c r="D476" s="226" t="s">
        <v>169</v>
      </c>
      <c r="E476" s="227" t="s">
        <v>19</v>
      </c>
      <c r="F476" s="228" t="s">
        <v>2530</v>
      </c>
      <c r="G476" s="225"/>
      <c r="H476" s="227" t="s">
        <v>19</v>
      </c>
      <c r="I476" s="229"/>
      <c r="J476" s="225"/>
      <c r="K476" s="225"/>
      <c r="L476" s="230"/>
      <c r="M476" s="231"/>
      <c r="N476" s="232"/>
      <c r="O476" s="232"/>
      <c r="P476" s="232"/>
      <c r="Q476" s="232"/>
      <c r="R476" s="232"/>
      <c r="S476" s="232"/>
      <c r="T476" s="23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34" t="s">
        <v>169</v>
      </c>
      <c r="AU476" s="234" t="s">
        <v>80</v>
      </c>
      <c r="AV476" s="13" t="s">
        <v>78</v>
      </c>
      <c r="AW476" s="13" t="s">
        <v>171</v>
      </c>
      <c r="AX476" s="13" t="s">
        <v>70</v>
      </c>
      <c r="AY476" s="234" t="s">
        <v>158</v>
      </c>
    </row>
    <row r="477" s="14" customFormat="1">
      <c r="A477" s="14"/>
      <c r="B477" s="235"/>
      <c r="C477" s="236"/>
      <c r="D477" s="226" t="s">
        <v>169</v>
      </c>
      <c r="E477" s="237" t="s">
        <v>19</v>
      </c>
      <c r="F477" s="238" t="s">
        <v>304</v>
      </c>
      <c r="G477" s="236"/>
      <c r="H477" s="239">
        <v>19</v>
      </c>
      <c r="I477" s="240"/>
      <c r="J477" s="236"/>
      <c r="K477" s="236"/>
      <c r="L477" s="241"/>
      <c r="M477" s="242"/>
      <c r="N477" s="243"/>
      <c r="O477" s="243"/>
      <c r="P477" s="243"/>
      <c r="Q477" s="243"/>
      <c r="R477" s="243"/>
      <c r="S477" s="243"/>
      <c r="T477" s="24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45" t="s">
        <v>169</v>
      </c>
      <c r="AU477" s="245" t="s">
        <v>80</v>
      </c>
      <c r="AV477" s="14" t="s">
        <v>80</v>
      </c>
      <c r="AW477" s="14" t="s">
        <v>171</v>
      </c>
      <c r="AX477" s="14" t="s">
        <v>70</v>
      </c>
      <c r="AY477" s="245" t="s">
        <v>158</v>
      </c>
    </row>
    <row r="478" s="15" customFormat="1">
      <c r="A478" s="15"/>
      <c r="B478" s="256"/>
      <c r="C478" s="257"/>
      <c r="D478" s="226" t="s">
        <v>169</v>
      </c>
      <c r="E478" s="258" t="s">
        <v>19</v>
      </c>
      <c r="F478" s="259" t="s">
        <v>470</v>
      </c>
      <c r="G478" s="257"/>
      <c r="H478" s="260">
        <v>19</v>
      </c>
      <c r="I478" s="261"/>
      <c r="J478" s="257"/>
      <c r="K478" s="257"/>
      <c r="L478" s="262"/>
      <c r="M478" s="263"/>
      <c r="N478" s="264"/>
      <c r="O478" s="264"/>
      <c r="P478" s="264"/>
      <c r="Q478" s="264"/>
      <c r="R478" s="264"/>
      <c r="S478" s="264"/>
      <c r="T478" s="265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66" t="s">
        <v>169</v>
      </c>
      <c r="AU478" s="266" t="s">
        <v>80</v>
      </c>
      <c r="AV478" s="15" t="s">
        <v>165</v>
      </c>
      <c r="AW478" s="15" t="s">
        <v>171</v>
      </c>
      <c r="AX478" s="15" t="s">
        <v>78</v>
      </c>
      <c r="AY478" s="266" t="s">
        <v>158</v>
      </c>
    </row>
    <row r="479" s="2" customFormat="1" ht="14.4" customHeight="1">
      <c r="A479" s="40"/>
      <c r="B479" s="41"/>
      <c r="C479" s="206" t="s">
        <v>1521</v>
      </c>
      <c r="D479" s="206" t="s">
        <v>160</v>
      </c>
      <c r="E479" s="207" t="s">
        <v>2668</v>
      </c>
      <c r="F479" s="208" t="s">
        <v>2669</v>
      </c>
      <c r="G479" s="209" t="s">
        <v>505</v>
      </c>
      <c r="H479" s="210">
        <v>30</v>
      </c>
      <c r="I479" s="211"/>
      <c r="J479" s="212">
        <f>ROUND(I479*H479,2)</f>
        <v>0</v>
      </c>
      <c r="K479" s="208" t="s">
        <v>164</v>
      </c>
      <c r="L479" s="46"/>
      <c r="M479" s="213" t="s">
        <v>19</v>
      </c>
      <c r="N479" s="214" t="s">
        <v>41</v>
      </c>
      <c r="O479" s="86"/>
      <c r="P479" s="215">
        <f>O479*H479</f>
        <v>0</v>
      </c>
      <c r="Q479" s="215">
        <v>0.00033</v>
      </c>
      <c r="R479" s="215">
        <f>Q479*H479</f>
        <v>0.0098999999999999991</v>
      </c>
      <c r="S479" s="215">
        <v>0</v>
      </c>
      <c r="T479" s="216">
        <f>S479*H479</f>
        <v>0</v>
      </c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R479" s="217" t="s">
        <v>165</v>
      </c>
      <c r="AT479" s="217" t="s">
        <v>160</v>
      </c>
      <c r="AU479" s="217" t="s">
        <v>80</v>
      </c>
      <c r="AY479" s="19" t="s">
        <v>158</v>
      </c>
      <c r="BE479" s="218">
        <f>IF(N479="základní",J479,0)</f>
        <v>0</v>
      </c>
      <c r="BF479" s="218">
        <f>IF(N479="snížená",J479,0)</f>
        <v>0</v>
      </c>
      <c r="BG479" s="218">
        <f>IF(N479="zákl. přenesená",J479,0)</f>
        <v>0</v>
      </c>
      <c r="BH479" s="218">
        <f>IF(N479="sníž. přenesená",J479,0)</f>
        <v>0</v>
      </c>
      <c r="BI479" s="218">
        <f>IF(N479="nulová",J479,0)</f>
        <v>0</v>
      </c>
      <c r="BJ479" s="19" t="s">
        <v>78</v>
      </c>
      <c r="BK479" s="218">
        <f>ROUND(I479*H479,2)</f>
        <v>0</v>
      </c>
      <c r="BL479" s="19" t="s">
        <v>165</v>
      </c>
      <c r="BM479" s="217" t="s">
        <v>2670</v>
      </c>
    </row>
    <row r="480" s="2" customFormat="1">
      <c r="A480" s="40"/>
      <c r="B480" s="41"/>
      <c r="C480" s="42"/>
      <c r="D480" s="219" t="s">
        <v>167</v>
      </c>
      <c r="E480" s="42"/>
      <c r="F480" s="220" t="s">
        <v>2671</v>
      </c>
      <c r="G480" s="42"/>
      <c r="H480" s="42"/>
      <c r="I480" s="221"/>
      <c r="J480" s="42"/>
      <c r="K480" s="42"/>
      <c r="L480" s="46"/>
      <c r="M480" s="222"/>
      <c r="N480" s="223"/>
      <c r="O480" s="86"/>
      <c r="P480" s="86"/>
      <c r="Q480" s="86"/>
      <c r="R480" s="86"/>
      <c r="S480" s="86"/>
      <c r="T480" s="87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T480" s="19" t="s">
        <v>167</v>
      </c>
      <c r="AU480" s="19" t="s">
        <v>80</v>
      </c>
    </row>
    <row r="481" s="14" customFormat="1">
      <c r="A481" s="14"/>
      <c r="B481" s="235"/>
      <c r="C481" s="236"/>
      <c r="D481" s="226" t="s">
        <v>169</v>
      </c>
      <c r="E481" s="237" t="s">
        <v>19</v>
      </c>
      <c r="F481" s="238" t="s">
        <v>2672</v>
      </c>
      <c r="G481" s="236"/>
      <c r="H481" s="239">
        <v>30</v>
      </c>
      <c r="I481" s="240"/>
      <c r="J481" s="236"/>
      <c r="K481" s="236"/>
      <c r="L481" s="241"/>
      <c r="M481" s="242"/>
      <c r="N481" s="243"/>
      <c r="O481" s="243"/>
      <c r="P481" s="243"/>
      <c r="Q481" s="243"/>
      <c r="R481" s="243"/>
      <c r="S481" s="243"/>
      <c r="T481" s="24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45" t="s">
        <v>169</v>
      </c>
      <c r="AU481" s="245" t="s">
        <v>80</v>
      </c>
      <c r="AV481" s="14" t="s">
        <v>80</v>
      </c>
      <c r="AW481" s="14" t="s">
        <v>171</v>
      </c>
      <c r="AX481" s="14" t="s">
        <v>70</v>
      </c>
      <c r="AY481" s="245" t="s">
        <v>158</v>
      </c>
    </row>
    <row r="482" s="2" customFormat="1" ht="14.4" customHeight="1">
      <c r="A482" s="40"/>
      <c r="B482" s="41"/>
      <c r="C482" s="206" t="s">
        <v>2673</v>
      </c>
      <c r="D482" s="206" t="s">
        <v>160</v>
      </c>
      <c r="E482" s="207" t="s">
        <v>592</v>
      </c>
      <c r="F482" s="208" t="s">
        <v>1480</v>
      </c>
      <c r="G482" s="209" t="s">
        <v>181</v>
      </c>
      <c r="H482" s="210">
        <v>533</v>
      </c>
      <c r="I482" s="211"/>
      <c r="J482" s="212">
        <f>ROUND(I482*H482,2)</f>
        <v>0</v>
      </c>
      <c r="K482" s="208" t="s">
        <v>164</v>
      </c>
      <c r="L482" s="46"/>
      <c r="M482" s="213" t="s">
        <v>19</v>
      </c>
      <c r="N482" s="214" t="s">
        <v>41</v>
      </c>
      <c r="O482" s="86"/>
      <c r="P482" s="215">
        <f>O482*H482</f>
        <v>0</v>
      </c>
      <c r="Q482" s="215">
        <v>0.00012999999999999999</v>
      </c>
      <c r="R482" s="215">
        <f>Q482*H482</f>
        <v>0.06928999999999999</v>
      </c>
      <c r="S482" s="215">
        <v>0</v>
      </c>
      <c r="T482" s="216">
        <f>S482*H482</f>
        <v>0</v>
      </c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R482" s="217" t="s">
        <v>165</v>
      </c>
      <c r="AT482" s="217" t="s">
        <v>160</v>
      </c>
      <c r="AU482" s="217" t="s">
        <v>80</v>
      </c>
      <c r="AY482" s="19" t="s">
        <v>158</v>
      </c>
      <c r="BE482" s="218">
        <f>IF(N482="základní",J482,0)</f>
        <v>0</v>
      </c>
      <c r="BF482" s="218">
        <f>IF(N482="snížená",J482,0)</f>
        <v>0</v>
      </c>
      <c r="BG482" s="218">
        <f>IF(N482="zákl. přenesená",J482,0)</f>
        <v>0</v>
      </c>
      <c r="BH482" s="218">
        <f>IF(N482="sníž. přenesená",J482,0)</f>
        <v>0</v>
      </c>
      <c r="BI482" s="218">
        <f>IF(N482="nulová",J482,0)</f>
        <v>0</v>
      </c>
      <c r="BJ482" s="19" t="s">
        <v>78</v>
      </c>
      <c r="BK482" s="218">
        <f>ROUND(I482*H482,2)</f>
        <v>0</v>
      </c>
      <c r="BL482" s="19" t="s">
        <v>165</v>
      </c>
      <c r="BM482" s="217" t="s">
        <v>2674</v>
      </c>
    </row>
    <row r="483" s="2" customFormat="1">
      <c r="A483" s="40"/>
      <c r="B483" s="41"/>
      <c r="C483" s="42"/>
      <c r="D483" s="219" t="s">
        <v>167</v>
      </c>
      <c r="E483" s="42"/>
      <c r="F483" s="220" t="s">
        <v>595</v>
      </c>
      <c r="G483" s="42"/>
      <c r="H483" s="42"/>
      <c r="I483" s="221"/>
      <c r="J483" s="42"/>
      <c r="K483" s="42"/>
      <c r="L483" s="46"/>
      <c r="M483" s="222"/>
      <c r="N483" s="223"/>
      <c r="O483" s="86"/>
      <c r="P483" s="86"/>
      <c r="Q483" s="86"/>
      <c r="R483" s="86"/>
      <c r="S483" s="86"/>
      <c r="T483" s="87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T483" s="19" t="s">
        <v>167</v>
      </c>
      <c r="AU483" s="19" t="s">
        <v>80</v>
      </c>
    </row>
    <row r="484" s="2" customFormat="1" ht="14.4" customHeight="1">
      <c r="A484" s="40"/>
      <c r="B484" s="41"/>
      <c r="C484" s="206" t="s">
        <v>2675</v>
      </c>
      <c r="D484" s="206" t="s">
        <v>160</v>
      </c>
      <c r="E484" s="207" t="s">
        <v>890</v>
      </c>
      <c r="F484" s="208" t="s">
        <v>1251</v>
      </c>
      <c r="G484" s="209" t="s">
        <v>181</v>
      </c>
      <c r="H484" s="210">
        <v>608</v>
      </c>
      <c r="I484" s="211"/>
      <c r="J484" s="212">
        <f>ROUND(I484*H484,2)</f>
        <v>0</v>
      </c>
      <c r="K484" s="208" t="s">
        <v>164</v>
      </c>
      <c r="L484" s="46"/>
      <c r="M484" s="213" t="s">
        <v>19</v>
      </c>
      <c r="N484" s="214" t="s">
        <v>41</v>
      </c>
      <c r="O484" s="86"/>
      <c r="P484" s="215">
        <f>O484*H484</f>
        <v>0</v>
      </c>
      <c r="Q484" s="215">
        <v>0.00019000000000000001</v>
      </c>
      <c r="R484" s="215">
        <f>Q484*H484</f>
        <v>0.11552000000000001</v>
      </c>
      <c r="S484" s="215">
        <v>0</v>
      </c>
      <c r="T484" s="216">
        <f>S484*H484</f>
        <v>0</v>
      </c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R484" s="217" t="s">
        <v>165</v>
      </c>
      <c r="AT484" s="217" t="s">
        <v>160</v>
      </c>
      <c r="AU484" s="217" t="s">
        <v>80</v>
      </c>
      <c r="AY484" s="19" t="s">
        <v>158</v>
      </c>
      <c r="BE484" s="218">
        <f>IF(N484="základní",J484,0)</f>
        <v>0</v>
      </c>
      <c r="BF484" s="218">
        <f>IF(N484="snížená",J484,0)</f>
        <v>0</v>
      </c>
      <c r="BG484" s="218">
        <f>IF(N484="zákl. přenesená",J484,0)</f>
        <v>0</v>
      </c>
      <c r="BH484" s="218">
        <f>IF(N484="sníž. přenesená",J484,0)</f>
        <v>0</v>
      </c>
      <c r="BI484" s="218">
        <f>IF(N484="nulová",J484,0)</f>
        <v>0</v>
      </c>
      <c r="BJ484" s="19" t="s">
        <v>78</v>
      </c>
      <c r="BK484" s="218">
        <f>ROUND(I484*H484,2)</f>
        <v>0</v>
      </c>
      <c r="BL484" s="19" t="s">
        <v>165</v>
      </c>
      <c r="BM484" s="217" t="s">
        <v>2676</v>
      </c>
    </row>
    <row r="485" s="2" customFormat="1">
      <c r="A485" s="40"/>
      <c r="B485" s="41"/>
      <c r="C485" s="42"/>
      <c r="D485" s="219" t="s">
        <v>167</v>
      </c>
      <c r="E485" s="42"/>
      <c r="F485" s="220" t="s">
        <v>893</v>
      </c>
      <c r="G485" s="42"/>
      <c r="H485" s="42"/>
      <c r="I485" s="221"/>
      <c r="J485" s="42"/>
      <c r="K485" s="42"/>
      <c r="L485" s="46"/>
      <c r="M485" s="222"/>
      <c r="N485" s="223"/>
      <c r="O485" s="86"/>
      <c r="P485" s="86"/>
      <c r="Q485" s="86"/>
      <c r="R485" s="86"/>
      <c r="S485" s="86"/>
      <c r="T485" s="87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T485" s="19" t="s">
        <v>167</v>
      </c>
      <c r="AU485" s="19" t="s">
        <v>80</v>
      </c>
    </row>
    <row r="486" s="13" customFormat="1">
      <c r="A486" s="13"/>
      <c r="B486" s="224"/>
      <c r="C486" s="225"/>
      <c r="D486" s="226" t="s">
        <v>169</v>
      </c>
      <c r="E486" s="227" t="s">
        <v>19</v>
      </c>
      <c r="F486" s="228" t="s">
        <v>2530</v>
      </c>
      <c r="G486" s="225"/>
      <c r="H486" s="227" t="s">
        <v>19</v>
      </c>
      <c r="I486" s="229"/>
      <c r="J486" s="225"/>
      <c r="K486" s="225"/>
      <c r="L486" s="230"/>
      <c r="M486" s="231"/>
      <c r="N486" s="232"/>
      <c r="O486" s="232"/>
      <c r="P486" s="232"/>
      <c r="Q486" s="232"/>
      <c r="R486" s="232"/>
      <c r="S486" s="232"/>
      <c r="T486" s="23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34" t="s">
        <v>169</v>
      </c>
      <c r="AU486" s="234" t="s">
        <v>80</v>
      </c>
      <c r="AV486" s="13" t="s">
        <v>78</v>
      </c>
      <c r="AW486" s="13" t="s">
        <v>171</v>
      </c>
      <c r="AX486" s="13" t="s">
        <v>70</v>
      </c>
      <c r="AY486" s="234" t="s">
        <v>158</v>
      </c>
    </row>
    <row r="487" s="14" customFormat="1">
      <c r="A487" s="14"/>
      <c r="B487" s="235"/>
      <c r="C487" s="236"/>
      <c r="D487" s="226" t="s">
        <v>169</v>
      </c>
      <c r="E487" s="237" t="s">
        <v>19</v>
      </c>
      <c r="F487" s="238" t="s">
        <v>2677</v>
      </c>
      <c r="G487" s="236"/>
      <c r="H487" s="239">
        <v>608</v>
      </c>
      <c r="I487" s="240"/>
      <c r="J487" s="236"/>
      <c r="K487" s="236"/>
      <c r="L487" s="241"/>
      <c r="M487" s="242"/>
      <c r="N487" s="243"/>
      <c r="O487" s="243"/>
      <c r="P487" s="243"/>
      <c r="Q487" s="243"/>
      <c r="R487" s="243"/>
      <c r="S487" s="243"/>
      <c r="T487" s="24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45" t="s">
        <v>169</v>
      </c>
      <c r="AU487" s="245" t="s">
        <v>80</v>
      </c>
      <c r="AV487" s="14" t="s">
        <v>80</v>
      </c>
      <c r="AW487" s="14" t="s">
        <v>171</v>
      </c>
      <c r="AX487" s="14" t="s">
        <v>70</v>
      </c>
      <c r="AY487" s="245" t="s">
        <v>158</v>
      </c>
    </row>
    <row r="488" s="15" customFormat="1">
      <c r="A488" s="15"/>
      <c r="B488" s="256"/>
      <c r="C488" s="257"/>
      <c r="D488" s="226" t="s">
        <v>169</v>
      </c>
      <c r="E488" s="258" t="s">
        <v>19</v>
      </c>
      <c r="F488" s="259" t="s">
        <v>470</v>
      </c>
      <c r="G488" s="257"/>
      <c r="H488" s="260">
        <v>608</v>
      </c>
      <c r="I488" s="261"/>
      <c r="J488" s="257"/>
      <c r="K488" s="257"/>
      <c r="L488" s="262"/>
      <c r="M488" s="263"/>
      <c r="N488" s="264"/>
      <c r="O488" s="264"/>
      <c r="P488" s="264"/>
      <c r="Q488" s="264"/>
      <c r="R488" s="264"/>
      <c r="S488" s="264"/>
      <c r="T488" s="26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66" t="s">
        <v>169</v>
      </c>
      <c r="AU488" s="266" t="s">
        <v>80</v>
      </c>
      <c r="AV488" s="15" t="s">
        <v>165</v>
      </c>
      <c r="AW488" s="15" t="s">
        <v>171</v>
      </c>
      <c r="AX488" s="15" t="s">
        <v>78</v>
      </c>
      <c r="AY488" s="266" t="s">
        <v>158</v>
      </c>
    </row>
    <row r="489" s="12" customFormat="1" ht="22.8" customHeight="1">
      <c r="A489" s="12"/>
      <c r="B489" s="190"/>
      <c r="C489" s="191"/>
      <c r="D489" s="192" t="s">
        <v>69</v>
      </c>
      <c r="E489" s="204" t="s">
        <v>614</v>
      </c>
      <c r="F489" s="204" t="s">
        <v>615</v>
      </c>
      <c r="G489" s="191"/>
      <c r="H489" s="191"/>
      <c r="I489" s="194"/>
      <c r="J489" s="205">
        <f>BK489</f>
        <v>0</v>
      </c>
      <c r="K489" s="191"/>
      <c r="L489" s="196"/>
      <c r="M489" s="197"/>
      <c r="N489" s="198"/>
      <c r="O489" s="198"/>
      <c r="P489" s="199">
        <f>SUM(P490:P491)</f>
        <v>0</v>
      </c>
      <c r="Q489" s="198"/>
      <c r="R489" s="199">
        <f>SUM(R490:R491)</f>
        <v>0</v>
      </c>
      <c r="S489" s="198"/>
      <c r="T489" s="200">
        <f>SUM(T490:T491)</f>
        <v>0</v>
      </c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R489" s="201" t="s">
        <v>78</v>
      </c>
      <c r="AT489" s="202" t="s">
        <v>69</v>
      </c>
      <c r="AU489" s="202" t="s">
        <v>78</v>
      </c>
      <c r="AY489" s="201" t="s">
        <v>158</v>
      </c>
      <c r="BK489" s="203">
        <f>SUM(BK490:BK491)</f>
        <v>0</v>
      </c>
    </row>
    <row r="490" s="2" customFormat="1" ht="14.4" customHeight="1">
      <c r="A490" s="40"/>
      <c r="B490" s="41"/>
      <c r="C490" s="206" t="s">
        <v>2678</v>
      </c>
      <c r="D490" s="206" t="s">
        <v>160</v>
      </c>
      <c r="E490" s="207" t="s">
        <v>617</v>
      </c>
      <c r="F490" s="208" t="s">
        <v>618</v>
      </c>
      <c r="G490" s="209" t="s">
        <v>356</v>
      </c>
      <c r="H490" s="210">
        <v>5.226</v>
      </c>
      <c r="I490" s="211"/>
      <c r="J490" s="212">
        <f>ROUND(I490*H490,2)</f>
        <v>0</v>
      </c>
      <c r="K490" s="208" t="s">
        <v>164</v>
      </c>
      <c r="L490" s="46"/>
      <c r="M490" s="213" t="s">
        <v>19</v>
      </c>
      <c r="N490" s="214" t="s">
        <v>41</v>
      </c>
      <c r="O490" s="86"/>
      <c r="P490" s="215">
        <f>O490*H490</f>
        <v>0</v>
      </c>
      <c r="Q490" s="215">
        <v>0</v>
      </c>
      <c r="R490" s="215">
        <f>Q490*H490</f>
        <v>0</v>
      </c>
      <c r="S490" s="215">
        <v>0</v>
      </c>
      <c r="T490" s="216">
        <f>S490*H490</f>
        <v>0</v>
      </c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R490" s="217" t="s">
        <v>165</v>
      </c>
      <c r="AT490" s="217" t="s">
        <v>160</v>
      </c>
      <c r="AU490" s="217" t="s">
        <v>80</v>
      </c>
      <c r="AY490" s="19" t="s">
        <v>158</v>
      </c>
      <c r="BE490" s="218">
        <f>IF(N490="základní",J490,0)</f>
        <v>0</v>
      </c>
      <c r="BF490" s="218">
        <f>IF(N490="snížená",J490,0)</f>
        <v>0</v>
      </c>
      <c r="BG490" s="218">
        <f>IF(N490="zákl. přenesená",J490,0)</f>
        <v>0</v>
      </c>
      <c r="BH490" s="218">
        <f>IF(N490="sníž. přenesená",J490,0)</f>
        <v>0</v>
      </c>
      <c r="BI490" s="218">
        <f>IF(N490="nulová",J490,0)</f>
        <v>0</v>
      </c>
      <c r="BJ490" s="19" t="s">
        <v>78</v>
      </c>
      <c r="BK490" s="218">
        <f>ROUND(I490*H490,2)</f>
        <v>0</v>
      </c>
      <c r="BL490" s="19" t="s">
        <v>165</v>
      </c>
      <c r="BM490" s="217" t="s">
        <v>2679</v>
      </c>
    </row>
    <row r="491" s="2" customFormat="1">
      <c r="A491" s="40"/>
      <c r="B491" s="41"/>
      <c r="C491" s="42"/>
      <c r="D491" s="219" t="s">
        <v>167</v>
      </c>
      <c r="E491" s="42"/>
      <c r="F491" s="220" t="s">
        <v>620</v>
      </c>
      <c r="G491" s="42"/>
      <c r="H491" s="42"/>
      <c r="I491" s="221"/>
      <c r="J491" s="42"/>
      <c r="K491" s="42"/>
      <c r="L491" s="46"/>
      <c r="M491" s="267"/>
      <c r="N491" s="268"/>
      <c r="O491" s="269"/>
      <c r="P491" s="269"/>
      <c r="Q491" s="269"/>
      <c r="R491" s="269"/>
      <c r="S491" s="269"/>
      <c r="T491" s="27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T491" s="19" t="s">
        <v>167</v>
      </c>
      <c r="AU491" s="19" t="s">
        <v>80</v>
      </c>
    </row>
    <row r="492" s="2" customFormat="1" ht="6.96" customHeight="1">
      <c r="A492" s="40"/>
      <c r="B492" s="61"/>
      <c r="C492" s="62"/>
      <c r="D492" s="62"/>
      <c r="E492" s="62"/>
      <c r="F492" s="62"/>
      <c r="G492" s="62"/>
      <c r="H492" s="62"/>
      <c r="I492" s="62"/>
      <c r="J492" s="62"/>
      <c r="K492" s="62"/>
      <c r="L492" s="46"/>
      <c r="M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</row>
  </sheetData>
  <sheetProtection sheet="1" autoFilter="0" formatColumns="0" formatRows="0" objects="1" scenarios="1" spinCount="100000" saltValue="MeVZ+y8RJ9BtZtkDZPKBtHXntMucEB/SmOvM6SYvPjhxeoo1j06ORR1Bbfkj7Oi49UtVjcMabFKe5ObJct9bgw==" hashValue="2pa8mNFc9laSSVvZzMgCRKpT5h4sbFc2wlPDgDDzDrSXtE8zqMqD2rzcSKhNgunhH+2/Z85r47kskwbalTGAIw==" algorithmName="SHA-512" password="CC35"/>
  <autoFilter ref="C83:K491"/>
  <mergeCells count="9">
    <mergeCell ref="E7:H7"/>
    <mergeCell ref="E9:H9"/>
    <mergeCell ref="E18:H18"/>
    <mergeCell ref="E27:H27"/>
    <mergeCell ref="E48:H48"/>
    <mergeCell ref="E50:H50"/>
    <mergeCell ref="E74:H74"/>
    <mergeCell ref="E76:H76"/>
    <mergeCell ref="L2:V2"/>
  </mergeCells>
  <hyperlinks>
    <hyperlink ref="F88" r:id="rId1" display="https://podminky.urs.cz/item/CS_URS_2025_01/119003131"/>
    <hyperlink ref="F96" r:id="rId2" display="https://podminky.urs.cz/item/CS_URS_2025_01/119003132"/>
    <hyperlink ref="F98" r:id="rId3" display="https://podminky.urs.cz/item/CS_URS_2025_01/119004111"/>
    <hyperlink ref="F102" r:id="rId4" display="https://podminky.urs.cz/item/CS_URS_2025_01/119004112"/>
    <hyperlink ref="F104" r:id="rId5" display="https://podminky.urs.cz/item/CS_URS_2025_01/121151103"/>
    <hyperlink ref="F112" r:id="rId6" display="https://podminky.urs.cz/item/CS_URS_2025_01/132154104"/>
    <hyperlink ref="F121" r:id="rId7" display="https://podminky.urs.cz/item/CS_URS_2025_01/132254104"/>
    <hyperlink ref="F130" r:id="rId8" display="https://podminky.urs.cz/item/CS_URS_2025_01/132354104"/>
    <hyperlink ref="F139" r:id="rId9" display="https://podminky.urs.cz/item/CS_URS_2025_01/132454104"/>
    <hyperlink ref="F148" r:id="rId10" display="https://podminky.urs.cz/item/CS_URS_2025_01/139001101"/>
    <hyperlink ref="F152" r:id="rId11" display="https://podminky.urs.cz/item/CS_URS_2025_01/151101101"/>
    <hyperlink ref="F159" r:id="rId12" display="https://podminky.urs.cz/item/CS_URS_2025_01/151101111"/>
    <hyperlink ref="F161" r:id="rId13" display="https://podminky.urs.cz/item/CS_URS_2025_01/162551108"/>
    <hyperlink ref="F170" r:id="rId14" display="https://podminky.urs.cz/item/CS_URS_2025_01/162551108"/>
    <hyperlink ref="F178" r:id="rId15" display="https://podminky.urs.cz/item/CS_URS_2025_01/162551128"/>
    <hyperlink ref="F187" r:id="rId16" display="https://podminky.urs.cz/item/CS_URS_2025_01/162751137"/>
    <hyperlink ref="F202" r:id="rId17" display="https://podminky.urs.cz/item/CS_URS_2025_01/162751139"/>
    <hyperlink ref="F205" r:id="rId18" display="https://podminky.urs.cz/item/CS_URS_2025_01/171201231"/>
    <hyperlink ref="F208" r:id="rId19" display="https://podminky.urs.cz/item/CS_URS_2025_01/167151111"/>
    <hyperlink ref="F219" r:id="rId20" display="https://podminky.urs.cz/item/CS_URS_2025_01/171251201"/>
    <hyperlink ref="F228" r:id="rId21" display="https://podminky.urs.cz/item/CS_URS_2025_01/174151101"/>
    <hyperlink ref="F234" r:id="rId22" display="https://podminky.urs.cz/item/CS_URS_2025_01/175151101"/>
    <hyperlink ref="F242" r:id="rId23" display="https://podminky.urs.cz/item/CS_URS_2025_01/175151109"/>
    <hyperlink ref="F244" r:id="rId24" display="https://podminky.urs.cz/item/CS_URS_2025_01/181351003"/>
    <hyperlink ref="F248" r:id="rId25" display="https://podminky.urs.cz/item/CS_URS_2025_01/181411131"/>
    <hyperlink ref="F252" r:id="rId26" display="https://podminky.urs.cz/item/CS_URS_2025_01/181951112"/>
    <hyperlink ref="F254" r:id="rId27" display="https://podminky.urs.cz/item/CS_URS_2025_01/185803111"/>
    <hyperlink ref="F257" r:id="rId28" display="https://podminky.urs.cz/item/CS_URS_2025_01/451595111"/>
    <hyperlink ref="F266" r:id="rId29" display="https://podminky.urs.cz/item/CS_URS_2025_01/891212312"/>
    <hyperlink ref="F275" r:id="rId30" display="https://podminky.urs.cz/item/CS_URS_2025_01/891214121"/>
    <hyperlink ref="F296" r:id="rId31" display="https://podminky.urs.cz/item/CS_URS_2025_01/857212122"/>
    <hyperlink ref="F321" r:id="rId32" display="https://podminky.urs.cz/item/CS_URS_2025_01/857214122"/>
    <hyperlink ref="F334" r:id="rId33" display="https://podminky.urs.cz/item/CS_URS_2025_01/871211211"/>
    <hyperlink ref="F344" r:id="rId34" display="https://podminky.urs.cz/item/CS_URS_2025_01/877161101"/>
    <hyperlink ref="F353" r:id="rId35" display="https://podminky.urs.cz/item/CS_URS_2025_01/877211101"/>
    <hyperlink ref="F366" r:id="rId36" display="https://podminky.urs.cz/item/CS_URS_2025_01/877211110"/>
    <hyperlink ref="F375" r:id="rId37" display="https://podminky.urs.cz/item/CS_URS_2025_01/877211113"/>
    <hyperlink ref="F384" r:id="rId38" display="https://podminky.urs.cz/item/CS_URS_2025_01/877211118"/>
    <hyperlink ref="F393" r:id="rId39" display="https://podminky.urs.cz/item/CS_URS_2025_01/877211126"/>
    <hyperlink ref="F410" r:id="rId40" display="https://podminky.urs.cz/item/CS_URS_2025_01/891211112"/>
    <hyperlink ref="F419" r:id="rId41" display="https://podminky.urs.cz/item/CS_URS_2025_01/891211222"/>
    <hyperlink ref="F444" r:id="rId42" display="https://podminky.urs.cz/item/CS_URS_2025_01/892233122"/>
    <hyperlink ref="F449" r:id="rId43" display="https://podminky.urs.cz/item/CS_URS_2025_01/892241111"/>
    <hyperlink ref="F454" r:id="rId44" display="https://podminky.urs.cz/item/CS_URS_2025_01/892372111"/>
    <hyperlink ref="F459" r:id="rId45" display="https://podminky.urs.cz/item/CS_URS_2025_01/899401112"/>
    <hyperlink ref="F480" r:id="rId46" display="https://podminky.urs.cz/item/CS_URS_2025_01/899712111"/>
    <hyperlink ref="F483" r:id="rId47" display="https://podminky.urs.cz/item/CS_URS_2025_01/899722114"/>
    <hyperlink ref="F485" r:id="rId48" display="https://podminky.urs.cz/item/CS_URS_2025_01/899721111"/>
    <hyperlink ref="F491" r:id="rId49" display="https://podminky.urs.cz/item/CS_URS_2025_01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0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LAPTOP-J\Jitule</dc:creator>
  <cp:lastModifiedBy>LAPTOP-J\Jitule</cp:lastModifiedBy>
  <dcterms:created xsi:type="dcterms:W3CDTF">2025-07-22T06:56:19Z</dcterms:created>
  <dcterms:modified xsi:type="dcterms:W3CDTF">2025-07-22T06:56:50Z</dcterms:modified>
</cp:coreProperties>
</file>