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525 - Dětské centrum K.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'0525 - Dětské centrum K.V...'!$C$134:$K$330</definedName>
    <definedName name="_xlnm.Print_Area" localSheetId="1">'0525 - Dětské centrum K.V...'!$C$4:$J$37,'0525 - Dětské centrum K.V...'!$C$50:$J$76,'0525 - Dětské centrum K.V...'!$C$82:$J$118,'0525 - Dětské centrum K.V...'!$C$124:$J$330</definedName>
    <definedName name="_xlnm.Print_Titles" localSheetId="1">'0525 - Dětské centrum K.V...'!$134:$134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T326"/>
  <c r="R327"/>
  <c r="R326"/>
  <c r="P327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68"/>
  <c r="BH268"/>
  <c r="BG268"/>
  <c r="BF268"/>
  <c r="T268"/>
  <c r="R268"/>
  <c r="P268"/>
  <c r="BI266"/>
  <c r="BH266"/>
  <c r="BG266"/>
  <c r="BF266"/>
  <c r="T266"/>
  <c r="R266"/>
  <c r="P266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6"/>
  <c r="BH236"/>
  <c r="BG236"/>
  <c r="BF236"/>
  <c r="T236"/>
  <c r="T235"/>
  <c r="R236"/>
  <c r="R235"/>
  <c r="P236"/>
  <c r="P235"/>
  <c r="BI234"/>
  <c r="BH234"/>
  <c r="BG234"/>
  <c r="BF234"/>
  <c r="T234"/>
  <c r="R234"/>
  <c r="P234"/>
  <c r="BI232"/>
  <c r="BH232"/>
  <c r="BG232"/>
  <c r="BF232"/>
  <c r="T232"/>
  <c r="R232"/>
  <c r="P232"/>
  <c r="BI227"/>
  <c r="BH227"/>
  <c r="BG227"/>
  <c r="BF227"/>
  <c r="T227"/>
  <c r="R227"/>
  <c r="P227"/>
  <c r="BI224"/>
  <c r="BH224"/>
  <c r="BG224"/>
  <c r="BF224"/>
  <c r="T224"/>
  <c r="T223"/>
  <c r="R224"/>
  <c r="R223"/>
  <c r="P224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T181"/>
  <c r="R182"/>
  <c r="R181"/>
  <c r="P182"/>
  <c r="P181"/>
  <c r="BI179"/>
  <c r="BH179"/>
  <c r="BG179"/>
  <c r="BF179"/>
  <c r="T179"/>
  <c r="R179"/>
  <c r="P179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J132"/>
  <c r="J131"/>
  <c r="F131"/>
  <c r="F129"/>
  <c r="E127"/>
  <c r="J90"/>
  <c r="J89"/>
  <c r="F89"/>
  <c r="F87"/>
  <c r="E85"/>
  <c r="J16"/>
  <c r="E16"/>
  <c r="F132"/>
  <c r="J15"/>
  <c r="J10"/>
  <c r="J87"/>
  <c i="1" r="L90"/>
  <c r="AM90"/>
  <c r="AM89"/>
  <c r="L89"/>
  <c r="AM87"/>
  <c r="L87"/>
  <c r="L85"/>
  <c r="L84"/>
  <c i="2" r="J324"/>
  <c r="J206"/>
  <c r="BK220"/>
  <c r="BK148"/>
  <c r="J304"/>
  <c r="J292"/>
  <c r="BK275"/>
  <c r="BK243"/>
  <c r="J195"/>
  <c r="BK329"/>
  <c r="BK227"/>
  <c r="J199"/>
  <c r="BK150"/>
  <c r="J279"/>
  <c r="BK179"/>
  <c r="BK212"/>
  <c r="F34"/>
  <c r="BK310"/>
  <c r="BK305"/>
  <c r="BK234"/>
  <c r="BK182"/>
  <c r="BK318"/>
  <c r="J210"/>
  <c r="BK161"/>
  <c r="BK142"/>
  <c r="J243"/>
  <c r="J192"/>
  <c r="J248"/>
  <c r="J216"/>
  <c r="J200"/>
  <c r="J140"/>
  <c r="J154"/>
  <c r="J325"/>
  <c r="J312"/>
  <c r="J305"/>
  <c r="J298"/>
  <c r="BK288"/>
  <c r="BK279"/>
  <c r="J214"/>
  <c r="J138"/>
  <c r="J277"/>
  <c r="BK199"/>
  <c r="BK146"/>
  <c r="BK282"/>
  <c r="J220"/>
  <c r="BK174"/>
  <c r="J182"/>
  <c r="J316"/>
  <c r="BK200"/>
  <c r="BK157"/>
  <c r="J193"/>
  <c r="BK324"/>
  <c r="J157"/>
  <c r="J172"/>
  <c r="BK292"/>
  <c r="J285"/>
  <c r="BK277"/>
  <c r="BK261"/>
  <c r="BK254"/>
  <c r="J234"/>
  <c r="BK214"/>
  <c r="J161"/>
  <c r="F32"/>
  <c r="J261"/>
  <c r="J207"/>
  <c r="BK154"/>
  <c r="BK273"/>
  <c r="J208"/>
  <c r="BK197"/>
  <c r="BK164"/>
  <c r="J224"/>
  <c r="BK162"/>
  <c r="J197"/>
  <c r="BK327"/>
  <c r="J159"/>
  <c r="BK300"/>
  <c r="J293"/>
  <c r="J287"/>
  <c r="J282"/>
  <c r="BK266"/>
  <c r="J257"/>
  <c r="J238"/>
  <c r="J212"/>
  <c r="BK155"/>
  <c r="BK330"/>
  <c r="J146"/>
  <c r="J314"/>
  <c r="J306"/>
  <c r="J300"/>
  <c r="J295"/>
  <c r="BK285"/>
  <c r="J254"/>
  <c r="BK216"/>
  <c r="BK192"/>
  <c r="J329"/>
  <c r="J218"/>
  <c r="BK138"/>
  <c r="BK320"/>
  <c r="BK245"/>
  <c r="BK218"/>
  <c r="BK236"/>
  <c r="J168"/>
  <c r="BK248"/>
  <c r="BK168"/>
  <c r="J144"/>
  <c r="J189"/>
  <c r="BK323"/>
  <c r="BK298"/>
  <c r="J288"/>
  <c r="J283"/>
  <c r="J273"/>
  <c r="J258"/>
  <c r="J250"/>
  <c r="J222"/>
  <c r="BK208"/>
  <c r="J152"/>
  <c r="J162"/>
  <c r="J320"/>
  <c r="BK314"/>
  <c r="BK308"/>
  <c r="J302"/>
  <c r="BK289"/>
  <c r="BK283"/>
  <c r="J266"/>
  <c r="BK210"/>
  <c r="BK202"/>
  <c r="J142"/>
  <c r="J190"/>
  <c r="J187"/>
  <c r="J291"/>
  <c r="J148"/>
  <c r="J310"/>
  <c r="J303"/>
  <c r="BK280"/>
  <c r="BK224"/>
  <c r="J330"/>
  <c r="BK189"/>
  <c r="J286"/>
  <c r="BK185"/>
  <c r="J297"/>
  <c r="BK286"/>
  <c r="BK268"/>
  <c r="J245"/>
  <c r="BK206"/>
  <c r="J169"/>
  <c r="J327"/>
  <c r="J308"/>
  <c r="BK291"/>
  <c r="J227"/>
  <c r="J219"/>
  <c r="F33"/>
  <c r="J155"/>
  <c r="BK306"/>
  <c r="BK302"/>
  <c r="BK293"/>
  <c r="J284"/>
  <c r="BK257"/>
  <c r="J202"/>
  <c r="J204"/>
  <c r="BK140"/>
  <c r="BK312"/>
  <c r="BK303"/>
  <c r="BK287"/>
  <c r="J253"/>
  <c r="BK187"/>
  <c r="BK250"/>
  <c r="BK169"/>
  <c r="J275"/>
  <c r="J232"/>
  <c r="BK159"/>
  <c r="J179"/>
  <c r="J315"/>
  <c r="BK304"/>
  <c r="BK297"/>
  <c r="BK195"/>
  <c r="J318"/>
  <c r="BK258"/>
  <c r="BK219"/>
  <c r="BK238"/>
  <c r="BK144"/>
  <c r="J236"/>
  <c r="BK204"/>
  <c r="J150"/>
  <c r="BK190"/>
  <c r="BK172"/>
  <c r="J32"/>
  <c r="J268"/>
  <c r="BK222"/>
  <c r="BK193"/>
  <c r="J280"/>
  <c r="BK207"/>
  <c r="BK152"/>
  <c r="J323"/>
  <c r="BK253"/>
  <c r="J205"/>
  <c r="BK316"/>
  <c r="J166"/>
  <c r="BK232"/>
  <c r="BK166"/>
  <c i="1" r="AS94"/>
  <c i="2" r="J185"/>
  <c r="J174"/>
  <c r="BK325"/>
  <c r="BK295"/>
  <c r="J289"/>
  <c r="BK284"/>
  <c r="J164"/>
  <c r="BK205"/>
  <c r="BK315"/>
  <c r="F35"/>
  <c l="1" r="BK137"/>
  <c r="R171"/>
  <c r="BK149"/>
  <c r="J149"/>
  <c r="J97"/>
  <c r="BK191"/>
  <c r="J191"/>
  <c r="J101"/>
  <c r="R137"/>
  <c r="P149"/>
  <c r="BK171"/>
  <c r="J171"/>
  <c r="J98"/>
  <c r="R191"/>
  <c r="P217"/>
  <c r="T226"/>
  <c r="P237"/>
  <c r="P281"/>
  <c r="T137"/>
  <c r="T149"/>
  <c r="P171"/>
  <c r="BK184"/>
  <c r="J184"/>
  <c r="J100"/>
  <c r="P184"/>
  <c r="R184"/>
  <c r="T184"/>
  <c r="BK217"/>
  <c r="J217"/>
  <c r="J102"/>
  <c r="R217"/>
  <c r="R226"/>
  <c r="R237"/>
  <c r="R281"/>
  <c r="P137"/>
  <c r="P136"/>
  <c r="R149"/>
  <c r="T171"/>
  <c r="P191"/>
  <c r="T217"/>
  <c r="BK226"/>
  <c r="P226"/>
  <c r="BK237"/>
  <c r="J237"/>
  <c r="J107"/>
  <c r="R276"/>
  <c r="BK281"/>
  <c r="J281"/>
  <c r="J109"/>
  <c r="BK290"/>
  <c r="J290"/>
  <c r="J110"/>
  <c r="R290"/>
  <c r="BK301"/>
  <c r="J301"/>
  <c r="J111"/>
  <c r="P301"/>
  <c r="T301"/>
  <c r="P307"/>
  <c r="T307"/>
  <c r="P317"/>
  <c r="T317"/>
  <c r="P322"/>
  <c r="P321"/>
  <c r="R322"/>
  <c r="R321"/>
  <c r="BK328"/>
  <c r="J328"/>
  <c r="J117"/>
  <c r="P328"/>
  <c r="R328"/>
  <c r="T191"/>
  <c r="T237"/>
  <c r="BK276"/>
  <c r="J276"/>
  <c r="J108"/>
  <c r="P276"/>
  <c r="T276"/>
  <c r="T281"/>
  <c r="P290"/>
  <c r="T290"/>
  <c r="R301"/>
  <c r="BK307"/>
  <c r="J307"/>
  <c r="J112"/>
  <c r="R307"/>
  <c r="BK317"/>
  <c r="J317"/>
  <c r="J113"/>
  <c r="R317"/>
  <c r="BK322"/>
  <c r="J322"/>
  <c r="J115"/>
  <c r="T322"/>
  <c r="T321"/>
  <c r="T328"/>
  <c r="BK181"/>
  <c r="J181"/>
  <c r="J99"/>
  <c r="BK223"/>
  <c r="J223"/>
  <c r="J103"/>
  <c r="BK235"/>
  <c r="J235"/>
  <c r="J106"/>
  <c r="BK326"/>
  <c r="J326"/>
  <c r="J116"/>
  <c r="F90"/>
  <c r="J129"/>
  <c r="BE162"/>
  <c r="BE179"/>
  <c r="BE192"/>
  <c r="BE195"/>
  <c r="BE216"/>
  <c r="BE238"/>
  <c r="BE245"/>
  <c r="BE257"/>
  <c r="BE275"/>
  <c r="BE283"/>
  <c r="BE285"/>
  <c i="1" r="BB95"/>
  <c i="2" r="BE146"/>
  <c r="BE155"/>
  <c r="BE166"/>
  <c r="BE208"/>
  <c r="BE214"/>
  <c r="BE220"/>
  <c r="BE222"/>
  <c r="BE232"/>
  <c r="BE268"/>
  <c r="BE279"/>
  <c r="BE280"/>
  <c r="BE282"/>
  <c r="BE284"/>
  <c r="BE287"/>
  <c r="BE288"/>
  <c r="BE292"/>
  <c r="BE295"/>
  <c r="BE297"/>
  <c r="BE298"/>
  <c r="BE300"/>
  <c r="BE302"/>
  <c r="BE303"/>
  <c r="BE304"/>
  <c r="BE305"/>
  <c r="BE306"/>
  <c r="BE308"/>
  <c r="BE310"/>
  <c r="BE312"/>
  <c r="BE314"/>
  <c r="BE315"/>
  <c i="1" r="BC95"/>
  <c i="2" r="BE150"/>
  <c r="BE185"/>
  <c r="BE142"/>
  <c r="BE144"/>
  <c r="BE157"/>
  <c r="BE159"/>
  <c r="BE161"/>
  <c r="BE200"/>
  <c r="BE210"/>
  <c r="BE224"/>
  <c r="BE227"/>
  <c r="BE236"/>
  <c r="BE243"/>
  <c r="BE329"/>
  <c i="1" r="BA95"/>
  <c i="2" r="BE172"/>
  <c r="BE327"/>
  <c r="BE168"/>
  <c r="BE204"/>
  <c r="BE219"/>
  <c r="BE248"/>
  <c r="BE250"/>
  <c r="BE253"/>
  <c r="BE258"/>
  <c r="BE261"/>
  <c r="BE266"/>
  <c r="BE273"/>
  <c r="BE286"/>
  <c r="BE289"/>
  <c r="BE291"/>
  <c r="BE293"/>
  <c r="BE316"/>
  <c r="BE174"/>
  <c r="BE189"/>
  <c r="BE330"/>
  <c r="BE152"/>
  <c r="BE323"/>
  <c r="BE324"/>
  <c r="BE325"/>
  <c r="BE193"/>
  <c r="BE197"/>
  <c r="BE199"/>
  <c r="BE318"/>
  <c i="1" r="AW95"/>
  <c i="2" r="BE148"/>
  <c r="BE154"/>
  <c r="BE164"/>
  <c r="BE206"/>
  <c r="BE207"/>
  <c r="BE212"/>
  <c r="BE218"/>
  <c r="BE234"/>
  <c r="BE138"/>
  <c r="BE140"/>
  <c r="BE169"/>
  <c r="BE205"/>
  <c r="BE254"/>
  <c r="BE182"/>
  <c r="BE187"/>
  <c r="BE202"/>
  <c r="BE277"/>
  <c r="BE190"/>
  <c r="BE320"/>
  <c i="1" r="BD95"/>
  <c r="BB94"/>
  <c r="W31"/>
  <c r="BD94"/>
  <c r="W33"/>
  <c r="BC94"/>
  <c r="AY94"/>
  <c r="BA94"/>
  <c r="AW94"/>
  <c r="AK30"/>
  <c i="2" l="1" r="P225"/>
  <c r="BK225"/>
  <c r="J225"/>
  <c r="J104"/>
  <c r="R225"/>
  <c r="T136"/>
  <c r="T135"/>
  <c r="P135"/>
  <c i="1" r="AU95"/>
  <c i="2" r="T225"/>
  <c r="R136"/>
  <c r="R135"/>
  <c r="BK136"/>
  <c r="J136"/>
  <c r="J95"/>
  <c r="J137"/>
  <c r="J96"/>
  <c r="J226"/>
  <c r="J105"/>
  <c r="BK321"/>
  <c r="J321"/>
  <c r="J114"/>
  <c i="1" r="AU94"/>
  <c r="W32"/>
  <c r="W30"/>
  <c i="2" r="F31"/>
  <c i="1" r="AZ95"/>
  <c r="AZ94"/>
  <c r="AV94"/>
  <c r="AK29"/>
  <c i="2" r="J31"/>
  <c i="1" r="AV95"/>
  <c r="AT95"/>
  <c r="AX94"/>
  <c i="2" l="1" r="BK135"/>
  <c r="J135"/>
  <c r="J94"/>
  <c i="1" r="W29"/>
  <c r="AT94"/>
  <c i="2" l="1" r="J28"/>
  <c i="1" r="AG95"/>
  <c r="AG94"/>
  <c r="AK26"/>
  <c i="2" l="1" r="J37"/>
  <c i="1" r="AK35"/>
  <c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<sst xmlns="http://schemas.openxmlformats.org/spreadsheetml/2006/main">
  <si>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</si>
  <si>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</si>
  <si>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</si>
  <si>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</si>
  <si>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</si>
  <si>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{1f3b632f-6e37-46e7-832d-6c37641b8f8b}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</si>
  <si>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</si>
  <si>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</si>
  <si>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</si>
  <si>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</si>
  <si>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</si>
  <si>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</si>
  <si>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</si>
  <si>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</si>
  <si>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</si>
  <si>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</si>
  <si>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</si>
  <si>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Dětské centrum K.Vary, Zítkova 1267/4 K.Vary -Vybudování únikové cesty</t>
  </si>
  <si>
    <t>KSO:</t>
  </si>
  <si>
    <t>CC-CZ:</t>
  </si>
  <si>
    <t>Místo:</t>
  </si>
  <si>
    <t xml:space="preserve"> </t>
  </si>
  <si>
    <t>Datum:</t>
  </si>
  <si>
    <t>23. 5. 2025</t>
  </si>
  <si>
    <t>Zadavatel:</t>
  </si>
  <si>
    <t>IČ:</t>
  </si>
  <si>
    <t xml:space="preserve">Dětské centrum K.Vary </t>
  </si>
  <si>
    <t>DIČ:</t>
  </si>
  <si>
    <t>Uchazeč:</t>
  </si>
  <si>
    <t>Vyplň údaj</t>
  </si>
  <si>
    <t>Projektant:</t>
  </si>
  <si>
    <t>Ing.Roman Gajdoš, K.Vary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</si>
  <si>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</si>
  <si>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</si>
  <si>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</si>
  <si>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</si>
  <si>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</si>
  <si>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</si>
  <si>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</si>
  <si>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</si>
  <si>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</si>
  <si>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</si>
  <si>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</si>
  <si>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</si>
  <si>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</si>
  <si>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</si>
  <si>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</si>
  <si>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</si>
  <si>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</si>
  <si>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</si>
  <si>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</si>
  <si>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</si>
  <si>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</si>
  <si>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</si>
  <si>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</si>
  <si>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</si>
  <si>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</si>
  <si>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</si>
  <si>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</si>
  <si>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</si>
  <si>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</si>
  <si>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</si>
  <si>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</si>
  <si>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</si>
  <si>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</si>
  <si>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</si>
  <si>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</si>
  <si>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</si>
  <si>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</si>
  <si>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</si>
  <si>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</si>
  <si>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</si>
  <si>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</si>
  <si>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</si>
  <si>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</si>
  <si>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</si>
  <si>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</si>
  <si>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</si>
  <si>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</si>
  <si>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</si>
  <si>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</si>
  <si>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</si>
  <si>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</si>
  <si>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</si>
  <si>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</si>
  <si>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</si>
  <si>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</si>
  <si>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</si>
  <si>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</si>
  <si>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</si>
  <si>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</si>
  <si>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</si>
  <si>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</si>
  <si>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</si>
  <si>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</si>
  <si>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</si>
  <si>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</si>
  <si>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</si>
  <si>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</si>
  <si>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</si>
  <si>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</si>
  <si>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</si>
  <si>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</si>
  <si>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</si>
  <si>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</si>
  <si>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</si>
  <si>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</si>
  <si>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</si>
  <si>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</si>
  <si>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</si>
  <si>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</si>
  <si>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</si>
  <si>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</si>
  <si>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</si>
  <si>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</si>
  <si>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</si>
  <si>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</si>
  <si>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</si>
  <si>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</si>
  <si>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</si>
  <si>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</si>
  <si>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</si>
  <si>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</si>
  <si>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</si>
  <si>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</si>
  <si>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</si>
  <si>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</si>
  <si>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</si>
  <si>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</si>
  <si>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</si>
  <si>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</si>
  <si>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</si>
  <si>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</si>
  <si>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</si>
  <si>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4</t>
  </si>
  <si>
    <t>1625051989</t>
  </si>
  <si>
    <t>VV</t>
  </si>
  <si>
    <t>0,6*0,6*0,8*2 "patky</t>
  </si>
  <si>
    <t>132212131</t>
  </si>
  <si>
    <t>Hloubení nezapažených rýh šířky do 800 mm v soudržných horninách třídy těžitelnosti I skupiny 3 ručně</t>
  </si>
  <si>
    <t>1920423349</t>
  </si>
  <si>
    <t xml:space="preserve">(3,75+1,6)*0,4*0,8 </t>
  </si>
  <si>
    <t>3</t>
  </si>
  <si>
    <t>162751117</t>
  </si>
  <si>
    <t>Vodorovné přemístění přes 9 000 do 10000 m výkopku/sypaniny z horniny třídy těžitelnosti I skupiny 1 až 3</t>
  </si>
  <si>
    <t>1601630339</t>
  </si>
  <si>
    <t>0,576+1,712</t>
  </si>
  <si>
    <t>162751119</t>
  </si>
  <si>
    <t>Příplatek k vodorovnému přemístění výkopku/sypaniny z horniny třídy těžitelnosti I skupiny 1 až 3 ZKD 1000 m přes 10000 m</t>
  </si>
  <si>
    <t>455020440</t>
  </si>
  <si>
    <t>2,288*15 "celkem do 25km</t>
  </si>
  <si>
    <t>5</t>
  </si>
  <si>
    <t>171201221</t>
  </si>
  <si>
    <t>Poplatek za uložení na skládce (skládkovné) zeminy a kamení kód odpadu 17 05 04</t>
  </si>
  <si>
    <t>t</t>
  </si>
  <si>
    <t>1883698473</t>
  </si>
  <si>
    <t>2,288*1,8</t>
  </si>
  <si>
    <t>6</t>
  </si>
  <si>
    <t>171251201</t>
  </si>
  <si>
    <t>Uložení sypaniny na skládky nebo meziskládky</t>
  </si>
  <si>
    <t>-1560568595</t>
  </si>
  <si>
    <t>Zakládání</t>
  </si>
  <si>
    <t>7</t>
  </si>
  <si>
    <t>273321411</t>
  </si>
  <si>
    <t>Základové desky ze ŽB bez zvýšených nároků na prostředí tř. C 20/25</t>
  </si>
  <si>
    <t>1457305752</t>
  </si>
  <si>
    <t>3,75*2*0,1</t>
  </si>
  <si>
    <t>8</t>
  </si>
  <si>
    <t>273351121</t>
  </si>
  <si>
    <t>Zřízení bednění základových desek</t>
  </si>
  <si>
    <t>m2</t>
  </si>
  <si>
    <t>1492129709</t>
  </si>
  <si>
    <t>(3,75+2)*0,1*2</t>
  </si>
  <si>
    <t>9</t>
  </si>
  <si>
    <t>273351122</t>
  </si>
  <si>
    <t>Odstranění bednění základových desek</t>
  </si>
  <si>
    <t>1269910723</t>
  </si>
  <si>
    <t>10</t>
  </si>
  <si>
    <t>273362021</t>
  </si>
  <si>
    <t>Výztuž základových desek svařovanými sítěmi Kari</t>
  </si>
  <si>
    <t>-684943163</t>
  </si>
  <si>
    <t>3,75*2*0,005*1,08</t>
  </si>
  <si>
    <t>11</t>
  </si>
  <si>
    <t>274321411</t>
  </si>
  <si>
    <t>Základové pasy ze ŽB bez zvýšených nároků na prostředí tř. C 20/25 vč.provázání se stáv.základy</t>
  </si>
  <si>
    <t>-238419612</t>
  </si>
  <si>
    <t>(3,75+1,6)*0,4*0,8</t>
  </si>
  <si>
    <t>274351121</t>
  </si>
  <si>
    <t>Zřízení bednění základových pasů rovného</t>
  </si>
  <si>
    <t>759027247</t>
  </si>
  <si>
    <t>(3,75+1,6)*2*0,2</t>
  </si>
  <si>
    <t>13</t>
  </si>
  <si>
    <t>274351122</t>
  </si>
  <si>
    <t>Odstranění bednění základových pasů rovného</t>
  </si>
  <si>
    <t>1897080894</t>
  </si>
  <si>
    <t>14</t>
  </si>
  <si>
    <t>274361821</t>
  </si>
  <si>
    <t>Výztuž základových pasů betonářskou ocelí 10 505 (R)</t>
  </si>
  <si>
    <t>-1923212853</t>
  </si>
  <si>
    <t>1,712*0,08</t>
  </si>
  <si>
    <t>15</t>
  </si>
  <si>
    <t>275321411</t>
  </si>
  <si>
    <t>Základové patky ze ŽB bez zvýšených nároků na prostředí tř. C 20/25</t>
  </si>
  <si>
    <t>164723316</t>
  </si>
  <si>
    <t>0,6*0,6*0,8*2</t>
  </si>
  <si>
    <t>16</t>
  </si>
  <si>
    <t>275351121</t>
  </si>
  <si>
    <t>Zřízení bednění základových patek</t>
  </si>
  <si>
    <t>1583215470</t>
  </si>
  <si>
    <t>0,6*4*2*0,2</t>
  </si>
  <si>
    <t>17</t>
  </si>
  <si>
    <t>275351122</t>
  </si>
  <si>
    <t>Odstranění bednění základových patek</t>
  </si>
  <si>
    <t>-777778242</t>
  </si>
  <si>
    <t>18</t>
  </si>
  <si>
    <t>275361821</t>
  </si>
  <si>
    <t>Výztuž základových patek betonářskou ocelí 10 505 (R)</t>
  </si>
  <si>
    <t>-502600227</t>
  </si>
  <si>
    <t>0,576*0,08</t>
  </si>
  <si>
    <t>Svislé a kompletní konstrukce</t>
  </si>
  <si>
    <t>19</t>
  </si>
  <si>
    <t>317234410</t>
  </si>
  <si>
    <t>Vyzdívka mezi nosníky z cihel pálených na MC</t>
  </si>
  <si>
    <t>1198988394</t>
  </si>
  <si>
    <t>1,5*0,6*0,2+1,5*0,45*0,2 "2.np a 3.np</t>
  </si>
  <si>
    <t>20</t>
  </si>
  <si>
    <t>317944323</t>
  </si>
  <si>
    <t>Válcované nosníky č.14 až 22 dodatečně osazované do připravených otvorů</t>
  </si>
  <si>
    <t>-1923321881</t>
  </si>
  <si>
    <t>U160 a I160 (2.np a 3.np)</t>
  </si>
  <si>
    <t>1,5*2*2*0,0188*1,08</t>
  </si>
  <si>
    <t>1,5*3*0,0179*1,08</t>
  </si>
  <si>
    <t>Součet</t>
  </si>
  <si>
    <t>346244381</t>
  </si>
  <si>
    <t>Plentování jednostranné v do 200 mm válcovaných nosníků cihlami</t>
  </si>
  <si>
    <t>-263126329</t>
  </si>
  <si>
    <t>1*0,6+1*0,45+1,5*0,2*2*2 "2.np + 3.np</t>
  </si>
  <si>
    <t>Vodorovné konstrukce</t>
  </si>
  <si>
    <t>22</t>
  </si>
  <si>
    <t>413231211</t>
  </si>
  <si>
    <t>Zazdívka zhlaví stropních trámů průřezu do 0,02 m2</t>
  </si>
  <si>
    <t>kus</t>
  </si>
  <si>
    <t>-1085436853</t>
  </si>
  <si>
    <t>1 "trám krovu</t>
  </si>
  <si>
    <t>Úpravy povrchů, podlahy a osazování výplní</t>
  </si>
  <si>
    <t>23</t>
  </si>
  <si>
    <t>619995001</t>
  </si>
  <si>
    <t>Začištění omítek kolem oken, dveří, podlah nebo obkladů</t>
  </si>
  <si>
    <t>m</t>
  </si>
  <si>
    <t>493970213</t>
  </si>
  <si>
    <t>(2,1+2,1+1)*2 "2.np a 3.np</t>
  </si>
  <si>
    <t>24</t>
  </si>
  <si>
    <t>622142001</t>
  </si>
  <si>
    <t>Sklovláknité pletivo vnějších stěn vtlačené do tmelu</t>
  </si>
  <si>
    <t>-1106360469</t>
  </si>
  <si>
    <t>(2,1+2,1+1)*(0,6+0,45) "ostění 2.np a 3.np</t>
  </si>
  <si>
    <t>25</t>
  </si>
  <si>
    <t>622151011</t>
  </si>
  <si>
    <t>Penetrační silikátový nátěr vnějších pastovitých tenkovrstvých omítek stěn</t>
  </si>
  <si>
    <t>-1630126875</t>
  </si>
  <si>
    <t>26</t>
  </si>
  <si>
    <t>622521012</t>
  </si>
  <si>
    <t>Tenkovrstvá silikátová zatíraná omítka zrnitost 1,5 mm vnějších stěn</t>
  </si>
  <si>
    <t>349471223</t>
  </si>
  <si>
    <t>Ostatní konstrukce a práce, bourání</t>
  </si>
  <si>
    <t>27</t>
  </si>
  <si>
    <t>90050001R</t>
  </si>
  <si>
    <t>Kotvení ocel.kce ke stáv.budově -doplňkový trn skrz stěnu a protiplech uvnitř vč.rozkrytí stáv.podlahy a zpětné doplnění (dle PD)</t>
  </si>
  <si>
    <t>ks</t>
  </si>
  <si>
    <t>-857007113</t>
  </si>
  <si>
    <t>28</t>
  </si>
  <si>
    <t>919735123</t>
  </si>
  <si>
    <t>Řezání stávajícího betonového krytu hl přes 100 do 150 mm</t>
  </si>
  <si>
    <t>1104623786</t>
  </si>
  <si>
    <t>(3,75+2)*2 "pro základy</t>
  </si>
  <si>
    <t>29</t>
  </si>
  <si>
    <t>941111121</t>
  </si>
  <si>
    <t>Montáž lešení řadového trubkového lehkého s podlahami zatížení do 200 kg/m2 š od 0,9 do 1,2 m v do 10 m</t>
  </si>
  <si>
    <t>947613572</t>
  </si>
  <si>
    <t>(5+3)*10 "vnější</t>
  </si>
  <si>
    <t>30</t>
  </si>
  <si>
    <t>941111221</t>
  </si>
  <si>
    <t>Příplatek k lešení řadovému trubkovému lehkému s podlahami do 200 kg/m2 š od 0,9 do 1,2 m v 10 m za každý den použití</t>
  </si>
  <si>
    <t>-288756617</t>
  </si>
  <si>
    <t>80*2*30 "dva měsíce</t>
  </si>
  <si>
    <t>31</t>
  </si>
  <si>
    <t>941111821</t>
  </si>
  <si>
    <t>Demontáž lešení řadového trubkového lehkého s podlahami zatížení do 200 kg/m2 š od 0,9 do 1,2 m v do 10 m</t>
  </si>
  <si>
    <t>1989254786</t>
  </si>
  <si>
    <t>32</t>
  </si>
  <si>
    <t>943211111</t>
  </si>
  <si>
    <t>Montáž lešení prostorového rámového lehkého s podlahami zatížení do 200 kg/m2 v do 10 m</t>
  </si>
  <si>
    <t>-646348829</t>
  </si>
  <si>
    <t>1,9*3,7*10 "vnitřní</t>
  </si>
  <si>
    <t>33</t>
  </si>
  <si>
    <t>943211211</t>
  </si>
  <si>
    <t>Příplatek k lešení prostorovému rámovému lehkému s podlahami do 200 kg/m2 v do 10 m za každý den použití</t>
  </si>
  <si>
    <t>-1835111090</t>
  </si>
  <si>
    <t>70,3*2*30 "2 měsíce</t>
  </si>
  <si>
    <t>34</t>
  </si>
  <si>
    <t>943211811</t>
  </si>
  <si>
    <t>Demontáž lešení prostorového rámového lehkého s podlahami zatížení do 200 kg/m2 v do 10 m</t>
  </si>
  <si>
    <t>-1504656672</t>
  </si>
  <si>
    <t>35</t>
  </si>
  <si>
    <t>944511111</t>
  </si>
  <si>
    <t>Montáž ochranné sítě z textilie z umělých vláken</t>
  </si>
  <si>
    <t>866816905</t>
  </si>
  <si>
    <t>36</t>
  </si>
  <si>
    <t>944511211</t>
  </si>
  <si>
    <t>Příplatek k ochranné síti za každý den použití</t>
  </si>
  <si>
    <t>1632481916</t>
  </si>
  <si>
    <t>37</t>
  </si>
  <si>
    <t>944511811</t>
  </si>
  <si>
    <t>Demontáž ochranné sítě z textilie z umělých vláken</t>
  </si>
  <si>
    <t>-1380472310</t>
  </si>
  <si>
    <t>38</t>
  </si>
  <si>
    <t>965042241</t>
  </si>
  <si>
    <t>Bourání podkladů pod dlažby nebo mazanin betonových nebo z litého asfaltu tl přes 100 mm pl přes 4 m2</t>
  </si>
  <si>
    <t>343854685</t>
  </si>
  <si>
    <t>3,75*2*0,15 "deska pro základy</t>
  </si>
  <si>
    <t>39</t>
  </si>
  <si>
    <t>971033651</t>
  </si>
  <si>
    <t>Vybourání otvorů ve zdivu cihelném pl do 4 m2 na MVC nebo MV tl do 600 mm</t>
  </si>
  <si>
    <t>-362021981</t>
  </si>
  <si>
    <t>1*2,1*0,6*2 "2.np a 3.np</t>
  </si>
  <si>
    <t>40</t>
  </si>
  <si>
    <t>973031325</t>
  </si>
  <si>
    <t>Vysekání kapes ve zdivu cihelném na MV nebo MVC pl do 0,10 m2 hl do 300 mm</t>
  </si>
  <si>
    <t>1726970844</t>
  </si>
  <si>
    <t>1 "pro trám krovu</t>
  </si>
  <si>
    <t>41</t>
  </si>
  <si>
    <t>974031666</t>
  </si>
  <si>
    <t>Vysekání rýh ve zdivu cihelném pro vtahování nosníků hl do 150 mm v do 250 mm</t>
  </si>
  <si>
    <t>-304668345</t>
  </si>
  <si>
    <t>1,5*4+1,5*3 "2.np a 3.np</t>
  </si>
  <si>
    <t>42</t>
  </si>
  <si>
    <t>98500001R</t>
  </si>
  <si>
    <t>Demontáž a likvidace stříšky u terénu</t>
  </si>
  <si>
    <t>481453633</t>
  </si>
  <si>
    <t>997</t>
  </si>
  <si>
    <t>Doprava suti a vybouraných hmot</t>
  </si>
  <si>
    <t>43</t>
  </si>
  <si>
    <t>997013153</t>
  </si>
  <si>
    <t>Vnitrostaveništní doprava suti a vybouraných hmot pro budovy v přes 9 do 12 m s omezením mechanizace</t>
  </si>
  <si>
    <t>99302545</t>
  </si>
  <si>
    <t>44</t>
  </si>
  <si>
    <t>997013501</t>
  </si>
  <si>
    <t>Odvoz suti a vybouraných hmot na skládku nebo meziskládku do 1 km se složením</t>
  </si>
  <si>
    <t>-195110092</t>
  </si>
  <si>
    <t>45</t>
  </si>
  <si>
    <t>997013509</t>
  </si>
  <si>
    <t>Příplatek k odvozu suti a vybouraných hmot na skládku ZKD 1 km přes 1 km</t>
  </si>
  <si>
    <t>-427143272</t>
  </si>
  <si>
    <t>7,725*24 "celkem do 25km</t>
  </si>
  <si>
    <t>46</t>
  </si>
  <si>
    <t>997013631</t>
  </si>
  <si>
    <t>Poplatek za uložení na skládce (skládkovné) stavebního odpadu směsného kód odpadu 17 09 04</t>
  </si>
  <si>
    <t>-197949118</t>
  </si>
  <si>
    <t>998</t>
  </si>
  <si>
    <t>Přesun hmot</t>
  </si>
  <si>
    <t>47</t>
  </si>
  <si>
    <t>998011009</t>
  </si>
  <si>
    <t>Přesun hmot pro budovy zděné s omezením mechanizace pro budovy v přes 6 do 12 m</t>
  </si>
  <si>
    <t>1985692126</t>
  </si>
  <si>
    <t>PSV</t>
  </si>
  <si>
    <t>Práce a dodávky PSV</t>
  </si>
  <si>
    <t>713</t>
  </si>
  <si>
    <t>Izolace tepelné</t>
  </si>
  <si>
    <t>48</t>
  </si>
  <si>
    <t>713131151</t>
  </si>
  <si>
    <t>Montáž izolace tepelné stěn volně vloženými rohožemi, pásy, dílci, deskami 1 vrstva</t>
  </si>
  <si>
    <t>454016934</t>
  </si>
  <si>
    <t>plné výplně pláště</t>
  </si>
  <si>
    <t>(1,9+3,7)*(0,65*2+0,55*2)</t>
  </si>
  <si>
    <t>(1,9+3,7-1)*0,55</t>
  </si>
  <si>
    <t>49</t>
  </si>
  <si>
    <t>M</t>
  </si>
  <si>
    <t>63148102</t>
  </si>
  <si>
    <t>deska tepelně izolační minerální univerzální λ=0,038-0,039 tl 60mm</t>
  </si>
  <si>
    <t>1570271860</t>
  </si>
  <si>
    <t>15,97*1,02 'Přepočtené koeficientem množství</t>
  </si>
  <si>
    <t>50</t>
  </si>
  <si>
    <t>998713112</t>
  </si>
  <si>
    <t>Přesun hmot tonážní pro izolace tepelné s omezením mechanizace v objektech v přes 6 do 12 m</t>
  </si>
  <si>
    <t>-1285974774</t>
  </si>
  <si>
    <t>741</t>
  </si>
  <si>
    <t>Elektroinstalace - silnoproud</t>
  </si>
  <si>
    <t>51</t>
  </si>
  <si>
    <t>74150001R</t>
  </si>
  <si>
    <t>Elektroinstalace -dod+mtz 6ks svítidel LED s vnitřní baterií a pohybovým čidlem, Cyky 1,5 - 25m, jistič 10A 1ks, doplnění rozvaděče, revize</t>
  </si>
  <si>
    <t>kpl</t>
  </si>
  <si>
    <t>-1394293377</t>
  </si>
  <si>
    <t>762</t>
  </si>
  <si>
    <t>Konstrukce tesařské</t>
  </si>
  <si>
    <t>52</t>
  </si>
  <si>
    <t>762083111</t>
  </si>
  <si>
    <t>Impregnace řeziva proti dřevokaznému hmyzu a houbám máčením třída ohrožení 1 a 2</t>
  </si>
  <si>
    <t>161109213</t>
  </si>
  <si>
    <t>0,248+0,124 "trámy</t>
  </si>
  <si>
    <t>0,216 "prkna</t>
  </si>
  <si>
    <t>0,086 "latě</t>
  </si>
  <si>
    <t>53</t>
  </si>
  <si>
    <t>762332121</t>
  </si>
  <si>
    <t>Montáž vázaných kcí krovů pravidelných pomocí ocelových spojek z hraněného řeziva pl přes 50 do 120 cm2</t>
  </si>
  <si>
    <t>641660214</t>
  </si>
  <si>
    <t>12,35 " sloupek, vaznice 100/100</t>
  </si>
  <si>
    <t>54</t>
  </si>
  <si>
    <t>60512125</t>
  </si>
  <si>
    <t>hranol stavební řezivo průřezu do 120cm2 do dl 6m</t>
  </si>
  <si>
    <t>1839654369</t>
  </si>
  <si>
    <t>12,35*0,1*0,1</t>
  </si>
  <si>
    <t>0,124*1,08 'Přepočtené koeficientem množství</t>
  </si>
  <si>
    <t>55</t>
  </si>
  <si>
    <t>762332122</t>
  </si>
  <si>
    <t>Montáž vázaných kcí krovů pravidelných pomocí ocelových spojek z hraněného řeziva pl přes 120 do 224 cm2</t>
  </si>
  <si>
    <t>1915127783</t>
  </si>
  <si>
    <t>17,7 "krokve a nárožní krokve 100/140</t>
  </si>
  <si>
    <t>56</t>
  </si>
  <si>
    <t>60512130</t>
  </si>
  <si>
    <t>hranol stavební řezivo průřezu do 224cm2 do dl 6m</t>
  </si>
  <si>
    <t>316723189</t>
  </si>
  <si>
    <t>17,7*0,1*0,14</t>
  </si>
  <si>
    <t>0,248*1,08 'Přepočtené koeficientem množství</t>
  </si>
  <si>
    <t>57</t>
  </si>
  <si>
    <t>762341210</t>
  </si>
  <si>
    <t>Montáž bednění střech rovných a šikmých sklonu do 60° z hrubých prken na sraz tl do 32 mm</t>
  </si>
  <si>
    <t>-289388941</t>
  </si>
  <si>
    <t>58</t>
  </si>
  <si>
    <t>60511081</t>
  </si>
  <si>
    <t>řezivo jehličnaté středové smrk tl 18-32mm dl 4-5m</t>
  </si>
  <si>
    <t>1989405774</t>
  </si>
  <si>
    <t>9*0,024</t>
  </si>
  <si>
    <t>0,216*1,08 'Přepočtené koeficientem množství</t>
  </si>
  <si>
    <t>59</t>
  </si>
  <si>
    <t>762342314</t>
  </si>
  <si>
    <t>Montáž laťování na střechách složitých sklonu do 60° osové vzdálenosti přes 150 do 360 mm</t>
  </si>
  <si>
    <t>2145414177</t>
  </si>
  <si>
    <t>60</t>
  </si>
  <si>
    <t>60514101</t>
  </si>
  <si>
    <t>řezivo jehličnaté lať 10-25cm2</t>
  </si>
  <si>
    <t>-222913566</t>
  </si>
  <si>
    <t>9*4*0,04*0,06</t>
  </si>
  <si>
    <t>0,086*1,08 'Přepočtené koeficientem množství</t>
  </si>
  <si>
    <t>61</t>
  </si>
  <si>
    <t>762395000</t>
  </si>
  <si>
    <t>Spojovací prostředky krovů, bednění, laťování, nadstřešních konstrukcí</t>
  </si>
  <si>
    <t>-294242555</t>
  </si>
  <si>
    <t>62</t>
  </si>
  <si>
    <t>76242001R</t>
  </si>
  <si>
    <t>Podhled stropu z cementotřískových desek tl 12 mm (Cetris Finish s barevným finálním nátěrem) na sraz šroubovaných vč.roštu</t>
  </si>
  <si>
    <t>844837459</t>
  </si>
  <si>
    <t>1,9*3,7</t>
  </si>
  <si>
    <t>63</t>
  </si>
  <si>
    <t>76243001R</t>
  </si>
  <si>
    <t xml:space="preserve">Obložení stěn z cementotřískových desek tl 12 mm (Cetris Finish s barevným finálním nátěrem) na sraz šroubovaných vč.lemovacích pz lišt L25/25/2 s nátěrem </t>
  </si>
  <si>
    <t>881549535</t>
  </si>
  <si>
    <t>plné výplně pláště (z vnější a vnitřní strany</t>
  </si>
  <si>
    <t>((1,9+3,7)*(0,65*2+0,55*2))*2</t>
  </si>
  <si>
    <t>(1,9+3,7-1)*0,55*2</t>
  </si>
  <si>
    <t>64</t>
  </si>
  <si>
    <t>762495000</t>
  </si>
  <si>
    <t>Spojovací prostředky pro montáž olištování, obložení stropů, střešních podhledů a stěn</t>
  </si>
  <si>
    <t>-1606793094</t>
  </si>
  <si>
    <t>31,94+7,03</t>
  </si>
  <si>
    <t>65</t>
  </si>
  <si>
    <t>998762112</t>
  </si>
  <si>
    <t>Přesun hmot tonážní pro kce tesařské s omezením mechanizace v objektech v přes 6 do 12 m</t>
  </si>
  <si>
    <t>1101779448</t>
  </si>
  <si>
    <t>763</t>
  </si>
  <si>
    <t>Konstrukce suché výstavby</t>
  </si>
  <si>
    <t>66</t>
  </si>
  <si>
    <t>763111323</t>
  </si>
  <si>
    <t>SDK příčka tl 100 mm profil CW+UW 75 desky 1xDF 12,5 s izolací EI 45 Rw do 49 dB</t>
  </si>
  <si>
    <t>-2058037235</t>
  </si>
  <si>
    <t>4 "1.np zaslepení okna</t>
  </si>
  <si>
    <t>67</t>
  </si>
  <si>
    <t>763111717</t>
  </si>
  <si>
    <t>SDK příčka základní penetrační nátěr (oboustranně)</t>
  </si>
  <si>
    <t>2114675211</t>
  </si>
  <si>
    <t>68</t>
  </si>
  <si>
    <t>998763322</t>
  </si>
  <si>
    <t>Přesun hmot tonážní pro konstrukce montované z desek s omezením mechanizace v objektech v přes 6 do 12 m</t>
  </si>
  <si>
    <t>-751741537</t>
  </si>
  <si>
    <t>764</t>
  </si>
  <si>
    <t>Konstrukce klempířské</t>
  </si>
  <si>
    <t>69</t>
  </si>
  <si>
    <t>764241346</t>
  </si>
  <si>
    <t>Oplechování nevětraného nároží s nárožním plechem z TiZn lesklého plechu rš 500 mm</t>
  </si>
  <si>
    <t>-377554375</t>
  </si>
  <si>
    <t>70</t>
  </si>
  <si>
    <t>764242334</t>
  </si>
  <si>
    <t>Oplechování rovné okapové hrany z TiZn lesklého plechu rš 330 mm</t>
  </si>
  <si>
    <t>1132350219</t>
  </si>
  <si>
    <t>71</t>
  </si>
  <si>
    <t>764246302</t>
  </si>
  <si>
    <t>Oplechování parapetů rovných mechanicky kotvené z TiZn lesklého plechu rš 200 mm</t>
  </si>
  <si>
    <t>2029009738</t>
  </si>
  <si>
    <t>72</t>
  </si>
  <si>
    <t>764341316</t>
  </si>
  <si>
    <t>Lemování rovných zdí střech s krytinou skládanou z TiZn lesklého plechu rš 500 mm</t>
  </si>
  <si>
    <t>1076870430</t>
  </si>
  <si>
    <t>73</t>
  </si>
  <si>
    <t>764541305</t>
  </si>
  <si>
    <t>Žlab podokapní půlkruhový z TiZn lesklého plechu rš 330 mm</t>
  </si>
  <si>
    <t>-683125372</t>
  </si>
  <si>
    <t>74</t>
  </si>
  <si>
    <t>764541346</t>
  </si>
  <si>
    <t>Kotlík oválný (trychtýřový) pro podokapní žlaby z TiZn lesklého plechu 330/100 mm</t>
  </si>
  <si>
    <t>1958245869</t>
  </si>
  <si>
    <t>75</t>
  </si>
  <si>
    <t>764548323</t>
  </si>
  <si>
    <t>Kruhový svod včetně objímek, kolen, odskoků z TiZn lesklého plechu průměru 100 mm vč.napojení na stávající svod</t>
  </si>
  <si>
    <t>655227552</t>
  </si>
  <si>
    <t>76</t>
  </si>
  <si>
    <t>998764112</t>
  </si>
  <si>
    <t>Přesun hmot tonážní pro konstrukce klempířské s omezením mechanizace v objektech v přes 6 do 12 m</t>
  </si>
  <si>
    <t>1843302973</t>
  </si>
  <si>
    <t>765</t>
  </si>
  <si>
    <t>Krytina skládaná</t>
  </si>
  <si>
    <t>77</t>
  </si>
  <si>
    <t>765111203</t>
  </si>
  <si>
    <t>Montáž krytiny keramické okapní jednoduchá větrací mřížka</t>
  </si>
  <si>
    <t>-2113491225</t>
  </si>
  <si>
    <t>78</t>
  </si>
  <si>
    <t>59660202</t>
  </si>
  <si>
    <t>mřížka ochranná větrací jednoduchá š 55mm</t>
  </si>
  <si>
    <t>-1996329573</t>
  </si>
  <si>
    <t>79</t>
  </si>
  <si>
    <t>765114021</t>
  </si>
  <si>
    <t>Krytina keramická bobrovka režná šupinové krytí sklonu do 30° na sucho</t>
  </si>
  <si>
    <t>869849004</t>
  </si>
  <si>
    <t xml:space="preserve">9 </t>
  </si>
  <si>
    <t>80</t>
  </si>
  <si>
    <t>765114211</t>
  </si>
  <si>
    <t>Krytina keramická bobrovka nárožní hrana z hřebenáčů režných na sucho s větracím pásem olověným</t>
  </si>
  <si>
    <t>1780759377</t>
  </si>
  <si>
    <t>2,8*2</t>
  </si>
  <si>
    <t>81</t>
  </si>
  <si>
    <t>765191023</t>
  </si>
  <si>
    <t>Montáž pojistné hydroizolační nebo parotěsné kladené ve sklonu přes 20° s lepenými spoji na bednění</t>
  </si>
  <si>
    <t>-1925717230</t>
  </si>
  <si>
    <t>82</t>
  </si>
  <si>
    <t>28329051</t>
  </si>
  <si>
    <t>fólie kontaktní difuzně propustná pro doplňkovou hydroizolační vrstvu, čtyřvrstvá 200-230g/m2 s integrovanou samolepící páskou</t>
  </si>
  <si>
    <t>-85884746</t>
  </si>
  <si>
    <t>9*1,1 'Přepočtené koeficientem množství</t>
  </si>
  <si>
    <t>83</t>
  </si>
  <si>
    <t>998765112</t>
  </si>
  <si>
    <t>Přesun hmot tonážní pro krytiny skládané s omezením mechanizace v objektech v přes 6 do 12 m</t>
  </si>
  <si>
    <t>-700371898</t>
  </si>
  <si>
    <t>766</t>
  </si>
  <si>
    <t>Konstrukce truhlářské</t>
  </si>
  <si>
    <t>84</t>
  </si>
  <si>
    <t>76600001R</t>
  </si>
  <si>
    <t>Dod+mtz okno 837x2050mm Euro s izolačním dvojsklem</t>
  </si>
  <si>
    <t>582309348</t>
  </si>
  <si>
    <t>85</t>
  </si>
  <si>
    <t>76600002R</t>
  </si>
  <si>
    <t>Dod+mtz okno 1108x2050mm Euro s izolačním dvojsklem</t>
  </si>
  <si>
    <t>-480481175</t>
  </si>
  <si>
    <t>86</t>
  </si>
  <si>
    <t>76600003R</t>
  </si>
  <si>
    <t>Dod+mtz venkovní dřev.kazetové dveře 970/2100mm vč.kování -komplet dle PD</t>
  </si>
  <si>
    <t>-1247127862</t>
  </si>
  <si>
    <t>87</t>
  </si>
  <si>
    <t>76600004R</t>
  </si>
  <si>
    <t>Dod+mtz vnitřní dveře 900/2000mm EI 30 DP3 S SC vč.zárubně,kování,samozavírače -komplet dle PD</t>
  </si>
  <si>
    <t>-684874584</t>
  </si>
  <si>
    <t>88</t>
  </si>
  <si>
    <t>998766112</t>
  </si>
  <si>
    <t>Přesun hmot tonážní pro kce truhlářské s omezením mechanizace v objektech v přes 6 do 12 m</t>
  </si>
  <si>
    <t>-23392692</t>
  </si>
  <si>
    <t>767</t>
  </si>
  <si>
    <t>Konstrukce zámečnické</t>
  </si>
  <si>
    <t>89</t>
  </si>
  <si>
    <t>76750001R</t>
  </si>
  <si>
    <t>Dod+mtz nosné ocelové konstrukce vč.nátěru dle PD</t>
  </si>
  <si>
    <t>kg</t>
  </si>
  <si>
    <t>1558555063</t>
  </si>
  <si>
    <t>(1430,8+374,3+25,1+55,8)*1,1 "dle statiky (100/100/4 -sloupky, vodorovný rám, 133x4 roura-středová schodnice, kruh.ocel pr.16 -zavětrování)</t>
  </si>
  <si>
    <t>90</t>
  </si>
  <si>
    <t>76750002R</t>
  </si>
  <si>
    <t>Dod+mtz schod.atyp stupňů z plechu s neskluzným povrchem vč.povrch.úpravy -dle PD</t>
  </si>
  <si>
    <t>-2129752546</t>
  </si>
  <si>
    <t>22*2</t>
  </si>
  <si>
    <t>91</t>
  </si>
  <si>
    <t>76750003R</t>
  </si>
  <si>
    <t>Dod+mtz schod.madla z nerez trubky -dle PD</t>
  </si>
  <si>
    <t>100880924</t>
  </si>
  <si>
    <t>(5,4+9,9)*2*2</t>
  </si>
  <si>
    <t>92</t>
  </si>
  <si>
    <t>76750004R</t>
  </si>
  <si>
    <t>Dod+mtz žaluzie 838x2050mm -dle PD</t>
  </si>
  <si>
    <t>-366057397</t>
  </si>
  <si>
    <t>93</t>
  </si>
  <si>
    <t>76750005R</t>
  </si>
  <si>
    <t>Dod+mtz žaluzie 1108x700mm -dle PD</t>
  </si>
  <si>
    <t>-1094156230</t>
  </si>
  <si>
    <t>94</t>
  </si>
  <si>
    <t>998767112</t>
  </si>
  <si>
    <t>Přesun hmot tonážní pro zámečnické konstrukce s omezením mechanizace v objektech v přes 6 do 12 m</t>
  </si>
  <si>
    <t>2070432669</t>
  </si>
  <si>
    <t>783</t>
  </si>
  <si>
    <t>Dokončovací práce - nátěry</t>
  </si>
  <si>
    <t>95</t>
  </si>
  <si>
    <t>783414101</t>
  </si>
  <si>
    <t>Základní jednonásobný syntetický nátěr klempířských konstrukcí</t>
  </si>
  <si>
    <t>-675176270</t>
  </si>
  <si>
    <t>6,8*0,33+3,6*0,5+6,8*0,5+6,8*0,33*2+0,7*0,33+14,3*0,2 "dle výpisu klemp.kcí</t>
  </si>
  <si>
    <t>96</t>
  </si>
  <si>
    <t>783417101</t>
  </si>
  <si>
    <t>Krycí jednonásobný syntetický nátěr klempířských konstrukcí</t>
  </si>
  <si>
    <t>1491802027</t>
  </si>
  <si>
    <t>VRN</t>
  </si>
  <si>
    <t>Vedlejší rozpočtové náklady</t>
  </si>
  <si>
    <t>VRN1</t>
  </si>
  <si>
    <t>Průzkumné, zeměměřičské a projektové práce</t>
  </si>
  <si>
    <t>97</t>
  </si>
  <si>
    <t>012002000</t>
  </si>
  <si>
    <t>Zeměměřičské práce</t>
  </si>
  <si>
    <t>Kč</t>
  </si>
  <si>
    <t>1024</t>
  </si>
  <si>
    <t>1942293837</t>
  </si>
  <si>
    <t>98</t>
  </si>
  <si>
    <t>013203000</t>
  </si>
  <si>
    <t>Dokumentace stavby -výrobní pro OK</t>
  </si>
  <si>
    <t>888573777</t>
  </si>
  <si>
    <t>99</t>
  </si>
  <si>
    <t>013254000</t>
  </si>
  <si>
    <t>Dokumentace skutečného provedení stavby</t>
  </si>
  <si>
    <t>700364471</t>
  </si>
  <si>
    <t>VRN3</t>
  </si>
  <si>
    <t>Zařízení staveniště</t>
  </si>
  <si>
    <t>100</t>
  </si>
  <si>
    <t>030001000</t>
  </si>
  <si>
    <t>1145542241</t>
  </si>
  <si>
    <t>VRN4</t>
  </si>
  <si>
    <t>Inženýrská činnost</t>
  </si>
  <si>
    <t>101</t>
  </si>
  <si>
    <t>041403000</t>
  </si>
  <si>
    <t>Bezpečnost a ochrana zdraví při práci na staveništi</t>
  </si>
  <si>
    <t>2057484476</t>
  </si>
  <si>
    <t>102</t>
  </si>
  <si>
    <t>045002000</t>
  </si>
  <si>
    <t>Kompletační a koordinační činnost</t>
  </si>
  <si>
    <t>328285597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</si>
</sst>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78740</xdr:colOff>
      <xdr:row>3</xdr:row>
      <xdr:rowOff>0</xdr:rowOff>
    </xdr:from>
    <xdr:to>
      <xdr:col>40</xdr:col>
      <xdr:colOff>362585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222250</xdr:colOff>
      <xdr:row>81</xdr:row>
      <xdr:rowOff>0</xdr:rowOff>
    </xdr:from>
    <xdr:to>
      <xdr:col>41</xdr:col>
      <xdr:colOff>182245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75590" cy="27559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365760</xdr:colOff>
      <xdr:row>123</xdr:row>
      <xdr:rowOff>0</xdr:rowOff>
    </xdr:from>
    <xdr:to>
      <xdr:col>9</xdr:col>
      <xdr:colOff>1215390</xdr:colOff>
      <xdr:row>127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30189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0525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Dětské centrum K.Vary, Zítkova 1267/4 K.Vary -Vybudování únikové cesty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23. 5. 2025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30566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Dětské centrum K.Vary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Ing.Roman Gajdoš, K.Vary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30566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Šimková Dita, K.Vary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3.77359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'0525 - Dětské centrum K.V...'!J28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'0525 - Dětské centrum K.V...'!P135</f>
        <v>0</v>
      </c>
      <c r="AV95" s="127">
        <f>'0525 - Dětské centrum K.V...'!J31</f>
        <v>0</v>
      </c>
      <c r="AW95" s="127">
        <f>'0525 - Dětské centrum K.V...'!J32</f>
        <v>0</v>
      </c>
      <c r="AX95" s="127">
        <f>'0525 - Dětské centrum K.V...'!J33</f>
        <v>0</v>
      </c>
      <c r="AY95" s="127">
        <f>'0525 - Dětské centrum K.V...'!J34</f>
        <v>0</v>
      </c>
      <c r="AZ95" s="127">
        <f>'0525 - Dětské centrum K.V...'!F31</f>
        <v>0</v>
      </c>
      <c r="BA95" s="127">
        <f>'0525 - Dětské centrum K.V...'!F32</f>
        <v>0</v>
      </c>
      <c r="BB95" s="127">
        <f>'0525 - Dětské centrum K.V...'!F33</f>
        <v>0</v>
      </c>
      <c r="BC95" s="127">
        <f>'0525 - Dětské centrum K.V...'!F34</f>
        <v>0</v>
      </c>
      <c r="BD95" s="129">
        <f>'0525 - Dětské centrum K.V...'!F35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B0HqGwPmcevWlCpeBoTrKU0zOg5l2aE4qQZFcDKhvUuEk7wkiGg895uoaoLoPkvpZNJS9JsVNMQnBodZ8s5pdw==" hashValue="dG81qgqQz2HFIFQWWQ0MLsL/8dthHGICvacv3JgfKLvdOHi8cBKknwvccGZGOncGVEYKDQtVJMk7sb5bZtvPt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525 - Dětské centrum K.V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95.43359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83</v>
      </c>
    </row>
    <row r="4" s="1" customFormat="1" ht="24.96" customHeight="1">
      <c r="B4" s="20"/>
      <c r="D4" s="133" t="s">
        <v>84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30189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23. 5. 2025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34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30189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36</v>
      </c>
      <c r="E28" s="38"/>
      <c r="F28" s="38"/>
      <c r="G28" s="38"/>
      <c r="H28" s="38"/>
      <c r="I28" s="38"/>
      <c r="J28" s="145">
        <f>ROUND(J135,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38</v>
      </c>
      <c r="G30" s="38"/>
      <c r="H30" s="38"/>
      <c r="I30" s="146" t="s">
        <v>37</v>
      </c>
      <c r="J30" s="146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40</v>
      </c>
      <c r="E31" s="135" t="s">
        <v>41</v>
      </c>
      <c r="F31" s="148">
        <f>ROUND((SUM(BE135:BE330)),  2)</f>
        <v>0</v>
      </c>
      <c r="G31" s="38"/>
      <c r="H31" s="38"/>
      <c r="I31" s="149">
        <v>0.20999999999999999</v>
      </c>
      <c r="J31" s="148">
        <f>ROUND(((SUM(BE135:BE330))*I31),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42</v>
      </c>
      <c r="F32" s="148">
        <f>ROUND((SUM(BF135:BF330)),  2)</f>
        <v>0</v>
      </c>
      <c r="G32" s="38"/>
      <c r="H32" s="38"/>
      <c r="I32" s="149">
        <v>0.12</v>
      </c>
      <c r="J32" s="148">
        <f>ROUND(((SUM(BF135:BF330))*I32),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43</v>
      </c>
      <c r="F33" s="148">
        <f>ROUND((SUM(BG135:BG330)),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44</v>
      </c>
      <c r="F34" s="148">
        <f>ROUND((SUM(BH135:BH330)),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45</v>
      </c>
      <c r="F35" s="148">
        <f>ROUND((SUM(BI135:BI330)),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46</v>
      </c>
      <c r="E37" s="152"/>
      <c r="F37" s="152"/>
      <c r="G37" s="153" t="s">
        <v>47</v>
      </c>
      <c r="H37" s="154" t="s">
        <v>48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49</v>
      </c>
      <c r="E50" s="158"/>
      <c r="F50" s="158"/>
      <c r="G50" s="157" t="s">
        <v>50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51</v>
      </c>
      <c r="E61" s="160"/>
      <c r="F61" s="161" t="s">
        <v>52</v>
      </c>
      <c r="G61" s="159" t="s">
        <v>51</v>
      </c>
      <c r="H61" s="160"/>
      <c r="I61" s="160"/>
      <c r="J61" s="162" t="s">
        <v>52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53</v>
      </c>
      <c r="E65" s="163"/>
      <c r="F65" s="163"/>
      <c r="G65" s="157" t="s">
        <v>54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51</v>
      </c>
      <c r="E76" s="160"/>
      <c r="F76" s="161" t="s">
        <v>52</v>
      </c>
      <c r="G76" s="159" t="s">
        <v>51</v>
      </c>
      <c r="H76" s="160"/>
      <c r="I76" s="160"/>
      <c r="J76" s="162" t="s">
        <v>52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30189" customHeight="1">
      <c r="A85" s="38"/>
      <c r="B85" s="39"/>
      <c r="C85" s="40"/>
      <c r="D85" s="40"/>
      <c r="E85" s="76" t="str">
        <f>E7</f>
        <v>Dětské centrum K.Vary, Zítkova 1267/4 K.Vary -Vybudování únikové cesty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23. 5. 2025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4.81509" customHeight="1">
      <c r="A89" s="38"/>
      <c r="B89" s="39"/>
      <c r="C89" s="32" t="s">
        <v>24</v>
      </c>
      <c r="D89" s="40"/>
      <c r="E89" s="40"/>
      <c r="F89" s="27" t="str">
        <f>E13</f>
        <v xml:space="preserve">Dětské centrum K.Vary </v>
      </c>
      <c r="G89" s="40"/>
      <c r="H89" s="40"/>
      <c r="I89" s="32" t="s">
        <v>30</v>
      </c>
      <c r="J89" s="36" t="str">
        <f>E19</f>
        <v>Ing.Roman Gajdoš, K.Vary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30566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Šimková Dita, K.Vary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86</v>
      </c>
      <c r="D92" s="169"/>
      <c r="E92" s="169"/>
      <c r="F92" s="169"/>
      <c r="G92" s="169"/>
      <c r="H92" s="169"/>
      <c r="I92" s="169"/>
      <c r="J92" s="170" t="s">
        <v>87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88</v>
      </c>
      <c r="D94" s="40"/>
      <c r="E94" s="40"/>
      <c r="F94" s="40"/>
      <c r="G94" s="40"/>
      <c r="H94" s="40"/>
      <c r="I94" s="40"/>
      <c r="J94" s="110">
        <f>J135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89</v>
      </c>
    </row>
    <row r="95" s="9" customFormat="1" ht="24.96" customHeight="1">
      <c r="A95" s="9"/>
      <c r="B95" s="172"/>
      <c r="C95" s="173"/>
      <c r="D95" s="174" t="s">
        <v>90</v>
      </c>
      <c r="E95" s="175"/>
      <c r="F95" s="175"/>
      <c r="G95" s="175"/>
      <c r="H95" s="175"/>
      <c r="I95" s="175"/>
      <c r="J95" s="176">
        <f>J136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91</v>
      </c>
      <c r="E96" s="181"/>
      <c r="F96" s="181"/>
      <c r="G96" s="181"/>
      <c r="H96" s="181"/>
      <c r="I96" s="181"/>
      <c r="J96" s="182">
        <f>J137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92</v>
      </c>
      <c r="E97" s="181"/>
      <c r="F97" s="181"/>
      <c r="G97" s="181"/>
      <c r="H97" s="181"/>
      <c r="I97" s="181"/>
      <c r="J97" s="182">
        <f>J149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93</v>
      </c>
      <c r="E98" s="181"/>
      <c r="F98" s="181"/>
      <c r="G98" s="181"/>
      <c r="H98" s="181"/>
      <c r="I98" s="181"/>
      <c r="J98" s="182">
        <f>J171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94</v>
      </c>
      <c r="E99" s="181"/>
      <c r="F99" s="181"/>
      <c r="G99" s="181"/>
      <c r="H99" s="181"/>
      <c r="I99" s="181"/>
      <c r="J99" s="182">
        <f>J181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95</v>
      </c>
      <c r="E100" s="181"/>
      <c r="F100" s="181"/>
      <c r="G100" s="181"/>
      <c r="H100" s="181"/>
      <c r="I100" s="181"/>
      <c r="J100" s="182">
        <f>J184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96</v>
      </c>
      <c r="E101" s="181"/>
      <c r="F101" s="181"/>
      <c r="G101" s="181"/>
      <c r="H101" s="181"/>
      <c r="I101" s="181"/>
      <c r="J101" s="182">
        <f>J191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97</v>
      </c>
      <c r="E102" s="181"/>
      <c r="F102" s="181"/>
      <c r="G102" s="181"/>
      <c r="H102" s="181"/>
      <c r="I102" s="181"/>
      <c r="J102" s="182">
        <f>J217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98</v>
      </c>
      <c r="E103" s="181"/>
      <c r="F103" s="181"/>
      <c r="G103" s="181"/>
      <c r="H103" s="181"/>
      <c r="I103" s="181"/>
      <c r="J103" s="182">
        <f>J223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2"/>
      <c r="C104" s="173"/>
      <c r="D104" s="174" t="s">
        <v>99</v>
      </c>
      <c r="E104" s="175"/>
      <c r="F104" s="175"/>
      <c r="G104" s="175"/>
      <c r="H104" s="175"/>
      <c r="I104" s="175"/>
      <c r="J104" s="176">
        <f>J225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8"/>
      <c r="C105" s="179"/>
      <c r="D105" s="180" t="s">
        <v>100</v>
      </c>
      <c r="E105" s="181"/>
      <c r="F105" s="181"/>
      <c r="G105" s="181"/>
      <c r="H105" s="181"/>
      <c r="I105" s="181"/>
      <c r="J105" s="182">
        <f>J226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101</v>
      </c>
      <c r="E106" s="181"/>
      <c r="F106" s="181"/>
      <c r="G106" s="181"/>
      <c r="H106" s="181"/>
      <c r="I106" s="181"/>
      <c r="J106" s="182">
        <f>J235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102</v>
      </c>
      <c r="E107" s="181"/>
      <c r="F107" s="181"/>
      <c r="G107" s="181"/>
      <c r="H107" s="181"/>
      <c r="I107" s="181"/>
      <c r="J107" s="182">
        <f>J237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103</v>
      </c>
      <c r="E108" s="181"/>
      <c r="F108" s="181"/>
      <c r="G108" s="181"/>
      <c r="H108" s="181"/>
      <c r="I108" s="181"/>
      <c r="J108" s="182">
        <f>J276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104</v>
      </c>
      <c r="E109" s="181"/>
      <c r="F109" s="181"/>
      <c r="G109" s="181"/>
      <c r="H109" s="181"/>
      <c r="I109" s="181"/>
      <c r="J109" s="182">
        <f>J281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105</v>
      </c>
      <c r="E110" s="181"/>
      <c r="F110" s="181"/>
      <c r="G110" s="181"/>
      <c r="H110" s="181"/>
      <c r="I110" s="181"/>
      <c r="J110" s="182">
        <f>J290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106</v>
      </c>
      <c r="E111" s="181"/>
      <c r="F111" s="181"/>
      <c r="G111" s="181"/>
      <c r="H111" s="181"/>
      <c r="I111" s="181"/>
      <c r="J111" s="182">
        <f>J301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107</v>
      </c>
      <c r="E112" s="181"/>
      <c r="F112" s="181"/>
      <c r="G112" s="181"/>
      <c r="H112" s="181"/>
      <c r="I112" s="181"/>
      <c r="J112" s="182">
        <f>J307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108</v>
      </c>
      <c r="E113" s="181"/>
      <c r="F113" s="181"/>
      <c r="G113" s="181"/>
      <c r="H113" s="181"/>
      <c r="I113" s="181"/>
      <c r="J113" s="182">
        <f>J317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72"/>
      <c r="C114" s="173"/>
      <c r="D114" s="174" t="s">
        <v>109</v>
      </c>
      <c r="E114" s="175"/>
      <c r="F114" s="175"/>
      <c r="G114" s="175"/>
      <c r="H114" s="175"/>
      <c r="I114" s="175"/>
      <c r="J114" s="176">
        <f>J321</f>
        <v>0</v>
      </c>
      <c r="K114" s="173"/>
      <c r="L114" s="177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78"/>
      <c r="C115" s="179"/>
      <c r="D115" s="180" t="s">
        <v>110</v>
      </c>
      <c r="E115" s="181"/>
      <c r="F115" s="181"/>
      <c r="G115" s="181"/>
      <c r="H115" s="181"/>
      <c r="I115" s="181"/>
      <c r="J115" s="182">
        <f>J322</f>
        <v>0</v>
      </c>
      <c r="K115" s="179"/>
      <c r="L115" s="18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78"/>
      <c r="C116" s="179"/>
      <c r="D116" s="180" t="s">
        <v>111</v>
      </c>
      <c r="E116" s="181"/>
      <c r="F116" s="181"/>
      <c r="G116" s="181"/>
      <c r="H116" s="181"/>
      <c r="I116" s="181"/>
      <c r="J116" s="182">
        <f>J326</f>
        <v>0</v>
      </c>
      <c r="K116" s="179"/>
      <c r="L116" s="18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8"/>
      <c r="C117" s="179"/>
      <c r="D117" s="180" t="s">
        <v>112</v>
      </c>
      <c r="E117" s="181"/>
      <c r="F117" s="181"/>
      <c r="G117" s="181"/>
      <c r="H117" s="181"/>
      <c r="I117" s="181"/>
      <c r="J117" s="182">
        <f>J328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3" s="2" customFormat="1" ht="6.96" customHeight="1">
      <c r="A123" s="38"/>
      <c r="B123" s="68"/>
      <c r="C123" s="69"/>
      <c r="D123" s="69"/>
      <c r="E123" s="69"/>
      <c r="F123" s="69"/>
      <c r="G123" s="69"/>
      <c r="H123" s="69"/>
      <c r="I123" s="69"/>
      <c r="J123" s="69"/>
      <c r="K123" s="69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4.96" customHeight="1">
      <c r="A124" s="38"/>
      <c r="B124" s="39"/>
      <c r="C124" s="23" t="s">
        <v>113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16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30189" customHeight="1">
      <c r="A127" s="38"/>
      <c r="B127" s="39"/>
      <c r="C127" s="40"/>
      <c r="D127" s="40"/>
      <c r="E127" s="76" t="str">
        <f>E7</f>
        <v>Dětské centrum K.Vary, Zítkova 1267/4 K.Vary -Vybudování únikové cesty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F10</f>
        <v xml:space="preserve"> </v>
      </c>
      <c r="G129" s="40"/>
      <c r="H129" s="40"/>
      <c r="I129" s="32" t="s">
        <v>22</v>
      </c>
      <c r="J129" s="79" t="str">
        <f>IF(J10="","",J10)</f>
        <v>23. 5. 2025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24.81509" customHeight="1">
      <c r="A131" s="38"/>
      <c r="B131" s="39"/>
      <c r="C131" s="32" t="s">
        <v>24</v>
      </c>
      <c r="D131" s="40"/>
      <c r="E131" s="40"/>
      <c r="F131" s="27" t="str">
        <f>E13</f>
        <v xml:space="preserve">Dětské centrum K.Vary </v>
      </c>
      <c r="G131" s="40"/>
      <c r="H131" s="40"/>
      <c r="I131" s="32" t="s">
        <v>30</v>
      </c>
      <c r="J131" s="36" t="str">
        <f>E19</f>
        <v>Ing.Roman Gajdoš, K.Vary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30566" customHeight="1">
      <c r="A132" s="38"/>
      <c r="B132" s="39"/>
      <c r="C132" s="32" t="s">
        <v>28</v>
      </c>
      <c r="D132" s="40"/>
      <c r="E132" s="40"/>
      <c r="F132" s="27" t="str">
        <f>IF(E16="","",E16)</f>
        <v>Vyplň údaj</v>
      </c>
      <c r="G132" s="40"/>
      <c r="H132" s="40"/>
      <c r="I132" s="32" t="s">
        <v>33</v>
      </c>
      <c r="J132" s="36" t="str">
        <f>E22</f>
        <v>Šimková Dita, K.Vary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84"/>
      <c r="B134" s="185"/>
      <c r="C134" s="186" t="s">
        <v>114</v>
      </c>
      <c r="D134" s="187" t="s">
        <v>61</v>
      </c>
      <c r="E134" s="187" t="s">
        <v>57</v>
      </c>
      <c r="F134" s="187" t="s">
        <v>58</v>
      </c>
      <c r="G134" s="187" t="s">
        <v>115</v>
      </c>
      <c r="H134" s="187" t="s">
        <v>116</v>
      </c>
      <c r="I134" s="187" t="s">
        <v>117</v>
      </c>
      <c r="J134" s="188" t="s">
        <v>87</v>
      </c>
      <c r="K134" s="189" t="s">
        <v>118</v>
      </c>
      <c r="L134" s="190"/>
      <c r="M134" s="100" t="s">
        <v>1</v>
      </c>
      <c r="N134" s="101" t="s">
        <v>40</v>
      </c>
      <c r="O134" s="101" t="s">
        <v>119</v>
      </c>
      <c r="P134" s="101" t="s">
        <v>120</v>
      </c>
      <c r="Q134" s="101" t="s">
        <v>121</v>
      </c>
      <c r="R134" s="101" t="s">
        <v>122</v>
      </c>
      <c r="S134" s="101" t="s">
        <v>123</v>
      </c>
      <c r="T134" s="102" t="s">
        <v>124</v>
      </c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</row>
    <row r="135" s="2" customFormat="1" ht="22.8" customHeight="1">
      <c r="A135" s="38"/>
      <c r="B135" s="39"/>
      <c r="C135" s="107" t="s">
        <v>125</v>
      </c>
      <c r="D135" s="40"/>
      <c r="E135" s="40"/>
      <c r="F135" s="40"/>
      <c r="G135" s="40"/>
      <c r="H135" s="40"/>
      <c r="I135" s="40"/>
      <c r="J135" s="191">
        <f>BK135</f>
        <v>0</v>
      </c>
      <c r="K135" s="40"/>
      <c r="L135" s="44"/>
      <c r="M135" s="103"/>
      <c r="N135" s="192"/>
      <c r="O135" s="104"/>
      <c r="P135" s="193">
        <f>P136+P225+P321</f>
        <v>0</v>
      </c>
      <c r="Q135" s="104"/>
      <c r="R135" s="193">
        <f>R136+R225+R321</f>
        <v>14.684146139999999</v>
      </c>
      <c r="S135" s="104"/>
      <c r="T135" s="194">
        <f>T136+T225+T321</f>
        <v>7.7345000000000006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75</v>
      </c>
      <c r="AU135" s="17" t="s">
        <v>89</v>
      </c>
      <c r="BK135" s="195">
        <f>BK136+BK225+BK321</f>
        <v>0</v>
      </c>
    </row>
    <row r="136" s="12" customFormat="1" ht="25.92" customHeight="1">
      <c r="A136" s="12"/>
      <c r="B136" s="196"/>
      <c r="C136" s="197"/>
      <c r="D136" s="198" t="s">
        <v>75</v>
      </c>
      <c r="E136" s="199" t="s">
        <v>126</v>
      </c>
      <c r="F136" s="199" t="s">
        <v>127</v>
      </c>
      <c r="G136" s="197"/>
      <c r="H136" s="197"/>
      <c r="I136" s="200"/>
      <c r="J136" s="201">
        <f>BK136</f>
        <v>0</v>
      </c>
      <c r="K136" s="197"/>
      <c r="L136" s="202"/>
      <c r="M136" s="203"/>
      <c r="N136" s="204"/>
      <c r="O136" s="204"/>
      <c r="P136" s="205">
        <f>P137+P149+P171+P181+P184+P191+P217+P223</f>
        <v>0</v>
      </c>
      <c r="Q136" s="204"/>
      <c r="R136" s="205">
        <f>R137+R149+R171+R181+R184+R191+R217+R223</f>
        <v>9.2134601899999993</v>
      </c>
      <c r="S136" s="204"/>
      <c r="T136" s="206">
        <f>T137+T149+T171+T181+T184+T191+T217+T223</f>
        <v>7.7245000000000008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7" t="s">
        <v>81</v>
      </c>
      <c r="AT136" s="208" t="s">
        <v>75</v>
      </c>
      <c r="AU136" s="208" t="s">
        <v>76</v>
      </c>
      <c r="AY136" s="207" t="s">
        <v>128</v>
      </c>
      <c r="BK136" s="209">
        <f>BK137+BK149+BK171+BK181+BK184+BK191+BK217+BK223</f>
        <v>0</v>
      </c>
    </row>
    <row r="137" s="12" customFormat="1" ht="22.8" customHeight="1">
      <c r="A137" s="12"/>
      <c r="B137" s="196"/>
      <c r="C137" s="197"/>
      <c r="D137" s="198" t="s">
        <v>75</v>
      </c>
      <c r="E137" s="210" t="s">
        <v>81</v>
      </c>
      <c r="F137" s="210" t="s">
        <v>129</v>
      </c>
      <c r="G137" s="197"/>
      <c r="H137" s="197"/>
      <c r="I137" s="200"/>
      <c r="J137" s="211">
        <f>BK137</f>
        <v>0</v>
      </c>
      <c r="K137" s="197"/>
      <c r="L137" s="202"/>
      <c r="M137" s="203"/>
      <c r="N137" s="204"/>
      <c r="O137" s="204"/>
      <c r="P137" s="205">
        <f>SUM(P138:P148)</f>
        <v>0</v>
      </c>
      <c r="Q137" s="204"/>
      <c r="R137" s="205">
        <f>SUM(R138:R148)</f>
        <v>0</v>
      </c>
      <c r="S137" s="204"/>
      <c r="T137" s="206">
        <f>SUM(T138:T148)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7" t="s">
        <v>81</v>
      </c>
      <c r="AT137" s="208" t="s">
        <v>75</v>
      </c>
      <c r="AU137" s="208" t="s">
        <v>81</v>
      </c>
      <c r="AY137" s="207" t="s">
        <v>128</v>
      </c>
      <c r="BK137" s="209">
        <f>SUM(BK138:BK148)</f>
        <v>0</v>
      </c>
    </row>
    <row r="138" s="2" customFormat="1" ht="16.30189" customHeight="1">
      <c r="A138" s="38"/>
      <c r="B138" s="39"/>
      <c r="C138" s="212" t="s">
        <v>81</v>
      </c>
      <c r="D138" s="212" t="s">
        <v>130</v>
      </c>
      <c r="E138" s="213" t="s">
        <v>131</v>
      </c>
      <c r="F138" s="214" t="s">
        <v>132</v>
      </c>
      <c r="G138" s="215" t="s">
        <v>133</v>
      </c>
      <c r="H138" s="216">
        <v>0.57599999999999996</v>
      </c>
      <c r="I138" s="217"/>
      <c r="J138" s="218">
        <f>ROUND(I138*H138,2)</f>
        <v>0</v>
      </c>
      <c r="K138" s="219"/>
      <c r="L138" s="44"/>
      <c r="M138" s="220" t="s">
        <v>1</v>
      </c>
      <c r="N138" s="221" t="s">
        <v>41</v>
      </c>
      <c r="O138" s="91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4" t="s">
        <v>134</v>
      </c>
      <c r="AT138" s="224" t="s">
        <v>130</v>
      </c>
      <c r="AU138" s="224" t="s">
        <v>83</v>
      </c>
      <c r="AY138" s="17" t="s">
        <v>128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7" t="s">
        <v>81</v>
      </c>
      <c r="BK138" s="225">
        <f>ROUND(I138*H138,2)</f>
        <v>0</v>
      </c>
      <c r="BL138" s="17" t="s">
        <v>134</v>
      </c>
      <c r="BM138" s="224" t="s">
        <v>135</v>
      </c>
    </row>
    <row r="139" s="13" customFormat="1">
      <c r="A139" s="13"/>
      <c r="B139" s="226"/>
      <c r="C139" s="227"/>
      <c r="D139" s="228" t="s">
        <v>136</v>
      </c>
      <c r="E139" s="229" t="s">
        <v>1</v>
      </c>
      <c r="F139" s="230" t="s">
        <v>137</v>
      </c>
      <c r="G139" s="227"/>
      <c r="H139" s="231">
        <v>0.57599999999999996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136</v>
      </c>
      <c r="AU139" s="237" t="s">
        <v>83</v>
      </c>
      <c r="AV139" s="13" t="s">
        <v>83</v>
      </c>
      <c r="AW139" s="13" t="s">
        <v>32</v>
      </c>
      <c r="AX139" s="13" t="s">
        <v>81</v>
      </c>
      <c r="AY139" s="237" t="s">
        <v>128</v>
      </c>
    </row>
    <row r="140" s="2" customFormat="1" ht="21.0566" customHeight="1">
      <c r="A140" s="38"/>
      <c r="B140" s="39"/>
      <c r="C140" s="212" t="s">
        <v>83</v>
      </c>
      <c r="D140" s="212" t="s">
        <v>130</v>
      </c>
      <c r="E140" s="213" t="s">
        <v>138</v>
      </c>
      <c r="F140" s="214" t="s">
        <v>139</v>
      </c>
      <c r="G140" s="215" t="s">
        <v>133</v>
      </c>
      <c r="H140" s="216">
        <v>1.712</v>
      </c>
      <c r="I140" s="217"/>
      <c r="J140" s="218">
        <f>ROUND(I140*H140,2)</f>
        <v>0</v>
      </c>
      <c r="K140" s="219"/>
      <c r="L140" s="44"/>
      <c r="M140" s="220" t="s">
        <v>1</v>
      </c>
      <c r="N140" s="221" t="s">
        <v>41</v>
      </c>
      <c r="O140" s="91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4" t="s">
        <v>134</v>
      </c>
      <c r="AT140" s="224" t="s">
        <v>130</v>
      </c>
      <c r="AU140" s="224" t="s">
        <v>83</v>
      </c>
      <c r="AY140" s="17" t="s">
        <v>128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7" t="s">
        <v>81</v>
      </c>
      <c r="BK140" s="225">
        <f>ROUND(I140*H140,2)</f>
        <v>0</v>
      </c>
      <c r="BL140" s="17" t="s">
        <v>134</v>
      </c>
      <c r="BM140" s="224" t="s">
        <v>140</v>
      </c>
    </row>
    <row r="141" s="13" customFormat="1">
      <c r="A141" s="13"/>
      <c r="B141" s="226"/>
      <c r="C141" s="227"/>
      <c r="D141" s="228" t="s">
        <v>136</v>
      </c>
      <c r="E141" s="229" t="s">
        <v>1</v>
      </c>
      <c r="F141" s="230" t="s">
        <v>141</v>
      </c>
      <c r="G141" s="227"/>
      <c r="H141" s="231">
        <v>1.712</v>
      </c>
      <c r="I141" s="232"/>
      <c r="J141" s="227"/>
      <c r="K141" s="227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136</v>
      </c>
      <c r="AU141" s="237" t="s">
        <v>83</v>
      </c>
      <c r="AV141" s="13" t="s">
        <v>83</v>
      </c>
      <c r="AW141" s="13" t="s">
        <v>32</v>
      </c>
      <c r="AX141" s="13" t="s">
        <v>81</v>
      </c>
      <c r="AY141" s="237" t="s">
        <v>128</v>
      </c>
    </row>
    <row r="142" s="2" customFormat="1" ht="21.0566" customHeight="1">
      <c r="A142" s="38"/>
      <c r="B142" s="39"/>
      <c r="C142" s="212" t="s">
        <v>142</v>
      </c>
      <c r="D142" s="212" t="s">
        <v>130</v>
      </c>
      <c r="E142" s="213" t="s">
        <v>143</v>
      </c>
      <c r="F142" s="214" t="s">
        <v>144</v>
      </c>
      <c r="G142" s="215" t="s">
        <v>133</v>
      </c>
      <c r="H142" s="216">
        <v>2.2879999999999998</v>
      </c>
      <c r="I142" s="217"/>
      <c r="J142" s="218">
        <f>ROUND(I142*H142,2)</f>
        <v>0</v>
      </c>
      <c r="K142" s="219"/>
      <c r="L142" s="44"/>
      <c r="M142" s="220" t="s">
        <v>1</v>
      </c>
      <c r="N142" s="221" t="s">
        <v>41</v>
      </c>
      <c r="O142" s="91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4" t="s">
        <v>134</v>
      </c>
      <c r="AT142" s="224" t="s">
        <v>130</v>
      </c>
      <c r="AU142" s="224" t="s">
        <v>83</v>
      </c>
      <c r="AY142" s="17" t="s">
        <v>128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7" t="s">
        <v>81</v>
      </c>
      <c r="BK142" s="225">
        <f>ROUND(I142*H142,2)</f>
        <v>0</v>
      </c>
      <c r="BL142" s="17" t="s">
        <v>134</v>
      </c>
      <c r="BM142" s="224" t="s">
        <v>145</v>
      </c>
    </row>
    <row r="143" s="13" customFormat="1">
      <c r="A143" s="13"/>
      <c r="B143" s="226"/>
      <c r="C143" s="227"/>
      <c r="D143" s="228" t="s">
        <v>136</v>
      </c>
      <c r="E143" s="229" t="s">
        <v>1</v>
      </c>
      <c r="F143" s="230" t="s">
        <v>146</v>
      </c>
      <c r="G143" s="227"/>
      <c r="H143" s="231">
        <v>2.2879999999999998</v>
      </c>
      <c r="I143" s="232"/>
      <c r="J143" s="227"/>
      <c r="K143" s="227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136</v>
      </c>
      <c r="AU143" s="237" t="s">
        <v>83</v>
      </c>
      <c r="AV143" s="13" t="s">
        <v>83</v>
      </c>
      <c r="AW143" s="13" t="s">
        <v>32</v>
      </c>
      <c r="AX143" s="13" t="s">
        <v>81</v>
      </c>
      <c r="AY143" s="237" t="s">
        <v>128</v>
      </c>
    </row>
    <row r="144" s="2" customFormat="1" ht="23.4566" customHeight="1">
      <c r="A144" s="38"/>
      <c r="B144" s="39"/>
      <c r="C144" s="212" t="s">
        <v>134</v>
      </c>
      <c r="D144" s="212" t="s">
        <v>130</v>
      </c>
      <c r="E144" s="213" t="s">
        <v>147</v>
      </c>
      <c r="F144" s="214" t="s">
        <v>148</v>
      </c>
      <c r="G144" s="215" t="s">
        <v>133</v>
      </c>
      <c r="H144" s="216">
        <v>34.32</v>
      </c>
      <c r="I144" s="217"/>
      <c r="J144" s="218">
        <f>ROUND(I144*H144,2)</f>
        <v>0</v>
      </c>
      <c r="K144" s="219"/>
      <c r="L144" s="44"/>
      <c r="M144" s="220" t="s">
        <v>1</v>
      </c>
      <c r="N144" s="221" t="s">
        <v>41</v>
      </c>
      <c r="O144" s="91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4" t="s">
        <v>134</v>
      </c>
      <c r="AT144" s="224" t="s">
        <v>130</v>
      </c>
      <c r="AU144" s="224" t="s">
        <v>83</v>
      </c>
      <c r="AY144" s="17" t="s">
        <v>128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7" t="s">
        <v>81</v>
      </c>
      <c r="BK144" s="225">
        <f>ROUND(I144*H144,2)</f>
        <v>0</v>
      </c>
      <c r="BL144" s="17" t="s">
        <v>134</v>
      </c>
      <c r="BM144" s="224" t="s">
        <v>149</v>
      </c>
    </row>
    <row r="145" s="13" customFormat="1">
      <c r="A145" s="13"/>
      <c r="B145" s="226"/>
      <c r="C145" s="227"/>
      <c r="D145" s="228" t="s">
        <v>136</v>
      </c>
      <c r="E145" s="229" t="s">
        <v>1</v>
      </c>
      <c r="F145" s="230" t="s">
        <v>150</v>
      </c>
      <c r="G145" s="227"/>
      <c r="H145" s="231">
        <v>34.32</v>
      </c>
      <c r="I145" s="232"/>
      <c r="J145" s="227"/>
      <c r="K145" s="227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136</v>
      </c>
      <c r="AU145" s="237" t="s">
        <v>83</v>
      </c>
      <c r="AV145" s="13" t="s">
        <v>83</v>
      </c>
      <c r="AW145" s="13" t="s">
        <v>32</v>
      </c>
      <c r="AX145" s="13" t="s">
        <v>81</v>
      </c>
      <c r="AY145" s="237" t="s">
        <v>128</v>
      </c>
    </row>
    <row r="146" s="2" customFormat="1" ht="16.30189" customHeight="1">
      <c r="A146" s="38"/>
      <c r="B146" s="39"/>
      <c r="C146" s="212" t="s">
        <v>151</v>
      </c>
      <c r="D146" s="212" t="s">
        <v>130</v>
      </c>
      <c r="E146" s="213" t="s">
        <v>152</v>
      </c>
      <c r="F146" s="214" t="s">
        <v>153</v>
      </c>
      <c r="G146" s="215" t="s">
        <v>154</v>
      </c>
      <c r="H146" s="216">
        <v>4.1180000000000003</v>
      </c>
      <c r="I146" s="217"/>
      <c r="J146" s="218">
        <f>ROUND(I146*H146,2)</f>
        <v>0</v>
      </c>
      <c r="K146" s="219"/>
      <c r="L146" s="44"/>
      <c r="M146" s="220" t="s">
        <v>1</v>
      </c>
      <c r="N146" s="221" t="s">
        <v>41</v>
      </c>
      <c r="O146" s="91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4" t="s">
        <v>134</v>
      </c>
      <c r="AT146" s="224" t="s">
        <v>130</v>
      </c>
      <c r="AU146" s="224" t="s">
        <v>83</v>
      </c>
      <c r="AY146" s="17" t="s">
        <v>128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7" t="s">
        <v>81</v>
      </c>
      <c r="BK146" s="225">
        <f>ROUND(I146*H146,2)</f>
        <v>0</v>
      </c>
      <c r="BL146" s="17" t="s">
        <v>134</v>
      </c>
      <c r="BM146" s="224" t="s">
        <v>155</v>
      </c>
    </row>
    <row r="147" s="13" customFormat="1">
      <c r="A147" s="13"/>
      <c r="B147" s="226"/>
      <c r="C147" s="227"/>
      <c r="D147" s="228" t="s">
        <v>136</v>
      </c>
      <c r="E147" s="229" t="s">
        <v>1</v>
      </c>
      <c r="F147" s="230" t="s">
        <v>156</v>
      </c>
      <c r="G147" s="227"/>
      <c r="H147" s="231">
        <v>4.1180000000000003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136</v>
      </c>
      <c r="AU147" s="237" t="s">
        <v>83</v>
      </c>
      <c r="AV147" s="13" t="s">
        <v>83</v>
      </c>
      <c r="AW147" s="13" t="s">
        <v>32</v>
      </c>
      <c r="AX147" s="13" t="s">
        <v>81</v>
      </c>
      <c r="AY147" s="237" t="s">
        <v>128</v>
      </c>
    </row>
    <row r="148" s="2" customFormat="1" ht="16.30189" customHeight="1">
      <c r="A148" s="38"/>
      <c r="B148" s="39"/>
      <c r="C148" s="212" t="s">
        <v>157</v>
      </c>
      <c r="D148" s="212" t="s">
        <v>130</v>
      </c>
      <c r="E148" s="213" t="s">
        <v>158</v>
      </c>
      <c r="F148" s="214" t="s">
        <v>159</v>
      </c>
      <c r="G148" s="215" t="s">
        <v>133</v>
      </c>
      <c r="H148" s="216">
        <v>0.28799999999999998</v>
      </c>
      <c r="I148" s="217"/>
      <c r="J148" s="218">
        <f>ROUND(I148*H148,2)</f>
        <v>0</v>
      </c>
      <c r="K148" s="219"/>
      <c r="L148" s="44"/>
      <c r="M148" s="220" t="s">
        <v>1</v>
      </c>
      <c r="N148" s="221" t="s">
        <v>41</v>
      </c>
      <c r="O148" s="91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4" t="s">
        <v>134</v>
      </c>
      <c r="AT148" s="224" t="s">
        <v>130</v>
      </c>
      <c r="AU148" s="224" t="s">
        <v>83</v>
      </c>
      <c r="AY148" s="17" t="s">
        <v>128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7" t="s">
        <v>81</v>
      </c>
      <c r="BK148" s="225">
        <f>ROUND(I148*H148,2)</f>
        <v>0</v>
      </c>
      <c r="BL148" s="17" t="s">
        <v>134</v>
      </c>
      <c r="BM148" s="224" t="s">
        <v>160</v>
      </c>
    </row>
    <row r="149" s="12" customFormat="1" ht="22.8" customHeight="1">
      <c r="A149" s="12"/>
      <c r="B149" s="196"/>
      <c r="C149" s="197"/>
      <c r="D149" s="198" t="s">
        <v>75</v>
      </c>
      <c r="E149" s="210" t="s">
        <v>83</v>
      </c>
      <c r="F149" s="210" t="s">
        <v>161</v>
      </c>
      <c r="G149" s="197"/>
      <c r="H149" s="197"/>
      <c r="I149" s="200"/>
      <c r="J149" s="211">
        <f>BK149</f>
        <v>0</v>
      </c>
      <c r="K149" s="197"/>
      <c r="L149" s="202"/>
      <c r="M149" s="203"/>
      <c r="N149" s="204"/>
      <c r="O149" s="204"/>
      <c r="P149" s="205">
        <f>SUM(P150:P170)</f>
        <v>0</v>
      </c>
      <c r="Q149" s="204"/>
      <c r="R149" s="205">
        <f>SUM(R150:R170)</f>
        <v>7.8500200899999992</v>
      </c>
      <c r="S149" s="204"/>
      <c r="T149" s="206">
        <f>SUM(T150:T170)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7" t="s">
        <v>81</v>
      </c>
      <c r="AT149" s="208" t="s">
        <v>75</v>
      </c>
      <c r="AU149" s="208" t="s">
        <v>81</v>
      </c>
      <c r="AY149" s="207" t="s">
        <v>128</v>
      </c>
      <c r="BK149" s="209">
        <f>SUM(BK150:BK170)</f>
        <v>0</v>
      </c>
    </row>
    <row r="150" s="2" customFormat="1" ht="16.30189" customHeight="1">
      <c r="A150" s="38"/>
      <c r="B150" s="39"/>
      <c r="C150" s="212" t="s">
        <v>162</v>
      </c>
      <c r="D150" s="212" t="s">
        <v>130</v>
      </c>
      <c r="E150" s="213" t="s">
        <v>163</v>
      </c>
      <c r="F150" s="214" t="s">
        <v>164</v>
      </c>
      <c r="G150" s="215" t="s">
        <v>133</v>
      </c>
      <c r="H150" s="216">
        <v>0.75</v>
      </c>
      <c r="I150" s="217"/>
      <c r="J150" s="218">
        <f>ROUND(I150*H150,2)</f>
        <v>0</v>
      </c>
      <c r="K150" s="219"/>
      <c r="L150" s="44"/>
      <c r="M150" s="220" t="s">
        <v>1</v>
      </c>
      <c r="N150" s="221" t="s">
        <v>41</v>
      </c>
      <c r="O150" s="91"/>
      <c r="P150" s="222">
        <f>O150*H150</f>
        <v>0</v>
      </c>
      <c r="Q150" s="222">
        <v>2.5018699999999998</v>
      </c>
      <c r="R150" s="222">
        <f>Q150*H150</f>
        <v>1.8764024999999998</v>
      </c>
      <c r="S150" s="222">
        <v>0</v>
      </c>
      <c r="T150" s="223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4" t="s">
        <v>134</v>
      </c>
      <c r="AT150" s="224" t="s">
        <v>130</v>
      </c>
      <c r="AU150" s="224" t="s">
        <v>83</v>
      </c>
      <c r="AY150" s="17" t="s">
        <v>128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7" t="s">
        <v>81</v>
      </c>
      <c r="BK150" s="225">
        <f>ROUND(I150*H150,2)</f>
        <v>0</v>
      </c>
      <c r="BL150" s="17" t="s">
        <v>134</v>
      </c>
      <c r="BM150" s="224" t="s">
        <v>165</v>
      </c>
    </row>
    <row r="151" s="13" customFormat="1">
      <c r="A151" s="13"/>
      <c r="B151" s="226"/>
      <c r="C151" s="227"/>
      <c r="D151" s="228" t="s">
        <v>136</v>
      </c>
      <c r="E151" s="229" t="s">
        <v>1</v>
      </c>
      <c r="F151" s="230" t="s">
        <v>166</v>
      </c>
      <c r="G151" s="227"/>
      <c r="H151" s="231">
        <v>0.75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136</v>
      </c>
      <c r="AU151" s="237" t="s">
        <v>83</v>
      </c>
      <c r="AV151" s="13" t="s">
        <v>83</v>
      </c>
      <c r="AW151" s="13" t="s">
        <v>32</v>
      </c>
      <c r="AX151" s="13" t="s">
        <v>81</v>
      </c>
      <c r="AY151" s="237" t="s">
        <v>128</v>
      </c>
    </row>
    <row r="152" s="2" customFormat="1" ht="16.30189" customHeight="1">
      <c r="A152" s="38"/>
      <c r="B152" s="39"/>
      <c r="C152" s="212" t="s">
        <v>167</v>
      </c>
      <c r="D152" s="212" t="s">
        <v>130</v>
      </c>
      <c r="E152" s="213" t="s">
        <v>168</v>
      </c>
      <c r="F152" s="214" t="s">
        <v>169</v>
      </c>
      <c r="G152" s="215" t="s">
        <v>170</v>
      </c>
      <c r="H152" s="216">
        <v>1.1499999999999999</v>
      </c>
      <c r="I152" s="217"/>
      <c r="J152" s="218">
        <f>ROUND(I152*H152,2)</f>
        <v>0</v>
      </c>
      <c r="K152" s="219"/>
      <c r="L152" s="44"/>
      <c r="M152" s="220" t="s">
        <v>1</v>
      </c>
      <c r="N152" s="221" t="s">
        <v>41</v>
      </c>
      <c r="O152" s="91"/>
      <c r="P152" s="222">
        <f>O152*H152</f>
        <v>0</v>
      </c>
      <c r="Q152" s="222">
        <v>0.0029399999999999999</v>
      </c>
      <c r="R152" s="222">
        <f>Q152*H152</f>
        <v>0.0033809999999999995</v>
      </c>
      <c r="S152" s="222">
        <v>0</v>
      </c>
      <c r="T152" s="223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4" t="s">
        <v>134</v>
      </c>
      <c r="AT152" s="224" t="s">
        <v>130</v>
      </c>
      <c r="AU152" s="224" t="s">
        <v>83</v>
      </c>
      <c r="AY152" s="17" t="s">
        <v>128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7" t="s">
        <v>81</v>
      </c>
      <c r="BK152" s="225">
        <f>ROUND(I152*H152,2)</f>
        <v>0</v>
      </c>
      <c r="BL152" s="17" t="s">
        <v>134</v>
      </c>
      <c r="BM152" s="224" t="s">
        <v>171</v>
      </c>
    </row>
    <row r="153" s="13" customFormat="1">
      <c r="A153" s="13"/>
      <c r="B153" s="226"/>
      <c r="C153" s="227"/>
      <c r="D153" s="228" t="s">
        <v>136</v>
      </c>
      <c r="E153" s="229" t="s">
        <v>1</v>
      </c>
      <c r="F153" s="230" t="s">
        <v>172</v>
      </c>
      <c r="G153" s="227"/>
      <c r="H153" s="231">
        <v>1.1499999999999999</v>
      </c>
      <c r="I153" s="232"/>
      <c r="J153" s="227"/>
      <c r="K153" s="227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136</v>
      </c>
      <c r="AU153" s="237" t="s">
        <v>83</v>
      </c>
      <c r="AV153" s="13" t="s">
        <v>83</v>
      </c>
      <c r="AW153" s="13" t="s">
        <v>32</v>
      </c>
      <c r="AX153" s="13" t="s">
        <v>81</v>
      </c>
      <c r="AY153" s="237" t="s">
        <v>128</v>
      </c>
    </row>
    <row r="154" s="2" customFormat="1" ht="16.30189" customHeight="1">
      <c r="A154" s="38"/>
      <c r="B154" s="39"/>
      <c r="C154" s="212" t="s">
        <v>173</v>
      </c>
      <c r="D154" s="212" t="s">
        <v>130</v>
      </c>
      <c r="E154" s="213" t="s">
        <v>174</v>
      </c>
      <c r="F154" s="214" t="s">
        <v>175</v>
      </c>
      <c r="G154" s="215" t="s">
        <v>170</v>
      </c>
      <c r="H154" s="216">
        <v>1.1499999999999999</v>
      </c>
      <c r="I154" s="217"/>
      <c r="J154" s="218">
        <f>ROUND(I154*H154,2)</f>
        <v>0</v>
      </c>
      <c r="K154" s="219"/>
      <c r="L154" s="44"/>
      <c r="M154" s="220" t="s">
        <v>1</v>
      </c>
      <c r="N154" s="221" t="s">
        <v>41</v>
      </c>
      <c r="O154" s="91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4" t="s">
        <v>134</v>
      </c>
      <c r="AT154" s="224" t="s">
        <v>130</v>
      </c>
      <c r="AU154" s="224" t="s">
        <v>83</v>
      </c>
      <c r="AY154" s="17" t="s">
        <v>128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7" t="s">
        <v>81</v>
      </c>
      <c r="BK154" s="225">
        <f>ROUND(I154*H154,2)</f>
        <v>0</v>
      </c>
      <c r="BL154" s="17" t="s">
        <v>134</v>
      </c>
      <c r="BM154" s="224" t="s">
        <v>176</v>
      </c>
    </row>
    <row r="155" s="2" customFormat="1" ht="16.30189" customHeight="1">
      <c r="A155" s="38"/>
      <c r="B155" s="39"/>
      <c r="C155" s="212" t="s">
        <v>177</v>
      </c>
      <c r="D155" s="212" t="s">
        <v>130</v>
      </c>
      <c r="E155" s="213" t="s">
        <v>178</v>
      </c>
      <c r="F155" s="214" t="s">
        <v>179</v>
      </c>
      <c r="G155" s="215" t="s">
        <v>154</v>
      </c>
      <c r="H155" s="216">
        <v>0.041000000000000002</v>
      </c>
      <c r="I155" s="217"/>
      <c r="J155" s="218">
        <f>ROUND(I155*H155,2)</f>
        <v>0</v>
      </c>
      <c r="K155" s="219"/>
      <c r="L155" s="44"/>
      <c r="M155" s="220" t="s">
        <v>1</v>
      </c>
      <c r="N155" s="221" t="s">
        <v>41</v>
      </c>
      <c r="O155" s="91"/>
      <c r="P155" s="222">
        <f>O155*H155</f>
        <v>0</v>
      </c>
      <c r="Q155" s="222">
        <v>1.06277</v>
      </c>
      <c r="R155" s="222">
        <f>Q155*H155</f>
        <v>0.043573569999999999</v>
      </c>
      <c r="S155" s="222">
        <v>0</v>
      </c>
      <c r="T155" s="223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4" t="s">
        <v>134</v>
      </c>
      <c r="AT155" s="224" t="s">
        <v>130</v>
      </c>
      <c r="AU155" s="224" t="s">
        <v>83</v>
      </c>
      <c r="AY155" s="17" t="s">
        <v>128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7" t="s">
        <v>81</v>
      </c>
      <c r="BK155" s="225">
        <f>ROUND(I155*H155,2)</f>
        <v>0</v>
      </c>
      <c r="BL155" s="17" t="s">
        <v>134</v>
      </c>
      <c r="BM155" s="224" t="s">
        <v>180</v>
      </c>
    </row>
    <row r="156" s="13" customFormat="1">
      <c r="A156" s="13"/>
      <c r="B156" s="226"/>
      <c r="C156" s="227"/>
      <c r="D156" s="228" t="s">
        <v>136</v>
      </c>
      <c r="E156" s="229" t="s">
        <v>1</v>
      </c>
      <c r="F156" s="230" t="s">
        <v>181</v>
      </c>
      <c r="G156" s="227"/>
      <c r="H156" s="231">
        <v>0.041000000000000002</v>
      </c>
      <c r="I156" s="232"/>
      <c r="J156" s="227"/>
      <c r="K156" s="227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136</v>
      </c>
      <c r="AU156" s="237" t="s">
        <v>83</v>
      </c>
      <c r="AV156" s="13" t="s">
        <v>83</v>
      </c>
      <c r="AW156" s="13" t="s">
        <v>32</v>
      </c>
      <c r="AX156" s="13" t="s">
        <v>81</v>
      </c>
      <c r="AY156" s="237" t="s">
        <v>128</v>
      </c>
    </row>
    <row r="157" s="2" customFormat="1" ht="21.0566" customHeight="1">
      <c r="A157" s="38"/>
      <c r="B157" s="39"/>
      <c r="C157" s="212" t="s">
        <v>182</v>
      </c>
      <c r="D157" s="212" t="s">
        <v>130</v>
      </c>
      <c r="E157" s="213" t="s">
        <v>183</v>
      </c>
      <c r="F157" s="214" t="s">
        <v>184</v>
      </c>
      <c r="G157" s="215" t="s">
        <v>133</v>
      </c>
      <c r="H157" s="216">
        <v>1.712</v>
      </c>
      <c r="I157" s="217"/>
      <c r="J157" s="218">
        <f>ROUND(I157*H157,2)</f>
        <v>0</v>
      </c>
      <c r="K157" s="219"/>
      <c r="L157" s="44"/>
      <c r="M157" s="220" t="s">
        <v>1</v>
      </c>
      <c r="N157" s="221" t="s">
        <v>41</v>
      </c>
      <c r="O157" s="91"/>
      <c r="P157" s="222">
        <f>O157*H157</f>
        <v>0</v>
      </c>
      <c r="Q157" s="222">
        <v>2.5018699999999998</v>
      </c>
      <c r="R157" s="222">
        <f>Q157*H157</f>
        <v>4.28320144</v>
      </c>
      <c r="S157" s="222">
        <v>0</v>
      </c>
      <c r="T157" s="22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4" t="s">
        <v>134</v>
      </c>
      <c r="AT157" s="224" t="s">
        <v>130</v>
      </c>
      <c r="AU157" s="224" t="s">
        <v>83</v>
      </c>
      <c r="AY157" s="17" t="s">
        <v>128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7" t="s">
        <v>81</v>
      </c>
      <c r="BK157" s="225">
        <f>ROUND(I157*H157,2)</f>
        <v>0</v>
      </c>
      <c r="BL157" s="17" t="s">
        <v>134</v>
      </c>
      <c r="BM157" s="224" t="s">
        <v>185</v>
      </c>
    </row>
    <row r="158" s="13" customFormat="1">
      <c r="A158" s="13"/>
      <c r="B158" s="226"/>
      <c r="C158" s="227"/>
      <c r="D158" s="228" t="s">
        <v>136</v>
      </c>
      <c r="E158" s="229" t="s">
        <v>1</v>
      </c>
      <c r="F158" s="230" t="s">
        <v>186</v>
      </c>
      <c r="G158" s="227"/>
      <c r="H158" s="231">
        <v>1.712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136</v>
      </c>
      <c r="AU158" s="237" t="s">
        <v>83</v>
      </c>
      <c r="AV158" s="13" t="s">
        <v>83</v>
      </c>
      <c r="AW158" s="13" t="s">
        <v>32</v>
      </c>
      <c r="AX158" s="13" t="s">
        <v>81</v>
      </c>
      <c r="AY158" s="237" t="s">
        <v>128</v>
      </c>
    </row>
    <row r="159" s="2" customFormat="1" ht="16.30189" customHeight="1">
      <c r="A159" s="38"/>
      <c r="B159" s="39"/>
      <c r="C159" s="212" t="s">
        <v>8</v>
      </c>
      <c r="D159" s="212" t="s">
        <v>130</v>
      </c>
      <c r="E159" s="213" t="s">
        <v>187</v>
      </c>
      <c r="F159" s="214" t="s">
        <v>188</v>
      </c>
      <c r="G159" s="215" t="s">
        <v>170</v>
      </c>
      <c r="H159" s="216">
        <v>2.1400000000000001</v>
      </c>
      <c r="I159" s="217"/>
      <c r="J159" s="218">
        <f>ROUND(I159*H159,2)</f>
        <v>0</v>
      </c>
      <c r="K159" s="219"/>
      <c r="L159" s="44"/>
      <c r="M159" s="220" t="s">
        <v>1</v>
      </c>
      <c r="N159" s="221" t="s">
        <v>41</v>
      </c>
      <c r="O159" s="91"/>
      <c r="P159" s="222">
        <f>O159*H159</f>
        <v>0</v>
      </c>
      <c r="Q159" s="222">
        <v>0.0026900000000000001</v>
      </c>
      <c r="R159" s="222">
        <f>Q159*H159</f>
        <v>0.0057566000000000006</v>
      </c>
      <c r="S159" s="222">
        <v>0</v>
      </c>
      <c r="T159" s="22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4" t="s">
        <v>134</v>
      </c>
      <c r="AT159" s="224" t="s">
        <v>130</v>
      </c>
      <c r="AU159" s="224" t="s">
        <v>83</v>
      </c>
      <c r="AY159" s="17" t="s">
        <v>128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7" t="s">
        <v>81</v>
      </c>
      <c r="BK159" s="225">
        <f>ROUND(I159*H159,2)</f>
        <v>0</v>
      </c>
      <c r="BL159" s="17" t="s">
        <v>134</v>
      </c>
      <c r="BM159" s="224" t="s">
        <v>189</v>
      </c>
    </row>
    <row r="160" s="13" customFormat="1">
      <c r="A160" s="13"/>
      <c r="B160" s="226"/>
      <c r="C160" s="227"/>
      <c r="D160" s="228" t="s">
        <v>136</v>
      </c>
      <c r="E160" s="229" t="s">
        <v>1</v>
      </c>
      <c r="F160" s="230" t="s">
        <v>190</v>
      </c>
      <c r="G160" s="227"/>
      <c r="H160" s="231">
        <v>2.1400000000000001</v>
      </c>
      <c r="I160" s="232"/>
      <c r="J160" s="227"/>
      <c r="K160" s="227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136</v>
      </c>
      <c r="AU160" s="237" t="s">
        <v>83</v>
      </c>
      <c r="AV160" s="13" t="s">
        <v>83</v>
      </c>
      <c r="AW160" s="13" t="s">
        <v>32</v>
      </c>
      <c r="AX160" s="13" t="s">
        <v>81</v>
      </c>
      <c r="AY160" s="237" t="s">
        <v>128</v>
      </c>
    </row>
    <row r="161" s="2" customFormat="1" ht="16.30189" customHeight="1">
      <c r="A161" s="38"/>
      <c r="B161" s="39"/>
      <c r="C161" s="212" t="s">
        <v>191</v>
      </c>
      <c r="D161" s="212" t="s">
        <v>130</v>
      </c>
      <c r="E161" s="213" t="s">
        <v>192</v>
      </c>
      <c r="F161" s="214" t="s">
        <v>193</v>
      </c>
      <c r="G161" s="215" t="s">
        <v>170</v>
      </c>
      <c r="H161" s="216">
        <v>2.1400000000000001</v>
      </c>
      <c r="I161" s="217"/>
      <c r="J161" s="218">
        <f>ROUND(I161*H161,2)</f>
        <v>0</v>
      </c>
      <c r="K161" s="219"/>
      <c r="L161" s="44"/>
      <c r="M161" s="220" t="s">
        <v>1</v>
      </c>
      <c r="N161" s="221" t="s">
        <v>41</v>
      </c>
      <c r="O161" s="91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4" t="s">
        <v>134</v>
      </c>
      <c r="AT161" s="224" t="s">
        <v>130</v>
      </c>
      <c r="AU161" s="224" t="s">
        <v>83</v>
      </c>
      <c r="AY161" s="17" t="s">
        <v>128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7" t="s">
        <v>81</v>
      </c>
      <c r="BK161" s="225">
        <f>ROUND(I161*H161,2)</f>
        <v>0</v>
      </c>
      <c r="BL161" s="17" t="s">
        <v>134</v>
      </c>
      <c r="BM161" s="224" t="s">
        <v>194</v>
      </c>
    </row>
    <row r="162" s="2" customFormat="1" ht="16.30189" customHeight="1">
      <c r="A162" s="38"/>
      <c r="B162" s="39"/>
      <c r="C162" s="212" t="s">
        <v>195</v>
      </c>
      <c r="D162" s="212" t="s">
        <v>130</v>
      </c>
      <c r="E162" s="213" t="s">
        <v>196</v>
      </c>
      <c r="F162" s="214" t="s">
        <v>197</v>
      </c>
      <c r="G162" s="215" t="s">
        <v>154</v>
      </c>
      <c r="H162" s="216">
        <v>0.13700000000000001</v>
      </c>
      <c r="I162" s="217"/>
      <c r="J162" s="218">
        <f>ROUND(I162*H162,2)</f>
        <v>0</v>
      </c>
      <c r="K162" s="219"/>
      <c r="L162" s="44"/>
      <c r="M162" s="220" t="s">
        <v>1</v>
      </c>
      <c r="N162" s="221" t="s">
        <v>41</v>
      </c>
      <c r="O162" s="91"/>
      <c r="P162" s="222">
        <f>O162*H162</f>
        <v>0</v>
      </c>
      <c r="Q162" s="222">
        <v>1.0606199999999999</v>
      </c>
      <c r="R162" s="222">
        <f>Q162*H162</f>
        <v>0.14530493999999999</v>
      </c>
      <c r="S162" s="222">
        <v>0</v>
      </c>
      <c r="T162" s="22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4" t="s">
        <v>134</v>
      </c>
      <c r="AT162" s="224" t="s">
        <v>130</v>
      </c>
      <c r="AU162" s="224" t="s">
        <v>83</v>
      </c>
      <c r="AY162" s="17" t="s">
        <v>128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7" t="s">
        <v>81</v>
      </c>
      <c r="BK162" s="225">
        <f>ROUND(I162*H162,2)</f>
        <v>0</v>
      </c>
      <c r="BL162" s="17" t="s">
        <v>134</v>
      </c>
      <c r="BM162" s="224" t="s">
        <v>198</v>
      </c>
    </row>
    <row r="163" s="13" customFormat="1">
      <c r="A163" s="13"/>
      <c r="B163" s="226"/>
      <c r="C163" s="227"/>
      <c r="D163" s="228" t="s">
        <v>136</v>
      </c>
      <c r="E163" s="229" t="s">
        <v>1</v>
      </c>
      <c r="F163" s="230" t="s">
        <v>199</v>
      </c>
      <c r="G163" s="227"/>
      <c r="H163" s="231">
        <v>0.13700000000000001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136</v>
      </c>
      <c r="AU163" s="237" t="s">
        <v>83</v>
      </c>
      <c r="AV163" s="13" t="s">
        <v>83</v>
      </c>
      <c r="AW163" s="13" t="s">
        <v>32</v>
      </c>
      <c r="AX163" s="13" t="s">
        <v>81</v>
      </c>
      <c r="AY163" s="237" t="s">
        <v>128</v>
      </c>
    </row>
    <row r="164" s="2" customFormat="1" ht="16.30189" customHeight="1">
      <c r="A164" s="38"/>
      <c r="B164" s="39"/>
      <c r="C164" s="212" t="s">
        <v>200</v>
      </c>
      <c r="D164" s="212" t="s">
        <v>130</v>
      </c>
      <c r="E164" s="213" t="s">
        <v>201</v>
      </c>
      <c r="F164" s="214" t="s">
        <v>202</v>
      </c>
      <c r="G164" s="215" t="s">
        <v>133</v>
      </c>
      <c r="H164" s="216">
        <v>0.57599999999999996</v>
      </c>
      <c r="I164" s="217"/>
      <c r="J164" s="218">
        <f>ROUND(I164*H164,2)</f>
        <v>0</v>
      </c>
      <c r="K164" s="219"/>
      <c r="L164" s="44"/>
      <c r="M164" s="220" t="s">
        <v>1</v>
      </c>
      <c r="N164" s="221" t="s">
        <v>41</v>
      </c>
      <c r="O164" s="91"/>
      <c r="P164" s="222">
        <f>O164*H164</f>
        <v>0</v>
      </c>
      <c r="Q164" s="222">
        <v>2.5018699999999998</v>
      </c>
      <c r="R164" s="222">
        <f>Q164*H164</f>
        <v>1.4410771199999999</v>
      </c>
      <c r="S164" s="222">
        <v>0</v>
      </c>
      <c r="T164" s="223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4" t="s">
        <v>134</v>
      </c>
      <c r="AT164" s="224" t="s">
        <v>130</v>
      </c>
      <c r="AU164" s="224" t="s">
        <v>83</v>
      </c>
      <c r="AY164" s="17" t="s">
        <v>128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7" t="s">
        <v>81</v>
      </c>
      <c r="BK164" s="225">
        <f>ROUND(I164*H164,2)</f>
        <v>0</v>
      </c>
      <c r="BL164" s="17" t="s">
        <v>134</v>
      </c>
      <c r="BM164" s="224" t="s">
        <v>203</v>
      </c>
    </row>
    <row r="165" s="13" customFormat="1">
      <c r="A165" s="13"/>
      <c r="B165" s="226"/>
      <c r="C165" s="227"/>
      <c r="D165" s="228" t="s">
        <v>136</v>
      </c>
      <c r="E165" s="229" t="s">
        <v>1</v>
      </c>
      <c r="F165" s="230" t="s">
        <v>204</v>
      </c>
      <c r="G165" s="227"/>
      <c r="H165" s="231">
        <v>0.57599999999999996</v>
      </c>
      <c r="I165" s="232"/>
      <c r="J165" s="227"/>
      <c r="K165" s="227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136</v>
      </c>
      <c r="AU165" s="237" t="s">
        <v>83</v>
      </c>
      <c r="AV165" s="13" t="s">
        <v>83</v>
      </c>
      <c r="AW165" s="13" t="s">
        <v>32</v>
      </c>
      <c r="AX165" s="13" t="s">
        <v>81</v>
      </c>
      <c r="AY165" s="237" t="s">
        <v>128</v>
      </c>
    </row>
    <row r="166" s="2" customFormat="1" ht="16.30189" customHeight="1">
      <c r="A166" s="38"/>
      <c r="B166" s="39"/>
      <c r="C166" s="212" t="s">
        <v>205</v>
      </c>
      <c r="D166" s="212" t="s">
        <v>130</v>
      </c>
      <c r="E166" s="213" t="s">
        <v>206</v>
      </c>
      <c r="F166" s="214" t="s">
        <v>207</v>
      </c>
      <c r="G166" s="215" t="s">
        <v>170</v>
      </c>
      <c r="H166" s="216">
        <v>0.95999999999999996</v>
      </c>
      <c r="I166" s="217"/>
      <c r="J166" s="218">
        <f>ROUND(I166*H166,2)</f>
        <v>0</v>
      </c>
      <c r="K166" s="219"/>
      <c r="L166" s="44"/>
      <c r="M166" s="220" t="s">
        <v>1</v>
      </c>
      <c r="N166" s="221" t="s">
        <v>41</v>
      </c>
      <c r="O166" s="91"/>
      <c r="P166" s="222">
        <f>O166*H166</f>
        <v>0</v>
      </c>
      <c r="Q166" s="222">
        <v>0.00264</v>
      </c>
      <c r="R166" s="222">
        <f>Q166*H166</f>
        <v>0.0025344</v>
      </c>
      <c r="S166" s="222">
        <v>0</v>
      </c>
      <c r="T166" s="22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4" t="s">
        <v>134</v>
      </c>
      <c r="AT166" s="224" t="s">
        <v>130</v>
      </c>
      <c r="AU166" s="224" t="s">
        <v>83</v>
      </c>
      <c r="AY166" s="17" t="s">
        <v>128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7" t="s">
        <v>81</v>
      </c>
      <c r="BK166" s="225">
        <f>ROUND(I166*H166,2)</f>
        <v>0</v>
      </c>
      <c r="BL166" s="17" t="s">
        <v>134</v>
      </c>
      <c r="BM166" s="224" t="s">
        <v>208</v>
      </c>
    </row>
    <row r="167" s="13" customFormat="1">
      <c r="A167" s="13"/>
      <c r="B167" s="226"/>
      <c r="C167" s="227"/>
      <c r="D167" s="228" t="s">
        <v>136</v>
      </c>
      <c r="E167" s="229" t="s">
        <v>1</v>
      </c>
      <c r="F167" s="230" t="s">
        <v>209</v>
      </c>
      <c r="G167" s="227"/>
      <c r="H167" s="231">
        <v>0.95999999999999996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136</v>
      </c>
      <c r="AU167" s="237" t="s">
        <v>83</v>
      </c>
      <c r="AV167" s="13" t="s">
        <v>83</v>
      </c>
      <c r="AW167" s="13" t="s">
        <v>32</v>
      </c>
      <c r="AX167" s="13" t="s">
        <v>81</v>
      </c>
      <c r="AY167" s="237" t="s">
        <v>128</v>
      </c>
    </row>
    <row r="168" s="2" customFormat="1" ht="16.30189" customHeight="1">
      <c r="A168" s="38"/>
      <c r="B168" s="39"/>
      <c r="C168" s="212" t="s">
        <v>210</v>
      </c>
      <c r="D168" s="212" t="s">
        <v>130</v>
      </c>
      <c r="E168" s="213" t="s">
        <v>211</v>
      </c>
      <c r="F168" s="214" t="s">
        <v>212</v>
      </c>
      <c r="G168" s="215" t="s">
        <v>170</v>
      </c>
      <c r="H168" s="216">
        <v>0.95999999999999996</v>
      </c>
      <c r="I168" s="217"/>
      <c r="J168" s="218">
        <f>ROUND(I168*H168,2)</f>
        <v>0</v>
      </c>
      <c r="K168" s="219"/>
      <c r="L168" s="44"/>
      <c r="M168" s="220" t="s">
        <v>1</v>
      </c>
      <c r="N168" s="221" t="s">
        <v>41</v>
      </c>
      <c r="O168" s="91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4" t="s">
        <v>134</v>
      </c>
      <c r="AT168" s="224" t="s">
        <v>130</v>
      </c>
      <c r="AU168" s="224" t="s">
        <v>83</v>
      </c>
      <c r="AY168" s="17" t="s">
        <v>128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7" t="s">
        <v>81</v>
      </c>
      <c r="BK168" s="225">
        <f>ROUND(I168*H168,2)</f>
        <v>0</v>
      </c>
      <c r="BL168" s="17" t="s">
        <v>134</v>
      </c>
      <c r="BM168" s="224" t="s">
        <v>213</v>
      </c>
    </row>
    <row r="169" s="2" customFormat="1" ht="16.30189" customHeight="1">
      <c r="A169" s="38"/>
      <c r="B169" s="39"/>
      <c r="C169" s="212" t="s">
        <v>214</v>
      </c>
      <c r="D169" s="212" t="s">
        <v>130</v>
      </c>
      <c r="E169" s="213" t="s">
        <v>215</v>
      </c>
      <c r="F169" s="214" t="s">
        <v>216</v>
      </c>
      <c r="G169" s="215" t="s">
        <v>154</v>
      </c>
      <c r="H169" s="216">
        <v>0.045999999999999999</v>
      </c>
      <c r="I169" s="217"/>
      <c r="J169" s="218">
        <f>ROUND(I169*H169,2)</f>
        <v>0</v>
      </c>
      <c r="K169" s="219"/>
      <c r="L169" s="44"/>
      <c r="M169" s="220" t="s">
        <v>1</v>
      </c>
      <c r="N169" s="221" t="s">
        <v>41</v>
      </c>
      <c r="O169" s="91"/>
      <c r="P169" s="222">
        <f>O169*H169</f>
        <v>0</v>
      </c>
      <c r="Q169" s="222">
        <v>1.0606199999999999</v>
      </c>
      <c r="R169" s="222">
        <f>Q169*H169</f>
        <v>0.048788519999999995</v>
      </c>
      <c r="S169" s="222">
        <v>0</v>
      </c>
      <c r="T169" s="22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4" t="s">
        <v>134</v>
      </c>
      <c r="AT169" s="224" t="s">
        <v>130</v>
      </c>
      <c r="AU169" s="224" t="s">
        <v>83</v>
      </c>
      <c r="AY169" s="17" t="s">
        <v>128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7" t="s">
        <v>81</v>
      </c>
      <c r="BK169" s="225">
        <f>ROUND(I169*H169,2)</f>
        <v>0</v>
      </c>
      <c r="BL169" s="17" t="s">
        <v>134</v>
      </c>
      <c r="BM169" s="224" t="s">
        <v>217</v>
      </c>
    </row>
    <row r="170" s="13" customFormat="1">
      <c r="A170" s="13"/>
      <c r="B170" s="226"/>
      <c r="C170" s="227"/>
      <c r="D170" s="228" t="s">
        <v>136</v>
      </c>
      <c r="E170" s="229" t="s">
        <v>1</v>
      </c>
      <c r="F170" s="230" t="s">
        <v>218</v>
      </c>
      <c r="G170" s="227"/>
      <c r="H170" s="231">
        <v>0.045999999999999999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136</v>
      </c>
      <c r="AU170" s="237" t="s">
        <v>83</v>
      </c>
      <c r="AV170" s="13" t="s">
        <v>83</v>
      </c>
      <c r="AW170" s="13" t="s">
        <v>32</v>
      </c>
      <c r="AX170" s="13" t="s">
        <v>81</v>
      </c>
      <c r="AY170" s="237" t="s">
        <v>128</v>
      </c>
    </row>
    <row r="171" s="12" customFormat="1" ht="22.8" customHeight="1">
      <c r="A171" s="12"/>
      <c r="B171" s="196"/>
      <c r="C171" s="197"/>
      <c r="D171" s="198" t="s">
        <v>75</v>
      </c>
      <c r="E171" s="210" t="s">
        <v>142</v>
      </c>
      <c r="F171" s="210" t="s">
        <v>219</v>
      </c>
      <c r="G171" s="197"/>
      <c r="H171" s="197"/>
      <c r="I171" s="200"/>
      <c r="J171" s="211">
        <f>BK171</f>
        <v>0</v>
      </c>
      <c r="K171" s="197"/>
      <c r="L171" s="202"/>
      <c r="M171" s="203"/>
      <c r="N171" s="204"/>
      <c r="O171" s="204"/>
      <c r="P171" s="205">
        <f>SUM(P172:P180)</f>
        <v>0</v>
      </c>
      <c r="Q171" s="204"/>
      <c r="R171" s="205">
        <f>SUM(R172:R180)</f>
        <v>1.2407663</v>
      </c>
      <c r="S171" s="204"/>
      <c r="T171" s="206">
        <f>SUM(T172:T180)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7" t="s">
        <v>81</v>
      </c>
      <c r="AT171" s="208" t="s">
        <v>75</v>
      </c>
      <c r="AU171" s="208" t="s">
        <v>81</v>
      </c>
      <c r="AY171" s="207" t="s">
        <v>128</v>
      </c>
      <c r="BK171" s="209">
        <f>SUM(BK172:BK180)</f>
        <v>0</v>
      </c>
    </row>
    <row r="172" s="2" customFormat="1" ht="16.30189" customHeight="1">
      <c r="A172" s="38"/>
      <c r="B172" s="39"/>
      <c r="C172" s="212" t="s">
        <v>220</v>
      </c>
      <c r="D172" s="212" t="s">
        <v>130</v>
      </c>
      <c r="E172" s="213" t="s">
        <v>221</v>
      </c>
      <c r="F172" s="214" t="s">
        <v>222</v>
      </c>
      <c r="G172" s="215" t="s">
        <v>133</v>
      </c>
      <c r="H172" s="216">
        <v>0.315</v>
      </c>
      <c r="I172" s="217"/>
      <c r="J172" s="218">
        <f>ROUND(I172*H172,2)</f>
        <v>0</v>
      </c>
      <c r="K172" s="219"/>
      <c r="L172" s="44"/>
      <c r="M172" s="220" t="s">
        <v>1</v>
      </c>
      <c r="N172" s="221" t="s">
        <v>41</v>
      </c>
      <c r="O172" s="91"/>
      <c r="P172" s="222">
        <f>O172*H172</f>
        <v>0</v>
      </c>
      <c r="Q172" s="222">
        <v>1.94302</v>
      </c>
      <c r="R172" s="222">
        <f>Q172*H172</f>
        <v>0.61205129999999996</v>
      </c>
      <c r="S172" s="222">
        <v>0</v>
      </c>
      <c r="T172" s="223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4" t="s">
        <v>134</v>
      </c>
      <c r="AT172" s="224" t="s">
        <v>130</v>
      </c>
      <c r="AU172" s="224" t="s">
        <v>83</v>
      </c>
      <c r="AY172" s="17" t="s">
        <v>128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7" t="s">
        <v>81</v>
      </c>
      <c r="BK172" s="225">
        <f>ROUND(I172*H172,2)</f>
        <v>0</v>
      </c>
      <c r="BL172" s="17" t="s">
        <v>134</v>
      </c>
      <c r="BM172" s="224" t="s">
        <v>223</v>
      </c>
    </row>
    <row r="173" s="13" customFormat="1">
      <c r="A173" s="13"/>
      <c r="B173" s="226"/>
      <c r="C173" s="227"/>
      <c r="D173" s="228" t="s">
        <v>136</v>
      </c>
      <c r="E173" s="229" t="s">
        <v>1</v>
      </c>
      <c r="F173" s="230" t="s">
        <v>224</v>
      </c>
      <c r="G173" s="227"/>
      <c r="H173" s="231">
        <v>0.315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136</v>
      </c>
      <c r="AU173" s="237" t="s">
        <v>83</v>
      </c>
      <c r="AV173" s="13" t="s">
        <v>83</v>
      </c>
      <c r="AW173" s="13" t="s">
        <v>32</v>
      </c>
      <c r="AX173" s="13" t="s">
        <v>81</v>
      </c>
      <c r="AY173" s="237" t="s">
        <v>128</v>
      </c>
    </row>
    <row r="174" s="2" customFormat="1" ht="16.30189" customHeight="1">
      <c r="A174" s="38"/>
      <c r="B174" s="39"/>
      <c r="C174" s="212" t="s">
        <v>225</v>
      </c>
      <c r="D174" s="212" t="s">
        <v>130</v>
      </c>
      <c r="E174" s="213" t="s">
        <v>226</v>
      </c>
      <c r="F174" s="214" t="s">
        <v>227</v>
      </c>
      <c r="G174" s="215" t="s">
        <v>154</v>
      </c>
      <c r="H174" s="216">
        <v>0.20899999999999999</v>
      </c>
      <c r="I174" s="217"/>
      <c r="J174" s="218">
        <f>ROUND(I174*H174,2)</f>
        <v>0</v>
      </c>
      <c r="K174" s="219"/>
      <c r="L174" s="44"/>
      <c r="M174" s="220" t="s">
        <v>1</v>
      </c>
      <c r="N174" s="221" t="s">
        <v>41</v>
      </c>
      <c r="O174" s="91"/>
      <c r="P174" s="222">
        <f>O174*H174</f>
        <v>0</v>
      </c>
      <c r="Q174" s="222">
        <v>1.0900000000000001</v>
      </c>
      <c r="R174" s="222">
        <f>Q174*H174</f>
        <v>0.22781000000000001</v>
      </c>
      <c r="S174" s="222">
        <v>0</v>
      </c>
      <c r="T174" s="223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4" t="s">
        <v>134</v>
      </c>
      <c r="AT174" s="224" t="s">
        <v>130</v>
      </c>
      <c r="AU174" s="224" t="s">
        <v>83</v>
      </c>
      <c r="AY174" s="17" t="s">
        <v>128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7" t="s">
        <v>81</v>
      </c>
      <c r="BK174" s="225">
        <f>ROUND(I174*H174,2)</f>
        <v>0</v>
      </c>
      <c r="BL174" s="17" t="s">
        <v>134</v>
      </c>
      <c r="BM174" s="224" t="s">
        <v>228</v>
      </c>
    </row>
    <row r="175" s="14" customFormat="1">
      <c r="A175" s="14"/>
      <c r="B175" s="238"/>
      <c r="C175" s="239"/>
      <c r="D175" s="228" t="s">
        <v>136</v>
      </c>
      <c r="E175" s="240" t="s">
        <v>1</v>
      </c>
      <c r="F175" s="241" t="s">
        <v>229</v>
      </c>
      <c r="G175" s="239"/>
      <c r="H175" s="240" t="s">
        <v>1</v>
      </c>
      <c r="I175" s="242"/>
      <c r="J175" s="239"/>
      <c r="K175" s="239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136</v>
      </c>
      <c r="AU175" s="247" t="s">
        <v>83</v>
      </c>
      <c r="AV175" s="14" t="s">
        <v>81</v>
      </c>
      <c r="AW175" s="14" t="s">
        <v>32</v>
      </c>
      <c r="AX175" s="14" t="s">
        <v>76</v>
      </c>
      <c r="AY175" s="247" t="s">
        <v>128</v>
      </c>
    </row>
    <row r="176" s="13" customFormat="1">
      <c r="A176" s="13"/>
      <c r="B176" s="226"/>
      <c r="C176" s="227"/>
      <c r="D176" s="228" t="s">
        <v>136</v>
      </c>
      <c r="E176" s="229" t="s">
        <v>1</v>
      </c>
      <c r="F176" s="230" t="s">
        <v>230</v>
      </c>
      <c r="G176" s="227"/>
      <c r="H176" s="231">
        <v>0.122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136</v>
      </c>
      <c r="AU176" s="237" t="s">
        <v>83</v>
      </c>
      <c r="AV176" s="13" t="s">
        <v>83</v>
      </c>
      <c r="AW176" s="13" t="s">
        <v>32</v>
      </c>
      <c r="AX176" s="13" t="s">
        <v>76</v>
      </c>
      <c r="AY176" s="237" t="s">
        <v>128</v>
      </c>
    </row>
    <row r="177" s="13" customFormat="1">
      <c r="A177" s="13"/>
      <c r="B177" s="226"/>
      <c r="C177" s="227"/>
      <c r="D177" s="228" t="s">
        <v>136</v>
      </c>
      <c r="E177" s="229" t="s">
        <v>1</v>
      </c>
      <c r="F177" s="230" t="s">
        <v>231</v>
      </c>
      <c r="G177" s="227"/>
      <c r="H177" s="231">
        <v>0.086999999999999994</v>
      </c>
      <c r="I177" s="232"/>
      <c r="J177" s="227"/>
      <c r="K177" s="227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136</v>
      </c>
      <c r="AU177" s="237" t="s">
        <v>83</v>
      </c>
      <c r="AV177" s="13" t="s">
        <v>83</v>
      </c>
      <c r="AW177" s="13" t="s">
        <v>32</v>
      </c>
      <c r="AX177" s="13" t="s">
        <v>76</v>
      </c>
      <c r="AY177" s="237" t="s">
        <v>128</v>
      </c>
    </row>
    <row r="178" s="15" customFormat="1">
      <c r="A178" s="15"/>
      <c r="B178" s="248"/>
      <c r="C178" s="249"/>
      <c r="D178" s="228" t="s">
        <v>136</v>
      </c>
      <c r="E178" s="250" t="s">
        <v>1</v>
      </c>
      <c r="F178" s="251" t="s">
        <v>232</v>
      </c>
      <c r="G178" s="249"/>
      <c r="H178" s="252">
        <v>0.20899999999999999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136</v>
      </c>
      <c r="AU178" s="258" t="s">
        <v>83</v>
      </c>
      <c r="AV178" s="15" t="s">
        <v>134</v>
      </c>
      <c r="AW178" s="15" t="s">
        <v>32</v>
      </c>
      <c r="AX178" s="15" t="s">
        <v>81</v>
      </c>
      <c r="AY178" s="258" t="s">
        <v>128</v>
      </c>
    </row>
    <row r="179" s="2" customFormat="1" ht="16.30189" customHeight="1">
      <c r="A179" s="38"/>
      <c r="B179" s="39"/>
      <c r="C179" s="212" t="s">
        <v>7</v>
      </c>
      <c r="D179" s="212" t="s">
        <v>130</v>
      </c>
      <c r="E179" s="213" t="s">
        <v>233</v>
      </c>
      <c r="F179" s="214" t="s">
        <v>234</v>
      </c>
      <c r="G179" s="215" t="s">
        <v>170</v>
      </c>
      <c r="H179" s="216">
        <v>2.25</v>
      </c>
      <c r="I179" s="217"/>
      <c r="J179" s="218">
        <f>ROUND(I179*H179,2)</f>
        <v>0</v>
      </c>
      <c r="K179" s="219"/>
      <c r="L179" s="44"/>
      <c r="M179" s="220" t="s">
        <v>1</v>
      </c>
      <c r="N179" s="221" t="s">
        <v>41</v>
      </c>
      <c r="O179" s="91"/>
      <c r="P179" s="222">
        <f>O179*H179</f>
        <v>0</v>
      </c>
      <c r="Q179" s="222">
        <v>0.17818000000000001</v>
      </c>
      <c r="R179" s="222">
        <f>Q179*H179</f>
        <v>0.40090500000000001</v>
      </c>
      <c r="S179" s="222">
        <v>0</v>
      </c>
      <c r="T179" s="22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4" t="s">
        <v>134</v>
      </c>
      <c r="AT179" s="224" t="s">
        <v>130</v>
      </c>
      <c r="AU179" s="224" t="s">
        <v>83</v>
      </c>
      <c r="AY179" s="17" t="s">
        <v>128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7" t="s">
        <v>81</v>
      </c>
      <c r="BK179" s="225">
        <f>ROUND(I179*H179,2)</f>
        <v>0</v>
      </c>
      <c r="BL179" s="17" t="s">
        <v>134</v>
      </c>
      <c r="BM179" s="224" t="s">
        <v>235</v>
      </c>
    </row>
    <row r="180" s="13" customFormat="1">
      <c r="A180" s="13"/>
      <c r="B180" s="226"/>
      <c r="C180" s="227"/>
      <c r="D180" s="228" t="s">
        <v>136</v>
      </c>
      <c r="E180" s="229" t="s">
        <v>1</v>
      </c>
      <c r="F180" s="230" t="s">
        <v>236</v>
      </c>
      <c r="G180" s="227"/>
      <c r="H180" s="231">
        <v>2.25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136</v>
      </c>
      <c r="AU180" s="237" t="s">
        <v>83</v>
      </c>
      <c r="AV180" s="13" t="s">
        <v>83</v>
      </c>
      <c r="AW180" s="13" t="s">
        <v>32</v>
      </c>
      <c r="AX180" s="13" t="s">
        <v>81</v>
      </c>
      <c r="AY180" s="237" t="s">
        <v>128</v>
      </c>
    </row>
    <row r="181" s="12" customFormat="1" ht="22.8" customHeight="1">
      <c r="A181" s="12"/>
      <c r="B181" s="196"/>
      <c r="C181" s="197"/>
      <c r="D181" s="198" t="s">
        <v>75</v>
      </c>
      <c r="E181" s="210" t="s">
        <v>134</v>
      </c>
      <c r="F181" s="210" t="s">
        <v>237</v>
      </c>
      <c r="G181" s="197"/>
      <c r="H181" s="197"/>
      <c r="I181" s="200"/>
      <c r="J181" s="211">
        <f>BK181</f>
        <v>0</v>
      </c>
      <c r="K181" s="197"/>
      <c r="L181" s="202"/>
      <c r="M181" s="203"/>
      <c r="N181" s="204"/>
      <c r="O181" s="204"/>
      <c r="P181" s="205">
        <f>SUM(P182:P183)</f>
        <v>0</v>
      </c>
      <c r="Q181" s="204"/>
      <c r="R181" s="205">
        <f>SUM(R182:R183)</f>
        <v>0.066979999999999998</v>
      </c>
      <c r="S181" s="204"/>
      <c r="T181" s="206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7" t="s">
        <v>81</v>
      </c>
      <c r="AT181" s="208" t="s">
        <v>75</v>
      </c>
      <c r="AU181" s="208" t="s">
        <v>81</v>
      </c>
      <c r="AY181" s="207" t="s">
        <v>128</v>
      </c>
      <c r="BK181" s="209">
        <f>SUM(BK182:BK183)</f>
        <v>0</v>
      </c>
    </row>
    <row r="182" s="2" customFormat="1" ht="16.30189" customHeight="1">
      <c r="A182" s="38"/>
      <c r="B182" s="39"/>
      <c r="C182" s="212" t="s">
        <v>238</v>
      </c>
      <c r="D182" s="212" t="s">
        <v>130</v>
      </c>
      <c r="E182" s="213" t="s">
        <v>239</v>
      </c>
      <c r="F182" s="214" t="s">
        <v>240</v>
      </c>
      <c r="G182" s="215" t="s">
        <v>241</v>
      </c>
      <c r="H182" s="216">
        <v>1</v>
      </c>
      <c r="I182" s="217"/>
      <c r="J182" s="218">
        <f>ROUND(I182*H182,2)</f>
        <v>0</v>
      </c>
      <c r="K182" s="219"/>
      <c r="L182" s="44"/>
      <c r="M182" s="220" t="s">
        <v>1</v>
      </c>
      <c r="N182" s="221" t="s">
        <v>41</v>
      </c>
      <c r="O182" s="91"/>
      <c r="P182" s="222">
        <f>O182*H182</f>
        <v>0</v>
      </c>
      <c r="Q182" s="222">
        <v>0.066979999999999998</v>
      </c>
      <c r="R182" s="222">
        <f>Q182*H182</f>
        <v>0.066979999999999998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134</v>
      </c>
      <c r="AT182" s="224" t="s">
        <v>130</v>
      </c>
      <c r="AU182" s="224" t="s">
        <v>83</v>
      </c>
      <c r="AY182" s="17" t="s">
        <v>128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81</v>
      </c>
      <c r="BK182" s="225">
        <f>ROUND(I182*H182,2)</f>
        <v>0</v>
      </c>
      <c r="BL182" s="17" t="s">
        <v>134</v>
      </c>
      <c r="BM182" s="224" t="s">
        <v>242</v>
      </c>
    </row>
    <row r="183" s="13" customFormat="1">
      <c r="A183" s="13"/>
      <c r="B183" s="226"/>
      <c r="C183" s="227"/>
      <c r="D183" s="228" t="s">
        <v>136</v>
      </c>
      <c r="E183" s="229" t="s">
        <v>1</v>
      </c>
      <c r="F183" s="230" t="s">
        <v>243</v>
      </c>
      <c r="G183" s="227"/>
      <c r="H183" s="231">
        <v>1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136</v>
      </c>
      <c r="AU183" s="237" t="s">
        <v>83</v>
      </c>
      <c r="AV183" s="13" t="s">
        <v>83</v>
      </c>
      <c r="AW183" s="13" t="s">
        <v>32</v>
      </c>
      <c r="AX183" s="13" t="s">
        <v>81</v>
      </c>
      <c r="AY183" s="237" t="s">
        <v>128</v>
      </c>
    </row>
    <row r="184" s="12" customFormat="1" ht="22.8" customHeight="1">
      <c r="A184" s="12"/>
      <c r="B184" s="196"/>
      <c r="C184" s="197"/>
      <c r="D184" s="198" t="s">
        <v>75</v>
      </c>
      <c r="E184" s="210" t="s">
        <v>157</v>
      </c>
      <c r="F184" s="210" t="s">
        <v>244</v>
      </c>
      <c r="G184" s="197"/>
      <c r="H184" s="197"/>
      <c r="I184" s="200"/>
      <c r="J184" s="211">
        <f>BK184</f>
        <v>0</v>
      </c>
      <c r="K184" s="197"/>
      <c r="L184" s="202"/>
      <c r="M184" s="203"/>
      <c r="N184" s="204"/>
      <c r="O184" s="204"/>
      <c r="P184" s="205">
        <f>SUM(P185:P190)</f>
        <v>0</v>
      </c>
      <c r="Q184" s="204"/>
      <c r="R184" s="205">
        <f>SUM(R185:R190)</f>
        <v>0.055348800000000004</v>
      </c>
      <c r="S184" s="204"/>
      <c r="T184" s="206">
        <f>SUM(T185:T190)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7" t="s">
        <v>81</v>
      </c>
      <c r="AT184" s="208" t="s">
        <v>75</v>
      </c>
      <c r="AU184" s="208" t="s">
        <v>81</v>
      </c>
      <c r="AY184" s="207" t="s">
        <v>128</v>
      </c>
      <c r="BK184" s="209">
        <f>SUM(BK185:BK190)</f>
        <v>0</v>
      </c>
    </row>
    <row r="185" s="2" customFormat="1" ht="16.30189" customHeight="1">
      <c r="A185" s="38"/>
      <c r="B185" s="39"/>
      <c r="C185" s="212" t="s">
        <v>245</v>
      </c>
      <c r="D185" s="212" t="s">
        <v>130</v>
      </c>
      <c r="E185" s="213" t="s">
        <v>246</v>
      </c>
      <c r="F185" s="214" t="s">
        <v>247</v>
      </c>
      <c r="G185" s="215" t="s">
        <v>248</v>
      </c>
      <c r="H185" s="216">
        <v>10.4</v>
      </c>
      <c r="I185" s="217"/>
      <c r="J185" s="218">
        <f>ROUND(I185*H185,2)</f>
        <v>0</v>
      </c>
      <c r="K185" s="219"/>
      <c r="L185" s="44"/>
      <c r="M185" s="220" t="s">
        <v>1</v>
      </c>
      <c r="N185" s="221" t="s">
        <v>41</v>
      </c>
      <c r="O185" s="91"/>
      <c r="P185" s="222">
        <f>O185*H185</f>
        <v>0</v>
      </c>
      <c r="Q185" s="222">
        <v>0.0015</v>
      </c>
      <c r="R185" s="222">
        <f>Q185*H185</f>
        <v>0.015600000000000001</v>
      </c>
      <c r="S185" s="222">
        <v>0</v>
      </c>
      <c r="T185" s="223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4" t="s">
        <v>134</v>
      </c>
      <c r="AT185" s="224" t="s">
        <v>130</v>
      </c>
      <c r="AU185" s="224" t="s">
        <v>83</v>
      </c>
      <c r="AY185" s="17" t="s">
        <v>128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7" t="s">
        <v>81</v>
      </c>
      <c r="BK185" s="225">
        <f>ROUND(I185*H185,2)</f>
        <v>0</v>
      </c>
      <c r="BL185" s="17" t="s">
        <v>134</v>
      </c>
      <c r="BM185" s="224" t="s">
        <v>249</v>
      </c>
    </row>
    <row r="186" s="13" customFormat="1">
      <c r="A186" s="13"/>
      <c r="B186" s="226"/>
      <c r="C186" s="227"/>
      <c r="D186" s="228" t="s">
        <v>136</v>
      </c>
      <c r="E186" s="229" t="s">
        <v>1</v>
      </c>
      <c r="F186" s="230" t="s">
        <v>250</v>
      </c>
      <c r="G186" s="227"/>
      <c r="H186" s="231">
        <v>10.4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136</v>
      </c>
      <c r="AU186" s="237" t="s">
        <v>83</v>
      </c>
      <c r="AV186" s="13" t="s">
        <v>83</v>
      </c>
      <c r="AW186" s="13" t="s">
        <v>32</v>
      </c>
      <c r="AX186" s="13" t="s">
        <v>81</v>
      </c>
      <c r="AY186" s="237" t="s">
        <v>128</v>
      </c>
    </row>
    <row r="187" s="2" customFormat="1" ht="16.30189" customHeight="1">
      <c r="A187" s="38"/>
      <c r="B187" s="39"/>
      <c r="C187" s="212" t="s">
        <v>251</v>
      </c>
      <c r="D187" s="212" t="s">
        <v>130</v>
      </c>
      <c r="E187" s="213" t="s">
        <v>252</v>
      </c>
      <c r="F187" s="214" t="s">
        <v>253</v>
      </c>
      <c r="G187" s="215" t="s">
        <v>170</v>
      </c>
      <c r="H187" s="216">
        <v>5.46</v>
      </c>
      <c r="I187" s="217"/>
      <c r="J187" s="218">
        <f>ROUND(I187*H187,2)</f>
        <v>0</v>
      </c>
      <c r="K187" s="219"/>
      <c r="L187" s="44"/>
      <c r="M187" s="220" t="s">
        <v>1</v>
      </c>
      <c r="N187" s="221" t="s">
        <v>41</v>
      </c>
      <c r="O187" s="91"/>
      <c r="P187" s="222">
        <f>O187*H187</f>
        <v>0</v>
      </c>
      <c r="Q187" s="222">
        <v>0.0043800000000000002</v>
      </c>
      <c r="R187" s="222">
        <f>Q187*H187</f>
        <v>0.0239148</v>
      </c>
      <c r="S187" s="222">
        <v>0</v>
      </c>
      <c r="T187" s="22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4" t="s">
        <v>134</v>
      </c>
      <c r="AT187" s="224" t="s">
        <v>130</v>
      </c>
      <c r="AU187" s="224" t="s">
        <v>83</v>
      </c>
      <c r="AY187" s="17" t="s">
        <v>128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7" t="s">
        <v>81</v>
      </c>
      <c r="BK187" s="225">
        <f>ROUND(I187*H187,2)</f>
        <v>0</v>
      </c>
      <c r="BL187" s="17" t="s">
        <v>134</v>
      </c>
      <c r="BM187" s="224" t="s">
        <v>254</v>
      </c>
    </row>
    <row r="188" s="13" customFormat="1">
      <c r="A188" s="13"/>
      <c r="B188" s="226"/>
      <c r="C188" s="227"/>
      <c r="D188" s="228" t="s">
        <v>136</v>
      </c>
      <c r="E188" s="229" t="s">
        <v>1</v>
      </c>
      <c r="F188" s="230" t="s">
        <v>255</v>
      </c>
      <c r="G188" s="227"/>
      <c r="H188" s="231">
        <v>5.46</v>
      </c>
      <c r="I188" s="232"/>
      <c r="J188" s="227"/>
      <c r="K188" s="227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136</v>
      </c>
      <c r="AU188" s="237" t="s">
        <v>83</v>
      </c>
      <c r="AV188" s="13" t="s">
        <v>83</v>
      </c>
      <c r="AW188" s="13" t="s">
        <v>32</v>
      </c>
      <c r="AX188" s="13" t="s">
        <v>81</v>
      </c>
      <c r="AY188" s="237" t="s">
        <v>128</v>
      </c>
    </row>
    <row r="189" s="2" customFormat="1" ht="16.30189" customHeight="1">
      <c r="A189" s="38"/>
      <c r="B189" s="39"/>
      <c r="C189" s="212" t="s">
        <v>256</v>
      </c>
      <c r="D189" s="212" t="s">
        <v>130</v>
      </c>
      <c r="E189" s="213" t="s">
        <v>257</v>
      </c>
      <c r="F189" s="214" t="s">
        <v>258</v>
      </c>
      <c r="G189" s="215" t="s">
        <v>170</v>
      </c>
      <c r="H189" s="216">
        <v>5.46</v>
      </c>
      <c r="I189" s="217"/>
      <c r="J189" s="218">
        <f>ROUND(I189*H189,2)</f>
        <v>0</v>
      </c>
      <c r="K189" s="219"/>
      <c r="L189" s="44"/>
      <c r="M189" s="220" t="s">
        <v>1</v>
      </c>
      <c r="N189" s="221" t="s">
        <v>41</v>
      </c>
      <c r="O189" s="91"/>
      <c r="P189" s="222">
        <f>O189*H189</f>
        <v>0</v>
      </c>
      <c r="Q189" s="222">
        <v>0.00020000000000000001</v>
      </c>
      <c r="R189" s="222">
        <f>Q189*H189</f>
        <v>0.0010920000000000001</v>
      </c>
      <c r="S189" s="222">
        <v>0</v>
      </c>
      <c r="T189" s="223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4" t="s">
        <v>134</v>
      </c>
      <c r="AT189" s="224" t="s">
        <v>130</v>
      </c>
      <c r="AU189" s="224" t="s">
        <v>83</v>
      </c>
      <c r="AY189" s="17" t="s">
        <v>128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7" t="s">
        <v>81</v>
      </c>
      <c r="BK189" s="225">
        <f>ROUND(I189*H189,2)</f>
        <v>0</v>
      </c>
      <c r="BL189" s="17" t="s">
        <v>134</v>
      </c>
      <c r="BM189" s="224" t="s">
        <v>259</v>
      </c>
    </row>
    <row r="190" s="2" customFormat="1" ht="16.30189" customHeight="1">
      <c r="A190" s="38"/>
      <c r="B190" s="39"/>
      <c r="C190" s="212" t="s">
        <v>260</v>
      </c>
      <c r="D190" s="212" t="s">
        <v>130</v>
      </c>
      <c r="E190" s="213" t="s">
        <v>261</v>
      </c>
      <c r="F190" s="214" t="s">
        <v>262</v>
      </c>
      <c r="G190" s="215" t="s">
        <v>170</v>
      </c>
      <c r="H190" s="216">
        <v>5.46</v>
      </c>
      <c r="I190" s="217"/>
      <c r="J190" s="218">
        <f>ROUND(I190*H190,2)</f>
        <v>0</v>
      </c>
      <c r="K190" s="219"/>
      <c r="L190" s="44"/>
      <c r="M190" s="220" t="s">
        <v>1</v>
      </c>
      <c r="N190" s="221" t="s">
        <v>41</v>
      </c>
      <c r="O190" s="91"/>
      <c r="P190" s="222">
        <f>O190*H190</f>
        <v>0</v>
      </c>
      <c r="Q190" s="222">
        <v>0.0027000000000000001</v>
      </c>
      <c r="R190" s="222">
        <f>Q190*H190</f>
        <v>0.014742</v>
      </c>
      <c r="S190" s="222">
        <v>0</v>
      </c>
      <c r="T190" s="22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4" t="s">
        <v>134</v>
      </c>
      <c r="AT190" s="224" t="s">
        <v>130</v>
      </c>
      <c r="AU190" s="224" t="s">
        <v>83</v>
      </c>
      <c r="AY190" s="17" t="s">
        <v>128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7" t="s">
        <v>81</v>
      </c>
      <c r="BK190" s="225">
        <f>ROUND(I190*H190,2)</f>
        <v>0</v>
      </c>
      <c r="BL190" s="17" t="s">
        <v>134</v>
      </c>
      <c r="BM190" s="224" t="s">
        <v>263</v>
      </c>
    </row>
    <row r="191" s="12" customFormat="1" ht="22.8" customHeight="1">
      <c r="A191" s="12"/>
      <c r="B191" s="196"/>
      <c r="C191" s="197"/>
      <c r="D191" s="198" t="s">
        <v>75</v>
      </c>
      <c r="E191" s="210" t="s">
        <v>173</v>
      </c>
      <c r="F191" s="210" t="s">
        <v>264</v>
      </c>
      <c r="G191" s="197"/>
      <c r="H191" s="197"/>
      <c r="I191" s="200"/>
      <c r="J191" s="211">
        <f>BK191</f>
        <v>0</v>
      </c>
      <c r="K191" s="197"/>
      <c r="L191" s="202"/>
      <c r="M191" s="203"/>
      <c r="N191" s="204"/>
      <c r="O191" s="204"/>
      <c r="P191" s="205">
        <f>SUM(P192:P216)</f>
        <v>0</v>
      </c>
      <c r="Q191" s="204"/>
      <c r="R191" s="205">
        <f>SUM(R192:R216)</f>
        <v>0.00034499999999999998</v>
      </c>
      <c r="S191" s="204"/>
      <c r="T191" s="206">
        <f>SUM(T192:T216)</f>
        <v>7.7245000000000008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7" t="s">
        <v>81</v>
      </c>
      <c r="AT191" s="208" t="s">
        <v>75</v>
      </c>
      <c r="AU191" s="208" t="s">
        <v>81</v>
      </c>
      <c r="AY191" s="207" t="s">
        <v>128</v>
      </c>
      <c r="BK191" s="209">
        <f>SUM(BK192:BK216)</f>
        <v>0</v>
      </c>
    </row>
    <row r="192" s="2" customFormat="1" ht="23.4566" customHeight="1">
      <c r="A192" s="38"/>
      <c r="B192" s="39"/>
      <c r="C192" s="212" t="s">
        <v>265</v>
      </c>
      <c r="D192" s="212" t="s">
        <v>130</v>
      </c>
      <c r="E192" s="213" t="s">
        <v>266</v>
      </c>
      <c r="F192" s="214" t="s">
        <v>267</v>
      </c>
      <c r="G192" s="215" t="s">
        <v>268</v>
      </c>
      <c r="H192" s="216">
        <v>6</v>
      </c>
      <c r="I192" s="217"/>
      <c r="J192" s="218">
        <f>ROUND(I192*H192,2)</f>
        <v>0</v>
      </c>
      <c r="K192" s="219"/>
      <c r="L192" s="44"/>
      <c r="M192" s="220" t="s">
        <v>1</v>
      </c>
      <c r="N192" s="221" t="s">
        <v>41</v>
      </c>
      <c r="O192" s="91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4" t="s">
        <v>134</v>
      </c>
      <c r="AT192" s="224" t="s">
        <v>130</v>
      </c>
      <c r="AU192" s="224" t="s">
        <v>83</v>
      </c>
      <c r="AY192" s="17" t="s">
        <v>128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7" t="s">
        <v>81</v>
      </c>
      <c r="BK192" s="225">
        <f>ROUND(I192*H192,2)</f>
        <v>0</v>
      </c>
      <c r="BL192" s="17" t="s">
        <v>134</v>
      </c>
      <c r="BM192" s="224" t="s">
        <v>269</v>
      </c>
    </row>
    <row r="193" s="2" customFormat="1" ht="16.30189" customHeight="1">
      <c r="A193" s="38"/>
      <c r="B193" s="39"/>
      <c r="C193" s="212" t="s">
        <v>270</v>
      </c>
      <c r="D193" s="212" t="s">
        <v>130</v>
      </c>
      <c r="E193" s="213" t="s">
        <v>271</v>
      </c>
      <c r="F193" s="214" t="s">
        <v>272</v>
      </c>
      <c r="G193" s="215" t="s">
        <v>248</v>
      </c>
      <c r="H193" s="216">
        <v>11.5</v>
      </c>
      <c r="I193" s="217"/>
      <c r="J193" s="218">
        <f>ROUND(I193*H193,2)</f>
        <v>0</v>
      </c>
      <c r="K193" s="219"/>
      <c r="L193" s="44"/>
      <c r="M193" s="220" t="s">
        <v>1</v>
      </c>
      <c r="N193" s="221" t="s">
        <v>41</v>
      </c>
      <c r="O193" s="91"/>
      <c r="P193" s="222">
        <f>O193*H193</f>
        <v>0</v>
      </c>
      <c r="Q193" s="222">
        <v>3.0000000000000001E-05</v>
      </c>
      <c r="R193" s="222">
        <f>Q193*H193</f>
        <v>0.00034499999999999998</v>
      </c>
      <c r="S193" s="222">
        <v>0</v>
      </c>
      <c r="T193" s="22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4" t="s">
        <v>134</v>
      </c>
      <c r="AT193" s="224" t="s">
        <v>130</v>
      </c>
      <c r="AU193" s="224" t="s">
        <v>83</v>
      </c>
      <c r="AY193" s="17" t="s">
        <v>128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7" t="s">
        <v>81</v>
      </c>
      <c r="BK193" s="225">
        <f>ROUND(I193*H193,2)</f>
        <v>0</v>
      </c>
      <c r="BL193" s="17" t="s">
        <v>134</v>
      </c>
      <c r="BM193" s="224" t="s">
        <v>273</v>
      </c>
    </row>
    <row r="194" s="13" customFormat="1">
      <c r="A194" s="13"/>
      <c r="B194" s="226"/>
      <c r="C194" s="227"/>
      <c r="D194" s="228" t="s">
        <v>136</v>
      </c>
      <c r="E194" s="229" t="s">
        <v>1</v>
      </c>
      <c r="F194" s="230" t="s">
        <v>274</v>
      </c>
      <c r="G194" s="227"/>
      <c r="H194" s="231">
        <v>11.5</v>
      </c>
      <c r="I194" s="232"/>
      <c r="J194" s="227"/>
      <c r="K194" s="227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136</v>
      </c>
      <c r="AU194" s="237" t="s">
        <v>83</v>
      </c>
      <c r="AV194" s="13" t="s">
        <v>83</v>
      </c>
      <c r="AW194" s="13" t="s">
        <v>32</v>
      </c>
      <c r="AX194" s="13" t="s">
        <v>81</v>
      </c>
      <c r="AY194" s="237" t="s">
        <v>128</v>
      </c>
    </row>
    <row r="195" s="2" customFormat="1" ht="21.0566" customHeight="1">
      <c r="A195" s="38"/>
      <c r="B195" s="39"/>
      <c r="C195" s="212" t="s">
        <v>275</v>
      </c>
      <c r="D195" s="212" t="s">
        <v>130</v>
      </c>
      <c r="E195" s="213" t="s">
        <v>276</v>
      </c>
      <c r="F195" s="214" t="s">
        <v>277</v>
      </c>
      <c r="G195" s="215" t="s">
        <v>170</v>
      </c>
      <c r="H195" s="216">
        <v>80</v>
      </c>
      <c r="I195" s="217"/>
      <c r="J195" s="218">
        <f>ROUND(I195*H195,2)</f>
        <v>0</v>
      </c>
      <c r="K195" s="219"/>
      <c r="L195" s="44"/>
      <c r="M195" s="220" t="s">
        <v>1</v>
      </c>
      <c r="N195" s="221" t="s">
        <v>41</v>
      </c>
      <c r="O195" s="91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4" t="s">
        <v>134</v>
      </c>
      <c r="AT195" s="224" t="s">
        <v>130</v>
      </c>
      <c r="AU195" s="224" t="s">
        <v>83</v>
      </c>
      <c r="AY195" s="17" t="s">
        <v>128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7" t="s">
        <v>81</v>
      </c>
      <c r="BK195" s="225">
        <f>ROUND(I195*H195,2)</f>
        <v>0</v>
      </c>
      <c r="BL195" s="17" t="s">
        <v>134</v>
      </c>
      <c r="BM195" s="224" t="s">
        <v>278</v>
      </c>
    </row>
    <row r="196" s="13" customFormat="1">
      <c r="A196" s="13"/>
      <c r="B196" s="226"/>
      <c r="C196" s="227"/>
      <c r="D196" s="228" t="s">
        <v>136</v>
      </c>
      <c r="E196" s="229" t="s">
        <v>1</v>
      </c>
      <c r="F196" s="230" t="s">
        <v>279</v>
      </c>
      <c r="G196" s="227"/>
      <c r="H196" s="231">
        <v>80</v>
      </c>
      <c r="I196" s="232"/>
      <c r="J196" s="227"/>
      <c r="K196" s="227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136</v>
      </c>
      <c r="AU196" s="237" t="s">
        <v>83</v>
      </c>
      <c r="AV196" s="13" t="s">
        <v>83</v>
      </c>
      <c r="AW196" s="13" t="s">
        <v>32</v>
      </c>
      <c r="AX196" s="13" t="s">
        <v>81</v>
      </c>
      <c r="AY196" s="237" t="s">
        <v>128</v>
      </c>
    </row>
    <row r="197" s="2" customFormat="1" ht="23.4566" customHeight="1">
      <c r="A197" s="38"/>
      <c r="B197" s="39"/>
      <c r="C197" s="212" t="s">
        <v>280</v>
      </c>
      <c r="D197" s="212" t="s">
        <v>130</v>
      </c>
      <c r="E197" s="213" t="s">
        <v>281</v>
      </c>
      <c r="F197" s="214" t="s">
        <v>282</v>
      </c>
      <c r="G197" s="215" t="s">
        <v>170</v>
      </c>
      <c r="H197" s="216">
        <v>4800</v>
      </c>
      <c r="I197" s="217"/>
      <c r="J197" s="218">
        <f>ROUND(I197*H197,2)</f>
        <v>0</v>
      </c>
      <c r="K197" s="219"/>
      <c r="L197" s="44"/>
      <c r="M197" s="220" t="s">
        <v>1</v>
      </c>
      <c r="N197" s="221" t="s">
        <v>41</v>
      </c>
      <c r="O197" s="91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4" t="s">
        <v>134</v>
      </c>
      <c r="AT197" s="224" t="s">
        <v>130</v>
      </c>
      <c r="AU197" s="224" t="s">
        <v>83</v>
      </c>
      <c r="AY197" s="17" t="s">
        <v>128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7" t="s">
        <v>81</v>
      </c>
      <c r="BK197" s="225">
        <f>ROUND(I197*H197,2)</f>
        <v>0</v>
      </c>
      <c r="BL197" s="17" t="s">
        <v>134</v>
      </c>
      <c r="BM197" s="224" t="s">
        <v>283</v>
      </c>
    </row>
    <row r="198" s="13" customFormat="1">
      <c r="A198" s="13"/>
      <c r="B198" s="226"/>
      <c r="C198" s="227"/>
      <c r="D198" s="228" t="s">
        <v>136</v>
      </c>
      <c r="E198" s="229" t="s">
        <v>1</v>
      </c>
      <c r="F198" s="230" t="s">
        <v>284</v>
      </c>
      <c r="G198" s="227"/>
      <c r="H198" s="231">
        <v>4800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136</v>
      </c>
      <c r="AU198" s="237" t="s">
        <v>83</v>
      </c>
      <c r="AV198" s="13" t="s">
        <v>83</v>
      </c>
      <c r="AW198" s="13" t="s">
        <v>32</v>
      </c>
      <c r="AX198" s="13" t="s">
        <v>81</v>
      </c>
      <c r="AY198" s="237" t="s">
        <v>128</v>
      </c>
    </row>
    <row r="199" s="2" customFormat="1" ht="21.0566" customHeight="1">
      <c r="A199" s="38"/>
      <c r="B199" s="39"/>
      <c r="C199" s="212" t="s">
        <v>285</v>
      </c>
      <c r="D199" s="212" t="s">
        <v>130</v>
      </c>
      <c r="E199" s="213" t="s">
        <v>286</v>
      </c>
      <c r="F199" s="214" t="s">
        <v>287</v>
      </c>
      <c r="G199" s="215" t="s">
        <v>170</v>
      </c>
      <c r="H199" s="216">
        <v>80</v>
      </c>
      <c r="I199" s="217"/>
      <c r="J199" s="218">
        <f>ROUND(I199*H199,2)</f>
        <v>0</v>
      </c>
      <c r="K199" s="219"/>
      <c r="L199" s="44"/>
      <c r="M199" s="220" t="s">
        <v>1</v>
      </c>
      <c r="N199" s="221" t="s">
        <v>41</v>
      </c>
      <c r="O199" s="91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4" t="s">
        <v>134</v>
      </c>
      <c r="AT199" s="224" t="s">
        <v>130</v>
      </c>
      <c r="AU199" s="224" t="s">
        <v>83</v>
      </c>
      <c r="AY199" s="17" t="s">
        <v>128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7" t="s">
        <v>81</v>
      </c>
      <c r="BK199" s="225">
        <f>ROUND(I199*H199,2)</f>
        <v>0</v>
      </c>
      <c r="BL199" s="17" t="s">
        <v>134</v>
      </c>
      <c r="BM199" s="224" t="s">
        <v>288</v>
      </c>
    </row>
    <row r="200" s="2" customFormat="1" ht="16.30189" customHeight="1">
      <c r="A200" s="38"/>
      <c r="B200" s="39"/>
      <c r="C200" s="212" t="s">
        <v>289</v>
      </c>
      <c r="D200" s="212" t="s">
        <v>130</v>
      </c>
      <c r="E200" s="213" t="s">
        <v>290</v>
      </c>
      <c r="F200" s="214" t="s">
        <v>291</v>
      </c>
      <c r="G200" s="215" t="s">
        <v>133</v>
      </c>
      <c r="H200" s="216">
        <v>70.299999999999997</v>
      </c>
      <c r="I200" s="217"/>
      <c r="J200" s="218">
        <f>ROUND(I200*H200,2)</f>
        <v>0</v>
      </c>
      <c r="K200" s="219"/>
      <c r="L200" s="44"/>
      <c r="M200" s="220" t="s">
        <v>1</v>
      </c>
      <c r="N200" s="221" t="s">
        <v>41</v>
      </c>
      <c r="O200" s="91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4" t="s">
        <v>134</v>
      </c>
      <c r="AT200" s="224" t="s">
        <v>130</v>
      </c>
      <c r="AU200" s="224" t="s">
        <v>83</v>
      </c>
      <c r="AY200" s="17" t="s">
        <v>128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7" t="s">
        <v>81</v>
      </c>
      <c r="BK200" s="225">
        <f>ROUND(I200*H200,2)</f>
        <v>0</v>
      </c>
      <c r="BL200" s="17" t="s">
        <v>134</v>
      </c>
      <c r="BM200" s="224" t="s">
        <v>292</v>
      </c>
    </row>
    <row r="201" s="13" customFormat="1">
      <c r="A201" s="13"/>
      <c r="B201" s="226"/>
      <c r="C201" s="227"/>
      <c r="D201" s="228" t="s">
        <v>136</v>
      </c>
      <c r="E201" s="229" t="s">
        <v>1</v>
      </c>
      <c r="F201" s="230" t="s">
        <v>293</v>
      </c>
      <c r="G201" s="227"/>
      <c r="H201" s="231">
        <v>70.299999999999997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136</v>
      </c>
      <c r="AU201" s="237" t="s">
        <v>83</v>
      </c>
      <c r="AV201" s="13" t="s">
        <v>83</v>
      </c>
      <c r="AW201" s="13" t="s">
        <v>32</v>
      </c>
      <c r="AX201" s="13" t="s">
        <v>81</v>
      </c>
      <c r="AY201" s="237" t="s">
        <v>128</v>
      </c>
    </row>
    <row r="202" s="2" customFormat="1" ht="21.0566" customHeight="1">
      <c r="A202" s="38"/>
      <c r="B202" s="39"/>
      <c r="C202" s="212" t="s">
        <v>294</v>
      </c>
      <c r="D202" s="212" t="s">
        <v>130</v>
      </c>
      <c r="E202" s="213" t="s">
        <v>295</v>
      </c>
      <c r="F202" s="214" t="s">
        <v>296</v>
      </c>
      <c r="G202" s="215" t="s">
        <v>133</v>
      </c>
      <c r="H202" s="216">
        <v>4218</v>
      </c>
      <c r="I202" s="217"/>
      <c r="J202" s="218">
        <f>ROUND(I202*H202,2)</f>
        <v>0</v>
      </c>
      <c r="K202" s="219"/>
      <c r="L202" s="44"/>
      <c r="M202" s="220" t="s">
        <v>1</v>
      </c>
      <c r="N202" s="221" t="s">
        <v>41</v>
      </c>
      <c r="O202" s="91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4" t="s">
        <v>134</v>
      </c>
      <c r="AT202" s="224" t="s">
        <v>130</v>
      </c>
      <c r="AU202" s="224" t="s">
        <v>83</v>
      </c>
      <c r="AY202" s="17" t="s">
        <v>128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7" t="s">
        <v>81</v>
      </c>
      <c r="BK202" s="225">
        <f>ROUND(I202*H202,2)</f>
        <v>0</v>
      </c>
      <c r="BL202" s="17" t="s">
        <v>134</v>
      </c>
      <c r="BM202" s="224" t="s">
        <v>297</v>
      </c>
    </row>
    <row r="203" s="13" customFormat="1">
      <c r="A203" s="13"/>
      <c r="B203" s="226"/>
      <c r="C203" s="227"/>
      <c r="D203" s="228" t="s">
        <v>136</v>
      </c>
      <c r="E203" s="229" t="s">
        <v>1</v>
      </c>
      <c r="F203" s="230" t="s">
        <v>298</v>
      </c>
      <c r="G203" s="227"/>
      <c r="H203" s="231">
        <v>4218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136</v>
      </c>
      <c r="AU203" s="237" t="s">
        <v>83</v>
      </c>
      <c r="AV203" s="13" t="s">
        <v>83</v>
      </c>
      <c r="AW203" s="13" t="s">
        <v>32</v>
      </c>
      <c r="AX203" s="13" t="s">
        <v>81</v>
      </c>
      <c r="AY203" s="237" t="s">
        <v>128</v>
      </c>
    </row>
    <row r="204" s="2" customFormat="1" ht="16.30189" customHeight="1">
      <c r="A204" s="38"/>
      <c r="B204" s="39"/>
      <c r="C204" s="212" t="s">
        <v>299</v>
      </c>
      <c r="D204" s="212" t="s">
        <v>130</v>
      </c>
      <c r="E204" s="213" t="s">
        <v>300</v>
      </c>
      <c r="F204" s="214" t="s">
        <v>301</v>
      </c>
      <c r="G204" s="215" t="s">
        <v>133</v>
      </c>
      <c r="H204" s="216">
        <v>70.299999999999997</v>
      </c>
      <c r="I204" s="217"/>
      <c r="J204" s="218">
        <f>ROUND(I204*H204,2)</f>
        <v>0</v>
      </c>
      <c r="K204" s="219"/>
      <c r="L204" s="44"/>
      <c r="M204" s="220" t="s">
        <v>1</v>
      </c>
      <c r="N204" s="221" t="s">
        <v>41</v>
      </c>
      <c r="O204" s="91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4" t="s">
        <v>134</v>
      </c>
      <c r="AT204" s="224" t="s">
        <v>130</v>
      </c>
      <c r="AU204" s="224" t="s">
        <v>83</v>
      </c>
      <c r="AY204" s="17" t="s">
        <v>128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7" t="s">
        <v>81</v>
      </c>
      <c r="BK204" s="225">
        <f>ROUND(I204*H204,2)</f>
        <v>0</v>
      </c>
      <c r="BL204" s="17" t="s">
        <v>134</v>
      </c>
      <c r="BM204" s="224" t="s">
        <v>302</v>
      </c>
    </row>
    <row r="205" s="2" customFormat="1" ht="16.30189" customHeight="1">
      <c r="A205" s="38"/>
      <c r="B205" s="39"/>
      <c r="C205" s="212" t="s">
        <v>303</v>
      </c>
      <c r="D205" s="212" t="s">
        <v>130</v>
      </c>
      <c r="E205" s="213" t="s">
        <v>304</v>
      </c>
      <c r="F205" s="214" t="s">
        <v>305</v>
      </c>
      <c r="G205" s="215" t="s">
        <v>170</v>
      </c>
      <c r="H205" s="216">
        <v>80</v>
      </c>
      <c r="I205" s="217"/>
      <c r="J205" s="218">
        <f>ROUND(I205*H205,2)</f>
        <v>0</v>
      </c>
      <c r="K205" s="219"/>
      <c r="L205" s="44"/>
      <c r="M205" s="220" t="s">
        <v>1</v>
      </c>
      <c r="N205" s="221" t="s">
        <v>41</v>
      </c>
      <c r="O205" s="91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134</v>
      </c>
      <c r="AT205" s="224" t="s">
        <v>130</v>
      </c>
      <c r="AU205" s="224" t="s">
        <v>83</v>
      </c>
      <c r="AY205" s="17" t="s">
        <v>128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7" t="s">
        <v>81</v>
      </c>
      <c r="BK205" s="225">
        <f>ROUND(I205*H205,2)</f>
        <v>0</v>
      </c>
      <c r="BL205" s="17" t="s">
        <v>134</v>
      </c>
      <c r="BM205" s="224" t="s">
        <v>306</v>
      </c>
    </row>
    <row r="206" s="2" customFormat="1" ht="16.30189" customHeight="1">
      <c r="A206" s="38"/>
      <c r="B206" s="39"/>
      <c r="C206" s="212" t="s">
        <v>307</v>
      </c>
      <c r="D206" s="212" t="s">
        <v>130</v>
      </c>
      <c r="E206" s="213" t="s">
        <v>308</v>
      </c>
      <c r="F206" s="214" t="s">
        <v>309</v>
      </c>
      <c r="G206" s="215" t="s">
        <v>170</v>
      </c>
      <c r="H206" s="216">
        <v>4800</v>
      </c>
      <c r="I206" s="217"/>
      <c r="J206" s="218">
        <f>ROUND(I206*H206,2)</f>
        <v>0</v>
      </c>
      <c r="K206" s="219"/>
      <c r="L206" s="44"/>
      <c r="M206" s="220" t="s">
        <v>1</v>
      </c>
      <c r="N206" s="221" t="s">
        <v>41</v>
      </c>
      <c r="O206" s="91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4" t="s">
        <v>134</v>
      </c>
      <c r="AT206" s="224" t="s">
        <v>130</v>
      </c>
      <c r="AU206" s="224" t="s">
        <v>83</v>
      </c>
      <c r="AY206" s="17" t="s">
        <v>128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7" t="s">
        <v>81</v>
      </c>
      <c r="BK206" s="225">
        <f>ROUND(I206*H206,2)</f>
        <v>0</v>
      </c>
      <c r="BL206" s="17" t="s">
        <v>134</v>
      </c>
      <c r="BM206" s="224" t="s">
        <v>310</v>
      </c>
    </row>
    <row r="207" s="2" customFormat="1" ht="16.30189" customHeight="1">
      <c r="A207" s="38"/>
      <c r="B207" s="39"/>
      <c r="C207" s="212" t="s">
        <v>311</v>
      </c>
      <c r="D207" s="212" t="s">
        <v>130</v>
      </c>
      <c r="E207" s="213" t="s">
        <v>312</v>
      </c>
      <c r="F207" s="214" t="s">
        <v>313</v>
      </c>
      <c r="G207" s="215" t="s">
        <v>170</v>
      </c>
      <c r="H207" s="216">
        <v>80</v>
      </c>
      <c r="I207" s="217"/>
      <c r="J207" s="218">
        <f>ROUND(I207*H207,2)</f>
        <v>0</v>
      </c>
      <c r="K207" s="219"/>
      <c r="L207" s="44"/>
      <c r="M207" s="220" t="s">
        <v>1</v>
      </c>
      <c r="N207" s="221" t="s">
        <v>41</v>
      </c>
      <c r="O207" s="91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4" t="s">
        <v>134</v>
      </c>
      <c r="AT207" s="224" t="s">
        <v>130</v>
      </c>
      <c r="AU207" s="224" t="s">
        <v>83</v>
      </c>
      <c r="AY207" s="17" t="s">
        <v>128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7" t="s">
        <v>81</v>
      </c>
      <c r="BK207" s="225">
        <f>ROUND(I207*H207,2)</f>
        <v>0</v>
      </c>
      <c r="BL207" s="17" t="s">
        <v>134</v>
      </c>
      <c r="BM207" s="224" t="s">
        <v>314</v>
      </c>
    </row>
    <row r="208" s="2" customFormat="1" ht="21.0566" customHeight="1">
      <c r="A208" s="38"/>
      <c r="B208" s="39"/>
      <c r="C208" s="212" t="s">
        <v>315</v>
      </c>
      <c r="D208" s="212" t="s">
        <v>130</v>
      </c>
      <c r="E208" s="213" t="s">
        <v>316</v>
      </c>
      <c r="F208" s="214" t="s">
        <v>317</v>
      </c>
      <c r="G208" s="215" t="s">
        <v>133</v>
      </c>
      <c r="H208" s="216">
        <v>1.125</v>
      </c>
      <c r="I208" s="217"/>
      <c r="J208" s="218">
        <f>ROUND(I208*H208,2)</f>
        <v>0</v>
      </c>
      <c r="K208" s="219"/>
      <c r="L208" s="44"/>
      <c r="M208" s="220" t="s">
        <v>1</v>
      </c>
      <c r="N208" s="221" t="s">
        <v>41</v>
      </c>
      <c r="O208" s="91"/>
      <c r="P208" s="222">
        <f>O208*H208</f>
        <v>0</v>
      </c>
      <c r="Q208" s="222">
        <v>0</v>
      </c>
      <c r="R208" s="222">
        <f>Q208*H208</f>
        <v>0</v>
      </c>
      <c r="S208" s="222">
        <v>2.2000000000000002</v>
      </c>
      <c r="T208" s="223">
        <f>S208*H208</f>
        <v>2.4750000000000001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4" t="s">
        <v>134</v>
      </c>
      <c r="AT208" s="224" t="s">
        <v>130</v>
      </c>
      <c r="AU208" s="224" t="s">
        <v>83</v>
      </c>
      <c r="AY208" s="17" t="s">
        <v>128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7" t="s">
        <v>81</v>
      </c>
      <c r="BK208" s="225">
        <f>ROUND(I208*H208,2)</f>
        <v>0</v>
      </c>
      <c r="BL208" s="17" t="s">
        <v>134</v>
      </c>
      <c r="BM208" s="224" t="s">
        <v>318</v>
      </c>
    </row>
    <row r="209" s="13" customFormat="1">
      <c r="A209" s="13"/>
      <c r="B209" s="226"/>
      <c r="C209" s="227"/>
      <c r="D209" s="228" t="s">
        <v>136</v>
      </c>
      <c r="E209" s="229" t="s">
        <v>1</v>
      </c>
      <c r="F209" s="230" t="s">
        <v>319</v>
      </c>
      <c r="G209" s="227"/>
      <c r="H209" s="231">
        <v>1.125</v>
      </c>
      <c r="I209" s="232"/>
      <c r="J209" s="227"/>
      <c r="K209" s="227"/>
      <c r="L209" s="233"/>
      <c r="M209" s="234"/>
      <c r="N209" s="235"/>
      <c r="O209" s="235"/>
      <c r="P209" s="235"/>
      <c r="Q209" s="235"/>
      <c r="R209" s="235"/>
      <c r="S209" s="235"/>
      <c r="T209" s="23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7" t="s">
        <v>136</v>
      </c>
      <c r="AU209" s="237" t="s">
        <v>83</v>
      </c>
      <c r="AV209" s="13" t="s">
        <v>83</v>
      </c>
      <c r="AW209" s="13" t="s">
        <v>32</v>
      </c>
      <c r="AX209" s="13" t="s">
        <v>81</v>
      </c>
      <c r="AY209" s="237" t="s">
        <v>128</v>
      </c>
    </row>
    <row r="210" s="2" customFormat="1" ht="16.30189" customHeight="1">
      <c r="A210" s="38"/>
      <c r="B210" s="39"/>
      <c r="C210" s="212" t="s">
        <v>320</v>
      </c>
      <c r="D210" s="212" t="s">
        <v>130</v>
      </c>
      <c r="E210" s="213" t="s">
        <v>321</v>
      </c>
      <c r="F210" s="214" t="s">
        <v>322</v>
      </c>
      <c r="G210" s="215" t="s">
        <v>133</v>
      </c>
      <c r="H210" s="216">
        <v>2.52</v>
      </c>
      <c r="I210" s="217"/>
      <c r="J210" s="218">
        <f>ROUND(I210*H210,2)</f>
        <v>0</v>
      </c>
      <c r="K210" s="219"/>
      <c r="L210" s="44"/>
      <c r="M210" s="220" t="s">
        <v>1</v>
      </c>
      <c r="N210" s="221" t="s">
        <v>41</v>
      </c>
      <c r="O210" s="91"/>
      <c r="P210" s="222">
        <f>O210*H210</f>
        <v>0</v>
      </c>
      <c r="Q210" s="222">
        <v>0</v>
      </c>
      <c r="R210" s="222">
        <f>Q210*H210</f>
        <v>0</v>
      </c>
      <c r="S210" s="222">
        <v>1.8</v>
      </c>
      <c r="T210" s="223">
        <f>S210*H210</f>
        <v>4.5360000000000005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4" t="s">
        <v>134</v>
      </c>
      <c r="AT210" s="224" t="s">
        <v>130</v>
      </c>
      <c r="AU210" s="224" t="s">
        <v>83</v>
      </c>
      <c r="AY210" s="17" t="s">
        <v>128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7" t="s">
        <v>81</v>
      </c>
      <c r="BK210" s="225">
        <f>ROUND(I210*H210,2)</f>
        <v>0</v>
      </c>
      <c r="BL210" s="17" t="s">
        <v>134</v>
      </c>
      <c r="BM210" s="224" t="s">
        <v>323</v>
      </c>
    </row>
    <row r="211" s="13" customFormat="1">
      <c r="A211" s="13"/>
      <c r="B211" s="226"/>
      <c r="C211" s="227"/>
      <c r="D211" s="228" t="s">
        <v>136</v>
      </c>
      <c r="E211" s="229" t="s">
        <v>1</v>
      </c>
      <c r="F211" s="230" t="s">
        <v>324</v>
      </c>
      <c r="G211" s="227"/>
      <c r="H211" s="231">
        <v>2.52</v>
      </c>
      <c r="I211" s="232"/>
      <c r="J211" s="227"/>
      <c r="K211" s="227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136</v>
      </c>
      <c r="AU211" s="237" t="s">
        <v>83</v>
      </c>
      <c r="AV211" s="13" t="s">
        <v>83</v>
      </c>
      <c r="AW211" s="13" t="s">
        <v>32</v>
      </c>
      <c r="AX211" s="13" t="s">
        <v>81</v>
      </c>
      <c r="AY211" s="237" t="s">
        <v>128</v>
      </c>
    </row>
    <row r="212" s="2" customFormat="1" ht="16.30189" customHeight="1">
      <c r="A212" s="38"/>
      <c r="B212" s="39"/>
      <c r="C212" s="212" t="s">
        <v>325</v>
      </c>
      <c r="D212" s="212" t="s">
        <v>130</v>
      </c>
      <c r="E212" s="213" t="s">
        <v>326</v>
      </c>
      <c r="F212" s="214" t="s">
        <v>327</v>
      </c>
      <c r="G212" s="215" t="s">
        <v>241</v>
      </c>
      <c r="H212" s="216">
        <v>1</v>
      </c>
      <c r="I212" s="217"/>
      <c r="J212" s="218">
        <f>ROUND(I212*H212,2)</f>
        <v>0</v>
      </c>
      <c r="K212" s="219"/>
      <c r="L212" s="44"/>
      <c r="M212" s="220" t="s">
        <v>1</v>
      </c>
      <c r="N212" s="221" t="s">
        <v>41</v>
      </c>
      <c r="O212" s="91"/>
      <c r="P212" s="222">
        <f>O212*H212</f>
        <v>0</v>
      </c>
      <c r="Q212" s="222">
        <v>0</v>
      </c>
      <c r="R212" s="222">
        <f>Q212*H212</f>
        <v>0</v>
      </c>
      <c r="S212" s="222">
        <v>0.031</v>
      </c>
      <c r="T212" s="223">
        <f>S212*H212</f>
        <v>0.031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4" t="s">
        <v>134</v>
      </c>
      <c r="AT212" s="224" t="s">
        <v>130</v>
      </c>
      <c r="AU212" s="224" t="s">
        <v>83</v>
      </c>
      <c r="AY212" s="17" t="s">
        <v>128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7" t="s">
        <v>81</v>
      </c>
      <c r="BK212" s="225">
        <f>ROUND(I212*H212,2)</f>
        <v>0</v>
      </c>
      <c r="BL212" s="17" t="s">
        <v>134</v>
      </c>
      <c r="BM212" s="224" t="s">
        <v>328</v>
      </c>
    </row>
    <row r="213" s="13" customFormat="1">
      <c r="A213" s="13"/>
      <c r="B213" s="226"/>
      <c r="C213" s="227"/>
      <c r="D213" s="228" t="s">
        <v>136</v>
      </c>
      <c r="E213" s="229" t="s">
        <v>1</v>
      </c>
      <c r="F213" s="230" t="s">
        <v>329</v>
      </c>
      <c r="G213" s="227"/>
      <c r="H213" s="231">
        <v>1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136</v>
      </c>
      <c r="AU213" s="237" t="s">
        <v>83</v>
      </c>
      <c r="AV213" s="13" t="s">
        <v>83</v>
      </c>
      <c r="AW213" s="13" t="s">
        <v>32</v>
      </c>
      <c r="AX213" s="13" t="s">
        <v>81</v>
      </c>
      <c r="AY213" s="237" t="s">
        <v>128</v>
      </c>
    </row>
    <row r="214" s="2" customFormat="1" ht="16.30189" customHeight="1">
      <c r="A214" s="38"/>
      <c r="B214" s="39"/>
      <c r="C214" s="212" t="s">
        <v>330</v>
      </c>
      <c r="D214" s="212" t="s">
        <v>130</v>
      </c>
      <c r="E214" s="213" t="s">
        <v>331</v>
      </c>
      <c r="F214" s="214" t="s">
        <v>332</v>
      </c>
      <c r="G214" s="215" t="s">
        <v>248</v>
      </c>
      <c r="H214" s="216">
        <v>10.5</v>
      </c>
      <c r="I214" s="217"/>
      <c r="J214" s="218">
        <f>ROUND(I214*H214,2)</f>
        <v>0</v>
      </c>
      <c r="K214" s="219"/>
      <c r="L214" s="44"/>
      <c r="M214" s="220" t="s">
        <v>1</v>
      </c>
      <c r="N214" s="221" t="s">
        <v>41</v>
      </c>
      <c r="O214" s="91"/>
      <c r="P214" s="222">
        <f>O214*H214</f>
        <v>0</v>
      </c>
      <c r="Q214" s="222">
        <v>0</v>
      </c>
      <c r="R214" s="222">
        <f>Q214*H214</f>
        <v>0</v>
      </c>
      <c r="S214" s="222">
        <v>0.065000000000000002</v>
      </c>
      <c r="T214" s="223">
        <f>S214*H214</f>
        <v>0.6825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4" t="s">
        <v>134</v>
      </c>
      <c r="AT214" s="224" t="s">
        <v>130</v>
      </c>
      <c r="AU214" s="224" t="s">
        <v>83</v>
      </c>
      <c r="AY214" s="17" t="s">
        <v>128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7" t="s">
        <v>81</v>
      </c>
      <c r="BK214" s="225">
        <f>ROUND(I214*H214,2)</f>
        <v>0</v>
      </c>
      <c r="BL214" s="17" t="s">
        <v>134</v>
      </c>
      <c r="BM214" s="224" t="s">
        <v>333</v>
      </c>
    </row>
    <row r="215" s="13" customFormat="1">
      <c r="A215" s="13"/>
      <c r="B215" s="226"/>
      <c r="C215" s="227"/>
      <c r="D215" s="228" t="s">
        <v>136</v>
      </c>
      <c r="E215" s="229" t="s">
        <v>1</v>
      </c>
      <c r="F215" s="230" t="s">
        <v>334</v>
      </c>
      <c r="G215" s="227"/>
      <c r="H215" s="231">
        <v>10.5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136</v>
      </c>
      <c r="AU215" s="237" t="s">
        <v>83</v>
      </c>
      <c r="AV215" s="13" t="s">
        <v>83</v>
      </c>
      <c r="AW215" s="13" t="s">
        <v>32</v>
      </c>
      <c r="AX215" s="13" t="s">
        <v>81</v>
      </c>
      <c r="AY215" s="237" t="s">
        <v>128</v>
      </c>
    </row>
    <row r="216" s="2" customFormat="1" ht="16.30189" customHeight="1">
      <c r="A216" s="38"/>
      <c r="B216" s="39"/>
      <c r="C216" s="212" t="s">
        <v>335</v>
      </c>
      <c r="D216" s="212" t="s">
        <v>130</v>
      </c>
      <c r="E216" s="213" t="s">
        <v>336</v>
      </c>
      <c r="F216" s="214" t="s">
        <v>337</v>
      </c>
      <c r="G216" s="215" t="s">
        <v>268</v>
      </c>
      <c r="H216" s="216">
        <v>1</v>
      </c>
      <c r="I216" s="217"/>
      <c r="J216" s="218">
        <f>ROUND(I216*H216,2)</f>
        <v>0</v>
      </c>
      <c r="K216" s="219"/>
      <c r="L216" s="44"/>
      <c r="M216" s="220" t="s">
        <v>1</v>
      </c>
      <c r="N216" s="221" t="s">
        <v>41</v>
      </c>
      <c r="O216" s="91"/>
      <c r="P216" s="222">
        <f>O216*H216</f>
        <v>0</v>
      </c>
      <c r="Q216" s="222">
        <v>0</v>
      </c>
      <c r="R216" s="222">
        <f>Q216*H216</f>
        <v>0</v>
      </c>
      <c r="S216" s="222">
        <v>0</v>
      </c>
      <c r="T216" s="22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4" t="s">
        <v>134</v>
      </c>
      <c r="AT216" s="224" t="s">
        <v>130</v>
      </c>
      <c r="AU216" s="224" t="s">
        <v>83</v>
      </c>
      <c r="AY216" s="17" t="s">
        <v>128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7" t="s">
        <v>81</v>
      </c>
      <c r="BK216" s="225">
        <f>ROUND(I216*H216,2)</f>
        <v>0</v>
      </c>
      <c r="BL216" s="17" t="s">
        <v>134</v>
      </c>
      <c r="BM216" s="224" t="s">
        <v>338</v>
      </c>
    </row>
    <row r="217" s="12" customFormat="1" ht="22.8" customHeight="1">
      <c r="A217" s="12"/>
      <c r="B217" s="196"/>
      <c r="C217" s="197"/>
      <c r="D217" s="198" t="s">
        <v>75</v>
      </c>
      <c r="E217" s="210" t="s">
        <v>339</v>
      </c>
      <c r="F217" s="210" t="s">
        <v>340</v>
      </c>
      <c r="G217" s="197"/>
      <c r="H217" s="197"/>
      <c r="I217" s="200"/>
      <c r="J217" s="211">
        <f>BK217</f>
        <v>0</v>
      </c>
      <c r="K217" s="197"/>
      <c r="L217" s="202"/>
      <c r="M217" s="203"/>
      <c r="N217" s="204"/>
      <c r="O217" s="204"/>
      <c r="P217" s="205">
        <f>SUM(P218:P222)</f>
        <v>0</v>
      </c>
      <c r="Q217" s="204"/>
      <c r="R217" s="205">
        <f>SUM(R218:R222)</f>
        <v>0</v>
      </c>
      <c r="S217" s="204"/>
      <c r="T217" s="206">
        <f>SUM(T218:T222)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7" t="s">
        <v>81</v>
      </c>
      <c r="AT217" s="208" t="s">
        <v>75</v>
      </c>
      <c r="AU217" s="208" t="s">
        <v>81</v>
      </c>
      <c r="AY217" s="207" t="s">
        <v>128</v>
      </c>
      <c r="BK217" s="209">
        <f>SUM(BK218:BK222)</f>
        <v>0</v>
      </c>
    </row>
    <row r="218" s="2" customFormat="1" ht="21.0566" customHeight="1">
      <c r="A218" s="38"/>
      <c r="B218" s="39"/>
      <c r="C218" s="212" t="s">
        <v>341</v>
      </c>
      <c r="D218" s="212" t="s">
        <v>130</v>
      </c>
      <c r="E218" s="213" t="s">
        <v>342</v>
      </c>
      <c r="F218" s="214" t="s">
        <v>343</v>
      </c>
      <c r="G218" s="215" t="s">
        <v>154</v>
      </c>
      <c r="H218" s="216">
        <v>7.7350000000000003</v>
      </c>
      <c r="I218" s="217"/>
      <c r="J218" s="218">
        <f>ROUND(I218*H218,2)</f>
        <v>0</v>
      </c>
      <c r="K218" s="219"/>
      <c r="L218" s="44"/>
      <c r="M218" s="220" t="s">
        <v>1</v>
      </c>
      <c r="N218" s="221" t="s">
        <v>41</v>
      </c>
      <c r="O218" s="91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4" t="s">
        <v>134</v>
      </c>
      <c r="AT218" s="224" t="s">
        <v>130</v>
      </c>
      <c r="AU218" s="224" t="s">
        <v>83</v>
      </c>
      <c r="AY218" s="17" t="s">
        <v>128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7" t="s">
        <v>81</v>
      </c>
      <c r="BK218" s="225">
        <f>ROUND(I218*H218,2)</f>
        <v>0</v>
      </c>
      <c r="BL218" s="17" t="s">
        <v>134</v>
      </c>
      <c r="BM218" s="224" t="s">
        <v>344</v>
      </c>
    </row>
    <row r="219" s="2" customFormat="1" ht="16.30189" customHeight="1">
      <c r="A219" s="38"/>
      <c r="B219" s="39"/>
      <c r="C219" s="212" t="s">
        <v>345</v>
      </c>
      <c r="D219" s="212" t="s">
        <v>130</v>
      </c>
      <c r="E219" s="213" t="s">
        <v>346</v>
      </c>
      <c r="F219" s="214" t="s">
        <v>347</v>
      </c>
      <c r="G219" s="215" t="s">
        <v>154</v>
      </c>
      <c r="H219" s="216">
        <v>7.7350000000000003</v>
      </c>
      <c r="I219" s="217"/>
      <c r="J219" s="218">
        <f>ROUND(I219*H219,2)</f>
        <v>0</v>
      </c>
      <c r="K219" s="219"/>
      <c r="L219" s="44"/>
      <c r="M219" s="220" t="s">
        <v>1</v>
      </c>
      <c r="N219" s="221" t="s">
        <v>41</v>
      </c>
      <c r="O219" s="91"/>
      <c r="P219" s="222">
        <f>O219*H219</f>
        <v>0</v>
      </c>
      <c r="Q219" s="222">
        <v>0</v>
      </c>
      <c r="R219" s="222">
        <f>Q219*H219</f>
        <v>0</v>
      </c>
      <c r="S219" s="222">
        <v>0</v>
      </c>
      <c r="T219" s="22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4" t="s">
        <v>134</v>
      </c>
      <c r="AT219" s="224" t="s">
        <v>130</v>
      </c>
      <c r="AU219" s="224" t="s">
        <v>83</v>
      </c>
      <c r="AY219" s="17" t="s">
        <v>128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7" t="s">
        <v>81</v>
      </c>
      <c r="BK219" s="225">
        <f>ROUND(I219*H219,2)</f>
        <v>0</v>
      </c>
      <c r="BL219" s="17" t="s">
        <v>134</v>
      </c>
      <c r="BM219" s="224" t="s">
        <v>348</v>
      </c>
    </row>
    <row r="220" s="2" customFormat="1" ht="16.30189" customHeight="1">
      <c r="A220" s="38"/>
      <c r="B220" s="39"/>
      <c r="C220" s="212" t="s">
        <v>349</v>
      </c>
      <c r="D220" s="212" t="s">
        <v>130</v>
      </c>
      <c r="E220" s="213" t="s">
        <v>350</v>
      </c>
      <c r="F220" s="214" t="s">
        <v>351</v>
      </c>
      <c r="G220" s="215" t="s">
        <v>154</v>
      </c>
      <c r="H220" s="216">
        <v>185.40000000000001</v>
      </c>
      <c r="I220" s="217"/>
      <c r="J220" s="218">
        <f>ROUND(I220*H220,2)</f>
        <v>0</v>
      </c>
      <c r="K220" s="219"/>
      <c r="L220" s="44"/>
      <c r="M220" s="220" t="s">
        <v>1</v>
      </c>
      <c r="N220" s="221" t="s">
        <v>41</v>
      </c>
      <c r="O220" s="91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4" t="s">
        <v>134</v>
      </c>
      <c r="AT220" s="224" t="s">
        <v>130</v>
      </c>
      <c r="AU220" s="224" t="s">
        <v>83</v>
      </c>
      <c r="AY220" s="17" t="s">
        <v>128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7" t="s">
        <v>81</v>
      </c>
      <c r="BK220" s="225">
        <f>ROUND(I220*H220,2)</f>
        <v>0</v>
      </c>
      <c r="BL220" s="17" t="s">
        <v>134</v>
      </c>
      <c r="BM220" s="224" t="s">
        <v>352</v>
      </c>
    </row>
    <row r="221" s="13" customFormat="1">
      <c r="A221" s="13"/>
      <c r="B221" s="226"/>
      <c r="C221" s="227"/>
      <c r="D221" s="228" t="s">
        <v>136</v>
      </c>
      <c r="E221" s="229" t="s">
        <v>1</v>
      </c>
      <c r="F221" s="230" t="s">
        <v>353</v>
      </c>
      <c r="G221" s="227"/>
      <c r="H221" s="231">
        <v>185.40000000000001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136</v>
      </c>
      <c r="AU221" s="237" t="s">
        <v>83</v>
      </c>
      <c r="AV221" s="13" t="s">
        <v>83</v>
      </c>
      <c r="AW221" s="13" t="s">
        <v>32</v>
      </c>
      <c r="AX221" s="13" t="s">
        <v>81</v>
      </c>
      <c r="AY221" s="237" t="s">
        <v>128</v>
      </c>
    </row>
    <row r="222" s="2" customFormat="1" ht="16.30189" customHeight="1">
      <c r="A222" s="38"/>
      <c r="B222" s="39"/>
      <c r="C222" s="212" t="s">
        <v>354</v>
      </c>
      <c r="D222" s="212" t="s">
        <v>130</v>
      </c>
      <c r="E222" s="213" t="s">
        <v>355</v>
      </c>
      <c r="F222" s="214" t="s">
        <v>356</v>
      </c>
      <c r="G222" s="215" t="s">
        <v>154</v>
      </c>
      <c r="H222" s="216">
        <v>7.7249999999999996</v>
      </c>
      <c r="I222" s="217"/>
      <c r="J222" s="218">
        <f>ROUND(I222*H222,2)</f>
        <v>0</v>
      </c>
      <c r="K222" s="219"/>
      <c r="L222" s="44"/>
      <c r="M222" s="220" t="s">
        <v>1</v>
      </c>
      <c r="N222" s="221" t="s">
        <v>41</v>
      </c>
      <c r="O222" s="91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4" t="s">
        <v>134</v>
      </c>
      <c r="AT222" s="224" t="s">
        <v>130</v>
      </c>
      <c r="AU222" s="224" t="s">
        <v>83</v>
      </c>
      <c r="AY222" s="17" t="s">
        <v>128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7" t="s">
        <v>81</v>
      </c>
      <c r="BK222" s="225">
        <f>ROUND(I222*H222,2)</f>
        <v>0</v>
      </c>
      <c r="BL222" s="17" t="s">
        <v>134</v>
      </c>
      <c r="BM222" s="224" t="s">
        <v>357</v>
      </c>
    </row>
    <row r="223" s="12" customFormat="1" ht="22.8" customHeight="1">
      <c r="A223" s="12"/>
      <c r="B223" s="196"/>
      <c r="C223" s="197"/>
      <c r="D223" s="198" t="s">
        <v>75</v>
      </c>
      <c r="E223" s="210" t="s">
        <v>358</v>
      </c>
      <c r="F223" s="210" t="s">
        <v>359</v>
      </c>
      <c r="G223" s="197"/>
      <c r="H223" s="197"/>
      <c r="I223" s="200"/>
      <c r="J223" s="211">
        <f>BK223</f>
        <v>0</v>
      </c>
      <c r="K223" s="197"/>
      <c r="L223" s="202"/>
      <c r="M223" s="203"/>
      <c r="N223" s="204"/>
      <c r="O223" s="204"/>
      <c r="P223" s="205">
        <f>P224</f>
        <v>0</v>
      </c>
      <c r="Q223" s="204"/>
      <c r="R223" s="205">
        <f>R224</f>
        <v>0</v>
      </c>
      <c r="S223" s="204"/>
      <c r="T223" s="206">
        <f>T224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7" t="s">
        <v>81</v>
      </c>
      <c r="AT223" s="208" t="s">
        <v>75</v>
      </c>
      <c r="AU223" s="208" t="s">
        <v>81</v>
      </c>
      <c r="AY223" s="207" t="s">
        <v>128</v>
      </c>
      <c r="BK223" s="209">
        <f>BK224</f>
        <v>0</v>
      </c>
    </row>
    <row r="224" s="2" customFormat="1" ht="16.30189" customHeight="1">
      <c r="A224" s="38"/>
      <c r="B224" s="39"/>
      <c r="C224" s="212" t="s">
        <v>360</v>
      </c>
      <c r="D224" s="212" t="s">
        <v>130</v>
      </c>
      <c r="E224" s="213" t="s">
        <v>361</v>
      </c>
      <c r="F224" s="214" t="s">
        <v>362</v>
      </c>
      <c r="G224" s="215" t="s">
        <v>154</v>
      </c>
      <c r="H224" s="216">
        <v>9.2129999999999992</v>
      </c>
      <c r="I224" s="217"/>
      <c r="J224" s="218">
        <f>ROUND(I224*H224,2)</f>
        <v>0</v>
      </c>
      <c r="K224" s="219"/>
      <c r="L224" s="44"/>
      <c r="M224" s="220" t="s">
        <v>1</v>
      </c>
      <c r="N224" s="221" t="s">
        <v>41</v>
      </c>
      <c r="O224" s="91"/>
      <c r="P224" s="222">
        <f>O224*H224</f>
        <v>0</v>
      </c>
      <c r="Q224" s="222">
        <v>0</v>
      </c>
      <c r="R224" s="222">
        <f>Q224*H224</f>
        <v>0</v>
      </c>
      <c r="S224" s="222">
        <v>0</v>
      </c>
      <c r="T224" s="223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4" t="s">
        <v>134</v>
      </c>
      <c r="AT224" s="224" t="s">
        <v>130</v>
      </c>
      <c r="AU224" s="224" t="s">
        <v>83</v>
      </c>
      <c r="AY224" s="17" t="s">
        <v>128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7" t="s">
        <v>81</v>
      </c>
      <c r="BK224" s="225">
        <f>ROUND(I224*H224,2)</f>
        <v>0</v>
      </c>
      <c r="BL224" s="17" t="s">
        <v>134</v>
      </c>
      <c r="BM224" s="224" t="s">
        <v>363</v>
      </c>
    </row>
    <row r="225" s="12" customFormat="1" ht="25.92" customHeight="1">
      <c r="A225" s="12"/>
      <c r="B225" s="196"/>
      <c r="C225" s="197"/>
      <c r="D225" s="198" t="s">
        <v>75</v>
      </c>
      <c r="E225" s="199" t="s">
        <v>364</v>
      </c>
      <c r="F225" s="199" t="s">
        <v>365</v>
      </c>
      <c r="G225" s="197"/>
      <c r="H225" s="197"/>
      <c r="I225" s="200"/>
      <c r="J225" s="201">
        <f>BK225</f>
        <v>0</v>
      </c>
      <c r="K225" s="197"/>
      <c r="L225" s="202"/>
      <c r="M225" s="203"/>
      <c r="N225" s="204"/>
      <c r="O225" s="204"/>
      <c r="P225" s="205">
        <f>P226+P235+P237+P276+P281+P290+P301+P307+P317</f>
        <v>0</v>
      </c>
      <c r="Q225" s="204"/>
      <c r="R225" s="205">
        <f>R226+R235+R237+R276+R281+R290+R301+R307+R317</f>
        <v>5.47068595</v>
      </c>
      <c r="S225" s="204"/>
      <c r="T225" s="206">
        <f>T226+T235+T237+T276+T281+T290+T301+T307+T317</f>
        <v>0.01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7" t="s">
        <v>83</v>
      </c>
      <c r="AT225" s="208" t="s">
        <v>75</v>
      </c>
      <c r="AU225" s="208" t="s">
        <v>76</v>
      </c>
      <c r="AY225" s="207" t="s">
        <v>128</v>
      </c>
      <c r="BK225" s="209">
        <f>BK226+BK235+BK237+BK276+BK281+BK290+BK301+BK307+BK317</f>
        <v>0</v>
      </c>
    </row>
    <row r="226" s="12" customFormat="1" ht="22.8" customHeight="1">
      <c r="A226" s="12"/>
      <c r="B226" s="196"/>
      <c r="C226" s="197"/>
      <c r="D226" s="198" t="s">
        <v>75</v>
      </c>
      <c r="E226" s="210" t="s">
        <v>366</v>
      </c>
      <c r="F226" s="210" t="s">
        <v>367</v>
      </c>
      <c r="G226" s="197"/>
      <c r="H226" s="197"/>
      <c r="I226" s="200"/>
      <c r="J226" s="211">
        <f>BK226</f>
        <v>0</v>
      </c>
      <c r="K226" s="197"/>
      <c r="L226" s="202"/>
      <c r="M226" s="203"/>
      <c r="N226" s="204"/>
      <c r="O226" s="204"/>
      <c r="P226" s="205">
        <f>SUM(P227:P234)</f>
        <v>0</v>
      </c>
      <c r="Q226" s="204"/>
      <c r="R226" s="205">
        <f>SUM(R227:R234)</f>
        <v>0.034206899999999998</v>
      </c>
      <c r="S226" s="204"/>
      <c r="T226" s="206">
        <f>SUM(T227:T234)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7" t="s">
        <v>83</v>
      </c>
      <c r="AT226" s="208" t="s">
        <v>75</v>
      </c>
      <c r="AU226" s="208" t="s">
        <v>81</v>
      </c>
      <c r="AY226" s="207" t="s">
        <v>128</v>
      </c>
      <c r="BK226" s="209">
        <f>SUM(BK227:BK234)</f>
        <v>0</v>
      </c>
    </row>
    <row r="227" s="2" customFormat="1" ht="16.30189" customHeight="1">
      <c r="A227" s="38"/>
      <c r="B227" s="39"/>
      <c r="C227" s="212" t="s">
        <v>368</v>
      </c>
      <c r="D227" s="212" t="s">
        <v>130</v>
      </c>
      <c r="E227" s="213" t="s">
        <v>369</v>
      </c>
      <c r="F227" s="214" t="s">
        <v>370</v>
      </c>
      <c r="G227" s="215" t="s">
        <v>170</v>
      </c>
      <c r="H227" s="216">
        <v>15.970000000000001</v>
      </c>
      <c r="I227" s="217"/>
      <c r="J227" s="218">
        <f>ROUND(I227*H227,2)</f>
        <v>0</v>
      </c>
      <c r="K227" s="219"/>
      <c r="L227" s="44"/>
      <c r="M227" s="220" t="s">
        <v>1</v>
      </c>
      <c r="N227" s="221" t="s">
        <v>41</v>
      </c>
      <c r="O227" s="91"/>
      <c r="P227" s="222">
        <f>O227*H227</f>
        <v>0</v>
      </c>
      <c r="Q227" s="222">
        <v>0</v>
      </c>
      <c r="R227" s="222">
        <f>Q227*H227</f>
        <v>0</v>
      </c>
      <c r="S227" s="222">
        <v>0</v>
      </c>
      <c r="T227" s="223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4" t="s">
        <v>205</v>
      </c>
      <c r="AT227" s="224" t="s">
        <v>130</v>
      </c>
      <c r="AU227" s="224" t="s">
        <v>83</v>
      </c>
      <c r="AY227" s="17" t="s">
        <v>128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7" t="s">
        <v>81</v>
      </c>
      <c r="BK227" s="225">
        <f>ROUND(I227*H227,2)</f>
        <v>0</v>
      </c>
      <c r="BL227" s="17" t="s">
        <v>205</v>
      </c>
      <c r="BM227" s="224" t="s">
        <v>371</v>
      </c>
    </row>
    <row r="228" s="14" customFormat="1">
      <c r="A228" s="14"/>
      <c r="B228" s="238"/>
      <c r="C228" s="239"/>
      <c r="D228" s="228" t="s">
        <v>136</v>
      </c>
      <c r="E228" s="240" t="s">
        <v>1</v>
      </c>
      <c r="F228" s="241" t="s">
        <v>372</v>
      </c>
      <c r="G228" s="239"/>
      <c r="H228" s="240" t="s">
        <v>1</v>
      </c>
      <c r="I228" s="242"/>
      <c r="J228" s="239"/>
      <c r="K228" s="239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136</v>
      </c>
      <c r="AU228" s="247" t="s">
        <v>83</v>
      </c>
      <c r="AV228" s="14" t="s">
        <v>81</v>
      </c>
      <c r="AW228" s="14" t="s">
        <v>32</v>
      </c>
      <c r="AX228" s="14" t="s">
        <v>76</v>
      </c>
      <c r="AY228" s="247" t="s">
        <v>128</v>
      </c>
    </row>
    <row r="229" s="13" customFormat="1">
      <c r="A229" s="13"/>
      <c r="B229" s="226"/>
      <c r="C229" s="227"/>
      <c r="D229" s="228" t="s">
        <v>136</v>
      </c>
      <c r="E229" s="229" t="s">
        <v>1</v>
      </c>
      <c r="F229" s="230" t="s">
        <v>373</v>
      </c>
      <c r="G229" s="227"/>
      <c r="H229" s="231">
        <v>13.44</v>
      </c>
      <c r="I229" s="232"/>
      <c r="J229" s="227"/>
      <c r="K229" s="227"/>
      <c r="L229" s="233"/>
      <c r="M229" s="234"/>
      <c r="N229" s="235"/>
      <c r="O229" s="235"/>
      <c r="P229" s="235"/>
      <c r="Q229" s="235"/>
      <c r="R229" s="235"/>
      <c r="S229" s="235"/>
      <c r="T229" s="23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7" t="s">
        <v>136</v>
      </c>
      <c r="AU229" s="237" t="s">
        <v>83</v>
      </c>
      <c r="AV229" s="13" t="s">
        <v>83</v>
      </c>
      <c r="AW229" s="13" t="s">
        <v>32</v>
      </c>
      <c r="AX229" s="13" t="s">
        <v>76</v>
      </c>
      <c r="AY229" s="237" t="s">
        <v>128</v>
      </c>
    </row>
    <row r="230" s="13" customFormat="1">
      <c r="A230" s="13"/>
      <c r="B230" s="226"/>
      <c r="C230" s="227"/>
      <c r="D230" s="228" t="s">
        <v>136</v>
      </c>
      <c r="E230" s="229" t="s">
        <v>1</v>
      </c>
      <c r="F230" s="230" t="s">
        <v>374</v>
      </c>
      <c r="G230" s="227"/>
      <c r="H230" s="231">
        <v>2.5299999999999998</v>
      </c>
      <c r="I230" s="232"/>
      <c r="J230" s="227"/>
      <c r="K230" s="227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136</v>
      </c>
      <c r="AU230" s="237" t="s">
        <v>83</v>
      </c>
      <c r="AV230" s="13" t="s">
        <v>83</v>
      </c>
      <c r="AW230" s="13" t="s">
        <v>32</v>
      </c>
      <c r="AX230" s="13" t="s">
        <v>76</v>
      </c>
      <c r="AY230" s="237" t="s">
        <v>128</v>
      </c>
    </row>
    <row r="231" s="15" customFormat="1">
      <c r="A231" s="15"/>
      <c r="B231" s="248"/>
      <c r="C231" s="249"/>
      <c r="D231" s="228" t="s">
        <v>136</v>
      </c>
      <c r="E231" s="250" t="s">
        <v>1</v>
      </c>
      <c r="F231" s="251" t="s">
        <v>232</v>
      </c>
      <c r="G231" s="249"/>
      <c r="H231" s="252">
        <v>15.969999999999999</v>
      </c>
      <c r="I231" s="253"/>
      <c r="J231" s="249"/>
      <c r="K231" s="249"/>
      <c r="L231" s="254"/>
      <c r="M231" s="255"/>
      <c r="N231" s="256"/>
      <c r="O231" s="256"/>
      <c r="P231" s="256"/>
      <c r="Q231" s="256"/>
      <c r="R231" s="256"/>
      <c r="S231" s="256"/>
      <c r="T231" s="257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8" t="s">
        <v>136</v>
      </c>
      <c r="AU231" s="258" t="s">
        <v>83</v>
      </c>
      <c r="AV231" s="15" t="s">
        <v>134</v>
      </c>
      <c r="AW231" s="15" t="s">
        <v>32</v>
      </c>
      <c r="AX231" s="15" t="s">
        <v>81</v>
      </c>
      <c r="AY231" s="258" t="s">
        <v>128</v>
      </c>
    </row>
    <row r="232" s="2" customFormat="1" ht="16.30189" customHeight="1">
      <c r="A232" s="38"/>
      <c r="B232" s="39"/>
      <c r="C232" s="259" t="s">
        <v>375</v>
      </c>
      <c r="D232" s="259" t="s">
        <v>376</v>
      </c>
      <c r="E232" s="260" t="s">
        <v>377</v>
      </c>
      <c r="F232" s="261" t="s">
        <v>378</v>
      </c>
      <c r="G232" s="262" t="s">
        <v>170</v>
      </c>
      <c r="H232" s="263">
        <v>16.289000000000001</v>
      </c>
      <c r="I232" s="264"/>
      <c r="J232" s="265">
        <f>ROUND(I232*H232,2)</f>
        <v>0</v>
      </c>
      <c r="K232" s="266"/>
      <c r="L232" s="267"/>
      <c r="M232" s="268" t="s">
        <v>1</v>
      </c>
      <c r="N232" s="269" t="s">
        <v>41</v>
      </c>
      <c r="O232" s="91"/>
      <c r="P232" s="222">
        <f>O232*H232</f>
        <v>0</v>
      </c>
      <c r="Q232" s="222">
        <v>0.0020999999999999999</v>
      </c>
      <c r="R232" s="222">
        <f>Q232*H232</f>
        <v>0.034206899999999998</v>
      </c>
      <c r="S232" s="222">
        <v>0</v>
      </c>
      <c r="T232" s="22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4" t="s">
        <v>289</v>
      </c>
      <c r="AT232" s="224" t="s">
        <v>376</v>
      </c>
      <c r="AU232" s="224" t="s">
        <v>83</v>
      </c>
      <c r="AY232" s="17" t="s">
        <v>128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7" t="s">
        <v>81</v>
      </c>
      <c r="BK232" s="225">
        <f>ROUND(I232*H232,2)</f>
        <v>0</v>
      </c>
      <c r="BL232" s="17" t="s">
        <v>205</v>
      </c>
      <c r="BM232" s="224" t="s">
        <v>379</v>
      </c>
    </row>
    <row r="233" s="13" customFormat="1">
      <c r="A233" s="13"/>
      <c r="B233" s="226"/>
      <c r="C233" s="227"/>
      <c r="D233" s="228" t="s">
        <v>136</v>
      </c>
      <c r="E233" s="227"/>
      <c r="F233" s="230" t="s">
        <v>380</v>
      </c>
      <c r="G233" s="227"/>
      <c r="H233" s="231">
        <v>16.289000000000001</v>
      </c>
      <c r="I233" s="232"/>
      <c r="J233" s="227"/>
      <c r="K233" s="227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136</v>
      </c>
      <c r="AU233" s="237" t="s">
        <v>83</v>
      </c>
      <c r="AV233" s="13" t="s">
        <v>83</v>
      </c>
      <c r="AW233" s="13" t="s">
        <v>4</v>
      </c>
      <c r="AX233" s="13" t="s">
        <v>81</v>
      </c>
      <c r="AY233" s="237" t="s">
        <v>128</v>
      </c>
    </row>
    <row r="234" s="2" customFormat="1" ht="21.0566" customHeight="1">
      <c r="A234" s="38"/>
      <c r="B234" s="39"/>
      <c r="C234" s="212" t="s">
        <v>381</v>
      </c>
      <c r="D234" s="212" t="s">
        <v>130</v>
      </c>
      <c r="E234" s="213" t="s">
        <v>382</v>
      </c>
      <c r="F234" s="214" t="s">
        <v>383</v>
      </c>
      <c r="G234" s="215" t="s">
        <v>154</v>
      </c>
      <c r="H234" s="216">
        <v>0.034000000000000002</v>
      </c>
      <c r="I234" s="217"/>
      <c r="J234" s="218">
        <f>ROUND(I234*H234,2)</f>
        <v>0</v>
      </c>
      <c r="K234" s="219"/>
      <c r="L234" s="44"/>
      <c r="M234" s="220" t="s">
        <v>1</v>
      </c>
      <c r="N234" s="221" t="s">
        <v>41</v>
      </c>
      <c r="O234" s="91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4" t="s">
        <v>205</v>
      </c>
      <c r="AT234" s="224" t="s">
        <v>130</v>
      </c>
      <c r="AU234" s="224" t="s">
        <v>83</v>
      </c>
      <c r="AY234" s="17" t="s">
        <v>128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7" t="s">
        <v>81</v>
      </c>
      <c r="BK234" s="225">
        <f>ROUND(I234*H234,2)</f>
        <v>0</v>
      </c>
      <c r="BL234" s="17" t="s">
        <v>205</v>
      </c>
      <c r="BM234" s="224" t="s">
        <v>384</v>
      </c>
    </row>
    <row r="235" s="12" customFormat="1" ht="22.8" customHeight="1">
      <c r="A235" s="12"/>
      <c r="B235" s="196"/>
      <c r="C235" s="197"/>
      <c r="D235" s="198" t="s">
        <v>75</v>
      </c>
      <c r="E235" s="210" t="s">
        <v>385</v>
      </c>
      <c r="F235" s="210" t="s">
        <v>386</v>
      </c>
      <c r="G235" s="197"/>
      <c r="H235" s="197"/>
      <c r="I235" s="200"/>
      <c r="J235" s="211">
        <f>BK235</f>
        <v>0</v>
      </c>
      <c r="K235" s="197"/>
      <c r="L235" s="202"/>
      <c r="M235" s="203"/>
      <c r="N235" s="204"/>
      <c r="O235" s="204"/>
      <c r="P235" s="205">
        <f>P236</f>
        <v>0</v>
      </c>
      <c r="Q235" s="204"/>
      <c r="R235" s="205">
        <f>R236</f>
        <v>0</v>
      </c>
      <c r="S235" s="204"/>
      <c r="T235" s="206">
        <f>T236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7" t="s">
        <v>83</v>
      </c>
      <c r="AT235" s="208" t="s">
        <v>75</v>
      </c>
      <c r="AU235" s="208" t="s">
        <v>81</v>
      </c>
      <c r="AY235" s="207" t="s">
        <v>128</v>
      </c>
      <c r="BK235" s="209">
        <f>BK236</f>
        <v>0</v>
      </c>
    </row>
    <row r="236" s="2" customFormat="1" ht="23.4566" customHeight="1">
      <c r="A236" s="38"/>
      <c r="B236" s="39"/>
      <c r="C236" s="212" t="s">
        <v>387</v>
      </c>
      <c r="D236" s="212" t="s">
        <v>130</v>
      </c>
      <c r="E236" s="213" t="s">
        <v>388</v>
      </c>
      <c r="F236" s="214" t="s">
        <v>389</v>
      </c>
      <c r="G236" s="215" t="s">
        <v>390</v>
      </c>
      <c r="H236" s="216">
        <v>1</v>
      </c>
      <c r="I236" s="217"/>
      <c r="J236" s="218">
        <f>ROUND(I236*H236,2)</f>
        <v>0</v>
      </c>
      <c r="K236" s="219"/>
      <c r="L236" s="44"/>
      <c r="M236" s="220" t="s">
        <v>1</v>
      </c>
      <c r="N236" s="221" t="s">
        <v>41</v>
      </c>
      <c r="O236" s="91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4" t="s">
        <v>205</v>
      </c>
      <c r="AT236" s="224" t="s">
        <v>130</v>
      </c>
      <c r="AU236" s="224" t="s">
        <v>83</v>
      </c>
      <c r="AY236" s="17" t="s">
        <v>128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7" t="s">
        <v>81</v>
      </c>
      <c r="BK236" s="225">
        <f>ROUND(I236*H236,2)</f>
        <v>0</v>
      </c>
      <c r="BL236" s="17" t="s">
        <v>205</v>
      </c>
      <c r="BM236" s="224" t="s">
        <v>391</v>
      </c>
    </row>
    <row r="237" s="12" customFormat="1" ht="22.8" customHeight="1">
      <c r="A237" s="12"/>
      <c r="B237" s="196"/>
      <c r="C237" s="197"/>
      <c r="D237" s="198" t="s">
        <v>75</v>
      </c>
      <c r="E237" s="210" t="s">
        <v>392</v>
      </c>
      <c r="F237" s="210" t="s">
        <v>393</v>
      </c>
      <c r="G237" s="197"/>
      <c r="H237" s="197"/>
      <c r="I237" s="200"/>
      <c r="J237" s="211">
        <f>BK237</f>
        <v>0</v>
      </c>
      <c r="K237" s="197"/>
      <c r="L237" s="202"/>
      <c r="M237" s="203"/>
      <c r="N237" s="204"/>
      <c r="O237" s="204"/>
      <c r="P237" s="205">
        <f>SUM(P238:P275)</f>
        <v>0</v>
      </c>
      <c r="Q237" s="204"/>
      <c r="R237" s="205">
        <f>SUM(R238:R275)</f>
        <v>1.2561368400000001</v>
      </c>
      <c r="S237" s="204"/>
      <c r="T237" s="206">
        <f>SUM(T238:T275)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7" t="s">
        <v>83</v>
      </c>
      <c r="AT237" s="208" t="s">
        <v>75</v>
      </c>
      <c r="AU237" s="208" t="s">
        <v>81</v>
      </c>
      <c r="AY237" s="207" t="s">
        <v>128</v>
      </c>
      <c r="BK237" s="209">
        <f>SUM(BK238:BK275)</f>
        <v>0</v>
      </c>
    </row>
    <row r="238" s="2" customFormat="1" ht="16.30189" customHeight="1">
      <c r="A238" s="38"/>
      <c r="B238" s="39"/>
      <c r="C238" s="212" t="s">
        <v>394</v>
      </c>
      <c r="D238" s="212" t="s">
        <v>130</v>
      </c>
      <c r="E238" s="213" t="s">
        <v>395</v>
      </c>
      <c r="F238" s="214" t="s">
        <v>396</v>
      </c>
      <c r="G238" s="215" t="s">
        <v>133</v>
      </c>
      <c r="H238" s="216">
        <v>0.67400000000000004</v>
      </c>
      <c r="I238" s="217"/>
      <c r="J238" s="218">
        <f>ROUND(I238*H238,2)</f>
        <v>0</v>
      </c>
      <c r="K238" s="219"/>
      <c r="L238" s="44"/>
      <c r="M238" s="220" t="s">
        <v>1</v>
      </c>
      <c r="N238" s="221" t="s">
        <v>41</v>
      </c>
      <c r="O238" s="91"/>
      <c r="P238" s="222">
        <f>O238*H238</f>
        <v>0</v>
      </c>
      <c r="Q238" s="222">
        <v>0.00122</v>
      </c>
      <c r="R238" s="222">
        <f>Q238*H238</f>
        <v>0.00082227999999999999</v>
      </c>
      <c r="S238" s="222">
        <v>0</v>
      </c>
      <c r="T238" s="223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4" t="s">
        <v>205</v>
      </c>
      <c r="AT238" s="224" t="s">
        <v>130</v>
      </c>
      <c r="AU238" s="224" t="s">
        <v>83</v>
      </c>
      <c r="AY238" s="17" t="s">
        <v>128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7" t="s">
        <v>81</v>
      </c>
      <c r="BK238" s="225">
        <f>ROUND(I238*H238,2)</f>
        <v>0</v>
      </c>
      <c r="BL238" s="17" t="s">
        <v>205</v>
      </c>
      <c r="BM238" s="224" t="s">
        <v>397</v>
      </c>
    </row>
    <row r="239" s="13" customFormat="1">
      <c r="A239" s="13"/>
      <c r="B239" s="226"/>
      <c r="C239" s="227"/>
      <c r="D239" s="228" t="s">
        <v>136</v>
      </c>
      <c r="E239" s="229" t="s">
        <v>1</v>
      </c>
      <c r="F239" s="230" t="s">
        <v>398</v>
      </c>
      <c r="G239" s="227"/>
      <c r="H239" s="231">
        <v>0.372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136</v>
      </c>
      <c r="AU239" s="237" t="s">
        <v>83</v>
      </c>
      <c r="AV239" s="13" t="s">
        <v>83</v>
      </c>
      <c r="AW239" s="13" t="s">
        <v>32</v>
      </c>
      <c r="AX239" s="13" t="s">
        <v>76</v>
      </c>
      <c r="AY239" s="237" t="s">
        <v>128</v>
      </c>
    </row>
    <row r="240" s="13" customFormat="1">
      <c r="A240" s="13"/>
      <c r="B240" s="226"/>
      <c r="C240" s="227"/>
      <c r="D240" s="228" t="s">
        <v>136</v>
      </c>
      <c r="E240" s="229" t="s">
        <v>1</v>
      </c>
      <c r="F240" s="230" t="s">
        <v>399</v>
      </c>
      <c r="G240" s="227"/>
      <c r="H240" s="231">
        <v>0.216</v>
      </c>
      <c r="I240" s="232"/>
      <c r="J240" s="227"/>
      <c r="K240" s="227"/>
      <c r="L240" s="233"/>
      <c r="M240" s="234"/>
      <c r="N240" s="235"/>
      <c r="O240" s="235"/>
      <c r="P240" s="235"/>
      <c r="Q240" s="235"/>
      <c r="R240" s="235"/>
      <c r="S240" s="235"/>
      <c r="T240" s="23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7" t="s">
        <v>136</v>
      </c>
      <c r="AU240" s="237" t="s">
        <v>83</v>
      </c>
      <c r="AV240" s="13" t="s">
        <v>83</v>
      </c>
      <c r="AW240" s="13" t="s">
        <v>32</v>
      </c>
      <c r="AX240" s="13" t="s">
        <v>76</v>
      </c>
      <c r="AY240" s="237" t="s">
        <v>128</v>
      </c>
    </row>
    <row r="241" s="13" customFormat="1">
      <c r="A241" s="13"/>
      <c r="B241" s="226"/>
      <c r="C241" s="227"/>
      <c r="D241" s="228" t="s">
        <v>136</v>
      </c>
      <c r="E241" s="229" t="s">
        <v>1</v>
      </c>
      <c r="F241" s="230" t="s">
        <v>400</v>
      </c>
      <c r="G241" s="227"/>
      <c r="H241" s="231">
        <v>0.085999999999999993</v>
      </c>
      <c r="I241" s="232"/>
      <c r="J241" s="227"/>
      <c r="K241" s="227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136</v>
      </c>
      <c r="AU241" s="237" t="s">
        <v>83</v>
      </c>
      <c r="AV241" s="13" t="s">
        <v>83</v>
      </c>
      <c r="AW241" s="13" t="s">
        <v>32</v>
      </c>
      <c r="AX241" s="13" t="s">
        <v>76</v>
      </c>
      <c r="AY241" s="237" t="s">
        <v>128</v>
      </c>
    </row>
    <row r="242" s="15" customFormat="1">
      <c r="A242" s="15"/>
      <c r="B242" s="248"/>
      <c r="C242" s="249"/>
      <c r="D242" s="228" t="s">
        <v>136</v>
      </c>
      <c r="E242" s="250" t="s">
        <v>1</v>
      </c>
      <c r="F242" s="251" t="s">
        <v>232</v>
      </c>
      <c r="G242" s="249"/>
      <c r="H242" s="252">
        <v>0.67400000000000004</v>
      </c>
      <c r="I242" s="253"/>
      <c r="J242" s="249"/>
      <c r="K242" s="249"/>
      <c r="L242" s="254"/>
      <c r="M242" s="255"/>
      <c r="N242" s="256"/>
      <c r="O242" s="256"/>
      <c r="P242" s="256"/>
      <c r="Q242" s="256"/>
      <c r="R242" s="256"/>
      <c r="S242" s="256"/>
      <c r="T242" s="257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8" t="s">
        <v>136</v>
      </c>
      <c r="AU242" s="258" t="s">
        <v>83</v>
      </c>
      <c r="AV242" s="15" t="s">
        <v>134</v>
      </c>
      <c r="AW242" s="15" t="s">
        <v>32</v>
      </c>
      <c r="AX242" s="15" t="s">
        <v>81</v>
      </c>
      <c r="AY242" s="258" t="s">
        <v>128</v>
      </c>
    </row>
    <row r="243" s="2" customFormat="1" ht="21.0566" customHeight="1">
      <c r="A243" s="38"/>
      <c r="B243" s="39"/>
      <c r="C243" s="212" t="s">
        <v>401</v>
      </c>
      <c r="D243" s="212" t="s">
        <v>130</v>
      </c>
      <c r="E243" s="213" t="s">
        <v>402</v>
      </c>
      <c r="F243" s="214" t="s">
        <v>403</v>
      </c>
      <c r="G243" s="215" t="s">
        <v>248</v>
      </c>
      <c r="H243" s="216">
        <v>12.35</v>
      </c>
      <c r="I243" s="217"/>
      <c r="J243" s="218">
        <f>ROUND(I243*H243,2)</f>
        <v>0</v>
      </c>
      <c r="K243" s="219"/>
      <c r="L243" s="44"/>
      <c r="M243" s="220" t="s">
        <v>1</v>
      </c>
      <c r="N243" s="221" t="s">
        <v>41</v>
      </c>
      <c r="O243" s="91"/>
      <c r="P243" s="222">
        <f>O243*H243</f>
        <v>0</v>
      </c>
      <c r="Q243" s="222">
        <v>0</v>
      </c>
      <c r="R243" s="222">
        <f>Q243*H243</f>
        <v>0</v>
      </c>
      <c r="S243" s="222">
        <v>0</v>
      </c>
      <c r="T243" s="22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4" t="s">
        <v>205</v>
      </c>
      <c r="AT243" s="224" t="s">
        <v>130</v>
      </c>
      <c r="AU243" s="224" t="s">
        <v>83</v>
      </c>
      <c r="AY243" s="17" t="s">
        <v>128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7" t="s">
        <v>81</v>
      </c>
      <c r="BK243" s="225">
        <f>ROUND(I243*H243,2)</f>
        <v>0</v>
      </c>
      <c r="BL243" s="17" t="s">
        <v>205</v>
      </c>
      <c r="BM243" s="224" t="s">
        <v>404</v>
      </c>
    </row>
    <row r="244" s="13" customFormat="1">
      <c r="A244" s="13"/>
      <c r="B244" s="226"/>
      <c r="C244" s="227"/>
      <c r="D244" s="228" t="s">
        <v>136</v>
      </c>
      <c r="E244" s="229" t="s">
        <v>1</v>
      </c>
      <c r="F244" s="230" t="s">
        <v>405</v>
      </c>
      <c r="G244" s="227"/>
      <c r="H244" s="231">
        <v>12.35</v>
      </c>
      <c r="I244" s="232"/>
      <c r="J244" s="227"/>
      <c r="K244" s="227"/>
      <c r="L244" s="233"/>
      <c r="M244" s="234"/>
      <c r="N244" s="235"/>
      <c r="O244" s="235"/>
      <c r="P244" s="235"/>
      <c r="Q244" s="235"/>
      <c r="R244" s="235"/>
      <c r="S244" s="235"/>
      <c r="T244" s="23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7" t="s">
        <v>136</v>
      </c>
      <c r="AU244" s="237" t="s">
        <v>83</v>
      </c>
      <c r="AV244" s="13" t="s">
        <v>83</v>
      </c>
      <c r="AW244" s="13" t="s">
        <v>32</v>
      </c>
      <c r="AX244" s="13" t="s">
        <v>81</v>
      </c>
      <c r="AY244" s="237" t="s">
        <v>128</v>
      </c>
    </row>
    <row r="245" s="2" customFormat="1" ht="16.30189" customHeight="1">
      <c r="A245" s="38"/>
      <c r="B245" s="39"/>
      <c r="C245" s="259" t="s">
        <v>406</v>
      </c>
      <c r="D245" s="259" t="s">
        <v>376</v>
      </c>
      <c r="E245" s="260" t="s">
        <v>407</v>
      </c>
      <c r="F245" s="261" t="s">
        <v>408</v>
      </c>
      <c r="G245" s="262" t="s">
        <v>133</v>
      </c>
      <c r="H245" s="263">
        <v>0.13400000000000001</v>
      </c>
      <c r="I245" s="264"/>
      <c r="J245" s="265">
        <f>ROUND(I245*H245,2)</f>
        <v>0</v>
      </c>
      <c r="K245" s="266"/>
      <c r="L245" s="267"/>
      <c r="M245" s="268" t="s">
        <v>1</v>
      </c>
      <c r="N245" s="269" t="s">
        <v>41</v>
      </c>
      <c r="O245" s="91"/>
      <c r="P245" s="222">
        <f>O245*H245</f>
        <v>0</v>
      </c>
      <c r="Q245" s="222">
        <v>0.55000000000000004</v>
      </c>
      <c r="R245" s="222">
        <f>Q245*H245</f>
        <v>0.073700000000000016</v>
      </c>
      <c r="S245" s="222">
        <v>0</v>
      </c>
      <c r="T245" s="223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4" t="s">
        <v>289</v>
      </c>
      <c r="AT245" s="224" t="s">
        <v>376</v>
      </c>
      <c r="AU245" s="224" t="s">
        <v>83</v>
      </c>
      <c r="AY245" s="17" t="s">
        <v>128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7" t="s">
        <v>81</v>
      </c>
      <c r="BK245" s="225">
        <f>ROUND(I245*H245,2)</f>
        <v>0</v>
      </c>
      <c r="BL245" s="17" t="s">
        <v>205</v>
      </c>
      <c r="BM245" s="224" t="s">
        <v>409</v>
      </c>
    </row>
    <row r="246" s="13" customFormat="1">
      <c r="A246" s="13"/>
      <c r="B246" s="226"/>
      <c r="C246" s="227"/>
      <c r="D246" s="228" t="s">
        <v>136</v>
      </c>
      <c r="E246" s="229" t="s">
        <v>1</v>
      </c>
      <c r="F246" s="230" t="s">
        <v>410</v>
      </c>
      <c r="G246" s="227"/>
      <c r="H246" s="231">
        <v>0.124</v>
      </c>
      <c r="I246" s="232"/>
      <c r="J246" s="227"/>
      <c r="K246" s="227"/>
      <c r="L246" s="233"/>
      <c r="M246" s="234"/>
      <c r="N246" s="235"/>
      <c r="O246" s="235"/>
      <c r="P246" s="235"/>
      <c r="Q246" s="235"/>
      <c r="R246" s="235"/>
      <c r="S246" s="235"/>
      <c r="T246" s="23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7" t="s">
        <v>136</v>
      </c>
      <c r="AU246" s="237" t="s">
        <v>83</v>
      </c>
      <c r="AV246" s="13" t="s">
        <v>83</v>
      </c>
      <c r="AW246" s="13" t="s">
        <v>32</v>
      </c>
      <c r="AX246" s="13" t="s">
        <v>81</v>
      </c>
      <c r="AY246" s="237" t="s">
        <v>128</v>
      </c>
    </row>
    <row r="247" s="13" customFormat="1">
      <c r="A247" s="13"/>
      <c r="B247" s="226"/>
      <c r="C247" s="227"/>
      <c r="D247" s="228" t="s">
        <v>136</v>
      </c>
      <c r="E247" s="227"/>
      <c r="F247" s="230" t="s">
        <v>411</v>
      </c>
      <c r="G247" s="227"/>
      <c r="H247" s="231">
        <v>0.13400000000000001</v>
      </c>
      <c r="I247" s="232"/>
      <c r="J247" s="227"/>
      <c r="K247" s="227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136</v>
      </c>
      <c r="AU247" s="237" t="s">
        <v>83</v>
      </c>
      <c r="AV247" s="13" t="s">
        <v>83</v>
      </c>
      <c r="AW247" s="13" t="s">
        <v>4</v>
      </c>
      <c r="AX247" s="13" t="s">
        <v>81</v>
      </c>
      <c r="AY247" s="237" t="s">
        <v>128</v>
      </c>
    </row>
    <row r="248" s="2" customFormat="1" ht="21.0566" customHeight="1">
      <c r="A248" s="38"/>
      <c r="B248" s="39"/>
      <c r="C248" s="212" t="s">
        <v>412</v>
      </c>
      <c r="D248" s="212" t="s">
        <v>130</v>
      </c>
      <c r="E248" s="213" t="s">
        <v>413</v>
      </c>
      <c r="F248" s="214" t="s">
        <v>414</v>
      </c>
      <c r="G248" s="215" t="s">
        <v>248</v>
      </c>
      <c r="H248" s="216">
        <v>17.699999999999999</v>
      </c>
      <c r="I248" s="217"/>
      <c r="J248" s="218">
        <f>ROUND(I248*H248,2)</f>
        <v>0</v>
      </c>
      <c r="K248" s="219"/>
      <c r="L248" s="44"/>
      <c r="M248" s="220" t="s">
        <v>1</v>
      </c>
      <c r="N248" s="221" t="s">
        <v>41</v>
      </c>
      <c r="O248" s="91"/>
      <c r="P248" s="222">
        <f>O248*H248</f>
        <v>0</v>
      </c>
      <c r="Q248" s="222">
        <v>0</v>
      </c>
      <c r="R248" s="222">
        <f>Q248*H248</f>
        <v>0</v>
      </c>
      <c r="S248" s="222">
        <v>0</v>
      </c>
      <c r="T248" s="223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4" t="s">
        <v>205</v>
      </c>
      <c r="AT248" s="224" t="s">
        <v>130</v>
      </c>
      <c r="AU248" s="224" t="s">
        <v>83</v>
      </c>
      <c r="AY248" s="17" t="s">
        <v>128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7" t="s">
        <v>81</v>
      </c>
      <c r="BK248" s="225">
        <f>ROUND(I248*H248,2)</f>
        <v>0</v>
      </c>
      <c r="BL248" s="17" t="s">
        <v>205</v>
      </c>
      <c r="BM248" s="224" t="s">
        <v>415</v>
      </c>
    </row>
    <row r="249" s="13" customFormat="1">
      <c r="A249" s="13"/>
      <c r="B249" s="226"/>
      <c r="C249" s="227"/>
      <c r="D249" s="228" t="s">
        <v>136</v>
      </c>
      <c r="E249" s="229" t="s">
        <v>1</v>
      </c>
      <c r="F249" s="230" t="s">
        <v>416</v>
      </c>
      <c r="G249" s="227"/>
      <c r="H249" s="231">
        <v>17.699999999999999</v>
      </c>
      <c r="I249" s="232"/>
      <c r="J249" s="227"/>
      <c r="K249" s="227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136</v>
      </c>
      <c r="AU249" s="237" t="s">
        <v>83</v>
      </c>
      <c r="AV249" s="13" t="s">
        <v>83</v>
      </c>
      <c r="AW249" s="13" t="s">
        <v>32</v>
      </c>
      <c r="AX249" s="13" t="s">
        <v>81</v>
      </c>
      <c r="AY249" s="237" t="s">
        <v>128</v>
      </c>
    </row>
    <row r="250" s="2" customFormat="1" ht="16.30189" customHeight="1">
      <c r="A250" s="38"/>
      <c r="B250" s="39"/>
      <c r="C250" s="259" t="s">
        <v>417</v>
      </c>
      <c r="D250" s="259" t="s">
        <v>376</v>
      </c>
      <c r="E250" s="260" t="s">
        <v>418</v>
      </c>
      <c r="F250" s="261" t="s">
        <v>419</v>
      </c>
      <c r="G250" s="262" t="s">
        <v>133</v>
      </c>
      <c r="H250" s="263">
        <v>0.26800000000000002</v>
      </c>
      <c r="I250" s="264"/>
      <c r="J250" s="265">
        <f>ROUND(I250*H250,2)</f>
        <v>0</v>
      </c>
      <c r="K250" s="266"/>
      <c r="L250" s="267"/>
      <c r="M250" s="268" t="s">
        <v>1</v>
      </c>
      <c r="N250" s="269" t="s">
        <v>41</v>
      </c>
      <c r="O250" s="91"/>
      <c r="P250" s="222">
        <f>O250*H250</f>
        <v>0</v>
      </c>
      <c r="Q250" s="222">
        <v>0.55000000000000004</v>
      </c>
      <c r="R250" s="222">
        <f>Q250*H250</f>
        <v>0.14740000000000003</v>
      </c>
      <c r="S250" s="222">
        <v>0</v>
      </c>
      <c r="T250" s="22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4" t="s">
        <v>289</v>
      </c>
      <c r="AT250" s="224" t="s">
        <v>376</v>
      </c>
      <c r="AU250" s="224" t="s">
        <v>83</v>
      </c>
      <c r="AY250" s="17" t="s">
        <v>128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7" t="s">
        <v>81</v>
      </c>
      <c r="BK250" s="225">
        <f>ROUND(I250*H250,2)</f>
        <v>0</v>
      </c>
      <c r="BL250" s="17" t="s">
        <v>205</v>
      </c>
      <c r="BM250" s="224" t="s">
        <v>420</v>
      </c>
    </row>
    <row r="251" s="13" customFormat="1">
      <c r="A251" s="13"/>
      <c r="B251" s="226"/>
      <c r="C251" s="227"/>
      <c r="D251" s="228" t="s">
        <v>136</v>
      </c>
      <c r="E251" s="229" t="s">
        <v>1</v>
      </c>
      <c r="F251" s="230" t="s">
        <v>421</v>
      </c>
      <c r="G251" s="227"/>
      <c r="H251" s="231">
        <v>0.248</v>
      </c>
      <c r="I251" s="232"/>
      <c r="J251" s="227"/>
      <c r="K251" s="227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136</v>
      </c>
      <c r="AU251" s="237" t="s">
        <v>83</v>
      </c>
      <c r="AV251" s="13" t="s">
        <v>83</v>
      </c>
      <c r="AW251" s="13" t="s">
        <v>32</v>
      </c>
      <c r="AX251" s="13" t="s">
        <v>81</v>
      </c>
      <c r="AY251" s="237" t="s">
        <v>128</v>
      </c>
    </row>
    <row r="252" s="13" customFormat="1">
      <c r="A252" s="13"/>
      <c r="B252" s="226"/>
      <c r="C252" s="227"/>
      <c r="D252" s="228" t="s">
        <v>136</v>
      </c>
      <c r="E252" s="227"/>
      <c r="F252" s="230" t="s">
        <v>422</v>
      </c>
      <c r="G252" s="227"/>
      <c r="H252" s="231">
        <v>0.26800000000000002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136</v>
      </c>
      <c r="AU252" s="237" t="s">
        <v>83</v>
      </c>
      <c r="AV252" s="13" t="s">
        <v>83</v>
      </c>
      <c r="AW252" s="13" t="s">
        <v>4</v>
      </c>
      <c r="AX252" s="13" t="s">
        <v>81</v>
      </c>
      <c r="AY252" s="237" t="s">
        <v>128</v>
      </c>
    </row>
    <row r="253" s="2" customFormat="1" ht="21.0566" customHeight="1">
      <c r="A253" s="38"/>
      <c r="B253" s="39"/>
      <c r="C253" s="212" t="s">
        <v>423</v>
      </c>
      <c r="D253" s="212" t="s">
        <v>130</v>
      </c>
      <c r="E253" s="213" t="s">
        <v>424</v>
      </c>
      <c r="F253" s="214" t="s">
        <v>425</v>
      </c>
      <c r="G253" s="215" t="s">
        <v>170</v>
      </c>
      <c r="H253" s="216">
        <v>9</v>
      </c>
      <c r="I253" s="217"/>
      <c r="J253" s="218">
        <f>ROUND(I253*H253,2)</f>
        <v>0</v>
      </c>
      <c r="K253" s="219"/>
      <c r="L253" s="44"/>
      <c r="M253" s="220" t="s">
        <v>1</v>
      </c>
      <c r="N253" s="221" t="s">
        <v>41</v>
      </c>
      <c r="O253" s="91"/>
      <c r="P253" s="222">
        <f>O253*H253</f>
        <v>0</v>
      </c>
      <c r="Q253" s="222">
        <v>0</v>
      </c>
      <c r="R253" s="222">
        <f>Q253*H253</f>
        <v>0</v>
      </c>
      <c r="S253" s="222">
        <v>0</v>
      </c>
      <c r="T253" s="223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4" t="s">
        <v>205</v>
      </c>
      <c r="AT253" s="224" t="s">
        <v>130</v>
      </c>
      <c r="AU253" s="224" t="s">
        <v>83</v>
      </c>
      <c r="AY253" s="17" t="s">
        <v>128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7" t="s">
        <v>81</v>
      </c>
      <c r="BK253" s="225">
        <f>ROUND(I253*H253,2)</f>
        <v>0</v>
      </c>
      <c r="BL253" s="17" t="s">
        <v>205</v>
      </c>
      <c r="BM253" s="224" t="s">
        <v>426</v>
      </c>
    </row>
    <row r="254" s="2" customFormat="1" ht="16.30189" customHeight="1">
      <c r="A254" s="38"/>
      <c r="B254" s="39"/>
      <c r="C254" s="259" t="s">
        <v>427</v>
      </c>
      <c r="D254" s="259" t="s">
        <v>376</v>
      </c>
      <c r="E254" s="260" t="s">
        <v>428</v>
      </c>
      <c r="F254" s="261" t="s">
        <v>429</v>
      </c>
      <c r="G254" s="262" t="s">
        <v>133</v>
      </c>
      <c r="H254" s="263">
        <v>0.23300000000000001</v>
      </c>
      <c r="I254" s="264"/>
      <c r="J254" s="265">
        <f>ROUND(I254*H254,2)</f>
        <v>0</v>
      </c>
      <c r="K254" s="266"/>
      <c r="L254" s="267"/>
      <c r="M254" s="268" t="s">
        <v>1</v>
      </c>
      <c r="N254" s="269" t="s">
        <v>41</v>
      </c>
      <c r="O254" s="91"/>
      <c r="P254" s="222">
        <f>O254*H254</f>
        <v>0</v>
      </c>
      <c r="Q254" s="222">
        <v>0.55000000000000004</v>
      </c>
      <c r="R254" s="222">
        <f>Q254*H254</f>
        <v>0.12815000000000001</v>
      </c>
      <c r="S254" s="222">
        <v>0</v>
      </c>
      <c r="T254" s="223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4" t="s">
        <v>289</v>
      </c>
      <c r="AT254" s="224" t="s">
        <v>376</v>
      </c>
      <c r="AU254" s="224" t="s">
        <v>83</v>
      </c>
      <c r="AY254" s="17" t="s">
        <v>128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7" t="s">
        <v>81</v>
      </c>
      <c r="BK254" s="225">
        <f>ROUND(I254*H254,2)</f>
        <v>0</v>
      </c>
      <c r="BL254" s="17" t="s">
        <v>205</v>
      </c>
      <c r="BM254" s="224" t="s">
        <v>430</v>
      </c>
    </row>
    <row r="255" s="13" customFormat="1">
      <c r="A255" s="13"/>
      <c r="B255" s="226"/>
      <c r="C255" s="227"/>
      <c r="D255" s="228" t="s">
        <v>136</v>
      </c>
      <c r="E255" s="229" t="s">
        <v>1</v>
      </c>
      <c r="F255" s="230" t="s">
        <v>431</v>
      </c>
      <c r="G255" s="227"/>
      <c r="H255" s="231">
        <v>0.216</v>
      </c>
      <c r="I255" s="232"/>
      <c r="J255" s="227"/>
      <c r="K255" s="227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136</v>
      </c>
      <c r="AU255" s="237" t="s">
        <v>83</v>
      </c>
      <c r="AV255" s="13" t="s">
        <v>83</v>
      </c>
      <c r="AW255" s="13" t="s">
        <v>32</v>
      </c>
      <c r="AX255" s="13" t="s">
        <v>81</v>
      </c>
      <c r="AY255" s="237" t="s">
        <v>128</v>
      </c>
    </row>
    <row r="256" s="13" customFormat="1">
      <c r="A256" s="13"/>
      <c r="B256" s="226"/>
      <c r="C256" s="227"/>
      <c r="D256" s="228" t="s">
        <v>136</v>
      </c>
      <c r="E256" s="227"/>
      <c r="F256" s="230" t="s">
        <v>432</v>
      </c>
      <c r="G256" s="227"/>
      <c r="H256" s="231">
        <v>0.23300000000000001</v>
      </c>
      <c r="I256" s="232"/>
      <c r="J256" s="227"/>
      <c r="K256" s="227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136</v>
      </c>
      <c r="AU256" s="237" t="s">
        <v>83</v>
      </c>
      <c r="AV256" s="13" t="s">
        <v>83</v>
      </c>
      <c r="AW256" s="13" t="s">
        <v>4</v>
      </c>
      <c r="AX256" s="13" t="s">
        <v>81</v>
      </c>
      <c r="AY256" s="237" t="s">
        <v>128</v>
      </c>
    </row>
    <row r="257" s="2" customFormat="1" ht="16.30189" customHeight="1">
      <c r="A257" s="38"/>
      <c r="B257" s="39"/>
      <c r="C257" s="212" t="s">
        <v>433</v>
      </c>
      <c r="D257" s="212" t="s">
        <v>130</v>
      </c>
      <c r="E257" s="213" t="s">
        <v>434</v>
      </c>
      <c r="F257" s="214" t="s">
        <v>435</v>
      </c>
      <c r="G257" s="215" t="s">
        <v>170</v>
      </c>
      <c r="H257" s="216">
        <v>9</v>
      </c>
      <c r="I257" s="217"/>
      <c r="J257" s="218">
        <f>ROUND(I257*H257,2)</f>
        <v>0</v>
      </c>
      <c r="K257" s="219"/>
      <c r="L257" s="44"/>
      <c r="M257" s="220" t="s">
        <v>1</v>
      </c>
      <c r="N257" s="221" t="s">
        <v>41</v>
      </c>
      <c r="O257" s="91"/>
      <c r="P257" s="222">
        <f>O257*H257</f>
        <v>0</v>
      </c>
      <c r="Q257" s="222">
        <v>0</v>
      </c>
      <c r="R257" s="222">
        <f>Q257*H257</f>
        <v>0</v>
      </c>
      <c r="S257" s="222">
        <v>0</v>
      </c>
      <c r="T257" s="223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4" t="s">
        <v>205</v>
      </c>
      <c r="AT257" s="224" t="s">
        <v>130</v>
      </c>
      <c r="AU257" s="224" t="s">
        <v>83</v>
      </c>
      <c r="AY257" s="17" t="s">
        <v>128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7" t="s">
        <v>81</v>
      </c>
      <c r="BK257" s="225">
        <f>ROUND(I257*H257,2)</f>
        <v>0</v>
      </c>
      <c r="BL257" s="17" t="s">
        <v>205</v>
      </c>
      <c r="BM257" s="224" t="s">
        <v>436</v>
      </c>
    </row>
    <row r="258" s="2" customFormat="1" ht="16.30189" customHeight="1">
      <c r="A258" s="38"/>
      <c r="B258" s="39"/>
      <c r="C258" s="259" t="s">
        <v>437</v>
      </c>
      <c r="D258" s="259" t="s">
        <v>376</v>
      </c>
      <c r="E258" s="260" t="s">
        <v>438</v>
      </c>
      <c r="F258" s="261" t="s">
        <v>439</v>
      </c>
      <c r="G258" s="262" t="s">
        <v>133</v>
      </c>
      <c r="H258" s="263">
        <v>0.092999999999999999</v>
      </c>
      <c r="I258" s="264"/>
      <c r="J258" s="265">
        <f>ROUND(I258*H258,2)</f>
        <v>0</v>
      </c>
      <c r="K258" s="266"/>
      <c r="L258" s="267"/>
      <c r="M258" s="268" t="s">
        <v>1</v>
      </c>
      <c r="N258" s="269" t="s">
        <v>41</v>
      </c>
      <c r="O258" s="91"/>
      <c r="P258" s="222">
        <f>O258*H258</f>
        <v>0</v>
      </c>
      <c r="Q258" s="222">
        <v>0.55000000000000004</v>
      </c>
      <c r="R258" s="222">
        <f>Q258*H258</f>
        <v>0.051150000000000001</v>
      </c>
      <c r="S258" s="222">
        <v>0</v>
      </c>
      <c r="T258" s="223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4" t="s">
        <v>289</v>
      </c>
      <c r="AT258" s="224" t="s">
        <v>376</v>
      </c>
      <c r="AU258" s="224" t="s">
        <v>83</v>
      </c>
      <c r="AY258" s="17" t="s">
        <v>128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7" t="s">
        <v>81</v>
      </c>
      <c r="BK258" s="225">
        <f>ROUND(I258*H258,2)</f>
        <v>0</v>
      </c>
      <c r="BL258" s="17" t="s">
        <v>205</v>
      </c>
      <c r="BM258" s="224" t="s">
        <v>440</v>
      </c>
    </row>
    <row r="259" s="13" customFormat="1">
      <c r="A259" s="13"/>
      <c r="B259" s="226"/>
      <c r="C259" s="227"/>
      <c r="D259" s="228" t="s">
        <v>136</v>
      </c>
      <c r="E259" s="229" t="s">
        <v>1</v>
      </c>
      <c r="F259" s="230" t="s">
        <v>441</v>
      </c>
      <c r="G259" s="227"/>
      <c r="H259" s="231">
        <v>0.085999999999999993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136</v>
      </c>
      <c r="AU259" s="237" t="s">
        <v>83</v>
      </c>
      <c r="AV259" s="13" t="s">
        <v>83</v>
      </c>
      <c r="AW259" s="13" t="s">
        <v>32</v>
      </c>
      <c r="AX259" s="13" t="s">
        <v>81</v>
      </c>
      <c r="AY259" s="237" t="s">
        <v>128</v>
      </c>
    </row>
    <row r="260" s="13" customFormat="1">
      <c r="A260" s="13"/>
      <c r="B260" s="226"/>
      <c r="C260" s="227"/>
      <c r="D260" s="228" t="s">
        <v>136</v>
      </c>
      <c r="E260" s="227"/>
      <c r="F260" s="230" t="s">
        <v>442</v>
      </c>
      <c r="G260" s="227"/>
      <c r="H260" s="231">
        <v>0.092999999999999999</v>
      </c>
      <c r="I260" s="232"/>
      <c r="J260" s="227"/>
      <c r="K260" s="227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136</v>
      </c>
      <c r="AU260" s="237" t="s">
        <v>83</v>
      </c>
      <c r="AV260" s="13" t="s">
        <v>83</v>
      </c>
      <c r="AW260" s="13" t="s">
        <v>4</v>
      </c>
      <c r="AX260" s="13" t="s">
        <v>81</v>
      </c>
      <c r="AY260" s="237" t="s">
        <v>128</v>
      </c>
    </row>
    <row r="261" s="2" customFormat="1" ht="16.30189" customHeight="1">
      <c r="A261" s="38"/>
      <c r="B261" s="39"/>
      <c r="C261" s="212" t="s">
        <v>443</v>
      </c>
      <c r="D261" s="212" t="s">
        <v>130</v>
      </c>
      <c r="E261" s="213" t="s">
        <v>444</v>
      </c>
      <c r="F261" s="214" t="s">
        <v>445</v>
      </c>
      <c r="G261" s="215" t="s">
        <v>133</v>
      </c>
      <c r="H261" s="216">
        <v>0.67400000000000004</v>
      </c>
      <c r="I261" s="217"/>
      <c r="J261" s="218">
        <f>ROUND(I261*H261,2)</f>
        <v>0</v>
      </c>
      <c r="K261" s="219"/>
      <c r="L261" s="44"/>
      <c r="M261" s="220" t="s">
        <v>1</v>
      </c>
      <c r="N261" s="221" t="s">
        <v>41</v>
      </c>
      <c r="O261" s="91"/>
      <c r="P261" s="222">
        <f>O261*H261</f>
        <v>0</v>
      </c>
      <c r="Q261" s="222">
        <v>0.022839999999999999</v>
      </c>
      <c r="R261" s="222">
        <f>Q261*H261</f>
        <v>0.015394160000000001</v>
      </c>
      <c r="S261" s="222">
        <v>0</v>
      </c>
      <c r="T261" s="223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4" t="s">
        <v>205</v>
      </c>
      <c r="AT261" s="224" t="s">
        <v>130</v>
      </c>
      <c r="AU261" s="224" t="s">
        <v>83</v>
      </c>
      <c r="AY261" s="17" t="s">
        <v>128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7" t="s">
        <v>81</v>
      </c>
      <c r="BK261" s="225">
        <f>ROUND(I261*H261,2)</f>
        <v>0</v>
      </c>
      <c r="BL261" s="17" t="s">
        <v>205</v>
      </c>
      <c r="BM261" s="224" t="s">
        <v>446</v>
      </c>
    </row>
    <row r="262" s="13" customFormat="1">
      <c r="A262" s="13"/>
      <c r="B262" s="226"/>
      <c r="C262" s="227"/>
      <c r="D262" s="228" t="s">
        <v>136</v>
      </c>
      <c r="E262" s="229" t="s">
        <v>1</v>
      </c>
      <c r="F262" s="230" t="s">
        <v>398</v>
      </c>
      <c r="G262" s="227"/>
      <c r="H262" s="231">
        <v>0.372</v>
      </c>
      <c r="I262" s="232"/>
      <c r="J262" s="227"/>
      <c r="K262" s="227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136</v>
      </c>
      <c r="AU262" s="237" t="s">
        <v>83</v>
      </c>
      <c r="AV262" s="13" t="s">
        <v>83</v>
      </c>
      <c r="AW262" s="13" t="s">
        <v>32</v>
      </c>
      <c r="AX262" s="13" t="s">
        <v>76</v>
      </c>
      <c r="AY262" s="237" t="s">
        <v>128</v>
      </c>
    </row>
    <row r="263" s="13" customFormat="1">
      <c r="A263" s="13"/>
      <c r="B263" s="226"/>
      <c r="C263" s="227"/>
      <c r="D263" s="228" t="s">
        <v>136</v>
      </c>
      <c r="E263" s="229" t="s">
        <v>1</v>
      </c>
      <c r="F263" s="230" t="s">
        <v>399</v>
      </c>
      <c r="G263" s="227"/>
      <c r="H263" s="231">
        <v>0.216</v>
      </c>
      <c r="I263" s="232"/>
      <c r="J263" s="227"/>
      <c r="K263" s="227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136</v>
      </c>
      <c r="AU263" s="237" t="s">
        <v>83</v>
      </c>
      <c r="AV263" s="13" t="s">
        <v>83</v>
      </c>
      <c r="AW263" s="13" t="s">
        <v>32</v>
      </c>
      <c r="AX263" s="13" t="s">
        <v>76</v>
      </c>
      <c r="AY263" s="237" t="s">
        <v>128</v>
      </c>
    </row>
    <row r="264" s="13" customFormat="1">
      <c r="A264" s="13"/>
      <c r="B264" s="226"/>
      <c r="C264" s="227"/>
      <c r="D264" s="228" t="s">
        <v>136</v>
      </c>
      <c r="E264" s="229" t="s">
        <v>1</v>
      </c>
      <c r="F264" s="230" t="s">
        <v>400</v>
      </c>
      <c r="G264" s="227"/>
      <c r="H264" s="231">
        <v>0.085999999999999993</v>
      </c>
      <c r="I264" s="232"/>
      <c r="J264" s="227"/>
      <c r="K264" s="227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136</v>
      </c>
      <c r="AU264" s="237" t="s">
        <v>83</v>
      </c>
      <c r="AV264" s="13" t="s">
        <v>83</v>
      </c>
      <c r="AW264" s="13" t="s">
        <v>32</v>
      </c>
      <c r="AX264" s="13" t="s">
        <v>76</v>
      </c>
      <c r="AY264" s="237" t="s">
        <v>128</v>
      </c>
    </row>
    <row r="265" s="15" customFormat="1">
      <c r="A265" s="15"/>
      <c r="B265" s="248"/>
      <c r="C265" s="249"/>
      <c r="D265" s="228" t="s">
        <v>136</v>
      </c>
      <c r="E265" s="250" t="s">
        <v>1</v>
      </c>
      <c r="F265" s="251" t="s">
        <v>232</v>
      </c>
      <c r="G265" s="249"/>
      <c r="H265" s="252">
        <v>0.67400000000000004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8" t="s">
        <v>136</v>
      </c>
      <c r="AU265" s="258" t="s">
        <v>83</v>
      </c>
      <c r="AV265" s="15" t="s">
        <v>134</v>
      </c>
      <c r="AW265" s="15" t="s">
        <v>32</v>
      </c>
      <c r="AX265" s="15" t="s">
        <v>81</v>
      </c>
      <c r="AY265" s="258" t="s">
        <v>128</v>
      </c>
    </row>
    <row r="266" s="2" customFormat="1" ht="23.4566" customHeight="1">
      <c r="A266" s="38"/>
      <c r="B266" s="39"/>
      <c r="C266" s="212" t="s">
        <v>447</v>
      </c>
      <c r="D266" s="212" t="s">
        <v>130</v>
      </c>
      <c r="E266" s="213" t="s">
        <v>448</v>
      </c>
      <c r="F266" s="214" t="s">
        <v>449</v>
      </c>
      <c r="G266" s="215" t="s">
        <v>170</v>
      </c>
      <c r="H266" s="216">
        <v>7.0300000000000002</v>
      </c>
      <c r="I266" s="217"/>
      <c r="J266" s="218">
        <f>ROUND(I266*H266,2)</f>
        <v>0</v>
      </c>
      <c r="K266" s="219"/>
      <c r="L266" s="44"/>
      <c r="M266" s="220" t="s">
        <v>1</v>
      </c>
      <c r="N266" s="221" t="s">
        <v>41</v>
      </c>
      <c r="O266" s="91"/>
      <c r="P266" s="222">
        <f>O266*H266</f>
        <v>0</v>
      </c>
      <c r="Q266" s="222">
        <v>0.01874</v>
      </c>
      <c r="R266" s="222">
        <f>Q266*H266</f>
        <v>0.1317422</v>
      </c>
      <c r="S266" s="222">
        <v>0</v>
      </c>
      <c r="T266" s="223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4" t="s">
        <v>205</v>
      </c>
      <c r="AT266" s="224" t="s">
        <v>130</v>
      </c>
      <c r="AU266" s="224" t="s">
        <v>83</v>
      </c>
      <c r="AY266" s="17" t="s">
        <v>128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7" t="s">
        <v>81</v>
      </c>
      <c r="BK266" s="225">
        <f>ROUND(I266*H266,2)</f>
        <v>0</v>
      </c>
      <c r="BL266" s="17" t="s">
        <v>205</v>
      </c>
      <c r="BM266" s="224" t="s">
        <v>450</v>
      </c>
    </row>
    <row r="267" s="13" customFormat="1">
      <c r="A267" s="13"/>
      <c r="B267" s="226"/>
      <c r="C267" s="227"/>
      <c r="D267" s="228" t="s">
        <v>136</v>
      </c>
      <c r="E267" s="229" t="s">
        <v>1</v>
      </c>
      <c r="F267" s="230" t="s">
        <v>451</v>
      </c>
      <c r="G267" s="227"/>
      <c r="H267" s="231">
        <v>7.0300000000000002</v>
      </c>
      <c r="I267" s="232"/>
      <c r="J267" s="227"/>
      <c r="K267" s="227"/>
      <c r="L267" s="233"/>
      <c r="M267" s="234"/>
      <c r="N267" s="235"/>
      <c r="O267" s="235"/>
      <c r="P267" s="235"/>
      <c r="Q267" s="235"/>
      <c r="R267" s="235"/>
      <c r="S267" s="235"/>
      <c r="T267" s="23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7" t="s">
        <v>136</v>
      </c>
      <c r="AU267" s="237" t="s">
        <v>83</v>
      </c>
      <c r="AV267" s="13" t="s">
        <v>83</v>
      </c>
      <c r="AW267" s="13" t="s">
        <v>32</v>
      </c>
      <c r="AX267" s="13" t="s">
        <v>81</v>
      </c>
      <c r="AY267" s="237" t="s">
        <v>128</v>
      </c>
    </row>
    <row r="268" s="2" customFormat="1" ht="23.4566" customHeight="1">
      <c r="A268" s="38"/>
      <c r="B268" s="39"/>
      <c r="C268" s="212" t="s">
        <v>452</v>
      </c>
      <c r="D268" s="212" t="s">
        <v>130</v>
      </c>
      <c r="E268" s="213" t="s">
        <v>453</v>
      </c>
      <c r="F268" s="214" t="s">
        <v>454</v>
      </c>
      <c r="G268" s="215" t="s">
        <v>170</v>
      </c>
      <c r="H268" s="216">
        <v>31.940000000000001</v>
      </c>
      <c r="I268" s="217"/>
      <c r="J268" s="218">
        <f>ROUND(I268*H268,2)</f>
        <v>0</v>
      </c>
      <c r="K268" s="219"/>
      <c r="L268" s="44"/>
      <c r="M268" s="220" t="s">
        <v>1</v>
      </c>
      <c r="N268" s="221" t="s">
        <v>41</v>
      </c>
      <c r="O268" s="91"/>
      <c r="P268" s="222">
        <f>O268*H268</f>
        <v>0</v>
      </c>
      <c r="Q268" s="222">
        <v>0.021940000000000001</v>
      </c>
      <c r="R268" s="222">
        <f>Q268*H268</f>
        <v>0.70076360000000004</v>
      </c>
      <c r="S268" s="222">
        <v>0</v>
      </c>
      <c r="T268" s="223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4" t="s">
        <v>205</v>
      </c>
      <c r="AT268" s="224" t="s">
        <v>130</v>
      </c>
      <c r="AU268" s="224" t="s">
        <v>83</v>
      </c>
      <c r="AY268" s="17" t="s">
        <v>128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7" t="s">
        <v>81</v>
      </c>
      <c r="BK268" s="225">
        <f>ROUND(I268*H268,2)</f>
        <v>0</v>
      </c>
      <c r="BL268" s="17" t="s">
        <v>205</v>
      </c>
      <c r="BM268" s="224" t="s">
        <v>455</v>
      </c>
    </row>
    <row r="269" s="14" customFormat="1">
      <c r="A269" s="14"/>
      <c r="B269" s="238"/>
      <c r="C269" s="239"/>
      <c r="D269" s="228" t="s">
        <v>136</v>
      </c>
      <c r="E269" s="240" t="s">
        <v>1</v>
      </c>
      <c r="F269" s="241" t="s">
        <v>456</v>
      </c>
      <c r="G269" s="239"/>
      <c r="H269" s="240" t="s">
        <v>1</v>
      </c>
      <c r="I269" s="242"/>
      <c r="J269" s="239"/>
      <c r="K269" s="239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136</v>
      </c>
      <c r="AU269" s="247" t="s">
        <v>83</v>
      </c>
      <c r="AV269" s="14" t="s">
        <v>81</v>
      </c>
      <c r="AW269" s="14" t="s">
        <v>32</v>
      </c>
      <c r="AX269" s="14" t="s">
        <v>76</v>
      </c>
      <c r="AY269" s="247" t="s">
        <v>128</v>
      </c>
    </row>
    <row r="270" s="13" customFormat="1">
      <c r="A270" s="13"/>
      <c r="B270" s="226"/>
      <c r="C270" s="227"/>
      <c r="D270" s="228" t="s">
        <v>136</v>
      </c>
      <c r="E270" s="229" t="s">
        <v>1</v>
      </c>
      <c r="F270" s="230" t="s">
        <v>457</v>
      </c>
      <c r="G270" s="227"/>
      <c r="H270" s="231">
        <v>26.879999999999999</v>
      </c>
      <c r="I270" s="232"/>
      <c r="J270" s="227"/>
      <c r="K270" s="227"/>
      <c r="L270" s="233"/>
      <c r="M270" s="234"/>
      <c r="N270" s="235"/>
      <c r="O270" s="235"/>
      <c r="P270" s="235"/>
      <c r="Q270" s="235"/>
      <c r="R270" s="235"/>
      <c r="S270" s="235"/>
      <c r="T270" s="23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7" t="s">
        <v>136</v>
      </c>
      <c r="AU270" s="237" t="s">
        <v>83</v>
      </c>
      <c r="AV270" s="13" t="s">
        <v>83</v>
      </c>
      <c r="AW270" s="13" t="s">
        <v>32</v>
      </c>
      <c r="AX270" s="13" t="s">
        <v>76</v>
      </c>
      <c r="AY270" s="237" t="s">
        <v>128</v>
      </c>
    </row>
    <row r="271" s="13" customFormat="1">
      <c r="A271" s="13"/>
      <c r="B271" s="226"/>
      <c r="C271" s="227"/>
      <c r="D271" s="228" t="s">
        <v>136</v>
      </c>
      <c r="E271" s="229" t="s">
        <v>1</v>
      </c>
      <c r="F271" s="230" t="s">
        <v>458</v>
      </c>
      <c r="G271" s="227"/>
      <c r="H271" s="231">
        <v>5.0599999999999996</v>
      </c>
      <c r="I271" s="232"/>
      <c r="J271" s="227"/>
      <c r="K271" s="227"/>
      <c r="L271" s="233"/>
      <c r="M271" s="234"/>
      <c r="N271" s="235"/>
      <c r="O271" s="235"/>
      <c r="P271" s="235"/>
      <c r="Q271" s="235"/>
      <c r="R271" s="235"/>
      <c r="S271" s="235"/>
      <c r="T271" s="23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7" t="s">
        <v>136</v>
      </c>
      <c r="AU271" s="237" t="s">
        <v>83</v>
      </c>
      <c r="AV271" s="13" t="s">
        <v>83</v>
      </c>
      <c r="AW271" s="13" t="s">
        <v>32</v>
      </c>
      <c r="AX271" s="13" t="s">
        <v>76</v>
      </c>
      <c r="AY271" s="237" t="s">
        <v>128</v>
      </c>
    </row>
    <row r="272" s="15" customFormat="1">
      <c r="A272" s="15"/>
      <c r="B272" s="248"/>
      <c r="C272" s="249"/>
      <c r="D272" s="228" t="s">
        <v>136</v>
      </c>
      <c r="E272" s="250" t="s">
        <v>1</v>
      </c>
      <c r="F272" s="251" t="s">
        <v>232</v>
      </c>
      <c r="G272" s="249"/>
      <c r="H272" s="252">
        <v>31.939999999999998</v>
      </c>
      <c r="I272" s="253"/>
      <c r="J272" s="249"/>
      <c r="K272" s="249"/>
      <c r="L272" s="254"/>
      <c r="M272" s="255"/>
      <c r="N272" s="256"/>
      <c r="O272" s="256"/>
      <c r="P272" s="256"/>
      <c r="Q272" s="256"/>
      <c r="R272" s="256"/>
      <c r="S272" s="256"/>
      <c r="T272" s="257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8" t="s">
        <v>136</v>
      </c>
      <c r="AU272" s="258" t="s">
        <v>83</v>
      </c>
      <c r="AV272" s="15" t="s">
        <v>134</v>
      </c>
      <c r="AW272" s="15" t="s">
        <v>32</v>
      </c>
      <c r="AX272" s="15" t="s">
        <v>81</v>
      </c>
      <c r="AY272" s="258" t="s">
        <v>128</v>
      </c>
    </row>
    <row r="273" s="2" customFormat="1" ht="16.30189" customHeight="1">
      <c r="A273" s="38"/>
      <c r="B273" s="39"/>
      <c r="C273" s="212" t="s">
        <v>459</v>
      </c>
      <c r="D273" s="212" t="s">
        <v>130</v>
      </c>
      <c r="E273" s="213" t="s">
        <v>460</v>
      </c>
      <c r="F273" s="214" t="s">
        <v>461</v>
      </c>
      <c r="G273" s="215" t="s">
        <v>170</v>
      </c>
      <c r="H273" s="216">
        <v>38.969999999999999</v>
      </c>
      <c r="I273" s="217"/>
      <c r="J273" s="218">
        <f>ROUND(I273*H273,2)</f>
        <v>0</v>
      </c>
      <c r="K273" s="219"/>
      <c r="L273" s="44"/>
      <c r="M273" s="220" t="s">
        <v>1</v>
      </c>
      <c r="N273" s="221" t="s">
        <v>41</v>
      </c>
      <c r="O273" s="91"/>
      <c r="P273" s="222">
        <f>O273*H273</f>
        <v>0</v>
      </c>
      <c r="Q273" s="222">
        <v>0.00018000000000000001</v>
      </c>
      <c r="R273" s="222">
        <f>Q273*H273</f>
        <v>0.0070146000000000002</v>
      </c>
      <c r="S273" s="222">
        <v>0</v>
      </c>
      <c r="T273" s="223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4" t="s">
        <v>205</v>
      </c>
      <c r="AT273" s="224" t="s">
        <v>130</v>
      </c>
      <c r="AU273" s="224" t="s">
        <v>83</v>
      </c>
      <c r="AY273" s="17" t="s">
        <v>128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7" t="s">
        <v>81</v>
      </c>
      <c r="BK273" s="225">
        <f>ROUND(I273*H273,2)</f>
        <v>0</v>
      </c>
      <c r="BL273" s="17" t="s">
        <v>205</v>
      </c>
      <c r="BM273" s="224" t="s">
        <v>462</v>
      </c>
    </row>
    <row r="274" s="13" customFormat="1">
      <c r="A274" s="13"/>
      <c r="B274" s="226"/>
      <c r="C274" s="227"/>
      <c r="D274" s="228" t="s">
        <v>136</v>
      </c>
      <c r="E274" s="229" t="s">
        <v>1</v>
      </c>
      <c r="F274" s="230" t="s">
        <v>463</v>
      </c>
      <c r="G274" s="227"/>
      <c r="H274" s="231">
        <v>38.969999999999999</v>
      </c>
      <c r="I274" s="232"/>
      <c r="J274" s="227"/>
      <c r="K274" s="227"/>
      <c r="L274" s="233"/>
      <c r="M274" s="234"/>
      <c r="N274" s="235"/>
      <c r="O274" s="235"/>
      <c r="P274" s="235"/>
      <c r="Q274" s="235"/>
      <c r="R274" s="235"/>
      <c r="S274" s="235"/>
      <c r="T274" s="23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7" t="s">
        <v>136</v>
      </c>
      <c r="AU274" s="237" t="s">
        <v>83</v>
      </c>
      <c r="AV274" s="13" t="s">
        <v>83</v>
      </c>
      <c r="AW274" s="13" t="s">
        <v>32</v>
      </c>
      <c r="AX274" s="13" t="s">
        <v>81</v>
      </c>
      <c r="AY274" s="237" t="s">
        <v>128</v>
      </c>
    </row>
    <row r="275" s="2" customFormat="1" ht="21.0566" customHeight="1">
      <c r="A275" s="38"/>
      <c r="B275" s="39"/>
      <c r="C275" s="212" t="s">
        <v>464</v>
      </c>
      <c r="D275" s="212" t="s">
        <v>130</v>
      </c>
      <c r="E275" s="213" t="s">
        <v>465</v>
      </c>
      <c r="F275" s="214" t="s">
        <v>466</v>
      </c>
      <c r="G275" s="215" t="s">
        <v>154</v>
      </c>
      <c r="H275" s="216">
        <v>1.256</v>
      </c>
      <c r="I275" s="217"/>
      <c r="J275" s="218">
        <f>ROUND(I275*H275,2)</f>
        <v>0</v>
      </c>
      <c r="K275" s="219"/>
      <c r="L275" s="44"/>
      <c r="M275" s="220" t="s">
        <v>1</v>
      </c>
      <c r="N275" s="221" t="s">
        <v>41</v>
      </c>
      <c r="O275" s="91"/>
      <c r="P275" s="222">
        <f>O275*H275</f>
        <v>0</v>
      </c>
      <c r="Q275" s="222">
        <v>0</v>
      </c>
      <c r="R275" s="222">
        <f>Q275*H275</f>
        <v>0</v>
      </c>
      <c r="S275" s="222">
        <v>0</v>
      </c>
      <c r="T275" s="22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4" t="s">
        <v>205</v>
      </c>
      <c r="AT275" s="224" t="s">
        <v>130</v>
      </c>
      <c r="AU275" s="224" t="s">
        <v>83</v>
      </c>
      <c r="AY275" s="17" t="s">
        <v>128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7" t="s">
        <v>81</v>
      </c>
      <c r="BK275" s="225">
        <f>ROUND(I275*H275,2)</f>
        <v>0</v>
      </c>
      <c r="BL275" s="17" t="s">
        <v>205</v>
      </c>
      <c r="BM275" s="224" t="s">
        <v>467</v>
      </c>
    </row>
    <row r="276" s="12" customFormat="1" ht="22.8" customHeight="1">
      <c r="A276" s="12"/>
      <c r="B276" s="196"/>
      <c r="C276" s="197"/>
      <c r="D276" s="198" t="s">
        <v>75</v>
      </c>
      <c r="E276" s="210" t="s">
        <v>468</v>
      </c>
      <c r="F276" s="210" t="s">
        <v>469</v>
      </c>
      <c r="G276" s="197"/>
      <c r="H276" s="197"/>
      <c r="I276" s="200"/>
      <c r="J276" s="211">
        <f>BK276</f>
        <v>0</v>
      </c>
      <c r="K276" s="197"/>
      <c r="L276" s="202"/>
      <c r="M276" s="203"/>
      <c r="N276" s="204"/>
      <c r="O276" s="204"/>
      <c r="P276" s="205">
        <f>SUM(P277:P280)</f>
        <v>0</v>
      </c>
      <c r="Q276" s="204"/>
      <c r="R276" s="205">
        <f>SUM(R277:R280)</f>
        <v>0.11544</v>
      </c>
      <c r="S276" s="204"/>
      <c r="T276" s="206">
        <f>SUM(T277:T280)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7" t="s">
        <v>83</v>
      </c>
      <c r="AT276" s="208" t="s">
        <v>75</v>
      </c>
      <c r="AU276" s="208" t="s">
        <v>81</v>
      </c>
      <c r="AY276" s="207" t="s">
        <v>128</v>
      </c>
      <c r="BK276" s="209">
        <f>SUM(BK277:BK280)</f>
        <v>0</v>
      </c>
    </row>
    <row r="277" s="2" customFormat="1" ht="16.30189" customHeight="1">
      <c r="A277" s="38"/>
      <c r="B277" s="39"/>
      <c r="C277" s="212" t="s">
        <v>470</v>
      </c>
      <c r="D277" s="212" t="s">
        <v>130</v>
      </c>
      <c r="E277" s="213" t="s">
        <v>471</v>
      </c>
      <c r="F277" s="214" t="s">
        <v>472</v>
      </c>
      <c r="G277" s="215" t="s">
        <v>170</v>
      </c>
      <c r="H277" s="216">
        <v>4</v>
      </c>
      <c r="I277" s="217"/>
      <c r="J277" s="218">
        <f>ROUND(I277*H277,2)</f>
        <v>0</v>
      </c>
      <c r="K277" s="219"/>
      <c r="L277" s="44"/>
      <c r="M277" s="220" t="s">
        <v>1</v>
      </c>
      <c r="N277" s="221" t="s">
        <v>41</v>
      </c>
      <c r="O277" s="91"/>
      <c r="P277" s="222">
        <f>O277*H277</f>
        <v>0</v>
      </c>
      <c r="Q277" s="222">
        <v>0.028660000000000001</v>
      </c>
      <c r="R277" s="222">
        <f>Q277*H277</f>
        <v>0.11464000000000001</v>
      </c>
      <c r="S277" s="222">
        <v>0</v>
      </c>
      <c r="T277" s="223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4" t="s">
        <v>205</v>
      </c>
      <c r="AT277" s="224" t="s">
        <v>130</v>
      </c>
      <c r="AU277" s="224" t="s">
        <v>83</v>
      </c>
      <c r="AY277" s="17" t="s">
        <v>128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7" t="s">
        <v>81</v>
      </c>
      <c r="BK277" s="225">
        <f>ROUND(I277*H277,2)</f>
        <v>0</v>
      </c>
      <c r="BL277" s="17" t="s">
        <v>205</v>
      </c>
      <c r="BM277" s="224" t="s">
        <v>473</v>
      </c>
    </row>
    <row r="278" s="13" customFormat="1">
      <c r="A278" s="13"/>
      <c r="B278" s="226"/>
      <c r="C278" s="227"/>
      <c r="D278" s="228" t="s">
        <v>136</v>
      </c>
      <c r="E278" s="229" t="s">
        <v>1</v>
      </c>
      <c r="F278" s="230" t="s">
        <v>474</v>
      </c>
      <c r="G278" s="227"/>
      <c r="H278" s="231">
        <v>4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136</v>
      </c>
      <c r="AU278" s="237" t="s">
        <v>83</v>
      </c>
      <c r="AV278" s="13" t="s">
        <v>83</v>
      </c>
      <c r="AW278" s="13" t="s">
        <v>32</v>
      </c>
      <c r="AX278" s="13" t="s">
        <v>81</v>
      </c>
      <c r="AY278" s="237" t="s">
        <v>128</v>
      </c>
    </row>
    <row r="279" s="2" customFormat="1" ht="16.30189" customHeight="1">
      <c r="A279" s="38"/>
      <c r="B279" s="39"/>
      <c r="C279" s="212" t="s">
        <v>475</v>
      </c>
      <c r="D279" s="212" t="s">
        <v>130</v>
      </c>
      <c r="E279" s="213" t="s">
        <v>476</v>
      </c>
      <c r="F279" s="214" t="s">
        <v>477</v>
      </c>
      <c r="G279" s="215" t="s">
        <v>170</v>
      </c>
      <c r="H279" s="216">
        <v>4</v>
      </c>
      <c r="I279" s="217"/>
      <c r="J279" s="218">
        <f>ROUND(I279*H279,2)</f>
        <v>0</v>
      </c>
      <c r="K279" s="219"/>
      <c r="L279" s="44"/>
      <c r="M279" s="220" t="s">
        <v>1</v>
      </c>
      <c r="N279" s="221" t="s">
        <v>41</v>
      </c>
      <c r="O279" s="91"/>
      <c r="P279" s="222">
        <f>O279*H279</f>
        <v>0</v>
      </c>
      <c r="Q279" s="222">
        <v>0.00020000000000000001</v>
      </c>
      <c r="R279" s="222">
        <f>Q279*H279</f>
        <v>0.00080000000000000004</v>
      </c>
      <c r="S279" s="222">
        <v>0</v>
      </c>
      <c r="T279" s="223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4" t="s">
        <v>205</v>
      </c>
      <c r="AT279" s="224" t="s">
        <v>130</v>
      </c>
      <c r="AU279" s="224" t="s">
        <v>83</v>
      </c>
      <c r="AY279" s="17" t="s">
        <v>128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7" t="s">
        <v>81</v>
      </c>
      <c r="BK279" s="225">
        <f>ROUND(I279*H279,2)</f>
        <v>0</v>
      </c>
      <c r="BL279" s="17" t="s">
        <v>205</v>
      </c>
      <c r="BM279" s="224" t="s">
        <v>478</v>
      </c>
    </row>
    <row r="280" s="2" customFormat="1" ht="21.0566" customHeight="1">
      <c r="A280" s="38"/>
      <c r="B280" s="39"/>
      <c r="C280" s="212" t="s">
        <v>479</v>
      </c>
      <c r="D280" s="212" t="s">
        <v>130</v>
      </c>
      <c r="E280" s="213" t="s">
        <v>480</v>
      </c>
      <c r="F280" s="214" t="s">
        <v>481</v>
      </c>
      <c r="G280" s="215" t="s">
        <v>154</v>
      </c>
      <c r="H280" s="216">
        <v>0.11500000000000001</v>
      </c>
      <c r="I280" s="217"/>
      <c r="J280" s="218">
        <f>ROUND(I280*H280,2)</f>
        <v>0</v>
      </c>
      <c r="K280" s="219"/>
      <c r="L280" s="44"/>
      <c r="M280" s="220" t="s">
        <v>1</v>
      </c>
      <c r="N280" s="221" t="s">
        <v>41</v>
      </c>
      <c r="O280" s="91"/>
      <c r="P280" s="222">
        <f>O280*H280</f>
        <v>0</v>
      </c>
      <c r="Q280" s="222">
        <v>0</v>
      </c>
      <c r="R280" s="222">
        <f>Q280*H280</f>
        <v>0</v>
      </c>
      <c r="S280" s="222">
        <v>0</v>
      </c>
      <c r="T280" s="223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4" t="s">
        <v>205</v>
      </c>
      <c r="AT280" s="224" t="s">
        <v>130</v>
      </c>
      <c r="AU280" s="224" t="s">
        <v>83</v>
      </c>
      <c r="AY280" s="17" t="s">
        <v>128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7" t="s">
        <v>81</v>
      </c>
      <c r="BK280" s="225">
        <f>ROUND(I280*H280,2)</f>
        <v>0</v>
      </c>
      <c r="BL280" s="17" t="s">
        <v>205</v>
      </c>
      <c r="BM280" s="224" t="s">
        <v>482</v>
      </c>
    </row>
    <row r="281" s="12" customFormat="1" ht="22.8" customHeight="1">
      <c r="A281" s="12"/>
      <c r="B281" s="196"/>
      <c r="C281" s="197"/>
      <c r="D281" s="198" t="s">
        <v>75</v>
      </c>
      <c r="E281" s="210" t="s">
        <v>483</v>
      </c>
      <c r="F281" s="210" t="s">
        <v>484</v>
      </c>
      <c r="G281" s="197"/>
      <c r="H281" s="197"/>
      <c r="I281" s="200"/>
      <c r="J281" s="211">
        <f>BK281</f>
        <v>0</v>
      </c>
      <c r="K281" s="197"/>
      <c r="L281" s="202"/>
      <c r="M281" s="203"/>
      <c r="N281" s="204"/>
      <c r="O281" s="204"/>
      <c r="P281" s="205">
        <f>SUM(P282:P289)</f>
        <v>0</v>
      </c>
      <c r="Q281" s="204"/>
      <c r="R281" s="205">
        <f>SUM(R282:R289)</f>
        <v>0.087668999999999983</v>
      </c>
      <c r="S281" s="204"/>
      <c r="T281" s="206">
        <f>SUM(T282:T289)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7" t="s">
        <v>83</v>
      </c>
      <c r="AT281" s="208" t="s">
        <v>75</v>
      </c>
      <c r="AU281" s="208" t="s">
        <v>81</v>
      </c>
      <c r="AY281" s="207" t="s">
        <v>128</v>
      </c>
      <c r="BK281" s="209">
        <f>SUM(BK282:BK289)</f>
        <v>0</v>
      </c>
    </row>
    <row r="282" s="2" customFormat="1" ht="16.30189" customHeight="1">
      <c r="A282" s="38"/>
      <c r="B282" s="39"/>
      <c r="C282" s="212" t="s">
        <v>485</v>
      </c>
      <c r="D282" s="212" t="s">
        <v>130</v>
      </c>
      <c r="E282" s="213" t="s">
        <v>486</v>
      </c>
      <c r="F282" s="214" t="s">
        <v>487</v>
      </c>
      <c r="G282" s="215" t="s">
        <v>248</v>
      </c>
      <c r="H282" s="216">
        <v>3.6000000000000001</v>
      </c>
      <c r="I282" s="217"/>
      <c r="J282" s="218">
        <f>ROUND(I282*H282,2)</f>
        <v>0</v>
      </c>
      <c r="K282" s="219"/>
      <c r="L282" s="44"/>
      <c r="M282" s="220" t="s">
        <v>1</v>
      </c>
      <c r="N282" s="221" t="s">
        <v>41</v>
      </c>
      <c r="O282" s="91"/>
      <c r="P282" s="222">
        <f>O282*H282</f>
        <v>0</v>
      </c>
      <c r="Q282" s="222">
        <v>0.00297</v>
      </c>
      <c r="R282" s="222">
        <f>Q282*H282</f>
        <v>0.010692</v>
      </c>
      <c r="S282" s="222">
        <v>0</v>
      </c>
      <c r="T282" s="223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4" t="s">
        <v>205</v>
      </c>
      <c r="AT282" s="224" t="s">
        <v>130</v>
      </c>
      <c r="AU282" s="224" t="s">
        <v>83</v>
      </c>
      <c r="AY282" s="17" t="s">
        <v>128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7" t="s">
        <v>81</v>
      </c>
      <c r="BK282" s="225">
        <f>ROUND(I282*H282,2)</f>
        <v>0</v>
      </c>
      <c r="BL282" s="17" t="s">
        <v>205</v>
      </c>
      <c r="BM282" s="224" t="s">
        <v>488</v>
      </c>
    </row>
    <row r="283" s="2" customFormat="1" ht="16.30189" customHeight="1">
      <c r="A283" s="38"/>
      <c r="B283" s="39"/>
      <c r="C283" s="212" t="s">
        <v>489</v>
      </c>
      <c r="D283" s="212" t="s">
        <v>130</v>
      </c>
      <c r="E283" s="213" t="s">
        <v>490</v>
      </c>
      <c r="F283" s="214" t="s">
        <v>491</v>
      </c>
      <c r="G283" s="215" t="s">
        <v>248</v>
      </c>
      <c r="H283" s="216">
        <v>6.7999999999999998</v>
      </c>
      <c r="I283" s="217"/>
      <c r="J283" s="218">
        <f>ROUND(I283*H283,2)</f>
        <v>0</v>
      </c>
      <c r="K283" s="219"/>
      <c r="L283" s="44"/>
      <c r="M283" s="220" t="s">
        <v>1</v>
      </c>
      <c r="N283" s="221" t="s">
        <v>41</v>
      </c>
      <c r="O283" s="91"/>
      <c r="P283" s="222">
        <f>O283*H283</f>
        <v>0</v>
      </c>
      <c r="Q283" s="222">
        <v>0.00198</v>
      </c>
      <c r="R283" s="222">
        <f>Q283*H283</f>
        <v>0.013464</v>
      </c>
      <c r="S283" s="222">
        <v>0</v>
      </c>
      <c r="T283" s="223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4" t="s">
        <v>205</v>
      </c>
      <c r="AT283" s="224" t="s">
        <v>130</v>
      </c>
      <c r="AU283" s="224" t="s">
        <v>83</v>
      </c>
      <c r="AY283" s="17" t="s">
        <v>128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7" t="s">
        <v>81</v>
      </c>
      <c r="BK283" s="225">
        <f>ROUND(I283*H283,2)</f>
        <v>0</v>
      </c>
      <c r="BL283" s="17" t="s">
        <v>205</v>
      </c>
      <c r="BM283" s="224" t="s">
        <v>492</v>
      </c>
    </row>
    <row r="284" s="2" customFormat="1" ht="16.30189" customHeight="1">
      <c r="A284" s="38"/>
      <c r="B284" s="39"/>
      <c r="C284" s="212" t="s">
        <v>493</v>
      </c>
      <c r="D284" s="212" t="s">
        <v>130</v>
      </c>
      <c r="E284" s="213" t="s">
        <v>494</v>
      </c>
      <c r="F284" s="214" t="s">
        <v>495</v>
      </c>
      <c r="G284" s="215" t="s">
        <v>248</v>
      </c>
      <c r="H284" s="216">
        <v>14.300000000000001</v>
      </c>
      <c r="I284" s="217"/>
      <c r="J284" s="218">
        <f>ROUND(I284*H284,2)</f>
        <v>0</v>
      </c>
      <c r="K284" s="219"/>
      <c r="L284" s="44"/>
      <c r="M284" s="220" t="s">
        <v>1</v>
      </c>
      <c r="N284" s="221" t="s">
        <v>41</v>
      </c>
      <c r="O284" s="91"/>
      <c r="P284" s="222">
        <f>O284*H284</f>
        <v>0</v>
      </c>
      <c r="Q284" s="222">
        <v>0.0012600000000000001</v>
      </c>
      <c r="R284" s="222">
        <f>Q284*H284</f>
        <v>0.018018000000000003</v>
      </c>
      <c r="S284" s="222">
        <v>0</v>
      </c>
      <c r="T284" s="223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4" t="s">
        <v>205</v>
      </c>
      <c r="AT284" s="224" t="s">
        <v>130</v>
      </c>
      <c r="AU284" s="224" t="s">
        <v>83</v>
      </c>
      <c r="AY284" s="17" t="s">
        <v>128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17" t="s">
        <v>81</v>
      </c>
      <c r="BK284" s="225">
        <f>ROUND(I284*H284,2)</f>
        <v>0</v>
      </c>
      <c r="BL284" s="17" t="s">
        <v>205</v>
      </c>
      <c r="BM284" s="224" t="s">
        <v>496</v>
      </c>
    </row>
    <row r="285" s="2" customFormat="1" ht="16.30189" customHeight="1">
      <c r="A285" s="38"/>
      <c r="B285" s="39"/>
      <c r="C285" s="212" t="s">
        <v>497</v>
      </c>
      <c r="D285" s="212" t="s">
        <v>130</v>
      </c>
      <c r="E285" s="213" t="s">
        <v>498</v>
      </c>
      <c r="F285" s="214" t="s">
        <v>499</v>
      </c>
      <c r="G285" s="215" t="s">
        <v>248</v>
      </c>
      <c r="H285" s="216">
        <v>6.7999999999999998</v>
      </c>
      <c r="I285" s="217"/>
      <c r="J285" s="218">
        <f>ROUND(I285*H285,2)</f>
        <v>0</v>
      </c>
      <c r="K285" s="219"/>
      <c r="L285" s="44"/>
      <c r="M285" s="220" t="s">
        <v>1</v>
      </c>
      <c r="N285" s="221" t="s">
        <v>41</v>
      </c>
      <c r="O285" s="91"/>
      <c r="P285" s="222">
        <f>O285*H285</f>
        <v>0</v>
      </c>
      <c r="Q285" s="222">
        <v>0.0029399999999999999</v>
      </c>
      <c r="R285" s="222">
        <f>Q285*H285</f>
        <v>0.019991999999999999</v>
      </c>
      <c r="S285" s="222">
        <v>0</v>
      </c>
      <c r="T285" s="223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4" t="s">
        <v>205</v>
      </c>
      <c r="AT285" s="224" t="s">
        <v>130</v>
      </c>
      <c r="AU285" s="224" t="s">
        <v>83</v>
      </c>
      <c r="AY285" s="17" t="s">
        <v>128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7" t="s">
        <v>81</v>
      </c>
      <c r="BK285" s="225">
        <f>ROUND(I285*H285,2)</f>
        <v>0</v>
      </c>
      <c r="BL285" s="17" t="s">
        <v>205</v>
      </c>
      <c r="BM285" s="224" t="s">
        <v>500</v>
      </c>
    </row>
    <row r="286" s="2" customFormat="1" ht="16.30189" customHeight="1">
      <c r="A286" s="38"/>
      <c r="B286" s="39"/>
      <c r="C286" s="212" t="s">
        <v>501</v>
      </c>
      <c r="D286" s="212" t="s">
        <v>130</v>
      </c>
      <c r="E286" s="213" t="s">
        <v>502</v>
      </c>
      <c r="F286" s="214" t="s">
        <v>503</v>
      </c>
      <c r="G286" s="215" t="s">
        <v>248</v>
      </c>
      <c r="H286" s="216">
        <v>6.7999999999999998</v>
      </c>
      <c r="I286" s="217"/>
      <c r="J286" s="218">
        <f>ROUND(I286*H286,2)</f>
        <v>0</v>
      </c>
      <c r="K286" s="219"/>
      <c r="L286" s="44"/>
      <c r="M286" s="220" t="s">
        <v>1</v>
      </c>
      <c r="N286" s="221" t="s">
        <v>41</v>
      </c>
      <c r="O286" s="91"/>
      <c r="P286" s="222">
        <f>O286*H286</f>
        <v>0</v>
      </c>
      <c r="Q286" s="222">
        <v>0.0028600000000000001</v>
      </c>
      <c r="R286" s="222">
        <f>Q286*H286</f>
        <v>0.019448</v>
      </c>
      <c r="S286" s="222">
        <v>0</v>
      </c>
      <c r="T286" s="223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4" t="s">
        <v>205</v>
      </c>
      <c r="AT286" s="224" t="s">
        <v>130</v>
      </c>
      <c r="AU286" s="224" t="s">
        <v>83</v>
      </c>
      <c r="AY286" s="17" t="s">
        <v>128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7" t="s">
        <v>81</v>
      </c>
      <c r="BK286" s="225">
        <f>ROUND(I286*H286,2)</f>
        <v>0</v>
      </c>
      <c r="BL286" s="17" t="s">
        <v>205</v>
      </c>
      <c r="BM286" s="224" t="s">
        <v>504</v>
      </c>
    </row>
    <row r="287" s="2" customFormat="1" ht="16.30189" customHeight="1">
      <c r="A287" s="38"/>
      <c r="B287" s="39"/>
      <c r="C287" s="212" t="s">
        <v>505</v>
      </c>
      <c r="D287" s="212" t="s">
        <v>130</v>
      </c>
      <c r="E287" s="213" t="s">
        <v>506</v>
      </c>
      <c r="F287" s="214" t="s">
        <v>507</v>
      </c>
      <c r="G287" s="215" t="s">
        <v>241</v>
      </c>
      <c r="H287" s="216">
        <v>1</v>
      </c>
      <c r="I287" s="217"/>
      <c r="J287" s="218">
        <f>ROUND(I287*H287,2)</f>
        <v>0</v>
      </c>
      <c r="K287" s="219"/>
      <c r="L287" s="44"/>
      <c r="M287" s="220" t="s">
        <v>1</v>
      </c>
      <c r="N287" s="221" t="s">
        <v>41</v>
      </c>
      <c r="O287" s="91"/>
      <c r="P287" s="222">
        <f>O287*H287</f>
        <v>0</v>
      </c>
      <c r="Q287" s="222">
        <v>0.00048000000000000001</v>
      </c>
      <c r="R287" s="222">
        <f>Q287*H287</f>
        <v>0.00048000000000000001</v>
      </c>
      <c r="S287" s="222">
        <v>0</v>
      </c>
      <c r="T287" s="223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4" t="s">
        <v>205</v>
      </c>
      <c r="AT287" s="224" t="s">
        <v>130</v>
      </c>
      <c r="AU287" s="224" t="s">
        <v>83</v>
      </c>
      <c r="AY287" s="17" t="s">
        <v>128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7" t="s">
        <v>81</v>
      </c>
      <c r="BK287" s="225">
        <f>ROUND(I287*H287,2)</f>
        <v>0</v>
      </c>
      <c r="BL287" s="17" t="s">
        <v>205</v>
      </c>
      <c r="BM287" s="224" t="s">
        <v>508</v>
      </c>
    </row>
    <row r="288" s="2" customFormat="1" ht="21.0566" customHeight="1">
      <c r="A288" s="38"/>
      <c r="B288" s="39"/>
      <c r="C288" s="212" t="s">
        <v>509</v>
      </c>
      <c r="D288" s="212" t="s">
        <v>130</v>
      </c>
      <c r="E288" s="213" t="s">
        <v>510</v>
      </c>
      <c r="F288" s="214" t="s">
        <v>511</v>
      </c>
      <c r="G288" s="215" t="s">
        <v>248</v>
      </c>
      <c r="H288" s="216">
        <v>2.5</v>
      </c>
      <c r="I288" s="217"/>
      <c r="J288" s="218">
        <f>ROUND(I288*H288,2)</f>
        <v>0</v>
      </c>
      <c r="K288" s="219"/>
      <c r="L288" s="44"/>
      <c r="M288" s="220" t="s">
        <v>1</v>
      </c>
      <c r="N288" s="221" t="s">
        <v>41</v>
      </c>
      <c r="O288" s="91"/>
      <c r="P288" s="222">
        <f>O288*H288</f>
        <v>0</v>
      </c>
      <c r="Q288" s="222">
        <v>0.0022300000000000002</v>
      </c>
      <c r="R288" s="222">
        <f>Q288*H288</f>
        <v>0.0055750000000000001</v>
      </c>
      <c r="S288" s="222">
        <v>0</v>
      </c>
      <c r="T288" s="223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4" t="s">
        <v>205</v>
      </c>
      <c r="AT288" s="224" t="s">
        <v>130</v>
      </c>
      <c r="AU288" s="224" t="s">
        <v>83</v>
      </c>
      <c r="AY288" s="17" t="s">
        <v>128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7" t="s">
        <v>81</v>
      </c>
      <c r="BK288" s="225">
        <f>ROUND(I288*H288,2)</f>
        <v>0</v>
      </c>
      <c r="BL288" s="17" t="s">
        <v>205</v>
      </c>
      <c r="BM288" s="224" t="s">
        <v>512</v>
      </c>
    </row>
    <row r="289" s="2" customFormat="1" ht="21.0566" customHeight="1">
      <c r="A289" s="38"/>
      <c r="B289" s="39"/>
      <c r="C289" s="212" t="s">
        <v>513</v>
      </c>
      <c r="D289" s="212" t="s">
        <v>130</v>
      </c>
      <c r="E289" s="213" t="s">
        <v>514</v>
      </c>
      <c r="F289" s="214" t="s">
        <v>515</v>
      </c>
      <c r="G289" s="215" t="s">
        <v>154</v>
      </c>
      <c r="H289" s="216">
        <v>0.087999999999999995</v>
      </c>
      <c r="I289" s="217"/>
      <c r="J289" s="218">
        <f>ROUND(I289*H289,2)</f>
        <v>0</v>
      </c>
      <c r="K289" s="219"/>
      <c r="L289" s="44"/>
      <c r="M289" s="220" t="s">
        <v>1</v>
      </c>
      <c r="N289" s="221" t="s">
        <v>41</v>
      </c>
      <c r="O289" s="91"/>
      <c r="P289" s="222">
        <f>O289*H289</f>
        <v>0</v>
      </c>
      <c r="Q289" s="222">
        <v>0</v>
      </c>
      <c r="R289" s="222">
        <f>Q289*H289</f>
        <v>0</v>
      </c>
      <c r="S289" s="222">
        <v>0</v>
      </c>
      <c r="T289" s="223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4" t="s">
        <v>205</v>
      </c>
      <c r="AT289" s="224" t="s">
        <v>130</v>
      </c>
      <c r="AU289" s="224" t="s">
        <v>83</v>
      </c>
      <c r="AY289" s="17" t="s">
        <v>128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7" t="s">
        <v>81</v>
      </c>
      <c r="BK289" s="225">
        <f>ROUND(I289*H289,2)</f>
        <v>0</v>
      </c>
      <c r="BL289" s="17" t="s">
        <v>205</v>
      </c>
      <c r="BM289" s="224" t="s">
        <v>516</v>
      </c>
    </row>
    <row r="290" s="12" customFormat="1" ht="22.8" customHeight="1">
      <c r="A290" s="12"/>
      <c r="B290" s="196"/>
      <c r="C290" s="197"/>
      <c r="D290" s="198" t="s">
        <v>75</v>
      </c>
      <c r="E290" s="210" t="s">
        <v>517</v>
      </c>
      <c r="F290" s="210" t="s">
        <v>518</v>
      </c>
      <c r="G290" s="197"/>
      <c r="H290" s="197"/>
      <c r="I290" s="200"/>
      <c r="J290" s="211">
        <f>BK290</f>
        <v>0</v>
      </c>
      <c r="K290" s="197"/>
      <c r="L290" s="202"/>
      <c r="M290" s="203"/>
      <c r="N290" s="204"/>
      <c r="O290" s="204"/>
      <c r="P290" s="205">
        <f>SUM(P291:P300)</f>
        <v>0</v>
      </c>
      <c r="Q290" s="204"/>
      <c r="R290" s="205">
        <f>SUM(R291:R300)</f>
        <v>0.63297700000000001</v>
      </c>
      <c r="S290" s="204"/>
      <c r="T290" s="206">
        <f>SUM(T291:T300)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7" t="s">
        <v>83</v>
      </c>
      <c r="AT290" s="208" t="s">
        <v>75</v>
      </c>
      <c r="AU290" s="208" t="s">
        <v>81</v>
      </c>
      <c r="AY290" s="207" t="s">
        <v>128</v>
      </c>
      <c r="BK290" s="209">
        <f>SUM(BK291:BK300)</f>
        <v>0</v>
      </c>
    </row>
    <row r="291" s="2" customFormat="1" ht="16.30189" customHeight="1">
      <c r="A291" s="38"/>
      <c r="B291" s="39"/>
      <c r="C291" s="212" t="s">
        <v>519</v>
      </c>
      <c r="D291" s="212" t="s">
        <v>130</v>
      </c>
      <c r="E291" s="213" t="s">
        <v>520</v>
      </c>
      <c r="F291" s="214" t="s">
        <v>521</v>
      </c>
      <c r="G291" s="215" t="s">
        <v>248</v>
      </c>
      <c r="H291" s="216">
        <v>6.7999999999999998</v>
      </c>
      <c r="I291" s="217"/>
      <c r="J291" s="218">
        <f>ROUND(I291*H291,2)</f>
        <v>0</v>
      </c>
      <c r="K291" s="219"/>
      <c r="L291" s="44"/>
      <c r="M291" s="220" t="s">
        <v>1</v>
      </c>
      <c r="N291" s="221" t="s">
        <v>41</v>
      </c>
      <c r="O291" s="91"/>
      <c r="P291" s="222">
        <f>O291*H291</f>
        <v>0</v>
      </c>
      <c r="Q291" s="222">
        <v>1.0000000000000001E-05</v>
      </c>
      <c r="R291" s="222">
        <f>Q291*H291</f>
        <v>6.7999999999999999E-05</v>
      </c>
      <c r="S291" s="222">
        <v>0</v>
      </c>
      <c r="T291" s="22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4" t="s">
        <v>205</v>
      </c>
      <c r="AT291" s="224" t="s">
        <v>130</v>
      </c>
      <c r="AU291" s="224" t="s">
        <v>83</v>
      </c>
      <c r="AY291" s="17" t="s">
        <v>128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7" t="s">
        <v>81</v>
      </c>
      <c r="BK291" s="225">
        <f>ROUND(I291*H291,2)</f>
        <v>0</v>
      </c>
      <c r="BL291" s="17" t="s">
        <v>205</v>
      </c>
      <c r="BM291" s="224" t="s">
        <v>522</v>
      </c>
    </row>
    <row r="292" s="2" customFormat="1" ht="16.30189" customHeight="1">
      <c r="A292" s="38"/>
      <c r="B292" s="39"/>
      <c r="C292" s="259" t="s">
        <v>523</v>
      </c>
      <c r="D292" s="259" t="s">
        <v>376</v>
      </c>
      <c r="E292" s="260" t="s">
        <v>524</v>
      </c>
      <c r="F292" s="261" t="s">
        <v>525</v>
      </c>
      <c r="G292" s="262" t="s">
        <v>241</v>
      </c>
      <c r="H292" s="263">
        <v>6.7999999999999998</v>
      </c>
      <c r="I292" s="264"/>
      <c r="J292" s="265">
        <f>ROUND(I292*H292,2)</f>
        <v>0</v>
      </c>
      <c r="K292" s="266"/>
      <c r="L292" s="267"/>
      <c r="M292" s="268" t="s">
        <v>1</v>
      </c>
      <c r="N292" s="269" t="s">
        <v>41</v>
      </c>
      <c r="O292" s="91"/>
      <c r="P292" s="222">
        <f>O292*H292</f>
        <v>0</v>
      </c>
      <c r="Q292" s="222">
        <v>0.00010000000000000001</v>
      </c>
      <c r="R292" s="222">
        <f>Q292*H292</f>
        <v>0.00068000000000000005</v>
      </c>
      <c r="S292" s="222">
        <v>0</v>
      </c>
      <c r="T292" s="223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4" t="s">
        <v>289</v>
      </c>
      <c r="AT292" s="224" t="s">
        <v>376</v>
      </c>
      <c r="AU292" s="224" t="s">
        <v>83</v>
      </c>
      <c r="AY292" s="17" t="s">
        <v>128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7" t="s">
        <v>81</v>
      </c>
      <c r="BK292" s="225">
        <f>ROUND(I292*H292,2)</f>
        <v>0</v>
      </c>
      <c r="BL292" s="17" t="s">
        <v>205</v>
      </c>
      <c r="BM292" s="224" t="s">
        <v>526</v>
      </c>
    </row>
    <row r="293" s="2" customFormat="1" ht="16.30189" customHeight="1">
      <c r="A293" s="38"/>
      <c r="B293" s="39"/>
      <c r="C293" s="212" t="s">
        <v>527</v>
      </c>
      <c r="D293" s="212" t="s">
        <v>130</v>
      </c>
      <c r="E293" s="213" t="s">
        <v>528</v>
      </c>
      <c r="F293" s="214" t="s">
        <v>529</v>
      </c>
      <c r="G293" s="215" t="s">
        <v>170</v>
      </c>
      <c r="H293" s="216">
        <v>9</v>
      </c>
      <c r="I293" s="217"/>
      <c r="J293" s="218">
        <f>ROUND(I293*H293,2)</f>
        <v>0</v>
      </c>
      <c r="K293" s="219"/>
      <c r="L293" s="44"/>
      <c r="M293" s="220" t="s">
        <v>1</v>
      </c>
      <c r="N293" s="221" t="s">
        <v>41</v>
      </c>
      <c r="O293" s="91"/>
      <c r="P293" s="222">
        <f>O293*H293</f>
        <v>0</v>
      </c>
      <c r="Q293" s="222">
        <v>0.064600000000000005</v>
      </c>
      <c r="R293" s="222">
        <f>Q293*H293</f>
        <v>0.58140000000000003</v>
      </c>
      <c r="S293" s="222">
        <v>0</v>
      </c>
      <c r="T293" s="223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4" t="s">
        <v>205</v>
      </c>
      <c r="AT293" s="224" t="s">
        <v>130</v>
      </c>
      <c r="AU293" s="224" t="s">
        <v>83</v>
      </c>
      <c r="AY293" s="17" t="s">
        <v>128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7" t="s">
        <v>81</v>
      </c>
      <c r="BK293" s="225">
        <f>ROUND(I293*H293,2)</f>
        <v>0</v>
      </c>
      <c r="BL293" s="17" t="s">
        <v>205</v>
      </c>
      <c r="BM293" s="224" t="s">
        <v>530</v>
      </c>
    </row>
    <row r="294" s="13" customFormat="1">
      <c r="A294" s="13"/>
      <c r="B294" s="226"/>
      <c r="C294" s="227"/>
      <c r="D294" s="228" t="s">
        <v>136</v>
      </c>
      <c r="E294" s="229" t="s">
        <v>1</v>
      </c>
      <c r="F294" s="230" t="s">
        <v>531</v>
      </c>
      <c r="G294" s="227"/>
      <c r="H294" s="231">
        <v>9</v>
      </c>
      <c r="I294" s="232"/>
      <c r="J294" s="227"/>
      <c r="K294" s="227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136</v>
      </c>
      <c r="AU294" s="237" t="s">
        <v>83</v>
      </c>
      <c r="AV294" s="13" t="s">
        <v>83</v>
      </c>
      <c r="AW294" s="13" t="s">
        <v>32</v>
      </c>
      <c r="AX294" s="13" t="s">
        <v>81</v>
      </c>
      <c r="AY294" s="237" t="s">
        <v>128</v>
      </c>
    </row>
    <row r="295" s="2" customFormat="1" ht="21.0566" customHeight="1">
      <c r="A295" s="38"/>
      <c r="B295" s="39"/>
      <c r="C295" s="212" t="s">
        <v>532</v>
      </c>
      <c r="D295" s="212" t="s">
        <v>130</v>
      </c>
      <c r="E295" s="213" t="s">
        <v>533</v>
      </c>
      <c r="F295" s="214" t="s">
        <v>534</v>
      </c>
      <c r="G295" s="215" t="s">
        <v>248</v>
      </c>
      <c r="H295" s="216">
        <v>5.5999999999999996</v>
      </c>
      <c r="I295" s="217"/>
      <c r="J295" s="218">
        <f>ROUND(I295*H295,2)</f>
        <v>0</v>
      </c>
      <c r="K295" s="219"/>
      <c r="L295" s="44"/>
      <c r="M295" s="220" t="s">
        <v>1</v>
      </c>
      <c r="N295" s="221" t="s">
        <v>41</v>
      </c>
      <c r="O295" s="91"/>
      <c r="P295" s="222">
        <f>O295*H295</f>
        <v>0</v>
      </c>
      <c r="Q295" s="222">
        <v>0.0086700000000000006</v>
      </c>
      <c r="R295" s="222">
        <f>Q295*H295</f>
        <v>0.048551999999999998</v>
      </c>
      <c r="S295" s="222">
        <v>0</v>
      </c>
      <c r="T295" s="223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4" t="s">
        <v>205</v>
      </c>
      <c r="AT295" s="224" t="s">
        <v>130</v>
      </c>
      <c r="AU295" s="224" t="s">
        <v>83</v>
      </c>
      <c r="AY295" s="17" t="s">
        <v>128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7" t="s">
        <v>81</v>
      </c>
      <c r="BK295" s="225">
        <f>ROUND(I295*H295,2)</f>
        <v>0</v>
      </c>
      <c r="BL295" s="17" t="s">
        <v>205</v>
      </c>
      <c r="BM295" s="224" t="s">
        <v>535</v>
      </c>
    </row>
    <row r="296" s="13" customFormat="1">
      <c r="A296" s="13"/>
      <c r="B296" s="226"/>
      <c r="C296" s="227"/>
      <c r="D296" s="228" t="s">
        <v>136</v>
      </c>
      <c r="E296" s="229" t="s">
        <v>1</v>
      </c>
      <c r="F296" s="230" t="s">
        <v>536</v>
      </c>
      <c r="G296" s="227"/>
      <c r="H296" s="231">
        <v>5.5999999999999996</v>
      </c>
      <c r="I296" s="232"/>
      <c r="J296" s="227"/>
      <c r="K296" s="227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136</v>
      </c>
      <c r="AU296" s="237" t="s">
        <v>83</v>
      </c>
      <c r="AV296" s="13" t="s">
        <v>83</v>
      </c>
      <c r="AW296" s="13" t="s">
        <v>32</v>
      </c>
      <c r="AX296" s="13" t="s">
        <v>81</v>
      </c>
      <c r="AY296" s="237" t="s">
        <v>128</v>
      </c>
    </row>
    <row r="297" s="2" customFormat="1" ht="21.0566" customHeight="1">
      <c r="A297" s="38"/>
      <c r="B297" s="39"/>
      <c r="C297" s="212" t="s">
        <v>537</v>
      </c>
      <c r="D297" s="212" t="s">
        <v>130</v>
      </c>
      <c r="E297" s="213" t="s">
        <v>538</v>
      </c>
      <c r="F297" s="214" t="s">
        <v>539</v>
      </c>
      <c r="G297" s="215" t="s">
        <v>170</v>
      </c>
      <c r="H297" s="216">
        <v>9</v>
      </c>
      <c r="I297" s="217"/>
      <c r="J297" s="218">
        <f>ROUND(I297*H297,2)</f>
        <v>0</v>
      </c>
      <c r="K297" s="219"/>
      <c r="L297" s="44"/>
      <c r="M297" s="220" t="s">
        <v>1</v>
      </c>
      <c r="N297" s="221" t="s">
        <v>41</v>
      </c>
      <c r="O297" s="91"/>
      <c r="P297" s="222">
        <f>O297*H297</f>
        <v>0</v>
      </c>
      <c r="Q297" s="222">
        <v>0</v>
      </c>
      <c r="R297" s="222">
        <f>Q297*H297</f>
        <v>0</v>
      </c>
      <c r="S297" s="222">
        <v>0</v>
      </c>
      <c r="T297" s="223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4" t="s">
        <v>205</v>
      </c>
      <c r="AT297" s="224" t="s">
        <v>130</v>
      </c>
      <c r="AU297" s="224" t="s">
        <v>83</v>
      </c>
      <c r="AY297" s="17" t="s">
        <v>128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7" t="s">
        <v>81</v>
      </c>
      <c r="BK297" s="225">
        <f>ROUND(I297*H297,2)</f>
        <v>0</v>
      </c>
      <c r="BL297" s="17" t="s">
        <v>205</v>
      </c>
      <c r="BM297" s="224" t="s">
        <v>540</v>
      </c>
    </row>
    <row r="298" s="2" customFormat="1" ht="23.4566" customHeight="1">
      <c r="A298" s="38"/>
      <c r="B298" s="39"/>
      <c r="C298" s="259" t="s">
        <v>541</v>
      </c>
      <c r="D298" s="259" t="s">
        <v>376</v>
      </c>
      <c r="E298" s="260" t="s">
        <v>542</v>
      </c>
      <c r="F298" s="261" t="s">
        <v>543</v>
      </c>
      <c r="G298" s="262" t="s">
        <v>170</v>
      </c>
      <c r="H298" s="263">
        <v>9.9000000000000004</v>
      </c>
      <c r="I298" s="264"/>
      <c r="J298" s="265">
        <f>ROUND(I298*H298,2)</f>
        <v>0</v>
      </c>
      <c r="K298" s="266"/>
      <c r="L298" s="267"/>
      <c r="M298" s="268" t="s">
        <v>1</v>
      </c>
      <c r="N298" s="269" t="s">
        <v>41</v>
      </c>
      <c r="O298" s="91"/>
      <c r="P298" s="222">
        <f>O298*H298</f>
        <v>0</v>
      </c>
      <c r="Q298" s="222">
        <v>0.00023000000000000001</v>
      </c>
      <c r="R298" s="222">
        <f>Q298*H298</f>
        <v>0.0022769999999999999</v>
      </c>
      <c r="S298" s="222">
        <v>0</v>
      </c>
      <c r="T298" s="223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4" t="s">
        <v>289</v>
      </c>
      <c r="AT298" s="224" t="s">
        <v>376</v>
      </c>
      <c r="AU298" s="224" t="s">
        <v>83</v>
      </c>
      <c r="AY298" s="17" t="s">
        <v>128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7" t="s">
        <v>81</v>
      </c>
      <c r="BK298" s="225">
        <f>ROUND(I298*H298,2)</f>
        <v>0</v>
      </c>
      <c r="BL298" s="17" t="s">
        <v>205</v>
      </c>
      <c r="BM298" s="224" t="s">
        <v>544</v>
      </c>
    </row>
    <row r="299" s="13" customFormat="1">
      <c r="A299" s="13"/>
      <c r="B299" s="226"/>
      <c r="C299" s="227"/>
      <c r="D299" s="228" t="s">
        <v>136</v>
      </c>
      <c r="E299" s="227"/>
      <c r="F299" s="230" t="s">
        <v>545</v>
      </c>
      <c r="G299" s="227"/>
      <c r="H299" s="231">
        <v>9.9000000000000004</v>
      </c>
      <c r="I299" s="232"/>
      <c r="J299" s="227"/>
      <c r="K299" s="227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136</v>
      </c>
      <c r="AU299" s="237" t="s">
        <v>83</v>
      </c>
      <c r="AV299" s="13" t="s">
        <v>83</v>
      </c>
      <c r="AW299" s="13" t="s">
        <v>4</v>
      </c>
      <c r="AX299" s="13" t="s">
        <v>81</v>
      </c>
      <c r="AY299" s="237" t="s">
        <v>128</v>
      </c>
    </row>
    <row r="300" s="2" customFormat="1" ht="21.0566" customHeight="1">
      <c r="A300" s="38"/>
      <c r="B300" s="39"/>
      <c r="C300" s="212" t="s">
        <v>546</v>
      </c>
      <c r="D300" s="212" t="s">
        <v>130</v>
      </c>
      <c r="E300" s="213" t="s">
        <v>547</v>
      </c>
      <c r="F300" s="214" t="s">
        <v>548</v>
      </c>
      <c r="G300" s="215" t="s">
        <v>154</v>
      </c>
      <c r="H300" s="216">
        <v>0.63300000000000001</v>
      </c>
      <c r="I300" s="217"/>
      <c r="J300" s="218">
        <f>ROUND(I300*H300,2)</f>
        <v>0</v>
      </c>
      <c r="K300" s="219"/>
      <c r="L300" s="44"/>
      <c r="M300" s="220" t="s">
        <v>1</v>
      </c>
      <c r="N300" s="221" t="s">
        <v>41</v>
      </c>
      <c r="O300" s="91"/>
      <c r="P300" s="222">
        <f>O300*H300</f>
        <v>0</v>
      </c>
      <c r="Q300" s="222">
        <v>0</v>
      </c>
      <c r="R300" s="222">
        <f>Q300*H300</f>
        <v>0</v>
      </c>
      <c r="S300" s="222">
        <v>0</v>
      </c>
      <c r="T300" s="223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4" t="s">
        <v>205</v>
      </c>
      <c r="AT300" s="224" t="s">
        <v>130</v>
      </c>
      <c r="AU300" s="224" t="s">
        <v>83</v>
      </c>
      <c r="AY300" s="17" t="s">
        <v>128</v>
      </c>
      <c r="BE300" s="225">
        <f>IF(N300="základní",J300,0)</f>
        <v>0</v>
      </c>
      <c r="BF300" s="225">
        <f>IF(N300="snížená",J300,0)</f>
        <v>0</v>
      </c>
      <c r="BG300" s="225">
        <f>IF(N300="zákl. přenesená",J300,0)</f>
        <v>0</v>
      </c>
      <c r="BH300" s="225">
        <f>IF(N300="sníž. přenesená",J300,0)</f>
        <v>0</v>
      </c>
      <c r="BI300" s="225">
        <f>IF(N300="nulová",J300,0)</f>
        <v>0</v>
      </c>
      <c r="BJ300" s="17" t="s">
        <v>81</v>
      </c>
      <c r="BK300" s="225">
        <f>ROUND(I300*H300,2)</f>
        <v>0</v>
      </c>
      <c r="BL300" s="17" t="s">
        <v>205</v>
      </c>
      <c r="BM300" s="224" t="s">
        <v>549</v>
      </c>
    </row>
    <row r="301" s="12" customFormat="1" ht="22.8" customHeight="1">
      <c r="A301" s="12"/>
      <c r="B301" s="196"/>
      <c r="C301" s="197"/>
      <c r="D301" s="198" t="s">
        <v>75</v>
      </c>
      <c r="E301" s="210" t="s">
        <v>550</v>
      </c>
      <c r="F301" s="210" t="s">
        <v>551</v>
      </c>
      <c r="G301" s="197"/>
      <c r="H301" s="197"/>
      <c r="I301" s="200"/>
      <c r="J301" s="211">
        <f>BK301</f>
        <v>0</v>
      </c>
      <c r="K301" s="197"/>
      <c r="L301" s="202"/>
      <c r="M301" s="203"/>
      <c r="N301" s="204"/>
      <c r="O301" s="204"/>
      <c r="P301" s="205">
        <f>SUM(P302:P306)</f>
        <v>0</v>
      </c>
      <c r="Q301" s="204"/>
      <c r="R301" s="205">
        <f>SUM(R302:R306)</f>
        <v>0.9850000000000001</v>
      </c>
      <c r="S301" s="204"/>
      <c r="T301" s="206">
        <f>SUM(T302:T306)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7" t="s">
        <v>83</v>
      </c>
      <c r="AT301" s="208" t="s">
        <v>75</v>
      </c>
      <c r="AU301" s="208" t="s">
        <v>81</v>
      </c>
      <c r="AY301" s="207" t="s">
        <v>128</v>
      </c>
      <c r="BK301" s="209">
        <f>SUM(BK302:BK306)</f>
        <v>0</v>
      </c>
    </row>
    <row r="302" s="2" customFormat="1" ht="16.30189" customHeight="1">
      <c r="A302" s="38"/>
      <c r="B302" s="39"/>
      <c r="C302" s="212" t="s">
        <v>552</v>
      </c>
      <c r="D302" s="212" t="s">
        <v>130</v>
      </c>
      <c r="E302" s="213" t="s">
        <v>553</v>
      </c>
      <c r="F302" s="214" t="s">
        <v>554</v>
      </c>
      <c r="G302" s="215" t="s">
        <v>268</v>
      </c>
      <c r="H302" s="216">
        <v>4</v>
      </c>
      <c r="I302" s="217"/>
      <c r="J302" s="218">
        <f>ROUND(I302*H302,2)</f>
        <v>0</v>
      </c>
      <c r="K302" s="219"/>
      <c r="L302" s="44"/>
      <c r="M302" s="220" t="s">
        <v>1</v>
      </c>
      <c r="N302" s="221" t="s">
        <v>41</v>
      </c>
      <c r="O302" s="91"/>
      <c r="P302" s="222">
        <f>O302*H302</f>
        <v>0</v>
      </c>
      <c r="Q302" s="222">
        <v>0.059999999999999998</v>
      </c>
      <c r="R302" s="222">
        <f>Q302*H302</f>
        <v>0.23999999999999999</v>
      </c>
      <c r="S302" s="222">
        <v>0</v>
      </c>
      <c r="T302" s="223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4" t="s">
        <v>205</v>
      </c>
      <c r="AT302" s="224" t="s">
        <v>130</v>
      </c>
      <c r="AU302" s="224" t="s">
        <v>83</v>
      </c>
      <c r="AY302" s="17" t="s">
        <v>128</v>
      </c>
      <c r="BE302" s="225">
        <f>IF(N302="základní",J302,0)</f>
        <v>0</v>
      </c>
      <c r="BF302" s="225">
        <f>IF(N302="snížená",J302,0)</f>
        <v>0</v>
      </c>
      <c r="BG302" s="225">
        <f>IF(N302="zákl. přenesená",J302,0)</f>
        <v>0</v>
      </c>
      <c r="BH302" s="225">
        <f>IF(N302="sníž. přenesená",J302,0)</f>
        <v>0</v>
      </c>
      <c r="BI302" s="225">
        <f>IF(N302="nulová",J302,0)</f>
        <v>0</v>
      </c>
      <c r="BJ302" s="17" t="s">
        <v>81</v>
      </c>
      <c r="BK302" s="225">
        <f>ROUND(I302*H302,2)</f>
        <v>0</v>
      </c>
      <c r="BL302" s="17" t="s">
        <v>205</v>
      </c>
      <c r="BM302" s="224" t="s">
        <v>555</v>
      </c>
    </row>
    <row r="303" s="2" customFormat="1" ht="16.30189" customHeight="1">
      <c r="A303" s="38"/>
      <c r="B303" s="39"/>
      <c r="C303" s="212" t="s">
        <v>556</v>
      </c>
      <c r="D303" s="212" t="s">
        <v>130</v>
      </c>
      <c r="E303" s="213" t="s">
        <v>557</v>
      </c>
      <c r="F303" s="214" t="s">
        <v>558</v>
      </c>
      <c r="G303" s="215" t="s">
        <v>268</v>
      </c>
      <c r="H303" s="216">
        <v>8</v>
      </c>
      <c r="I303" s="217"/>
      <c r="J303" s="218">
        <f>ROUND(I303*H303,2)</f>
        <v>0</v>
      </c>
      <c r="K303" s="219"/>
      <c r="L303" s="44"/>
      <c r="M303" s="220" t="s">
        <v>1</v>
      </c>
      <c r="N303" s="221" t="s">
        <v>41</v>
      </c>
      <c r="O303" s="91"/>
      <c r="P303" s="222">
        <f>O303*H303</f>
        <v>0</v>
      </c>
      <c r="Q303" s="222">
        <v>0.080000000000000002</v>
      </c>
      <c r="R303" s="222">
        <f>Q303*H303</f>
        <v>0.64000000000000001</v>
      </c>
      <c r="S303" s="222">
        <v>0</v>
      </c>
      <c r="T303" s="223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4" t="s">
        <v>205</v>
      </c>
      <c r="AT303" s="224" t="s">
        <v>130</v>
      </c>
      <c r="AU303" s="224" t="s">
        <v>83</v>
      </c>
      <c r="AY303" s="17" t="s">
        <v>128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7" t="s">
        <v>81</v>
      </c>
      <c r="BK303" s="225">
        <f>ROUND(I303*H303,2)</f>
        <v>0</v>
      </c>
      <c r="BL303" s="17" t="s">
        <v>205</v>
      </c>
      <c r="BM303" s="224" t="s">
        <v>559</v>
      </c>
    </row>
    <row r="304" s="2" customFormat="1" ht="16.30189" customHeight="1">
      <c r="A304" s="38"/>
      <c r="B304" s="39"/>
      <c r="C304" s="212" t="s">
        <v>560</v>
      </c>
      <c r="D304" s="212" t="s">
        <v>130</v>
      </c>
      <c r="E304" s="213" t="s">
        <v>561</v>
      </c>
      <c r="F304" s="214" t="s">
        <v>562</v>
      </c>
      <c r="G304" s="215" t="s">
        <v>268</v>
      </c>
      <c r="H304" s="216">
        <v>1</v>
      </c>
      <c r="I304" s="217"/>
      <c r="J304" s="218">
        <f>ROUND(I304*H304,2)</f>
        <v>0</v>
      </c>
      <c r="K304" s="219"/>
      <c r="L304" s="44"/>
      <c r="M304" s="220" t="s">
        <v>1</v>
      </c>
      <c r="N304" s="221" t="s">
        <v>41</v>
      </c>
      <c r="O304" s="91"/>
      <c r="P304" s="222">
        <f>O304*H304</f>
        <v>0</v>
      </c>
      <c r="Q304" s="222">
        <v>0.035000000000000003</v>
      </c>
      <c r="R304" s="222">
        <f>Q304*H304</f>
        <v>0.035000000000000003</v>
      </c>
      <c r="S304" s="222">
        <v>0</v>
      </c>
      <c r="T304" s="223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4" t="s">
        <v>205</v>
      </c>
      <c r="AT304" s="224" t="s">
        <v>130</v>
      </c>
      <c r="AU304" s="224" t="s">
        <v>83</v>
      </c>
      <c r="AY304" s="17" t="s">
        <v>128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7" t="s">
        <v>81</v>
      </c>
      <c r="BK304" s="225">
        <f>ROUND(I304*H304,2)</f>
        <v>0</v>
      </c>
      <c r="BL304" s="17" t="s">
        <v>205</v>
      </c>
      <c r="BM304" s="224" t="s">
        <v>563</v>
      </c>
    </row>
    <row r="305" s="2" customFormat="1" ht="21.0566" customHeight="1">
      <c r="A305" s="38"/>
      <c r="B305" s="39"/>
      <c r="C305" s="212" t="s">
        <v>564</v>
      </c>
      <c r="D305" s="212" t="s">
        <v>130</v>
      </c>
      <c r="E305" s="213" t="s">
        <v>565</v>
      </c>
      <c r="F305" s="214" t="s">
        <v>566</v>
      </c>
      <c r="G305" s="215" t="s">
        <v>268</v>
      </c>
      <c r="H305" s="216">
        <v>2</v>
      </c>
      <c r="I305" s="217"/>
      <c r="J305" s="218">
        <f>ROUND(I305*H305,2)</f>
        <v>0</v>
      </c>
      <c r="K305" s="219"/>
      <c r="L305" s="44"/>
      <c r="M305" s="220" t="s">
        <v>1</v>
      </c>
      <c r="N305" s="221" t="s">
        <v>41</v>
      </c>
      <c r="O305" s="91"/>
      <c r="P305" s="222">
        <f>O305*H305</f>
        <v>0</v>
      </c>
      <c r="Q305" s="222">
        <v>0.035000000000000003</v>
      </c>
      <c r="R305" s="222">
        <f>Q305*H305</f>
        <v>0.070000000000000007</v>
      </c>
      <c r="S305" s="222">
        <v>0</v>
      </c>
      <c r="T305" s="223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4" t="s">
        <v>205</v>
      </c>
      <c r="AT305" s="224" t="s">
        <v>130</v>
      </c>
      <c r="AU305" s="224" t="s">
        <v>83</v>
      </c>
      <c r="AY305" s="17" t="s">
        <v>128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7" t="s">
        <v>81</v>
      </c>
      <c r="BK305" s="225">
        <f>ROUND(I305*H305,2)</f>
        <v>0</v>
      </c>
      <c r="BL305" s="17" t="s">
        <v>205</v>
      </c>
      <c r="BM305" s="224" t="s">
        <v>567</v>
      </c>
    </row>
    <row r="306" s="2" customFormat="1" ht="21.0566" customHeight="1">
      <c r="A306" s="38"/>
      <c r="B306" s="39"/>
      <c r="C306" s="212" t="s">
        <v>568</v>
      </c>
      <c r="D306" s="212" t="s">
        <v>130</v>
      </c>
      <c r="E306" s="213" t="s">
        <v>569</v>
      </c>
      <c r="F306" s="214" t="s">
        <v>570</v>
      </c>
      <c r="G306" s="215" t="s">
        <v>154</v>
      </c>
      <c r="H306" s="216">
        <v>0.98499999999999999</v>
      </c>
      <c r="I306" s="217"/>
      <c r="J306" s="218">
        <f>ROUND(I306*H306,2)</f>
        <v>0</v>
      </c>
      <c r="K306" s="219"/>
      <c r="L306" s="44"/>
      <c r="M306" s="220" t="s">
        <v>1</v>
      </c>
      <c r="N306" s="221" t="s">
        <v>41</v>
      </c>
      <c r="O306" s="91"/>
      <c r="P306" s="222">
        <f>O306*H306</f>
        <v>0</v>
      </c>
      <c r="Q306" s="222">
        <v>0</v>
      </c>
      <c r="R306" s="222">
        <f>Q306*H306</f>
        <v>0</v>
      </c>
      <c r="S306" s="222">
        <v>0</v>
      </c>
      <c r="T306" s="223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4" t="s">
        <v>205</v>
      </c>
      <c r="AT306" s="224" t="s">
        <v>130</v>
      </c>
      <c r="AU306" s="224" t="s">
        <v>83</v>
      </c>
      <c r="AY306" s="17" t="s">
        <v>128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7" t="s">
        <v>81</v>
      </c>
      <c r="BK306" s="225">
        <f>ROUND(I306*H306,2)</f>
        <v>0</v>
      </c>
      <c r="BL306" s="17" t="s">
        <v>205</v>
      </c>
      <c r="BM306" s="224" t="s">
        <v>571</v>
      </c>
    </row>
    <row r="307" s="12" customFormat="1" ht="22.8" customHeight="1">
      <c r="A307" s="12"/>
      <c r="B307" s="196"/>
      <c r="C307" s="197"/>
      <c r="D307" s="198" t="s">
        <v>75</v>
      </c>
      <c r="E307" s="210" t="s">
        <v>572</v>
      </c>
      <c r="F307" s="210" t="s">
        <v>573</v>
      </c>
      <c r="G307" s="197"/>
      <c r="H307" s="197"/>
      <c r="I307" s="200"/>
      <c r="J307" s="211">
        <f>BK307</f>
        <v>0</v>
      </c>
      <c r="K307" s="197"/>
      <c r="L307" s="202"/>
      <c r="M307" s="203"/>
      <c r="N307" s="204"/>
      <c r="O307" s="204"/>
      <c r="P307" s="205">
        <f>SUM(P308:P316)</f>
        <v>0</v>
      </c>
      <c r="Q307" s="204"/>
      <c r="R307" s="205">
        <f>SUM(R308:R316)</f>
        <v>2.3552</v>
      </c>
      <c r="S307" s="204"/>
      <c r="T307" s="206">
        <f>SUM(T308:T316)</f>
        <v>0.01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7" t="s">
        <v>83</v>
      </c>
      <c r="AT307" s="208" t="s">
        <v>75</v>
      </c>
      <c r="AU307" s="208" t="s">
        <v>81</v>
      </c>
      <c r="AY307" s="207" t="s">
        <v>128</v>
      </c>
      <c r="BK307" s="209">
        <f>SUM(BK308:BK316)</f>
        <v>0</v>
      </c>
    </row>
    <row r="308" s="2" customFormat="1" ht="16.30189" customHeight="1">
      <c r="A308" s="38"/>
      <c r="B308" s="39"/>
      <c r="C308" s="212" t="s">
        <v>574</v>
      </c>
      <c r="D308" s="212" t="s">
        <v>130</v>
      </c>
      <c r="E308" s="213" t="s">
        <v>575</v>
      </c>
      <c r="F308" s="214" t="s">
        <v>576</v>
      </c>
      <c r="G308" s="215" t="s">
        <v>577</v>
      </c>
      <c r="H308" s="216">
        <v>2074.5999999999999</v>
      </c>
      <c r="I308" s="217"/>
      <c r="J308" s="218">
        <f>ROUND(I308*H308,2)</f>
        <v>0</v>
      </c>
      <c r="K308" s="219"/>
      <c r="L308" s="44"/>
      <c r="M308" s="220" t="s">
        <v>1</v>
      </c>
      <c r="N308" s="221" t="s">
        <v>41</v>
      </c>
      <c r="O308" s="91"/>
      <c r="P308" s="222">
        <f>O308*H308</f>
        <v>0</v>
      </c>
      <c r="Q308" s="222">
        <v>0.001</v>
      </c>
      <c r="R308" s="222">
        <f>Q308*H308</f>
        <v>2.0745999999999998</v>
      </c>
      <c r="S308" s="222">
        <v>0</v>
      </c>
      <c r="T308" s="223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4" t="s">
        <v>205</v>
      </c>
      <c r="AT308" s="224" t="s">
        <v>130</v>
      </c>
      <c r="AU308" s="224" t="s">
        <v>83</v>
      </c>
      <c r="AY308" s="17" t="s">
        <v>128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7" t="s">
        <v>81</v>
      </c>
      <c r="BK308" s="225">
        <f>ROUND(I308*H308,2)</f>
        <v>0</v>
      </c>
      <c r="BL308" s="17" t="s">
        <v>205</v>
      </c>
      <c r="BM308" s="224" t="s">
        <v>578</v>
      </c>
    </row>
    <row r="309" s="13" customFormat="1">
      <c r="A309" s="13"/>
      <c r="B309" s="226"/>
      <c r="C309" s="227"/>
      <c r="D309" s="228" t="s">
        <v>136</v>
      </c>
      <c r="E309" s="229" t="s">
        <v>1</v>
      </c>
      <c r="F309" s="230" t="s">
        <v>579</v>
      </c>
      <c r="G309" s="227"/>
      <c r="H309" s="231">
        <v>2074.5999999999999</v>
      </c>
      <c r="I309" s="232"/>
      <c r="J309" s="227"/>
      <c r="K309" s="227"/>
      <c r="L309" s="233"/>
      <c r="M309" s="234"/>
      <c r="N309" s="235"/>
      <c r="O309" s="235"/>
      <c r="P309" s="235"/>
      <c r="Q309" s="235"/>
      <c r="R309" s="235"/>
      <c r="S309" s="235"/>
      <c r="T309" s="23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7" t="s">
        <v>136</v>
      </c>
      <c r="AU309" s="237" t="s">
        <v>83</v>
      </c>
      <c r="AV309" s="13" t="s">
        <v>83</v>
      </c>
      <c r="AW309" s="13" t="s">
        <v>32</v>
      </c>
      <c r="AX309" s="13" t="s">
        <v>81</v>
      </c>
      <c r="AY309" s="237" t="s">
        <v>128</v>
      </c>
    </row>
    <row r="310" s="2" customFormat="1" ht="16.30189" customHeight="1">
      <c r="A310" s="38"/>
      <c r="B310" s="39"/>
      <c r="C310" s="212" t="s">
        <v>580</v>
      </c>
      <c r="D310" s="212" t="s">
        <v>130</v>
      </c>
      <c r="E310" s="213" t="s">
        <v>581</v>
      </c>
      <c r="F310" s="214" t="s">
        <v>582</v>
      </c>
      <c r="G310" s="215" t="s">
        <v>268</v>
      </c>
      <c r="H310" s="216">
        <v>44</v>
      </c>
      <c r="I310" s="217"/>
      <c r="J310" s="218">
        <f>ROUND(I310*H310,2)</f>
        <v>0</v>
      </c>
      <c r="K310" s="219"/>
      <c r="L310" s="44"/>
      <c r="M310" s="220" t="s">
        <v>1</v>
      </c>
      <c r="N310" s="221" t="s">
        <v>41</v>
      </c>
      <c r="O310" s="91"/>
      <c r="P310" s="222">
        <f>O310*H310</f>
        <v>0</v>
      </c>
      <c r="Q310" s="222">
        <v>0.0050000000000000001</v>
      </c>
      <c r="R310" s="222">
        <f>Q310*H310</f>
        <v>0.22</v>
      </c>
      <c r="S310" s="222">
        <v>0</v>
      </c>
      <c r="T310" s="223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4" t="s">
        <v>205</v>
      </c>
      <c r="AT310" s="224" t="s">
        <v>130</v>
      </c>
      <c r="AU310" s="224" t="s">
        <v>83</v>
      </c>
      <c r="AY310" s="17" t="s">
        <v>128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7" t="s">
        <v>81</v>
      </c>
      <c r="BK310" s="225">
        <f>ROUND(I310*H310,2)</f>
        <v>0</v>
      </c>
      <c r="BL310" s="17" t="s">
        <v>205</v>
      </c>
      <c r="BM310" s="224" t="s">
        <v>583</v>
      </c>
    </row>
    <row r="311" s="13" customFormat="1">
      <c r="A311" s="13"/>
      <c r="B311" s="226"/>
      <c r="C311" s="227"/>
      <c r="D311" s="228" t="s">
        <v>136</v>
      </c>
      <c r="E311" s="229" t="s">
        <v>1</v>
      </c>
      <c r="F311" s="230" t="s">
        <v>584</v>
      </c>
      <c r="G311" s="227"/>
      <c r="H311" s="231">
        <v>44</v>
      </c>
      <c r="I311" s="232"/>
      <c r="J311" s="227"/>
      <c r="K311" s="227"/>
      <c r="L311" s="233"/>
      <c r="M311" s="234"/>
      <c r="N311" s="235"/>
      <c r="O311" s="235"/>
      <c r="P311" s="235"/>
      <c r="Q311" s="235"/>
      <c r="R311" s="235"/>
      <c r="S311" s="235"/>
      <c r="T311" s="23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7" t="s">
        <v>136</v>
      </c>
      <c r="AU311" s="237" t="s">
        <v>83</v>
      </c>
      <c r="AV311" s="13" t="s">
        <v>83</v>
      </c>
      <c r="AW311" s="13" t="s">
        <v>32</v>
      </c>
      <c r="AX311" s="13" t="s">
        <v>81</v>
      </c>
      <c r="AY311" s="237" t="s">
        <v>128</v>
      </c>
    </row>
    <row r="312" s="2" customFormat="1" ht="16.30189" customHeight="1">
      <c r="A312" s="38"/>
      <c r="B312" s="39"/>
      <c r="C312" s="212" t="s">
        <v>585</v>
      </c>
      <c r="D312" s="212" t="s">
        <v>130</v>
      </c>
      <c r="E312" s="213" t="s">
        <v>586</v>
      </c>
      <c r="F312" s="214" t="s">
        <v>587</v>
      </c>
      <c r="G312" s="215" t="s">
        <v>248</v>
      </c>
      <c r="H312" s="216">
        <v>61.200000000000003</v>
      </c>
      <c r="I312" s="217"/>
      <c r="J312" s="218">
        <f>ROUND(I312*H312,2)</f>
        <v>0</v>
      </c>
      <c r="K312" s="219"/>
      <c r="L312" s="44"/>
      <c r="M312" s="220" t="s">
        <v>1</v>
      </c>
      <c r="N312" s="221" t="s">
        <v>41</v>
      </c>
      <c r="O312" s="91"/>
      <c r="P312" s="222">
        <f>O312*H312</f>
        <v>0</v>
      </c>
      <c r="Q312" s="222">
        <v>0.00050000000000000001</v>
      </c>
      <c r="R312" s="222">
        <f>Q312*H312</f>
        <v>0.030600000000000002</v>
      </c>
      <c r="S312" s="222">
        <v>0</v>
      </c>
      <c r="T312" s="223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4" t="s">
        <v>205</v>
      </c>
      <c r="AT312" s="224" t="s">
        <v>130</v>
      </c>
      <c r="AU312" s="224" t="s">
        <v>83</v>
      </c>
      <c r="AY312" s="17" t="s">
        <v>128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7" t="s">
        <v>81</v>
      </c>
      <c r="BK312" s="225">
        <f>ROUND(I312*H312,2)</f>
        <v>0</v>
      </c>
      <c r="BL312" s="17" t="s">
        <v>205</v>
      </c>
      <c r="BM312" s="224" t="s">
        <v>588</v>
      </c>
    </row>
    <row r="313" s="13" customFormat="1">
      <c r="A313" s="13"/>
      <c r="B313" s="226"/>
      <c r="C313" s="227"/>
      <c r="D313" s="228" t="s">
        <v>136</v>
      </c>
      <c r="E313" s="229" t="s">
        <v>1</v>
      </c>
      <c r="F313" s="230" t="s">
        <v>589</v>
      </c>
      <c r="G313" s="227"/>
      <c r="H313" s="231">
        <v>61.200000000000003</v>
      </c>
      <c r="I313" s="232"/>
      <c r="J313" s="227"/>
      <c r="K313" s="227"/>
      <c r="L313" s="233"/>
      <c r="M313" s="234"/>
      <c r="N313" s="235"/>
      <c r="O313" s="235"/>
      <c r="P313" s="235"/>
      <c r="Q313" s="235"/>
      <c r="R313" s="235"/>
      <c r="S313" s="235"/>
      <c r="T313" s="23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7" t="s">
        <v>136</v>
      </c>
      <c r="AU313" s="237" t="s">
        <v>83</v>
      </c>
      <c r="AV313" s="13" t="s">
        <v>83</v>
      </c>
      <c r="AW313" s="13" t="s">
        <v>32</v>
      </c>
      <c r="AX313" s="13" t="s">
        <v>81</v>
      </c>
      <c r="AY313" s="237" t="s">
        <v>128</v>
      </c>
    </row>
    <row r="314" s="2" customFormat="1" ht="16.30189" customHeight="1">
      <c r="A314" s="38"/>
      <c r="B314" s="39"/>
      <c r="C314" s="212" t="s">
        <v>590</v>
      </c>
      <c r="D314" s="212" t="s">
        <v>130</v>
      </c>
      <c r="E314" s="213" t="s">
        <v>591</v>
      </c>
      <c r="F314" s="214" t="s">
        <v>592</v>
      </c>
      <c r="G314" s="215" t="s">
        <v>268</v>
      </c>
      <c r="H314" s="216">
        <v>2</v>
      </c>
      <c r="I314" s="217"/>
      <c r="J314" s="218">
        <f>ROUND(I314*H314,2)</f>
        <v>0</v>
      </c>
      <c r="K314" s="219"/>
      <c r="L314" s="44"/>
      <c r="M314" s="220" t="s">
        <v>1</v>
      </c>
      <c r="N314" s="221" t="s">
        <v>41</v>
      </c>
      <c r="O314" s="91"/>
      <c r="P314" s="222">
        <f>O314*H314</f>
        <v>0</v>
      </c>
      <c r="Q314" s="222">
        <v>0.014999999999999999</v>
      </c>
      <c r="R314" s="222">
        <f>Q314*H314</f>
        <v>0.029999999999999999</v>
      </c>
      <c r="S314" s="222">
        <v>0</v>
      </c>
      <c r="T314" s="223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4" t="s">
        <v>205</v>
      </c>
      <c r="AT314" s="224" t="s">
        <v>130</v>
      </c>
      <c r="AU314" s="224" t="s">
        <v>83</v>
      </c>
      <c r="AY314" s="17" t="s">
        <v>128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7" t="s">
        <v>81</v>
      </c>
      <c r="BK314" s="225">
        <f>ROUND(I314*H314,2)</f>
        <v>0</v>
      </c>
      <c r="BL314" s="17" t="s">
        <v>205</v>
      </c>
      <c r="BM314" s="224" t="s">
        <v>593</v>
      </c>
    </row>
    <row r="315" s="2" customFormat="1" ht="16.30189" customHeight="1">
      <c r="A315" s="38"/>
      <c r="B315" s="39"/>
      <c r="C315" s="212" t="s">
        <v>594</v>
      </c>
      <c r="D315" s="212" t="s">
        <v>130</v>
      </c>
      <c r="E315" s="213" t="s">
        <v>595</v>
      </c>
      <c r="F315" s="214" t="s">
        <v>596</v>
      </c>
      <c r="G315" s="215" t="s">
        <v>268</v>
      </c>
      <c r="H315" s="216">
        <v>1</v>
      </c>
      <c r="I315" s="217"/>
      <c r="J315" s="218">
        <f>ROUND(I315*H315,2)</f>
        <v>0</v>
      </c>
      <c r="K315" s="219"/>
      <c r="L315" s="44"/>
      <c r="M315" s="220" t="s">
        <v>1</v>
      </c>
      <c r="N315" s="221" t="s">
        <v>41</v>
      </c>
      <c r="O315" s="91"/>
      <c r="P315" s="222">
        <f>O315*H315</f>
        <v>0</v>
      </c>
      <c r="Q315" s="222">
        <v>0</v>
      </c>
      <c r="R315" s="222">
        <f>Q315*H315</f>
        <v>0</v>
      </c>
      <c r="S315" s="222">
        <v>0.01</v>
      </c>
      <c r="T315" s="223">
        <f>S315*H315</f>
        <v>0.01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4" t="s">
        <v>205</v>
      </c>
      <c r="AT315" s="224" t="s">
        <v>130</v>
      </c>
      <c r="AU315" s="224" t="s">
        <v>83</v>
      </c>
      <c r="AY315" s="17" t="s">
        <v>128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7" t="s">
        <v>81</v>
      </c>
      <c r="BK315" s="225">
        <f>ROUND(I315*H315,2)</f>
        <v>0</v>
      </c>
      <c r="BL315" s="17" t="s">
        <v>205</v>
      </c>
      <c r="BM315" s="224" t="s">
        <v>597</v>
      </c>
    </row>
    <row r="316" s="2" customFormat="1" ht="21.0566" customHeight="1">
      <c r="A316" s="38"/>
      <c r="B316" s="39"/>
      <c r="C316" s="212" t="s">
        <v>598</v>
      </c>
      <c r="D316" s="212" t="s">
        <v>130</v>
      </c>
      <c r="E316" s="213" t="s">
        <v>599</v>
      </c>
      <c r="F316" s="214" t="s">
        <v>600</v>
      </c>
      <c r="G316" s="215" t="s">
        <v>154</v>
      </c>
      <c r="H316" s="216">
        <v>2.355</v>
      </c>
      <c r="I316" s="217"/>
      <c r="J316" s="218">
        <f>ROUND(I316*H316,2)</f>
        <v>0</v>
      </c>
      <c r="K316" s="219"/>
      <c r="L316" s="44"/>
      <c r="M316" s="220" t="s">
        <v>1</v>
      </c>
      <c r="N316" s="221" t="s">
        <v>41</v>
      </c>
      <c r="O316" s="91"/>
      <c r="P316" s="222">
        <f>O316*H316</f>
        <v>0</v>
      </c>
      <c r="Q316" s="222">
        <v>0</v>
      </c>
      <c r="R316" s="222">
        <f>Q316*H316</f>
        <v>0</v>
      </c>
      <c r="S316" s="222">
        <v>0</v>
      </c>
      <c r="T316" s="223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4" t="s">
        <v>205</v>
      </c>
      <c r="AT316" s="224" t="s">
        <v>130</v>
      </c>
      <c r="AU316" s="224" t="s">
        <v>83</v>
      </c>
      <c r="AY316" s="17" t="s">
        <v>128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7" t="s">
        <v>81</v>
      </c>
      <c r="BK316" s="225">
        <f>ROUND(I316*H316,2)</f>
        <v>0</v>
      </c>
      <c r="BL316" s="17" t="s">
        <v>205</v>
      </c>
      <c r="BM316" s="224" t="s">
        <v>601</v>
      </c>
    </row>
    <row r="317" s="12" customFormat="1" ht="22.8" customHeight="1">
      <c r="A317" s="12"/>
      <c r="B317" s="196"/>
      <c r="C317" s="197"/>
      <c r="D317" s="198" t="s">
        <v>75</v>
      </c>
      <c r="E317" s="210" t="s">
        <v>602</v>
      </c>
      <c r="F317" s="210" t="s">
        <v>603</v>
      </c>
      <c r="G317" s="197"/>
      <c r="H317" s="197"/>
      <c r="I317" s="200"/>
      <c r="J317" s="211">
        <f>BK317</f>
        <v>0</v>
      </c>
      <c r="K317" s="197"/>
      <c r="L317" s="202"/>
      <c r="M317" s="203"/>
      <c r="N317" s="204"/>
      <c r="O317" s="204"/>
      <c r="P317" s="205">
        <f>SUM(P318:P320)</f>
        <v>0</v>
      </c>
      <c r="Q317" s="204"/>
      <c r="R317" s="205">
        <f>SUM(R318:R320)</f>
        <v>0.0040562099999999993</v>
      </c>
      <c r="S317" s="204"/>
      <c r="T317" s="206">
        <f>SUM(T318:T320)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7" t="s">
        <v>83</v>
      </c>
      <c r="AT317" s="208" t="s">
        <v>75</v>
      </c>
      <c r="AU317" s="208" t="s">
        <v>81</v>
      </c>
      <c r="AY317" s="207" t="s">
        <v>128</v>
      </c>
      <c r="BK317" s="209">
        <f>SUM(BK318:BK320)</f>
        <v>0</v>
      </c>
    </row>
    <row r="318" s="2" customFormat="1" ht="16.30189" customHeight="1">
      <c r="A318" s="38"/>
      <c r="B318" s="39"/>
      <c r="C318" s="212" t="s">
        <v>604</v>
      </c>
      <c r="D318" s="212" t="s">
        <v>130</v>
      </c>
      <c r="E318" s="213" t="s">
        <v>605</v>
      </c>
      <c r="F318" s="214" t="s">
        <v>606</v>
      </c>
      <c r="G318" s="215" t="s">
        <v>170</v>
      </c>
      <c r="H318" s="216">
        <v>15.023</v>
      </c>
      <c r="I318" s="217"/>
      <c r="J318" s="218">
        <f>ROUND(I318*H318,2)</f>
        <v>0</v>
      </c>
      <c r="K318" s="219"/>
      <c r="L318" s="44"/>
      <c r="M318" s="220" t="s">
        <v>1</v>
      </c>
      <c r="N318" s="221" t="s">
        <v>41</v>
      </c>
      <c r="O318" s="91"/>
      <c r="P318" s="222">
        <f>O318*H318</f>
        <v>0</v>
      </c>
      <c r="Q318" s="222">
        <v>0.00013999999999999999</v>
      </c>
      <c r="R318" s="222">
        <f>Q318*H318</f>
        <v>0.0021032199999999998</v>
      </c>
      <c r="S318" s="222">
        <v>0</v>
      </c>
      <c r="T318" s="223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4" t="s">
        <v>205</v>
      </c>
      <c r="AT318" s="224" t="s">
        <v>130</v>
      </c>
      <c r="AU318" s="224" t="s">
        <v>83</v>
      </c>
      <c r="AY318" s="17" t="s">
        <v>128</v>
      </c>
      <c r="BE318" s="225">
        <f>IF(N318="základní",J318,0)</f>
        <v>0</v>
      </c>
      <c r="BF318" s="225">
        <f>IF(N318="snížená",J318,0)</f>
        <v>0</v>
      </c>
      <c r="BG318" s="225">
        <f>IF(N318="zákl. přenesená",J318,0)</f>
        <v>0</v>
      </c>
      <c r="BH318" s="225">
        <f>IF(N318="sníž. přenesená",J318,0)</f>
        <v>0</v>
      </c>
      <c r="BI318" s="225">
        <f>IF(N318="nulová",J318,0)</f>
        <v>0</v>
      </c>
      <c r="BJ318" s="17" t="s">
        <v>81</v>
      </c>
      <c r="BK318" s="225">
        <f>ROUND(I318*H318,2)</f>
        <v>0</v>
      </c>
      <c r="BL318" s="17" t="s">
        <v>205</v>
      </c>
      <c r="BM318" s="224" t="s">
        <v>607</v>
      </c>
    </row>
    <row r="319" s="13" customFormat="1">
      <c r="A319" s="13"/>
      <c r="B319" s="226"/>
      <c r="C319" s="227"/>
      <c r="D319" s="228" t="s">
        <v>136</v>
      </c>
      <c r="E319" s="229" t="s">
        <v>1</v>
      </c>
      <c r="F319" s="230" t="s">
        <v>608</v>
      </c>
      <c r="G319" s="227"/>
      <c r="H319" s="231">
        <v>15.023</v>
      </c>
      <c r="I319" s="232"/>
      <c r="J319" s="227"/>
      <c r="K319" s="227"/>
      <c r="L319" s="233"/>
      <c r="M319" s="234"/>
      <c r="N319" s="235"/>
      <c r="O319" s="235"/>
      <c r="P319" s="235"/>
      <c r="Q319" s="235"/>
      <c r="R319" s="235"/>
      <c r="S319" s="235"/>
      <c r="T319" s="23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7" t="s">
        <v>136</v>
      </c>
      <c r="AU319" s="237" t="s">
        <v>83</v>
      </c>
      <c r="AV319" s="13" t="s">
        <v>83</v>
      </c>
      <c r="AW319" s="13" t="s">
        <v>32</v>
      </c>
      <c r="AX319" s="13" t="s">
        <v>81</v>
      </c>
      <c r="AY319" s="237" t="s">
        <v>128</v>
      </c>
    </row>
    <row r="320" s="2" customFormat="1" ht="16.30189" customHeight="1">
      <c r="A320" s="38"/>
      <c r="B320" s="39"/>
      <c r="C320" s="212" t="s">
        <v>609</v>
      </c>
      <c r="D320" s="212" t="s">
        <v>130</v>
      </c>
      <c r="E320" s="213" t="s">
        <v>610</v>
      </c>
      <c r="F320" s="214" t="s">
        <v>611</v>
      </c>
      <c r="G320" s="215" t="s">
        <v>170</v>
      </c>
      <c r="H320" s="216">
        <v>15.023</v>
      </c>
      <c r="I320" s="217"/>
      <c r="J320" s="218">
        <f>ROUND(I320*H320,2)</f>
        <v>0</v>
      </c>
      <c r="K320" s="219"/>
      <c r="L320" s="44"/>
      <c r="M320" s="220" t="s">
        <v>1</v>
      </c>
      <c r="N320" s="221" t="s">
        <v>41</v>
      </c>
      <c r="O320" s="91"/>
      <c r="P320" s="222">
        <f>O320*H320</f>
        <v>0</v>
      </c>
      <c r="Q320" s="222">
        <v>0.00012999999999999999</v>
      </c>
      <c r="R320" s="222">
        <f>Q320*H320</f>
        <v>0.0019529899999999997</v>
      </c>
      <c r="S320" s="222">
        <v>0</v>
      </c>
      <c r="T320" s="223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4" t="s">
        <v>205</v>
      </c>
      <c r="AT320" s="224" t="s">
        <v>130</v>
      </c>
      <c r="AU320" s="224" t="s">
        <v>83</v>
      </c>
      <c r="AY320" s="17" t="s">
        <v>128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7" t="s">
        <v>81</v>
      </c>
      <c r="BK320" s="225">
        <f>ROUND(I320*H320,2)</f>
        <v>0</v>
      </c>
      <c r="BL320" s="17" t="s">
        <v>205</v>
      </c>
      <c r="BM320" s="224" t="s">
        <v>612</v>
      </c>
    </row>
    <row r="321" s="12" customFormat="1" ht="25.92" customHeight="1">
      <c r="A321" s="12"/>
      <c r="B321" s="196"/>
      <c r="C321" s="197"/>
      <c r="D321" s="198" t="s">
        <v>75</v>
      </c>
      <c r="E321" s="199" t="s">
        <v>613</v>
      </c>
      <c r="F321" s="199" t="s">
        <v>614</v>
      </c>
      <c r="G321" s="197"/>
      <c r="H321" s="197"/>
      <c r="I321" s="200"/>
      <c r="J321" s="201">
        <f>BK321</f>
        <v>0</v>
      </c>
      <c r="K321" s="197"/>
      <c r="L321" s="202"/>
      <c r="M321" s="203"/>
      <c r="N321" s="204"/>
      <c r="O321" s="204"/>
      <c r="P321" s="205">
        <f>P322+P326+P328</f>
        <v>0</v>
      </c>
      <c r="Q321" s="204"/>
      <c r="R321" s="205">
        <f>R322+R326+R328</f>
        <v>0</v>
      </c>
      <c r="S321" s="204"/>
      <c r="T321" s="206">
        <f>T322+T326+T328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7" t="s">
        <v>151</v>
      </c>
      <c r="AT321" s="208" t="s">
        <v>75</v>
      </c>
      <c r="AU321" s="208" t="s">
        <v>76</v>
      </c>
      <c r="AY321" s="207" t="s">
        <v>128</v>
      </c>
      <c r="BK321" s="209">
        <f>BK322+BK326+BK328</f>
        <v>0</v>
      </c>
    </row>
    <row r="322" s="12" customFormat="1" ht="22.8" customHeight="1">
      <c r="A322" s="12"/>
      <c r="B322" s="196"/>
      <c r="C322" s="197"/>
      <c r="D322" s="198" t="s">
        <v>75</v>
      </c>
      <c r="E322" s="210" t="s">
        <v>615</v>
      </c>
      <c r="F322" s="210" t="s">
        <v>616</v>
      </c>
      <c r="G322" s="197"/>
      <c r="H322" s="197"/>
      <c r="I322" s="200"/>
      <c r="J322" s="211">
        <f>BK322</f>
        <v>0</v>
      </c>
      <c r="K322" s="197"/>
      <c r="L322" s="202"/>
      <c r="M322" s="203"/>
      <c r="N322" s="204"/>
      <c r="O322" s="204"/>
      <c r="P322" s="205">
        <f>SUM(P323:P325)</f>
        <v>0</v>
      </c>
      <c r="Q322" s="204"/>
      <c r="R322" s="205">
        <f>SUM(R323:R325)</f>
        <v>0</v>
      </c>
      <c r="S322" s="204"/>
      <c r="T322" s="206">
        <f>SUM(T323:T325)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7" t="s">
        <v>151</v>
      </c>
      <c r="AT322" s="208" t="s">
        <v>75</v>
      </c>
      <c r="AU322" s="208" t="s">
        <v>81</v>
      </c>
      <c r="AY322" s="207" t="s">
        <v>128</v>
      </c>
      <c r="BK322" s="209">
        <f>SUM(BK323:BK325)</f>
        <v>0</v>
      </c>
    </row>
    <row r="323" s="2" customFormat="1" ht="16.30189" customHeight="1">
      <c r="A323" s="38"/>
      <c r="B323" s="39"/>
      <c r="C323" s="212" t="s">
        <v>617</v>
      </c>
      <c r="D323" s="212" t="s">
        <v>130</v>
      </c>
      <c r="E323" s="213" t="s">
        <v>618</v>
      </c>
      <c r="F323" s="214" t="s">
        <v>619</v>
      </c>
      <c r="G323" s="215" t="s">
        <v>620</v>
      </c>
      <c r="H323" s="216">
        <v>1</v>
      </c>
      <c r="I323" s="217"/>
      <c r="J323" s="218">
        <f>ROUND(I323*H323,2)</f>
        <v>0</v>
      </c>
      <c r="K323" s="219"/>
      <c r="L323" s="44"/>
      <c r="M323" s="220" t="s">
        <v>1</v>
      </c>
      <c r="N323" s="221" t="s">
        <v>41</v>
      </c>
      <c r="O323" s="91"/>
      <c r="P323" s="222">
        <f>O323*H323</f>
        <v>0</v>
      </c>
      <c r="Q323" s="222">
        <v>0</v>
      </c>
      <c r="R323" s="222">
        <f>Q323*H323</f>
        <v>0</v>
      </c>
      <c r="S323" s="222">
        <v>0</v>
      </c>
      <c r="T323" s="223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4" t="s">
        <v>621</v>
      </c>
      <c r="AT323" s="224" t="s">
        <v>130</v>
      </c>
      <c r="AU323" s="224" t="s">
        <v>83</v>
      </c>
      <c r="AY323" s="17" t="s">
        <v>128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7" t="s">
        <v>81</v>
      </c>
      <c r="BK323" s="225">
        <f>ROUND(I323*H323,2)</f>
        <v>0</v>
      </c>
      <c r="BL323" s="17" t="s">
        <v>621</v>
      </c>
      <c r="BM323" s="224" t="s">
        <v>622</v>
      </c>
    </row>
    <row r="324" s="2" customFormat="1" ht="16.30189" customHeight="1">
      <c r="A324" s="38"/>
      <c r="B324" s="39"/>
      <c r="C324" s="212" t="s">
        <v>623</v>
      </c>
      <c r="D324" s="212" t="s">
        <v>130</v>
      </c>
      <c r="E324" s="213" t="s">
        <v>624</v>
      </c>
      <c r="F324" s="214" t="s">
        <v>625</v>
      </c>
      <c r="G324" s="215" t="s">
        <v>620</v>
      </c>
      <c r="H324" s="216">
        <v>1</v>
      </c>
      <c r="I324" s="217"/>
      <c r="J324" s="218">
        <f>ROUND(I324*H324,2)</f>
        <v>0</v>
      </c>
      <c r="K324" s="219"/>
      <c r="L324" s="44"/>
      <c r="M324" s="220" t="s">
        <v>1</v>
      </c>
      <c r="N324" s="221" t="s">
        <v>41</v>
      </c>
      <c r="O324" s="91"/>
      <c r="P324" s="222">
        <f>O324*H324</f>
        <v>0</v>
      </c>
      <c r="Q324" s="222">
        <v>0</v>
      </c>
      <c r="R324" s="222">
        <f>Q324*H324</f>
        <v>0</v>
      </c>
      <c r="S324" s="222">
        <v>0</v>
      </c>
      <c r="T324" s="223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4" t="s">
        <v>621</v>
      </c>
      <c r="AT324" s="224" t="s">
        <v>130</v>
      </c>
      <c r="AU324" s="224" t="s">
        <v>83</v>
      </c>
      <c r="AY324" s="17" t="s">
        <v>128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7" t="s">
        <v>81</v>
      </c>
      <c r="BK324" s="225">
        <f>ROUND(I324*H324,2)</f>
        <v>0</v>
      </c>
      <c r="BL324" s="17" t="s">
        <v>621</v>
      </c>
      <c r="BM324" s="224" t="s">
        <v>626</v>
      </c>
    </row>
    <row r="325" s="2" customFormat="1" ht="16.30189" customHeight="1">
      <c r="A325" s="38"/>
      <c r="B325" s="39"/>
      <c r="C325" s="212" t="s">
        <v>627</v>
      </c>
      <c r="D325" s="212" t="s">
        <v>130</v>
      </c>
      <c r="E325" s="213" t="s">
        <v>628</v>
      </c>
      <c r="F325" s="214" t="s">
        <v>629</v>
      </c>
      <c r="G325" s="215" t="s">
        <v>620</v>
      </c>
      <c r="H325" s="216">
        <v>1</v>
      </c>
      <c r="I325" s="217"/>
      <c r="J325" s="218">
        <f>ROUND(I325*H325,2)</f>
        <v>0</v>
      </c>
      <c r="K325" s="219"/>
      <c r="L325" s="44"/>
      <c r="M325" s="220" t="s">
        <v>1</v>
      </c>
      <c r="N325" s="221" t="s">
        <v>41</v>
      </c>
      <c r="O325" s="91"/>
      <c r="P325" s="222">
        <f>O325*H325</f>
        <v>0</v>
      </c>
      <c r="Q325" s="222">
        <v>0</v>
      </c>
      <c r="R325" s="222">
        <f>Q325*H325</f>
        <v>0</v>
      </c>
      <c r="S325" s="222">
        <v>0</v>
      </c>
      <c r="T325" s="223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4" t="s">
        <v>621</v>
      </c>
      <c r="AT325" s="224" t="s">
        <v>130</v>
      </c>
      <c r="AU325" s="224" t="s">
        <v>83</v>
      </c>
      <c r="AY325" s="17" t="s">
        <v>128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7" t="s">
        <v>81</v>
      </c>
      <c r="BK325" s="225">
        <f>ROUND(I325*H325,2)</f>
        <v>0</v>
      </c>
      <c r="BL325" s="17" t="s">
        <v>621</v>
      </c>
      <c r="BM325" s="224" t="s">
        <v>630</v>
      </c>
    </row>
    <row r="326" s="12" customFormat="1" ht="22.8" customHeight="1">
      <c r="A326" s="12"/>
      <c r="B326" s="196"/>
      <c r="C326" s="197"/>
      <c r="D326" s="198" t="s">
        <v>75</v>
      </c>
      <c r="E326" s="210" t="s">
        <v>631</v>
      </c>
      <c r="F326" s="210" t="s">
        <v>632</v>
      </c>
      <c r="G326" s="197"/>
      <c r="H326" s="197"/>
      <c r="I326" s="200"/>
      <c r="J326" s="211">
        <f>BK326</f>
        <v>0</v>
      </c>
      <c r="K326" s="197"/>
      <c r="L326" s="202"/>
      <c r="M326" s="203"/>
      <c r="N326" s="204"/>
      <c r="O326" s="204"/>
      <c r="P326" s="205">
        <f>P327</f>
        <v>0</v>
      </c>
      <c r="Q326" s="204"/>
      <c r="R326" s="205">
        <f>R327</f>
        <v>0</v>
      </c>
      <c r="S326" s="204"/>
      <c r="T326" s="206">
        <f>T327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7" t="s">
        <v>151</v>
      </c>
      <c r="AT326" s="208" t="s">
        <v>75</v>
      </c>
      <c r="AU326" s="208" t="s">
        <v>81</v>
      </c>
      <c r="AY326" s="207" t="s">
        <v>128</v>
      </c>
      <c r="BK326" s="209">
        <f>BK327</f>
        <v>0</v>
      </c>
    </row>
    <row r="327" s="2" customFormat="1" ht="16.30189" customHeight="1">
      <c r="A327" s="38"/>
      <c r="B327" s="39"/>
      <c r="C327" s="212" t="s">
        <v>633</v>
      </c>
      <c r="D327" s="212" t="s">
        <v>130</v>
      </c>
      <c r="E327" s="213" t="s">
        <v>634</v>
      </c>
      <c r="F327" s="214" t="s">
        <v>632</v>
      </c>
      <c r="G327" s="215" t="s">
        <v>620</v>
      </c>
      <c r="H327" s="216">
        <v>1</v>
      </c>
      <c r="I327" s="217"/>
      <c r="J327" s="218">
        <f>ROUND(I327*H327,2)</f>
        <v>0</v>
      </c>
      <c r="K327" s="219"/>
      <c r="L327" s="44"/>
      <c r="M327" s="220" t="s">
        <v>1</v>
      </c>
      <c r="N327" s="221" t="s">
        <v>41</v>
      </c>
      <c r="O327" s="91"/>
      <c r="P327" s="222">
        <f>O327*H327</f>
        <v>0</v>
      </c>
      <c r="Q327" s="222">
        <v>0</v>
      </c>
      <c r="R327" s="222">
        <f>Q327*H327</f>
        <v>0</v>
      </c>
      <c r="S327" s="222">
        <v>0</v>
      </c>
      <c r="T327" s="223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4" t="s">
        <v>621</v>
      </c>
      <c r="AT327" s="224" t="s">
        <v>130</v>
      </c>
      <c r="AU327" s="224" t="s">
        <v>83</v>
      </c>
      <c r="AY327" s="17" t="s">
        <v>128</v>
      </c>
      <c r="BE327" s="225">
        <f>IF(N327="základní",J327,0)</f>
        <v>0</v>
      </c>
      <c r="BF327" s="225">
        <f>IF(N327="snížená",J327,0)</f>
        <v>0</v>
      </c>
      <c r="BG327" s="225">
        <f>IF(N327="zákl. přenesená",J327,0)</f>
        <v>0</v>
      </c>
      <c r="BH327" s="225">
        <f>IF(N327="sníž. přenesená",J327,0)</f>
        <v>0</v>
      </c>
      <c r="BI327" s="225">
        <f>IF(N327="nulová",J327,0)</f>
        <v>0</v>
      </c>
      <c r="BJ327" s="17" t="s">
        <v>81</v>
      </c>
      <c r="BK327" s="225">
        <f>ROUND(I327*H327,2)</f>
        <v>0</v>
      </c>
      <c r="BL327" s="17" t="s">
        <v>621</v>
      </c>
      <c r="BM327" s="224" t="s">
        <v>635</v>
      </c>
    </row>
    <row r="328" s="12" customFormat="1" ht="22.8" customHeight="1">
      <c r="A328" s="12"/>
      <c r="B328" s="196"/>
      <c r="C328" s="197"/>
      <c r="D328" s="198" t="s">
        <v>75</v>
      </c>
      <c r="E328" s="210" t="s">
        <v>636</v>
      </c>
      <c r="F328" s="210" t="s">
        <v>637</v>
      </c>
      <c r="G328" s="197"/>
      <c r="H328" s="197"/>
      <c r="I328" s="200"/>
      <c r="J328" s="211">
        <f>BK328</f>
        <v>0</v>
      </c>
      <c r="K328" s="197"/>
      <c r="L328" s="202"/>
      <c r="M328" s="203"/>
      <c r="N328" s="204"/>
      <c r="O328" s="204"/>
      <c r="P328" s="205">
        <f>SUM(P329:P330)</f>
        <v>0</v>
      </c>
      <c r="Q328" s="204"/>
      <c r="R328" s="205">
        <f>SUM(R329:R330)</f>
        <v>0</v>
      </c>
      <c r="S328" s="204"/>
      <c r="T328" s="206">
        <f>SUM(T329:T330)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7" t="s">
        <v>151</v>
      </c>
      <c r="AT328" s="208" t="s">
        <v>75</v>
      </c>
      <c r="AU328" s="208" t="s">
        <v>81</v>
      </c>
      <c r="AY328" s="207" t="s">
        <v>128</v>
      </c>
      <c r="BK328" s="209">
        <f>SUM(BK329:BK330)</f>
        <v>0</v>
      </c>
    </row>
    <row r="329" s="2" customFormat="1" ht="16.30189" customHeight="1">
      <c r="A329" s="38"/>
      <c r="B329" s="39"/>
      <c r="C329" s="212" t="s">
        <v>638</v>
      </c>
      <c r="D329" s="212" t="s">
        <v>130</v>
      </c>
      <c r="E329" s="213" t="s">
        <v>639</v>
      </c>
      <c r="F329" s="214" t="s">
        <v>640</v>
      </c>
      <c r="G329" s="215" t="s">
        <v>620</v>
      </c>
      <c r="H329" s="216">
        <v>1</v>
      </c>
      <c r="I329" s="217"/>
      <c r="J329" s="218">
        <f>ROUND(I329*H329,2)</f>
        <v>0</v>
      </c>
      <c r="K329" s="219"/>
      <c r="L329" s="44"/>
      <c r="M329" s="220" t="s">
        <v>1</v>
      </c>
      <c r="N329" s="221" t="s">
        <v>41</v>
      </c>
      <c r="O329" s="91"/>
      <c r="P329" s="222">
        <f>O329*H329</f>
        <v>0</v>
      </c>
      <c r="Q329" s="222">
        <v>0</v>
      </c>
      <c r="R329" s="222">
        <f>Q329*H329</f>
        <v>0</v>
      </c>
      <c r="S329" s="222">
        <v>0</v>
      </c>
      <c r="T329" s="223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4" t="s">
        <v>621</v>
      </c>
      <c r="AT329" s="224" t="s">
        <v>130</v>
      </c>
      <c r="AU329" s="224" t="s">
        <v>83</v>
      </c>
      <c r="AY329" s="17" t="s">
        <v>128</v>
      </c>
      <c r="BE329" s="225">
        <f>IF(N329="základní",J329,0)</f>
        <v>0</v>
      </c>
      <c r="BF329" s="225">
        <f>IF(N329="snížená",J329,0)</f>
        <v>0</v>
      </c>
      <c r="BG329" s="225">
        <f>IF(N329="zákl. přenesená",J329,0)</f>
        <v>0</v>
      </c>
      <c r="BH329" s="225">
        <f>IF(N329="sníž. přenesená",J329,0)</f>
        <v>0</v>
      </c>
      <c r="BI329" s="225">
        <f>IF(N329="nulová",J329,0)</f>
        <v>0</v>
      </c>
      <c r="BJ329" s="17" t="s">
        <v>81</v>
      </c>
      <c r="BK329" s="225">
        <f>ROUND(I329*H329,2)</f>
        <v>0</v>
      </c>
      <c r="BL329" s="17" t="s">
        <v>621</v>
      </c>
      <c r="BM329" s="224" t="s">
        <v>641</v>
      </c>
    </row>
    <row r="330" s="2" customFormat="1" ht="16.30189" customHeight="1">
      <c r="A330" s="38"/>
      <c r="B330" s="39"/>
      <c r="C330" s="212" t="s">
        <v>642</v>
      </c>
      <c r="D330" s="212" t="s">
        <v>130</v>
      </c>
      <c r="E330" s="213" t="s">
        <v>643</v>
      </c>
      <c r="F330" s="214" t="s">
        <v>644</v>
      </c>
      <c r="G330" s="215" t="s">
        <v>620</v>
      </c>
      <c r="H330" s="216">
        <v>1</v>
      </c>
      <c r="I330" s="217"/>
      <c r="J330" s="218">
        <f>ROUND(I330*H330,2)</f>
        <v>0</v>
      </c>
      <c r="K330" s="219"/>
      <c r="L330" s="44"/>
      <c r="M330" s="270" t="s">
        <v>1</v>
      </c>
      <c r="N330" s="271" t="s">
        <v>41</v>
      </c>
      <c r="O330" s="272"/>
      <c r="P330" s="273">
        <f>O330*H330</f>
        <v>0</v>
      </c>
      <c r="Q330" s="273">
        <v>0</v>
      </c>
      <c r="R330" s="273">
        <f>Q330*H330</f>
        <v>0</v>
      </c>
      <c r="S330" s="273">
        <v>0</v>
      </c>
      <c r="T330" s="274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4" t="s">
        <v>621</v>
      </c>
      <c r="AT330" s="224" t="s">
        <v>130</v>
      </c>
      <c r="AU330" s="224" t="s">
        <v>83</v>
      </c>
      <c r="AY330" s="17" t="s">
        <v>128</v>
      </c>
      <c r="BE330" s="225">
        <f>IF(N330="základní",J330,0)</f>
        <v>0</v>
      </c>
      <c r="BF330" s="225">
        <f>IF(N330="snížená",J330,0)</f>
        <v>0</v>
      </c>
      <c r="BG330" s="225">
        <f>IF(N330="zákl. přenesená",J330,0)</f>
        <v>0</v>
      </c>
      <c r="BH330" s="225">
        <f>IF(N330="sníž. přenesená",J330,0)</f>
        <v>0</v>
      </c>
      <c r="BI330" s="225">
        <f>IF(N330="nulová",J330,0)</f>
        <v>0</v>
      </c>
      <c r="BJ330" s="17" t="s">
        <v>81</v>
      </c>
      <c r="BK330" s="225">
        <f>ROUND(I330*H330,2)</f>
        <v>0</v>
      </c>
      <c r="BL330" s="17" t="s">
        <v>621</v>
      </c>
      <c r="BM330" s="224" t="s">
        <v>645</v>
      </c>
    </row>
    <row r="331" s="2" customFormat="1" ht="6.96" customHeight="1">
      <c r="A331" s="38"/>
      <c r="B331" s="66"/>
      <c r="C331" s="67"/>
      <c r="D331" s="67"/>
      <c r="E331" s="67"/>
      <c r="F331" s="67"/>
      <c r="G331" s="67"/>
      <c r="H331" s="67"/>
      <c r="I331" s="67"/>
      <c r="J331" s="67"/>
      <c r="K331" s="67"/>
      <c r="L331" s="44"/>
      <c r="M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</row>
  </sheetData>
  <sheetProtection sheet="1" autoFilter="0" formatColumns="0" formatRows="0" objects="1" scenarios="1" spinCount="100000" saltValue="yKQUjH4CSXpgWp6L7MP9NNETLb934e6w/y6eT3+s1toZ4Uexwi0+28WXtezUklZrBSZMtBZ36ns/rrvikym6uA==" hashValue="YpkG7jiACFPJguevGp7RsZr8+IIf0H3eBWQQdbvvqgalvUGpLeZ4MURxxVp8wVbAdL4gNUFBsf4XwgcyNIigzQ==" algorithmName="SHA-512" password="CC35"/>
  <autoFilter ref="C134:K330"/>
  <mergeCells count="6">
    <mergeCell ref="E7:H7"/>
    <mergeCell ref="E16:H16"/>
    <mergeCell ref="E25:H25"/>
    <mergeCell ref="E85:H85"/>
    <mergeCell ref="E127:H12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DESKTOP-6KERRGB\Dell</dc:creator>
  <cp:lastModifiedBy>DESKTOP-6KERRGB\Dell</cp:lastModifiedBy>
  <dcterms:created xsi:type="dcterms:W3CDTF">2025-10-26T10:24:09Z</dcterms:created>
  <dcterms:modified xsi:type="dcterms:W3CDTF">2025-10-26T10:24:11Z</dcterms:modified>
</cp:coreProperties>
</file>