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ůj disk\work\ELCO\Zakázky - uzavřeno\PD EPS Spáleniště\DPS EPS Spáleniště\"/>
    </mc:Choice>
  </mc:AlternateContent>
  <xr:revisionPtr revIDLastSave="0" documentId="13_ncr:1_{6E28F742-925F-47A3-8BC3-4C9CD84E783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kapitulace stavby" sheetId="5" r:id="rId1"/>
    <sheet name="01_06_2025 Zřízení EPS" sheetId="4" r:id="rId2"/>
  </sheets>
  <externalReferences>
    <externalReference r:id="rId3"/>
  </externalReferences>
  <definedNames>
    <definedName name="_Toc495501187" localSheetId="1">'01_06_2025 Zřízení EPS'!$A$1</definedName>
    <definedName name="_Toc495501188" localSheetId="1">'01_06_2025 Zřízení EPS'!$B$3</definedName>
    <definedName name="_Toc495501189" localSheetId="1">'01_06_2025 Zřízení EPS'!#REF!</definedName>
    <definedName name="_Toc495501190" localSheetId="1">'01_06_2025 Zřízení EPS'!$B$17</definedName>
    <definedName name="_Toc495501191" localSheetId="1">'01_06_2025 Zřízení EPS'!$B$34</definedName>
    <definedName name="_Toc495501192" localSheetId="1">'01_06_2025 Zřízení EPS'!$B$37</definedName>
    <definedName name="_Toc495501193" localSheetId="1">'01_06_2025 Zřízení EPS'!$B$40</definedName>
    <definedName name="_Toc495501194" localSheetId="1">'01_06_2025 Zřízení EPS'!$B$45</definedName>
    <definedName name="_xlnm.Print_Titles" localSheetId="0">'Rekapitulace stavby'!$91:$91</definedName>
    <definedName name="_xlnm.Print_Area" localSheetId="1">'01_06_2025 Zřízení EPS'!$A$1:$G$60</definedName>
    <definedName name="_xlnm.Print_Area" localSheetId="0">'Rekapitulace stavby'!$D$4:$AO$75,'Rekapitulace stavby'!$C$81:$AQ$99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95" i="5" l="1"/>
  <c r="AN96" i="5"/>
  <c r="AN97" i="5"/>
  <c r="AN98" i="5"/>
  <c r="AN99" i="5"/>
  <c r="BD99" i="5"/>
  <c r="BC99" i="5"/>
  <c r="BB99" i="5"/>
  <c r="BA99" i="5"/>
  <c r="AY99" i="5"/>
  <c r="AX99" i="5"/>
  <c r="AW99" i="5"/>
  <c r="AU99" i="5"/>
  <c r="BD98" i="5"/>
  <c r="BC98" i="5"/>
  <c r="BB98" i="5"/>
  <c r="BA98" i="5"/>
  <c r="AY98" i="5"/>
  <c r="AX98" i="5"/>
  <c r="AW98" i="5"/>
  <c r="AU98" i="5"/>
  <c r="BD95" i="5"/>
  <c r="BC95" i="5"/>
  <c r="BB95" i="5"/>
  <c r="BA95" i="5"/>
  <c r="AY95" i="5"/>
  <c r="AX95" i="5"/>
  <c r="AW95" i="5"/>
  <c r="AU95" i="5"/>
  <c r="BD96" i="5"/>
  <c r="BC96" i="5"/>
  <c r="BB96" i="5"/>
  <c r="BA96" i="5"/>
  <c r="AY96" i="5"/>
  <c r="AX96" i="5"/>
  <c r="AW96" i="5"/>
  <c r="AU96" i="5"/>
  <c r="BD97" i="5"/>
  <c r="BC97" i="5"/>
  <c r="BB97" i="5"/>
  <c r="BA97" i="5"/>
  <c r="AY97" i="5"/>
  <c r="AX97" i="5"/>
  <c r="AW97" i="5"/>
  <c r="AU97" i="5"/>
  <c r="BD94" i="5"/>
  <c r="BD93" i="5" s="1"/>
  <c r="W32" i="5" s="1"/>
  <c r="BC94" i="5"/>
  <c r="BC93" i="5" s="1"/>
  <c r="AY93" i="5" s="1"/>
  <c r="BB94" i="5"/>
  <c r="BB93" i="5" s="1"/>
  <c r="AX93" i="5" s="1"/>
  <c r="BA94" i="5"/>
  <c r="BA93" i="5" s="1"/>
  <c r="AY94" i="5"/>
  <c r="AX94" i="5"/>
  <c r="AW94" i="5"/>
  <c r="AU94" i="5"/>
  <c r="AU93" i="5" s="1"/>
  <c r="AS93" i="5"/>
  <c r="AM89" i="5"/>
  <c r="L89" i="5"/>
  <c r="AM88" i="5"/>
  <c r="L88" i="5"/>
  <c r="AM86" i="5"/>
  <c r="L86" i="5"/>
  <c r="L84" i="5"/>
  <c r="L83" i="5"/>
  <c r="AW93" i="5" l="1"/>
  <c r="W30" i="5"/>
  <c r="W31" i="5"/>
  <c r="F35" i="4" l="1"/>
  <c r="AG96" i="5" l="1"/>
  <c r="AZ96" i="5" s="1"/>
  <c r="F55" i="4"/>
  <c r="F54" i="4"/>
  <c r="F53" i="4"/>
  <c r="F52" i="4"/>
  <c r="F51" i="4"/>
  <c r="F50" i="4"/>
  <c r="F49" i="4"/>
  <c r="F48" i="4"/>
  <c r="F47" i="4"/>
  <c r="F46" i="4"/>
  <c r="F44" i="4"/>
  <c r="F43" i="4"/>
  <c r="F42" i="4"/>
  <c r="F41" i="4"/>
  <c r="AG98" i="5" s="1"/>
  <c r="F39" i="4"/>
  <c r="F38" i="4"/>
  <c r="AG97" i="5" s="1"/>
  <c r="F36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AG94" i="5" s="1"/>
  <c r="AN94" i="5" s="1"/>
  <c r="AN93" i="5" s="1"/>
  <c r="AV96" i="5" l="1"/>
  <c r="AT96" i="5" s="1"/>
  <c r="AG95" i="5"/>
  <c r="AV95" i="5" s="1"/>
  <c r="AT95" i="5" s="1"/>
  <c r="AZ98" i="5"/>
  <c r="AV98" i="5"/>
  <c r="AT98" i="5" s="1"/>
  <c r="AZ97" i="5"/>
  <c r="AV97" i="5"/>
  <c r="AT97" i="5" s="1"/>
  <c r="AZ94" i="5"/>
  <c r="AV94" i="5"/>
  <c r="AT94" i="5" s="1"/>
  <c r="AG99" i="5"/>
  <c r="D56" i="4"/>
  <c r="AZ95" i="5" l="1"/>
  <c r="AG93" i="5"/>
  <c r="AV99" i="5"/>
  <c r="AT99" i="5" s="1"/>
  <c r="AZ99" i="5"/>
  <c r="AV93" i="5" l="1"/>
  <c r="AT93" i="5" s="1"/>
  <c r="W29" i="5"/>
  <c r="AK29" i="5"/>
  <c r="AK26" i="5"/>
  <c r="AZ93" i="5"/>
  <c r="AK34" i="5" l="1"/>
</calcChain>
</file>

<file path=xl/sharedStrings.xml><?xml version="1.0" encoding="utf-8"?>
<sst xmlns="http://schemas.openxmlformats.org/spreadsheetml/2006/main" count="322" uniqueCount="193">
  <si>
    <t>Akumulátor 12V / 38Ah</t>
  </si>
  <si>
    <t>sokl USB 502-6 bez loop kontaktu</t>
  </si>
  <si>
    <t>Filtr - 80 x 80 x 20 mm</t>
  </si>
  <si>
    <t>ABS trojcestný ventil d=25</t>
  </si>
  <si>
    <t>ABS koncovka d=25mm</t>
  </si>
  <si>
    <t>ABS oblouk 45° d=25mm</t>
  </si>
  <si>
    <t>ABS trubka d25mm</t>
  </si>
  <si>
    <t>ABS spojka d=25mm</t>
  </si>
  <si>
    <t>ABS oblouk 90°  d=25mm</t>
  </si>
  <si>
    <t>ABS lepidlo 1kg</t>
  </si>
  <si>
    <t>zdroj 24V/3A ve skříni IP30, max. 26Ah akumulátory, s termistorem</t>
  </si>
  <si>
    <t>Akumulátor 12V / 18Ah</t>
  </si>
  <si>
    <t>Pomocné montážní práce</t>
  </si>
  <si>
    <t>Výchozí revize, koordinační funkční zkoušky, kontrola provozuschopnosti,</t>
  </si>
  <si>
    <t>zaškolení obsluhy, dokumentace skutečného provedení</t>
  </si>
  <si>
    <t>položka</t>
  </si>
  <si>
    <t>název</t>
  </si>
  <si>
    <t>počet</t>
  </si>
  <si>
    <t>ks</t>
  </si>
  <si>
    <t>příchytkya s kotvícím materiálem</t>
  </si>
  <si>
    <t>m</t>
  </si>
  <si>
    <t>kpl</t>
  </si>
  <si>
    <t>Celková cena bez DPH</t>
  </si>
  <si>
    <t>jednotka</t>
  </si>
  <si>
    <t xml:space="preserve">Tento soupis prací, dodávek a služeb je sestaven jako podklad pro zpracování nabídek dodavatelů na zakázku a obsahuje podmínky a požadavky zadavatele, za kterých má být zpracována nabídková cena dodavatelů. Účelem tohoto soupisu je zabezpečit obsahovou shodu všech nabídkových cen a usnadnit následné posouzení předložených cenových nabídek.
Předpokládá se, že dodavatel před zpracováním cenové nabídky pečlivě prostuduje všechny pokyny a podmínky pro zpracování nabídkové ceny obsažené v zadávacích podmínkách a bude se jimi při zpracování nabídkové ceny řídit. 
Dodavatel si je plně vědom, že kontrola výkazu výměr je součástí zadávacích podmínek.
Všechna zařízení, systémy a konstrukce budou oceňovány a dodávány plně funkční, tj. včetně všech komponentů, upevňovacích prvků, podpor a prostupů atd. Ceny obsahují náklady na přesun hmot a případný odvoz odpadu, pokud není v zadávacích podmínkách uvedeno jinak. 
Náklady na běžně se vyskytující ztížené pracovní podmínky, vyplývající z charakteru montáží, zakalkuluje dodavatel do celkové ceny montáže. Ztížené pracovní podmínky nezakalkulované do položek jsou uvedeny individuálně.
Výchozím podkladem pro určení počtu měrných jednotek je projektová (výkresová) dokumentace.
</t>
  </si>
  <si>
    <t>jednotková cena (Kč bez DPH)</t>
  </si>
  <si>
    <t>cena celkem          (Kč bez DPH)</t>
  </si>
  <si>
    <r>
      <t>1</t>
    </r>
    <r>
      <rPr>
        <b/>
        <i/>
        <sz val="7"/>
        <color theme="1"/>
        <rFont val="Arial"/>
        <family val="2"/>
        <charset val="238"/>
      </rPr>
      <t xml:space="preserve">          </t>
    </r>
    <r>
      <rPr>
        <b/>
        <i/>
        <sz val="12"/>
        <color theme="1"/>
        <rFont val="Arial"/>
        <family val="2"/>
        <charset val="238"/>
      </rPr>
      <t>Ústředny a jejich vybavení</t>
    </r>
  </si>
  <si>
    <t>VÝKAZ VÝMĚR pro akci "Zřízení EPS v objektu Domova pro seniory Spáleniště v Chebu"</t>
  </si>
  <si>
    <t>Základní licence mobilní aplikace Integral Mobile pro 2 současná připojení</t>
  </si>
  <si>
    <t>VPN router, LTE-LAN ​​pro připojení ke cloudové platformě, včetně VPN certifikátu</t>
  </si>
  <si>
    <t>siréna červená, oranžový zábleskový maják</t>
  </si>
  <si>
    <t>rozvaděč (požární obložení) pro UPS s požární odolností P30R</t>
  </si>
  <si>
    <t>Instalace nových kabelových tras</t>
  </si>
  <si>
    <t>Instalace prvků EPS</t>
  </si>
  <si>
    <t>UPS pro zálohování EPS a ZDP viz PBŘ</t>
  </si>
  <si>
    <t>koordinace se subdodavateli (zapojení posuvných dveří a výtahů na EPS, zapojení ZDP)</t>
  </si>
  <si>
    <r>
      <t>2</t>
    </r>
    <r>
      <rPr>
        <b/>
        <i/>
        <sz val="7"/>
        <color theme="1"/>
        <rFont val="Arial"/>
        <family val="2"/>
        <charset val="238"/>
      </rPr>
      <t xml:space="preserve">          </t>
    </r>
    <r>
      <rPr>
        <b/>
        <i/>
        <sz val="12"/>
        <color theme="1"/>
        <rFont val="Arial"/>
        <family val="2"/>
        <charset val="238"/>
      </rPr>
      <t>Detekce a linkové moduly</t>
    </r>
  </si>
  <si>
    <t>přídržný magnet dveří</t>
  </si>
  <si>
    <t>redundantní modulární ústředna, základní verze včetně čelního ovládacího panelu, bluetooth servisní rozhraní, LAN port</t>
  </si>
  <si>
    <t>výměnné popisné pole na ovládací panel – česky</t>
  </si>
  <si>
    <t>karta pro připojení externích monitorovacích a ovládacích zařízení, rozhraní pro OPPO, 2 monitorované výstupy, 3 monitorované vstupy, 3 releové výstupy, pro modulární ústředny</t>
  </si>
  <si>
    <t>karta dvou kruhových adresných linek, až 250 adres/kruh, až 3500m/kruh, pro modulární ústředny</t>
  </si>
  <si>
    <t>karta redundantního propojení ústředen, 2x rozhraní RS-485 a 2x rozhraní 10/100 Base TX pro síťové propojení a pro připojení IP aplikací</t>
  </si>
  <si>
    <t>karta 8 monitorovaných výstupů 24V, max 1,3A/výstup</t>
  </si>
  <si>
    <t>karta 16ti bistabilních relé, 30V/3A</t>
  </si>
  <si>
    <t>karta 4 seriových rozhraní</t>
  </si>
  <si>
    <t>externí zobrazovací panel, rozhraní pro datový panel OPPO, český popis</t>
  </si>
  <si>
    <t>OPPO CZ-EPI dle DIN 14661, vč. Skříně</t>
  </si>
  <si>
    <t>multisenzorový detektor kouře a tepla</t>
  </si>
  <si>
    <t>popiska se symblolem "ruky" pro  tlačítkový hlásič</t>
  </si>
  <si>
    <t>tlačítkový hlásič, RAL 3001</t>
  </si>
  <si>
    <t>vstupní modul, 4 mon.vstupy</t>
  </si>
  <si>
    <t>nasávací systém kouřový detektor, 1 nasávací trubice, 2 sokly bez hlásiče,s SL-Indikátorem</t>
  </si>
  <si>
    <t>kouřový hlásič pro nasávací kouřový detektor vč. krytu a kabelu</t>
  </si>
  <si>
    <t>interface modul pro nasávací kouřový detektor</t>
  </si>
  <si>
    <t>vedlejší rozpočtové náklady</t>
  </si>
  <si>
    <t>%</t>
  </si>
  <si>
    <t>Export Komplet</t>
  </si>
  <si>
    <t/>
  </si>
  <si>
    <t>2.0</t>
  </si>
  <si>
    <t>ZAMOK</t>
  </si>
  <si>
    <t>False</t>
  </si>
  <si>
    <t>{64110f1b-4a15-44b7-a695-7edcfb09f79a}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</si>
  <si>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</si>
  <si>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</si>
  <si>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</si>
  <si>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</si>
  <si>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</si>
  <si>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</si>
  <si>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</si>
  <si>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</si>
  <si>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</si>
  <si>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</si>
  <si>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</si>
  <si>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</si>
  <si>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</si>
  <si>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</si>
  <si>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</si>
  <si>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</si>
  <si>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</si>
  <si>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</si>
  <si>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</si>
  <si>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</si>
  <si>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</si>
  <si>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</si>
  <si>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</si>
  <si>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</si>
  <si>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</si>
  <si>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</si>
  <si>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</si>
  <si>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</si>
  <si>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</si>
  <si>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</si>
  <si>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</si>
  <si>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</si>
  <si>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</si>
  <si>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</si>
  <si>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</si>
  <si>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</si>
  <si>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</si>
  <si>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</si>
  <si>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</si>
  <si>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</si>
  <si>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</si>
  <si>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</si>
  <si>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</si>
  <si>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</si>
  <si>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</si>
  <si>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</si>
  <si>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</si>
  <si>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</si>
  <si>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</si>
  <si>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</si>
  <si>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</si>
  <si>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</si>
  <si>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</si>
  <si>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</si>
  <si>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</si>
  <si>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</si>
  <si>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</si>
  <si>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</si>
  <si>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</si>
  <si>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</si>
  <si>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</si>
  <si>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</si>
  <si>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STA</t>
  </si>
  <si>
    <t>1</t>
  </si>
  <si>
    <t>###NOINSERT###</t>
  </si>
  <si>
    <t>Zřízení EPS v objektu Domova pro seniory Spáleniště v Chebu</t>
  </si>
  <si>
    <t>01_06_2025</t>
  </si>
  <si>
    <t>1          Ústředny a jejich vybavení</t>
  </si>
  <si>
    <t>2          Detekce a linkové moduly</t>
  </si>
  <si>
    <t>3          Signalizace a ovládání</t>
  </si>
  <si>
    <r>
      <t>3</t>
    </r>
    <r>
      <rPr>
        <b/>
        <i/>
        <sz val="7"/>
        <color theme="1"/>
        <rFont val="Arial"/>
        <family val="2"/>
        <charset val="238"/>
      </rPr>
      <t xml:space="preserve">          </t>
    </r>
    <r>
      <rPr>
        <b/>
        <i/>
        <sz val="12"/>
        <color theme="1"/>
        <rFont val="Arial"/>
        <family val="2"/>
        <charset val="238"/>
      </rPr>
      <t>Signalizace a ovládání</t>
    </r>
  </si>
  <si>
    <r>
      <t>4</t>
    </r>
    <r>
      <rPr>
        <b/>
        <i/>
        <sz val="7"/>
        <color theme="1"/>
        <rFont val="Arial"/>
        <family val="2"/>
        <charset val="238"/>
      </rPr>
      <t xml:space="preserve">          </t>
    </r>
    <r>
      <rPr>
        <b/>
        <i/>
        <sz val="12"/>
        <color theme="1"/>
        <rFont val="Arial"/>
        <family val="2"/>
        <charset val="238"/>
      </rPr>
      <t>Pomocné zdroje</t>
    </r>
  </si>
  <si>
    <t>4          Pomocné zdroje</t>
  </si>
  <si>
    <r>
      <t>5</t>
    </r>
    <r>
      <rPr>
        <b/>
        <i/>
        <sz val="7"/>
        <color theme="1"/>
        <rFont val="Arial"/>
        <family val="2"/>
        <charset val="238"/>
      </rPr>
      <t xml:space="preserve">          </t>
    </r>
    <r>
      <rPr>
        <b/>
        <i/>
        <sz val="12"/>
        <color theme="1"/>
        <rFont val="Arial"/>
        <family val="2"/>
        <charset val="238"/>
      </rPr>
      <t>Kabeláž, instalační materiál</t>
    </r>
  </si>
  <si>
    <r>
      <t>6</t>
    </r>
    <r>
      <rPr>
        <b/>
        <i/>
        <sz val="7"/>
        <color theme="1"/>
        <rFont val="Arial"/>
        <family val="2"/>
        <charset val="238"/>
      </rPr>
      <t xml:space="preserve">          </t>
    </r>
    <r>
      <rPr>
        <b/>
        <i/>
        <sz val="12"/>
        <color theme="1"/>
        <rFont val="Arial"/>
        <family val="2"/>
        <charset val="238"/>
      </rPr>
      <t>Ostatní</t>
    </r>
  </si>
  <si>
    <t>5          Kabeláž, instalační materiál</t>
  </si>
  <si>
    <t>6          Ostatní</t>
  </si>
  <si>
    <t>E101</t>
  </si>
  <si>
    <t>E102</t>
  </si>
  <si>
    <t>E103</t>
  </si>
  <si>
    <t>E104</t>
  </si>
  <si>
    <t>E105</t>
  </si>
  <si>
    <t>E106</t>
  </si>
  <si>
    <t>E107</t>
  </si>
  <si>
    <t>E108</t>
  </si>
  <si>
    <t>E109</t>
  </si>
  <si>
    <t>E110</t>
  </si>
  <si>
    <t>E111</t>
  </si>
  <si>
    <t>E112</t>
  </si>
  <si>
    <t>E113</t>
  </si>
  <si>
    <t>E214</t>
  </si>
  <si>
    <t>E201</t>
  </si>
  <si>
    <t>E202</t>
  </si>
  <si>
    <t>E203</t>
  </si>
  <si>
    <t>E204</t>
  </si>
  <si>
    <t>E205</t>
  </si>
  <si>
    <t>E206</t>
  </si>
  <si>
    <t>E207</t>
  </si>
  <si>
    <t>E208</t>
  </si>
  <si>
    <t>E209</t>
  </si>
  <si>
    <t>E210</t>
  </si>
  <si>
    <t>E211</t>
  </si>
  <si>
    <t>E212</t>
  </si>
  <si>
    <t>E213</t>
  </si>
  <si>
    <t>E215</t>
  </si>
  <si>
    <t>E216</t>
  </si>
  <si>
    <t>E301</t>
  </si>
  <si>
    <t>E302</t>
  </si>
  <si>
    <t>E401</t>
  </si>
  <si>
    <t>E402</t>
  </si>
  <si>
    <t>E501</t>
  </si>
  <si>
    <t>E502</t>
  </si>
  <si>
    <t>E503</t>
  </si>
  <si>
    <t>E504</t>
  </si>
  <si>
    <t>E601</t>
  </si>
  <si>
    <t>E602</t>
  </si>
  <si>
    <t>E603</t>
  </si>
  <si>
    <t>E604</t>
  </si>
  <si>
    <t>E605</t>
  </si>
  <si>
    <t>E606</t>
  </si>
  <si>
    <t>E607</t>
  </si>
  <si>
    <t>E608</t>
  </si>
  <si>
    <t>E609</t>
  </si>
  <si>
    <t>E610</t>
  </si>
  <si>
    <t>požární prostupy P30R po instalaci EPS vč. revize</t>
  </si>
  <si>
    <t>propojovací krabice s funkcí při požáru, odolnost P30R</t>
  </si>
  <si>
    <t>kabel s funkcí při požáru, odolnost P30R</t>
  </si>
  <si>
    <t>kabel pro detekční linky, odolnost P30R</t>
  </si>
  <si>
    <t>Za úplnost a správnost rozpočtu odpovídá nabízející. Nabízející zodpovídá za to, že jeho cenová nabídka zahrnuje dílo jako kompletní celek splňující všechny zákonné normy nutné k úspěšné kolaudaci a uvedení do provozu a všechny požadavky zadavatele. Nabízející zejména zodpovídá za to, že jeho cenová nabídka zahrnuje i případné práce a dodávky přímo nespecifikované ve Výkazu výměr nebo projektové dokumentaci, avšak dle norem či jiných zákonných požadavků nutné ke zdárnému dokončení, kolaudaci a uvedení díla do provozu.Nabízející není oprávněn v tomto rozpočtu měnit žádné údaje, specifikace ani parametry! 
Při použití navrhovaných obdobných řešení musí být zachována plná kompatibilita a funkčnost všech systémů, včetně provázanosti na další technologické celky, jež jsou s realizací obnovy EPS spojena či jinak dotčena.
V případě náhrady technologií a prvků je nutné zapracovat tyto změny do výrobní či dílenské dokumentace včetně případné provázanosti na ostatní technologické celky tak, aby systémy byly plně funkční a technicky proveditelné.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</si>
</sst>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#,##0.00\ &quot;Kč&quot;"/>
    <numFmt numFmtId="165" formatCode="#,##0.00%"/>
    <numFmt numFmtId="166" formatCode="dd\.mm\.yyyy"/>
    <numFmt numFmtId="167" formatCode="#,##0.00000"/>
  </numFmts>
  <fonts count="39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22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name val="Arial CE"/>
      <family val="2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u/>
      <sz val="11"/>
      <color theme="10"/>
      <name val="Calibri"/>
      <scheme val="minor"/>
    </font>
    <font>
      <sz val="18"/>
      <color theme="10"/>
      <name val="Wingdings 2"/>
    </font>
    <font>
      <sz val="11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5">
    <xf numFmtId="0" fontId="0" fillId="0" borderId="0"/>
    <xf numFmtId="0" fontId="1" fillId="0" borderId="0"/>
    <xf numFmtId="0" fontId="15" fillId="0" borderId="0" applyNumberFormat="0" applyFill="0" applyBorder="0" applyAlignment="0" applyProtection="0"/>
    <xf numFmtId="0" fontId="17" fillId="0" borderId="0"/>
    <xf numFmtId="0" fontId="33" fillId="0" borderId="0" applyNumberFormat="0" applyFill="0" applyBorder="0" applyAlignment="0" applyProtection="0"/>
  </cellStyleXfs>
  <cellXfs count="16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right" vertical="center"/>
    </xf>
    <xf numFmtId="44" fontId="3" fillId="0" borderId="0" xfId="0" applyNumberFormat="1" applyFont="1" applyAlignment="1">
      <alignment horizontal="right" vertical="center"/>
    </xf>
    <xf numFmtId="44" fontId="7" fillId="0" borderId="0" xfId="0" applyNumberFormat="1" applyFont="1" applyAlignment="1">
      <alignment horizontal="right" vertical="center"/>
    </xf>
    <xf numFmtId="44" fontId="13" fillId="0" borderId="0" xfId="0" applyNumberFormat="1" applyFont="1" applyAlignment="1">
      <alignment horizontal="right" vertical="center"/>
    </xf>
    <xf numFmtId="44" fontId="2" fillId="0" borderId="0" xfId="0" applyNumberFormat="1" applyFont="1" applyAlignment="1">
      <alignment vertical="center"/>
    </xf>
    <xf numFmtId="44" fontId="11" fillId="0" borderId="0" xfId="0" applyNumberFormat="1" applyFont="1" applyAlignment="1">
      <alignment vertical="center"/>
    </xf>
    <xf numFmtId="44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2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18" fillId="0" borderId="0" xfId="3" applyFont="1" applyAlignment="1">
      <alignment horizontal="left" vertical="center"/>
    </xf>
    <xf numFmtId="0" fontId="17" fillId="0" borderId="0" xfId="3"/>
    <xf numFmtId="0" fontId="17" fillId="0" borderId="0" xfId="3" applyAlignment="1">
      <alignment horizontal="left" vertical="center"/>
    </xf>
    <xf numFmtId="0" fontId="17" fillId="0" borderId="7" xfId="3" applyBorder="1"/>
    <xf numFmtId="0" fontId="17" fillId="0" borderId="8" xfId="3" applyBorder="1"/>
    <xf numFmtId="0" fontId="17" fillId="0" borderId="9" xfId="3" applyBorder="1"/>
    <xf numFmtId="0" fontId="19" fillId="0" borderId="0" xfId="3" applyFont="1" applyAlignment="1">
      <alignment horizontal="left" vertical="center"/>
    </xf>
    <xf numFmtId="0" fontId="20" fillId="0" borderId="0" xfId="3" applyFont="1" applyAlignment="1">
      <alignment horizontal="left" vertical="center"/>
    </xf>
    <xf numFmtId="0" fontId="21" fillId="0" borderId="0" xfId="3" applyFont="1" applyAlignment="1">
      <alignment horizontal="left" vertical="top"/>
    </xf>
    <xf numFmtId="14" fontId="22" fillId="0" borderId="0" xfId="3" applyNumberFormat="1" applyFont="1" applyAlignment="1">
      <alignment horizontal="left" vertical="center"/>
    </xf>
    <xf numFmtId="0" fontId="23" fillId="0" borderId="0" xfId="3" applyFont="1" applyAlignment="1">
      <alignment horizontal="left" vertical="top"/>
    </xf>
    <xf numFmtId="0" fontId="21" fillId="0" borderId="0" xfId="3" applyFont="1" applyAlignment="1">
      <alignment horizontal="left" vertical="center"/>
    </xf>
    <xf numFmtId="0" fontId="22" fillId="0" borderId="0" xfId="3" applyFont="1" applyAlignment="1">
      <alignment horizontal="left" vertical="center"/>
    </xf>
    <xf numFmtId="0" fontId="17" fillId="0" borderId="10" xfId="3" applyBorder="1"/>
    <xf numFmtId="0" fontId="17" fillId="0" borderId="9" xfId="3" applyBorder="1" applyAlignment="1">
      <alignment vertical="center"/>
    </xf>
    <xf numFmtId="0" fontId="17" fillId="0" borderId="0" xfId="3" applyAlignment="1">
      <alignment vertical="center"/>
    </xf>
    <xf numFmtId="0" fontId="24" fillId="0" borderId="11" xfId="3" applyFont="1" applyBorder="1" applyAlignment="1">
      <alignment horizontal="left" vertical="center"/>
    </xf>
    <xf numFmtId="0" fontId="17" fillId="0" borderId="11" xfId="3" applyBorder="1" applyAlignment="1">
      <alignment vertical="center"/>
    </xf>
    <xf numFmtId="0" fontId="21" fillId="0" borderId="9" xfId="3" applyFont="1" applyBorder="1" applyAlignment="1">
      <alignment vertical="center"/>
    </xf>
    <xf numFmtId="0" fontId="21" fillId="0" borderId="0" xfId="3" applyFont="1" applyAlignment="1">
      <alignment vertical="center"/>
    </xf>
    <xf numFmtId="0" fontId="17" fillId="4" borderId="0" xfId="3" applyFill="1" applyAlignment="1">
      <alignment vertical="center"/>
    </xf>
    <xf numFmtId="0" fontId="26" fillId="4" borderId="12" xfId="3" applyFont="1" applyFill="1" applyBorder="1" applyAlignment="1">
      <alignment horizontal="left" vertical="center"/>
    </xf>
    <xf numFmtId="0" fontId="17" fillId="4" borderId="13" xfId="3" applyFill="1" applyBorder="1" applyAlignment="1">
      <alignment vertical="center"/>
    </xf>
    <xf numFmtId="0" fontId="26" fillId="4" borderId="13" xfId="3" applyFont="1" applyFill="1" applyBorder="1" applyAlignment="1">
      <alignment horizontal="center" vertical="center"/>
    </xf>
    <xf numFmtId="0" fontId="27" fillId="0" borderId="10" xfId="3" applyFont="1" applyBorder="1" applyAlignment="1">
      <alignment horizontal="left" vertical="center"/>
    </xf>
    <xf numFmtId="0" fontId="17" fillId="0" borderId="10" xfId="3" applyBorder="1" applyAlignment="1">
      <alignment vertical="center"/>
    </xf>
    <xf numFmtId="0" fontId="21" fillId="0" borderId="11" xfId="3" applyFont="1" applyBorder="1" applyAlignment="1">
      <alignment horizontal="left" vertical="center"/>
    </xf>
    <xf numFmtId="0" fontId="17" fillId="0" borderId="15" xfId="3" applyBorder="1" applyAlignment="1">
      <alignment vertical="center"/>
    </xf>
    <xf numFmtId="0" fontId="17" fillId="0" borderId="16" xfId="3" applyBorder="1" applyAlignment="1">
      <alignment vertical="center"/>
    </xf>
    <xf numFmtId="0" fontId="17" fillId="0" borderId="7" xfId="3" applyBorder="1" applyAlignment="1">
      <alignment vertical="center"/>
    </xf>
    <xf numFmtId="0" fontId="17" fillId="0" borderId="8" xfId="3" applyBorder="1" applyAlignment="1">
      <alignment vertical="center"/>
    </xf>
    <xf numFmtId="0" fontId="22" fillId="0" borderId="0" xfId="3" applyFont="1" applyAlignment="1">
      <alignment vertical="center"/>
    </xf>
    <xf numFmtId="0" fontId="22" fillId="0" borderId="9" xfId="3" applyFont="1" applyBorder="1" applyAlignment="1">
      <alignment vertical="center"/>
    </xf>
    <xf numFmtId="0" fontId="23" fillId="0" borderId="0" xfId="3" applyFont="1" applyAlignment="1">
      <alignment vertical="center"/>
    </xf>
    <xf numFmtId="0" fontId="23" fillId="0" borderId="9" xfId="3" applyFont="1" applyBorder="1" applyAlignment="1">
      <alignment vertical="center"/>
    </xf>
    <xf numFmtId="0" fontId="23" fillId="0" borderId="0" xfId="3" applyFont="1" applyAlignment="1">
      <alignment horizontal="left" vertical="center"/>
    </xf>
    <xf numFmtId="0" fontId="24" fillId="0" borderId="0" xfId="3" applyFont="1" applyAlignment="1">
      <alignment vertical="center"/>
    </xf>
    <xf numFmtId="0" fontId="17" fillId="0" borderId="18" xfId="3" applyBorder="1" applyAlignment="1">
      <alignment vertical="center"/>
    </xf>
    <xf numFmtId="0" fontId="17" fillId="0" borderId="19" xfId="3" applyBorder="1" applyAlignment="1">
      <alignment vertical="center"/>
    </xf>
    <xf numFmtId="0" fontId="17" fillId="0" borderId="21" xfId="3" applyBorder="1" applyAlignment="1">
      <alignment vertical="center"/>
    </xf>
    <xf numFmtId="0" fontId="17" fillId="5" borderId="13" xfId="3" applyFill="1" applyBorder="1" applyAlignment="1">
      <alignment vertical="center"/>
    </xf>
    <xf numFmtId="0" fontId="30" fillId="5" borderId="0" xfId="3" applyFont="1" applyFill="1" applyAlignment="1">
      <alignment horizontal="center" vertical="center"/>
    </xf>
    <xf numFmtId="0" fontId="31" fillId="0" borderId="22" xfId="3" applyFont="1" applyBorder="1" applyAlignment="1">
      <alignment horizontal="center" vertical="center" wrapText="1"/>
    </xf>
    <xf numFmtId="0" fontId="31" fillId="0" borderId="23" xfId="3" applyFont="1" applyBorder="1" applyAlignment="1">
      <alignment horizontal="center" vertical="center" wrapText="1"/>
    </xf>
    <xf numFmtId="0" fontId="31" fillId="0" borderId="24" xfId="3" applyFont="1" applyBorder="1" applyAlignment="1">
      <alignment horizontal="center" vertical="center" wrapText="1"/>
    </xf>
    <xf numFmtId="0" fontId="17" fillId="0" borderId="17" xfId="3" applyBorder="1" applyAlignment="1">
      <alignment vertical="center"/>
    </xf>
    <xf numFmtId="0" fontId="26" fillId="0" borderId="0" xfId="3" applyFont="1" applyAlignment="1">
      <alignment vertical="center"/>
    </xf>
    <xf numFmtId="0" fontId="26" fillId="0" borderId="9" xfId="3" applyFont="1" applyBorder="1" applyAlignment="1">
      <alignment vertical="center"/>
    </xf>
    <xf numFmtId="0" fontId="32" fillId="0" borderId="0" xfId="3" applyFont="1" applyAlignment="1">
      <alignment horizontal="left" vertical="center"/>
    </xf>
    <xf numFmtId="0" fontId="32" fillId="0" borderId="0" xfId="3" applyFont="1" applyAlignment="1">
      <alignment vertical="center"/>
    </xf>
    <xf numFmtId="0" fontId="26" fillId="0" borderId="0" xfId="3" applyFont="1" applyAlignment="1">
      <alignment horizontal="center" vertical="center"/>
    </xf>
    <xf numFmtId="4" fontId="28" fillId="0" borderId="20" xfId="3" applyNumberFormat="1" applyFont="1" applyBorder="1" applyAlignment="1">
      <alignment vertical="center"/>
    </xf>
    <xf numFmtId="4" fontId="28" fillId="0" borderId="0" xfId="3" applyNumberFormat="1" applyFont="1" applyAlignment="1">
      <alignment vertical="center"/>
    </xf>
    <xf numFmtId="167" fontId="28" fillId="0" borderId="0" xfId="3" applyNumberFormat="1" applyFont="1" applyAlignment="1">
      <alignment vertical="center"/>
    </xf>
    <xf numFmtId="4" fontId="28" fillId="0" borderId="21" xfId="3" applyNumberFormat="1" applyFont="1" applyBorder="1" applyAlignment="1">
      <alignment vertical="center"/>
    </xf>
    <xf numFmtId="0" fontId="26" fillId="0" borderId="0" xfId="3" applyFont="1" applyAlignment="1">
      <alignment horizontal="left" vertical="center"/>
    </xf>
    <xf numFmtId="0" fontId="34" fillId="0" borderId="0" xfId="4" applyFont="1" applyAlignment="1">
      <alignment horizontal="center" vertical="center"/>
    </xf>
    <xf numFmtId="0" fontId="35" fillId="0" borderId="9" xfId="3" applyFont="1" applyBorder="1" applyAlignment="1">
      <alignment vertical="center"/>
    </xf>
    <xf numFmtId="0" fontId="36" fillId="0" borderId="0" xfId="3" applyFont="1" applyAlignment="1">
      <alignment vertical="center"/>
    </xf>
    <xf numFmtId="0" fontId="37" fillId="0" borderId="0" xfId="3" applyFont="1" applyAlignment="1">
      <alignment vertical="center"/>
    </xf>
    <xf numFmtId="0" fontId="23" fillId="0" borderId="0" xfId="3" applyFont="1" applyAlignment="1">
      <alignment horizontal="center" vertical="center"/>
    </xf>
    <xf numFmtId="4" fontId="38" fillId="0" borderId="25" xfId="3" applyNumberFormat="1" applyFont="1" applyBorder="1" applyAlignment="1">
      <alignment vertical="center"/>
    </xf>
    <xf numFmtId="4" fontId="38" fillId="0" borderId="26" xfId="3" applyNumberFormat="1" applyFont="1" applyBorder="1" applyAlignment="1">
      <alignment vertical="center"/>
    </xf>
    <xf numFmtId="167" fontId="38" fillId="0" borderId="26" xfId="3" applyNumberFormat="1" applyFont="1" applyBorder="1" applyAlignment="1">
      <alignment vertical="center"/>
    </xf>
    <xf numFmtId="4" fontId="38" fillId="0" borderId="27" xfId="3" applyNumberFormat="1" applyFont="1" applyBorder="1" applyAlignment="1">
      <alignment vertical="center"/>
    </xf>
    <xf numFmtId="0" fontId="35" fillId="0" borderId="0" xfId="3" applyFont="1" applyAlignment="1">
      <alignment vertical="center"/>
    </xf>
    <xf numFmtId="0" fontId="35" fillId="0" borderId="0" xfId="3" applyFont="1" applyAlignment="1">
      <alignment horizontal="left" vertical="center"/>
    </xf>
    <xf numFmtId="164" fontId="7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8" fillId="0" borderId="0" xfId="0" applyNumberFormat="1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justify"/>
      <protection locked="0"/>
    </xf>
    <xf numFmtId="164" fontId="2" fillId="6" borderId="3" xfId="0" applyNumberFormat="1" applyFont="1" applyFill="1" applyBorder="1" applyAlignment="1" applyProtection="1">
      <alignment vertical="center"/>
      <protection locked="0"/>
    </xf>
    <xf numFmtId="164" fontId="2" fillId="6" borderId="1" xfId="0" applyNumberFormat="1" applyFont="1" applyFill="1" applyBorder="1" applyAlignment="1" applyProtection="1">
      <alignment vertical="center"/>
      <protection locked="0"/>
    </xf>
    <xf numFmtId="164" fontId="2" fillId="6" borderId="2" xfId="0" applyNumberFormat="1" applyFont="1" applyFill="1" applyBorder="1" applyAlignment="1" applyProtection="1">
      <alignment vertical="center"/>
      <protection locked="0"/>
    </xf>
    <xf numFmtId="0" fontId="17" fillId="6" borderId="0" xfId="3" applyFill="1" applyProtection="1">
      <protection locked="0"/>
    </xf>
    <xf numFmtId="0" fontId="17" fillId="0" borderId="0" xfId="3" applyProtection="1">
      <protection locked="0"/>
    </xf>
    <xf numFmtId="0" fontId="22" fillId="6" borderId="0" xfId="3" applyFont="1" applyFill="1" applyAlignment="1" applyProtection="1">
      <alignment horizontal="left" vertical="center"/>
      <protection locked="0"/>
    </xf>
    <xf numFmtId="0" fontId="11" fillId="3" borderId="2" xfId="0" applyFont="1" applyFill="1" applyBorder="1" applyAlignment="1">
      <alignment horizontal="center" vertical="center"/>
    </xf>
    <xf numFmtId="1" fontId="11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justify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justify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justify" vertical="center"/>
    </xf>
    <xf numFmtId="1" fontId="6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vertical="center"/>
    </xf>
    <xf numFmtId="0" fontId="6" fillId="0" borderId="1" xfId="0" applyFont="1" applyBorder="1" applyAlignment="1">
      <alignment horizontal="justify" vertical="center"/>
    </xf>
    <xf numFmtId="1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horizontal="justify" vertical="center"/>
    </xf>
    <xf numFmtId="1" fontId="6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21" fillId="0" borderId="0" xfId="3" applyFont="1" applyAlignment="1">
      <alignment horizontal="right" vertical="center"/>
    </xf>
    <xf numFmtId="0" fontId="17" fillId="0" borderId="0" xfId="3"/>
    <xf numFmtId="14" fontId="22" fillId="0" borderId="0" xfId="3" applyNumberFormat="1" applyFont="1" applyAlignment="1">
      <alignment horizontal="left" vertical="center"/>
    </xf>
    <xf numFmtId="0" fontId="23" fillId="0" borderId="0" xfId="3" applyFont="1" applyAlignment="1">
      <alignment horizontal="left" vertical="top" wrapText="1"/>
    </xf>
    <xf numFmtId="0" fontId="22" fillId="0" borderId="0" xfId="3" applyFont="1" applyAlignment="1">
      <alignment horizontal="left" vertical="center" wrapText="1"/>
    </xf>
    <xf numFmtId="4" fontId="24" fillId="0" borderId="11" xfId="3" applyNumberFormat="1" applyFont="1" applyBorder="1" applyAlignment="1">
      <alignment vertical="center"/>
    </xf>
    <xf numFmtId="0" fontId="17" fillId="0" borderId="11" xfId="3" applyBorder="1" applyAlignment="1">
      <alignment vertical="center"/>
    </xf>
    <xf numFmtId="165" fontId="21" fillId="0" borderId="0" xfId="3" applyNumberFormat="1" applyFont="1" applyAlignment="1">
      <alignment horizontal="left" vertical="center"/>
    </xf>
    <xf numFmtId="0" fontId="21" fillId="0" borderId="0" xfId="3" applyFont="1" applyAlignment="1">
      <alignment vertical="center"/>
    </xf>
    <xf numFmtId="4" fontId="25" fillId="0" borderId="0" xfId="3" applyNumberFormat="1" applyFont="1" applyAlignment="1">
      <alignment vertical="center"/>
    </xf>
    <xf numFmtId="0" fontId="23" fillId="0" borderId="0" xfId="3" applyFont="1" applyAlignment="1">
      <alignment horizontal="left" vertical="center" wrapText="1"/>
    </xf>
    <xf numFmtId="0" fontId="23" fillId="0" borderId="0" xfId="3" applyFont="1" applyAlignment="1">
      <alignment vertical="center"/>
    </xf>
    <xf numFmtId="0" fontId="26" fillId="4" borderId="13" xfId="3" applyFont="1" applyFill="1" applyBorder="1" applyAlignment="1">
      <alignment horizontal="left" vertical="center"/>
    </xf>
    <xf numFmtId="0" fontId="17" fillId="4" borderId="13" xfId="3" applyFill="1" applyBorder="1" applyAlignment="1">
      <alignment vertical="center"/>
    </xf>
    <xf numFmtId="4" fontId="26" fillId="4" borderId="13" xfId="3" applyNumberFormat="1" applyFont="1" applyFill="1" applyBorder="1" applyAlignment="1">
      <alignment vertical="center"/>
    </xf>
    <xf numFmtId="0" fontId="17" fillId="4" borderId="14" xfId="3" applyFill="1" applyBorder="1" applyAlignment="1">
      <alignment vertical="center"/>
    </xf>
    <xf numFmtId="166" fontId="22" fillId="0" borderId="0" xfId="3" applyNumberFormat="1" applyFont="1" applyAlignment="1">
      <alignment horizontal="left" vertical="center"/>
    </xf>
    <xf numFmtId="0" fontId="22" fillId="0" borderId="0" xfId="3" applyFont="1" applyAlignment="1">
      <alignment vertical="center" wrapText="1"/>
    </xf>
    <xf numFmtId="0" fontId="22" fillId="0" borderId="0" xfId="3" applyFont="1" applyAlignment="1">
      <alignment vertical="center"/>
    </xf>
    <xf numFmtId="0" fontId="28" fillId="0" borderId="17" xfId="3" applyFont="1" applyBorder="1" applyAlignment="1">
      <alignment horizontal="center" vertical="center"/>
    </xf>
    <xf numFmtId="0" fontId="28" fillId="0" borderId="18" xfId="3" applyFont="1" applyBorder="1" applyAlignment="1">
      <alignment horizontal="left" vertical="center"/>
    </xf>
    <xf numFmtId="0" fontId="29" fillId="0" borderId="20" xfId="3" applyFont="1" applyBorder="1" applyAlignment="1">
      <alignment horizontal="left" vertical="center"/>
    </xf>
    <xf numFmtId="0" fontId="29" fillId="0" borderId="0" xfId="3" applyFont="1" applyAlignment="1">
      <alignment horizontal="left" vertical="center"/>
    </xf>
    <xf numFmtId="0" fontId="30" fillId="5" borderId="12" xfId="3" applyFont="1" applyFill="1" applyBorder="1" applyAlignment="1">
      <alignment horizontal="center" vertical="center"/>
    </xf>
    <xf numFmtId="0" fontId="30" fillId="5" borderId="13" xfId="3" applyFont="1" applyFill="1" applyBorder="1" applyAlignment="1">
      <alignment horizontal="left" vertical="center"/>
    </xf>
    <xf numFmtId="0" fontId="30" fillId="5" borderId="13" xfId="3" applyFont="1" applyFill="1" applyBorder="1" applyAlignment="1">
      <alignment horizontal="center" vertical="center"/>
    </xf>
    <xf numFmtId="0" fontId="30" fillId="5" borderId="13" xfId="3" applyFont="1" applyFill="1" applyBorder="1" applyAlignment="1">
      <alignment horizontal="right" vertical="center"/>
    </xf>
    <xf numFmtId="0" fontId="30" fillId="5" borderId="14" xfId="3" applyFont="1" applyFill="1" applyBorder="1" applyAlignment="1">
      <alignment horizontal="left" vertical="center"/>
    </xf>
    <xf numFmtId="4" fontId="32" fillId="0" borderId="0" xfId="3" applyNumberFormat="1" applyFont="1" applyAlignment="1">
      <alignment horizontal="right" vertical="center"/>
    </xf>
    <xf numFmtId="4" fontId="32" fillId="0" borderId="0" xfId="3" applyNumberFormat="1" applyFont="1" applyAlignment="1">
      <alignment vertical="center"/>
    </xf>
    <xf numFmtId="0" fontId="36" fillId="0" borderId="0" xfId="3" applyFont="1" applyAlignment="1">
      <alignment horizontal="left" vertical="center" wrapText="1"/>
    </xf>
    <xf numFmtId="4" fontId="37" fillId="0" borderId="0" xfId="3" applyNumberFormat="1" applyFont="1" applyAlignment="1">
      <alignment vertical="center"/>
    </xf>
    <xf numFmtId="0" fontId="37" fillId="0" borderId="0" xfId="3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164" fontId="7" fillId="2" borderId="0" xfId="0" applyNumberFormat="1" applyFont="1" applyFill="1" applyAlignment="1">
      <alignment horizontal="right" vertical="center"/>
    </xf>
  </cellXfs>
  <cellStyles count="5">
    <cellStyle name="Excel Built-in Excel Built-in Excel Built-in Excel Built-in Excel Built-in Excel Built-in Excel Built-in Excel Built-in Excel Built-in Excel Built-in Excel Built-in Normal 2" xfId="1" xr:uid="{00000000-0005-0000-0000-000000000000}"/>
    <cellStyle name="Hypertextový odkaz" xfId="2" builtinId="8"/>
    <cellStyle name="Hypertextový odkaz 2" xfId="4" xr:uid="{83D2B491-12F1-4CFB-86A7-8F704C21705D}"/>
    <cellStyle name="Normální" xfId="0" builtinId="0"/>
    <cellStyle name="Normální 2" xfId="3" xr:uid="{75D38863-5AD7-48BB-91A9-03A62FA0E951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&#367;j%20disk\work\ELCO\Zak&#225;zky%20-%20uzav&#345;eno\PD%20hromosvod%20Z&#352;%20Horn&#237;%20Slavkov\PD%20Hromosvod%20Z&#352;%20Horn&#237;%20Slavkov\5.%20V&#253;kaz%20v&#253;m&#283;r.xlsx" TargetMode="External"/><Relationship Id="rId1" Type="http://schemas.openxmlformats.org/officeDocument/2006/relationships/externalLinkPath" Target="/M&#367;j%20disk/work/ELCO/Zak&#225;zky%20-%20uzav&#345;eno/PD%20hromosvod%20Z&#352;%20Horn&#237;%20Slavkov/PD%20Hromosvod%20Z&#352;%20Horn&#237;%20Slavkov/5.%20V&#253;kaz%20v&#253;m&#283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ace stavby"/>
      <sheetName val="05_03_2025 - Hromosvod ZŠ"/>
    </sheetNames>
    <sheetDataSet>
      <sheetData sheetId="0"/>
      <sheetData sheetId="1">
        <row r="31">
          <cell r="F31">
            <v>0</v>
          </cell>
          <cell r="J31">
            <v>0</v>
          </cell>
        </row>
        <row r="32">
          <cell r="F32">
            <v>0</v>
          </cell>
          <cell r="J32">
            <v>0</v>
          </cell>
        </row>
        <row r="33">
          <cell r="F33">
            <v>0</v>
          </cell>
          <cell r="J33">
            <v>0</v>
          </cell>
        </row>
        <row r="34">
          <cell r="F34">
            <v>0</v>
          </cell>
          <cell r="J34">
            <v>0</v>
          </cell>
        </row>
        <row r="35">
          <cell r="F35">
            <v>0</v>
          </cell>
          <cell r="J35">
            <v>0</v>
          </cell>
        </row>
        <row r="37">
          <cell r="F37"/>
          <cell r="J37">
            <v>0</v>
          </cell>
        </row>
        <row r="114">
          <cell r="P114" t="str">
            <v>Nh celkem [h]</v>
          </cell>
        </row>
        <row r="115">
          <cell r="P115">
            <v>39.725999999999999</v>
          </cell>
        </row>
        <row r="116">
          <cell r="P116">
            <v>39.725999999999999</v>
          </cell>
        </row>
        <row r="117">
          <cell r="P117">
            <v>39.725999999999999</v>
          </cell>
        </row>
        <row r="118">
          <cell r="P118">
            <v>9.3239999999999998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A4F2F-0EFA-4894-8C6B-92AD488234AC}">
  <sheetPr codeName="List1">
    <pageSetUpPr fitToPage="1"/>
  </sheetPr>
  <dimension ref="A1:CL100"/>
  <sheetViews>
    <sheetView showGridLines="0" workbookViewId="0">
      <selection activeCell="K13" sqref="K13"/>
    </sheetView>
  </sheetViews>
  <sheetFormatPr defaultRowHeight="10.199999999999999"/>
  <cols>
    <col min="1" max="1" width="6.44140625" style="20" customWidth="1"/>
    <col min="2" max="2" width="1.33203125" style="20" customWidth="1"/>
    <col min="3" max="3" width="3.21875" style="20" customWidth="1"/>
    <col min="4" max="33" width="2.109375" style="20" customWidth="1"/>
    <col min="34" max="34" width="2.5546875" style="20" customWidth="1"/>
    <col min="35" max="35" width="24.6640625" style="20" customWidth="1"/>
    <col min="36" max="37" width="1.88671875" style="20" customWidth="1"/>
    <col min="38" max="38" width="6.44140625" style="20" customWidth="1"/>
    <col min="39" max="39" width="2.5546875" style="20" customWidth="1"/>
    <col min="40" max="40" width="10.33203125" style="20" customWidth="1"/>
    <col min="41" max="41" width="5.77734375" style="20" customWidth="1"/>
    <col min="42" max="42" width="3.21875" style="20" customWidth="1"/>
    <col min="43" max="43" width="12.21875" style="20" hidden="1" customWidth="1"/>
    <col min="44" max="44" width="12.33203125" style="20" customWidth="1"/>
    <col min="45" max="45" width="20.109375" style="20" hidden="1" customWidth="1"/>
    <col min="46" max="47" width="12.33203125" style="20" hidden="1" customWidth="1"/>
    <col min="48" max="48" width="4.88671875" style="20" hidden="1" customWidth="1"/>
    <col min="49" max="49" width="11.21875" style="20" hidden="1" customWidth="1"/>
    <col min="50" max="50" width="10.21875" style="20" hidden="1" customWidth="1"/>
    <col min="51" max="51" width="10" style="20" hidden="1" customWidth="1"/>
    <col min="52" max="52" width="8.109375" style="20" hidden="1" customWidth="1"/>
    <col min="53" max="53" width="6.109375" style="20" hidden="1" customWidth="1"/>
    <col min="54" max="54" width="7.77734375" style="20" hidden="1" customWidth="1"/>
    <col min="55" max="55" width="4.21875" style="20" hidden="1" customWidth="1"/>
    <col min="56" max="56" width="6" style="20" hidden="1" customWidth="1"/>
    <col min="57" max="57" width="51.6640625" style="20" customWidth="1"/>
    <col min="58" max="16384" width="8.88671875" style="20"/>
  </cols>
  <sheetData>
    <row r="1" spans="1:74">
      <c r="A1" s="19" t="s">
        <v>58</v>
      </c>
      <c r="AZ1" s="19" t="s">
        <v>59</v>
      </c>
      <c r="BA1" s="19" t="s">
        <v>60</v>
      </c>
      <c r="BB1" s="19" t="s">
        <v>61</v>
      </c>
      <c r="BT1" s="19" t="s">
        <v>62</v>
      </c>
      <c r="BU1" s="19" t="s">
        <v>62</v>
      </c>
      <c r="BV1" s="19" t="s">
        <v>63</v>
      </c>
    </row>
    <row r="2" spans="1:74" ht="36.9" customHeight="1"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S2" s="21" t="s">
        <v>64</v>
      </c>
      <c r="BT2" s="21" t="s">
        <v>65</v>
      </c>
    </row>
    <row r="3" spans="1:74" ht="6.9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  <c r="BS3" s="21" t="s">
        <v>64</v>
      </c>
      <c r="BT3" s="21" t="s">
        <v>66</v>
      </c>
    </row>
    <row r="4" spans="1:74" ht="24.9" customHeight="1">
      <c r="B4" s="24"/>
      <c r="D4" s="25" t="s">
        <v>67</v>
      </c>
      <c r="AR4" s="24"/>
      <c r="AS4" s="26" t="s">
        <v>68</v>
      </c>
      <c r="BS4" s="21" t="s">
        <v>69</v>
      </c>
    </row>
    <row r="5" spans="1:74" ht="12" customHeight="1">
      <c r="B5" s="24"/>
      <c r="D5" s="27" t="s">
        <v>70</v>
      </c>
      <c r="K5" s="128" t="s">
        <v>130</v>
      </c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R5" s="24"/>
      <c r="BS5" s="21" t="s">
        <v>64</v>
      </c>
    </row>
    <row r="6" spans="1:74" ht="36.9" customHeight="1">
      <c r="B6" s="24"/>
      <c r="D6" s="29" t="s">
        <v>71</v>
      </c>
      <c r="K6" s="129" t="s">
        <v>129</v>
      </c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R6" s="24"/>
      <c r="BS6" s="21" t="s">
        <v>64</v>
      </c>
    </row>
    <row r="7" spans="1:74" ht="12" customHeight="1">
      <c r="B7" s="24"/>
      <c r="D7" s="30" t="s">
        <v>72</v>
      </c>
      <c r="K7" s="31" t="s">
        <v>59</v>
      </c>
      <c r="AK7" s="30" t="s">
        <v>73</v>
      </c>
      <c r="AN7" s="31" t="s">
        <v>59</v>
      </c>
      <c r="AR7" s="24"/>
      <c r="BS7" s="21" t="s">
        <v>64</v>
      </c>
    </row>
    <row r="8" spans="1:74" ht="12" customHeight="1">
      <c r="B8" s="24"/>
      <c r="D8" s="30" t="s">
        <v>74</v>
      </c>
      <c r="K8" s="31" t="s">
        <v>75</v>
      </c>
      <c r="AK8" s="30" t="s">
        <v>76</v>
      </c>
      <c r="AN8" s="28">
        <v>45817</v>
      </c>
      <c r="AR8" s="24"/>
      <c r="BS8" s="21" t="s">
        <v>64</v>
      </c>
    </row>
    <row r="9" spans="1:74" ht="14.4" customHeight="1">
      <c r="B9" s="24"/>
      <c r="AR9" s="24"/>
      <c r="BS9" s="21" t="s">
        <v>64</v>
      </c>
    </row>
    <row r="10" spans="1:74" ht="12" customHeight="1">
      <c r="B10" s="24"/>
      <c r="D10" s="30" t="s">
        <v>77</v>
      </c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8"/>
      <c r="AK10" s="30" t="s">
        <v>78</v>
      </c>
      <c r="AN10" s="99" t="s">
        <v>59</v>
      </c>
      <c r="AR10" s="24"/>
      <c r="BS10" s="21" t="s">
        <v>64</v>
      </c>
    </row>
    <row r="11" spans="1:74" ht="18.45" customHeight="1">
      <c r="B11" s="24"/>
      <c r="E11" s="31" t="s">
        <v>75</v>
      </c>
      <c r="AK11" s="30" t="s">
        <v>79</v>
      </c>
      <c r="AN11" s="99" t="s">
        <v>59</v>
      </c>
      <c r="AR11" s="24"/>
      <c r="BS11" s="21" t="s">
        <v>64</v>
      </c>
    </row>
    <row r="12" spans="1:74" ht="6.9" customHeight="1">
      <c r="B12" s="24"/>
      <c r="AR12" s="24"/>
      <c r="BS12" s="21" t="s">
        <v>64</v>
      </c>
    </row>
    <row r="13" spans="1:74" ht="12" customHeight="1">
      <c r="B13" s="24"/>
      <c r="D13" s="30" t="s">
        <v>80</v>
      </c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8"/>
      <c r="AK13" s="30" t="s">
        <v>78</v>
      </c>
      <c r="AN13" s="99" t="s">
        <v>59</v>
      </c>
      <c r="AR13" s="24"/>
      <c r="BS13" s="21" t="s">
        <v>64</v>
      </c>
    </row>
    <row r="14" spans="1:74" ht="13.2">
      <c r="B14" s="24"/>
      <c r="E14" s="31" t="s">
        <v>75</v>
      </c>
      <c r="AK14" s="30" t="s">
        <v>79</v>
      </c>
      <c r="AN14" s="99" t="s">
        <v>59</v>
      </c>
      <c r="AR14" s="24"/>
      <c r="BS14" s="21" t="s">
        <v>64</v>
      </c>
    </row>
    <row r="15" spans="1:74" ht="6.9" customHeight="1">
      <c r="B15" s="24"/>
      <c r="AR15" s="24"/>
      <c r="BS15" s="21" t="s">
        <v>62</v>
      </c>
    </row>
    <row r="16" spans="1:74" ht="12" customHeight="1">
      <c r="B16" s="24"/>
      <c r="D16" s="30" t="s">
        <v>81</v>
      </c>
      <c r="AK16" s="30" t="s">
        <v>78</v>
      </c>
      <c r="AN16" s="31" t="s">
        <v>59</v>
      </c>
      <c r="AR16" s="24"/>
      <c r="BS16" s="21" t="s">
        <v>62</v>
      </c>
    </row>
    <row r="17" spans="2:71" ht="18.45" customHeight="1">
      <c r="B17" s="24"/>
      <c r="E17" s="31" t="s">
        <v>75</v>
      </c>
      <c r="AK17" s="30" t="s">
        <v>79</v>
      </c>
      <c r="AN17" s="31" t="s">
        <v>59</v>
      </c>
      <c r="AR17" s="24"/>
      <c r="BS17" s="21" t="s">
        <v>82</v>
      </c>
    </row>
    <row r="18" spans="2:71" ht="6.9" customHeight="1">
      <c r="B18" s="24"/>
      <c r="AR18" s="24"/>
      <c r="BS18" s="21" t="s">
        <v>64</v>
      </c>
    </row>
    <row r="19" spans="2:71" ht="12" customHeight="1">
      <c r="B19" s="24"/>
      <c r="D19" s="30" t="s">
        <v>83</v>
      </c>
      <c r="AK19" s="30" t="s">
        <v>78</v>
      </c>
      <c r="AN19" s="31" t="s">
        <v>59</v>
      </c>
      <c r="AR19" s="24"/>
      <c r="BS19" s="21" t="s">
        <v>64</v>
      </c>
    </row>
    <row r="20" spans="2:71" ht="18.45" customHeight="1">
      <c r="B20" s="24"/>
      <c r="E20" s="31" t="s">
        <v>75</v>
      </c>
      <c r="AK20" s="30" t="s">
        <v>79</v>
      </c>
      <c r="AN20" s="31" t="s">
        <v>59</v>
      </c>
      <c r="AR20" s="24"/>
      <c r="BS20" s="21" t="s">
        <v>82</v>
      </c>
    </row>
    <row r="21" spans="2:71" ht="6.9" customHeight="1">
      <c r="B21" s="24"/>
      <c r="AR21" s="24"/>
    </row>
    <row r="22" spans="2:71" ht="12" customHeight="1">
      <c r="B22" s="24"/>
      <c r="D22" s="30" t="s">
        <v>84</v>
      </c>
      <c r="AR22" s="24"/>
    </row>
    <row r="23" spans="2:71" ht="16.5" customHeight="1">
      <c r="B23" s="24"/>
      <c r="E23" s="130" t="s">
        <v>59</v>
      </c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R23" s="24"/>
    </row>
    <row r="24" spans="2:71" ht="6.9" customHeight="1">
      <c r="B24" s="24"/>
      <c r="AR24" s="24"/>
    </row>
    <row r="25" spans="2:71" ht="6.9" customHeight="1">
      <c r="B25" s="24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4"/>
    </row>
    <row r="26" spans="2:71" s="34" customFormat="1" ht="25.95" customHeight="1">
      <c r="B26" s="33"/>
      <c r="D26" s="35" t="s">
        <v>85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131">
        <f>ROUND(AG93,2)</f>
        <v>0</v>
      </c>
      <c r="AL26" s="132"/>
      <c r="AM26" s="132"/>
      <c r="AN26" s="132"/>
      <c r="AO26" s="132"/>
      <c r="AR26" s="33"/>
    </row>
    <row r="27" spans="2:71" s="34" customFormat="1" ht="6.9" customHeight="1">
      <c r="B27" s="33"/>
      <c r="AR27" s="33"/>
    </row>
    <row r="28" spans="2:71" s="34" customFormat="1" ht="13.2">
      <c r="B28" s="33"/>
      <c r="L28" s="126" t="s">
        <v>86</v>
      </c>
      <c r="M28" s="126"/>
      <c r="N28" s="126"/>
      <c r="O28" s="126"/>
      <c r="P28" s="126"/>
      <c r="W28" s="126" t="s">
        <v>87</v>
      </c>
      <c r="X28" s="126"/>
      <c r="Y28" s="126"/>
      <c r="Z28" s="126"/>
      <c r="AA28" s="126"/>
      <c r="AB28" s="126"/>
      <c r="AC28" s="126"/>
      <c r="AD28" s="126"/>
      <c r="AE28" s="126"/>
      <c r="AK28" s="126" t="s">
        <v>88</v>
      </c>
      <c r="AL28" s="126"/>
      <c r="AM28" s="126"/>
      <c r="AN28" s="126"/>
      <c r="AO28" s="126"/>
      <c r="AR28" s="33"/>
    </row>
    <row r="29" spans="2:71" s="38" customFormat="1" ht="14.4" customHeight="1">
      <c r="B29" s="37"/>
      <c r="D29" s="30" t="s">
        <v>89</v>
      </c>
      <c r="F29" s="30"/>
      <c r="L29" s="133">
        <v>0.12</v>
      </c>
      <c r="M29" s="134"/>
      <c r="N29" s="134"/>
      <c r="O29" s="134"/>
      <c r="P29" s="134"/>
      <c r="W29" s="135">
        <f>ROUND(AG93, 2)</f>
        <v>0</v>
      </c>
      <c r="X29" s="134"/>
      <c r="Y29" s="134"/>
      <c r="Z29" s="134"/>
      <c r="AA29" s="134"/>
      <c r="AB29" s="134"/>
      <c r="AC29" s="134"/>
      <c r="AD29" s="134"/>
      <c r="AE29" s="134"/>
      <c r="AK29" s="135">
        <f>ROUND((AG93*0.12), 2)</f>
        <v>0</v>
      </c>
      <c r="AL29" s="134"/>
      <c r="AM29" s="134"/>
      <c r="AN29" s="134"/>
      <c r="AO29" s="134"/>
      <c r="AR29" s="37"/>
    </row>
    <row r="30" spans="2:71" s="38" customFormat="1" ht="14.4" hidden="1" customHeight="1">
      <c r="B30" s="37"/>
      <c r="F30" s="30" t="s">
        <v>90</v>
      </c>
      <c r="L30" s="133">
        <v>0.21</v>
      </c>
      <c r="M30" s="134"/>
      <c r="N30" s="134"/>
      <c r="O30" s="134"/>
      <c r="P30" s="134"/>
      <c r="W30" s="135">
        <f>ROUND(BB93, 2)</f>
        <v>0</v>
      </c>
      <c r="X30" s="134"/>
      <c r="Y30" s="134"/>
      <c r="Z30" s="134"/>
      <c r="AA30" s="134"/>
      <c r="AB30" s="134"/>
      <c r="AC30" s="134"/>
      <c r="AD30" s="134"/>
      <c r="AE30" s="134"/>
      <c r="AK30" s="135">
        <v>0</v>
      </c>
      <c r="AL30" s="134"/>
      <c r="AM30" s="134"/>
      <c r="AN30" s="134"/>
      <c r="AO30" s="134"/>
      <c r="AR30" s="37"/>
    </row>
    <row r="31" spans="2:71" s="38" customFormat="1" ht="14.4" hidden="1" customHeight="1">
      <c r="B31" s="37"/>
      <c r="F31" s="30" t="s">
        <v>91</v>
      </c>
      <c r="L31" s="133">
        <v>0.15</v>
      </c>
      <c r="M31" s="134"/>
      <c r="N31" s="134"/>
      <c r="O31" s="134"/>
      <c r="P31" s="134"/>
      <c r="W31" s="135">
        <f>ROUND(BC93, 2)</f>
        <v>0</v>
      </c>
      <c r="X31" s="134"/>
      <c r="Y31" s="134"/>
      <c r="Z31" s="134"/>
      <c r="AA31" s="134"/>
      <c r="AB31" s="134"/>
      <c r="AC31" s="134"/>
      <c r="AD31" s="134"/>
      <c r="AE31" s="134"/>
      <c r="AK31" s="135">
        <v>0</v>
      </c>
      <c r="AL31" s="134"/>
      <c r="AM31" s="134"/>
      <c r="AN31" s="134"/>
      <c r="AO31" s="134"/>
      <c r="AR31" s="37"/>
    </row>
    <row r="32" spans="2:71" s="38" customFormat="1" ht="14.4" hidden="1" customHeight="1">
      <c r="B32" s="37"/>
      <c r="F32" s="30" t="s">
        <v>92</v>
      </c>
      <c r="L32" s="133">
        <v>0</v>
      </c>
      <c r="M32" s="134"/>
      <c r="N32" s="134"/>
      <c r="O32" s="134"/>
      <c r="P32" s="134"/>
      <c r="W32" s="135">
        <f>ROUND(BD93, 2)</f>
        <v>0</v>
      </c>
      <c r="X32" s="134"/>
      <c r="Y32" s="134"/>
      <c r="Z32" s="134"/>
      <c r="AA32" s="134"/>
      <c r="AB32" s="134"/>
      <c r="AC32" s="134"/>
      <c r="AD32" s="134"/>
      <c r="AE32" s="134"/>
      <c r="AK32" s="135">
        <v>0</v>
      </c>
      <c r="AL32" s="134"/>
      <c r="AM32" s="134"/>
      <c r="AN32" s="134"/>
      <c r="AO32" s="134"/>
      <c r="AR32" s="37"/>
    </row>
    <row r="33" spans="2:44" s="34" customFormat="1" ht="6.9" customHeight="1">
      <c r="B33" s="33"/>
      <c r="AR33" s="33"/>
    </row>
    <row r="34" spans="2:44" s="34" customFormat="1" ht="25.95" customHeight="1">
      <c r="B34" s="33"/>
      <c r="C34" s="39"/>
      <c r="D34" s="40" t="s">
        <v>93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2" t="s">
        <v>94</v>
      </c>
      <c r="U34" s="41"/>
      <c r="V34" s="41"/>
      <c r="W34" s="41"/>
      <c r="X34" s="138" t="s">
        <v>95</v>
      </c>
      <c r="Y34" s="139"/>
      <c r="Z34" s="139"/>
      <c r="AA34" s="139"/>
      <c r="AB34" s="139"/>
      <c r="AC34" s="41"/>
      <c r="AD34" s="41"/>
      <c r="AE34" s="41"/>
      <c r="AF34" s="41"/>
      <c r="AG34" s="41"/>
      <c r="AH34" s="41"/>
      <c r="AI34" s="41"/>
      <c r="AJ34" s="41"/>
      <c r="AK34" s="140">
        <f>AK26+AK29</f>
        <v>0</v>
      </c>
      <c r="AL34" s="139"/>
      <c r="AM34" s="139"/>
      <c r="AN34" s="139"/>
      <c r="AO34" s="141"/>
      <c r="AP34" s="39"/>
      <c r="AQ34" s="39"/>
      <c r="AR34" s="33"/>
    </row>
    <row r="35" spans="2:44" s="34" customFormat="1" ht="6.9" customHeight="1">
      <c r="B35" s="33"/>
      <c r="AR35" s="33"/>
    </row>
    <row r="36" spans="2:44" s="34" customFormat="1" ht="14.4" customHeight="1">
      <c r="B36" s="33"/>
      <c r="AR36" s="33"/>
    </row>
    <row r="37" spans="2:44" ht="14.4" customHeight="1">
      <c r="B37" s="24"/>
      <c r="AR37" s="24"/>
    </row>
    <row r="38" spans="2:44" ht="14.4" customHeight="1">
      <c r="B38" s="24"/>
      <c r="AR38" s="24"/>
    </row>
    <row r="39" spans="2:44" ht="14.4" customHeight="1">
      <c r="B39" s="24"/>
      <c r="AR39" s="24"/>
    </row>
    <row r="40" spans="2:44" ht="14.4" customHeight="1">
      <c r="B40" s="24"/>
      <c r="AR40" s="24"/>
    </row>
    <row r="41" spans="2:44" ht="14.4" customHeight="1">
      <c r="B41" s="24"/>
      <c r="AR41" s="24"/>
    </row>
    <row r="42" spans="2:44" ht="14.4" customHeight="1">
      <c r="B42" s="24"/>
      <c r="AR42" s="24"/>
    </row>
    <row r="43" spans="2:44" ht="14.4" customHeight="1">
      <c r="B43" s="24"/>
      <c r="AR43" s="24"/>
    </row>
    <row r="44" spans="2:44" ht="14.4" customHeight="1">
      <c r="B44" s="24"/>
      <c r="AR44" s="24"/>
    </row>
    <row r="45" spans="2:44" ht="14.4" customHeight="1">
      <c r="B45" s="24"/>
      <c r="AR45" s="24"/>
    </row>
    <row r="46" spans="2:44" ht="14.4" customHeight="1">
      <c r="B46" s="24"/>
      <c r="AR46" s="24"/>
    </row>
    <row r="47" spans="2:44" ht="14.4" customHeight="1">
      <c r="B47" s="24"/>
      <c r="AR47" s="24"/>
    </row>
    <row r="48" spans="2:44" s="34" customFormat="1" ht="14.4" customHeight="1">
      <c r="B48" s="33"/>
      <c r="D48" s="43" t="s">
        <v>96</v>
      </c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3" t="s">
        <v>97</v>
      </c>
      <c r="AI48" s="44"/>
      <c r="AJ48" s="44"/>
      <c r="AK48" s="44"/>
      <c r="AL48" s="44"/>
      <c r="AM48" s="44"/>
      <c r="AN48" s="44"/>
      <c r="AO48" s="44"/>
      <c r="AR48" s="33"/>
    </row>
    <row r="49" spans="2:44">
      <c r="B49" s="24"/>
      <c r="AR49" s="24"/>
    </row>
    <row r="50" spans="2:44">
      <c r="B50" s="24"/>
      <c r="AR50" s="24"/>
    </row>
    <row r="51" spans="2:44">
      <c r="B51" s="24"/>
      <c r="AR51" s="24"/>
    </row>
    <row r="52" spans="2:44">
      <c r="B52" s="24"/>
      <c r="AR52" s="24"/>
    </row>
    <row r="53" spans="2:44">
      <c r="B53" s="24"/>
      <c r="AR53" s="24"/>
    </row>
    <row r="54" spans="2:44">
      <c r="B54" s="24"/>
      <c r="AR54" s="24"/>
    </row>
    <row r="55" spans="2:44">
      <c r="B55" s="24"/>
      <c r="AR55" s="24"/>
    </row>
    <row r="56" spans="2:44">
      <c r="B56" s="24"/>
      <c r="AR56" s="24"/>
    </row>
    <row r="57" spans="2:44">
      <c r="B57" s="24"/>
      <c r="AR57" s="24"/>
    </row>
    <row r="58" spans="2:44">
      <c r="B58" s="24"/>
      <c r="AR58" s="24"/>
    </row>
    <row r="59" spans="2:44" s="34" customFormat="1" ht="13.2">
      <c r="B59" s="33"/>
      <c r="D59" s="45" t="s">
        <v>98</v>
      </c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45" t="s">
        <v>99</v>
      </c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45" t="s">
        <v>98</v>
      </c>
      <c r="AI59" s="36"/>
      <c r="AJ59" s="36"/>
      <c r="AK59" s="36"/>
      <c r="AL59" s="36"/>
      <c r="AM59" s="45" t="s">
        <v>99</v>
      </c>
      <c r="AN59" s="36"/>
      <c r="AO59" s="36"/>
      <c r="AR59" s="33"/>
    </row>
    <row r="60" spans="2:44">
      <c r="B60" s="24"/>
      <c r="AR60" s="24"/>
    </row>
    <row r="61" spans="2:44">
      <c r="B61" s="24"/>
      <c r="AR61" s="24"/>
    </row>
    <row r="62" spans="2:44">
      <c r="B62" s="24"/>
      <c r="AR62" s="24"/>
    </row>
    <row r="63" spans="2:44" s="34" customFormat="1" ht="13.2">
      <c r="B63" s="33"/>
      <c r="D63" s="43" t="s">
        <v>100</v>
      </c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3" t="s">
        <v>101</v>
      </c>
      <c r="AI63" s="44"/>
      <c r="AJ63" s="44"/>
      <c r="AK63" s="44"/>
      <c r="AL63" s="44"/>
      <c r="AM63" s="44"/>
      <c r="AN63" s="44"/>
      <c r="AO63" s="44"/>
      <c r="AR63" s="33"/>
    </row>
    <row r="64" spans="2:44">
      <c r="B64" s="24"/>
      <c r="AR64" s="24"/>
    </row>
    <row r="65" spans="2:44">
      <c r="B65" s="24"/>
      <c r="AR65" s="24"/>
    </row>
    <row r="66" spans="2:44">
      <c r="B66" s="24"/>
      <c r="AR66" s="24"/>
    </row>
    <row r="67" spans="2:44">
      <c r="B67" s="24"/>
      <c r="AR67" s="24"/>
    </row>
    <row r="68" spans="2:44">
      <c r="B68" s="24"/>
      <c r="AR68" s="24"/>
    </row>
    <row r="69" spans="2:44">
      <c r="B69" s="24"/>
      <c r="AR69" s="24"/>
    </row>
    <row r="70" spans="2:44">
      <c r="B70" s="24"/>
      <c r="AR70" s="24"/>
    </row>
    <row r="71" spans="2:44">
      <c r="B71" s="24"/>
      <c r="AR71" s="24"/>
    </row>
    <row r="72" spans="2:44">
      <c r="B72" s="24"/>
      <c r="AR72" s="24"/>
    </row>
    <row r="73" spans="2:44">
      <c r="B73" s="24"/>
      <c r="AR73" s="24"/>
    </row>
    <row r="74" spans="2:44" s="34" customFormat="1" ht="13.2">
      <c r="B74" s="33"/>
      <c r="D74" s="45" t="s">
        <v>98</v>
      </c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45" t="s">
        <v>99</v>
      </c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45" t="s">
        <v>98</v>
      </c>
      <c r="AI74" s="36"/>
      <c r="AJ74" s="36"/>
      <c r="AK74" s="36"/>
      <c r="AL74" s="36"/>
      <c r="AM74" s="45" t="s">
        <v>99</v>
      </c>
      <c r="AN74" s="36"/>
      <c r="AO74" s="36"/>
      <c r="AR74" s="33"/>
    </row>
    <row r="75" spans="2:44" s="34" customFormat="1">
      <c r="B75" s="33"/>
      <c r="AR75" s="33"/>
    </row>
    <row r="76" spans="2:44" s="34" customFormat="1" ht="6.9" customHeight="1">
      <c r="B76" s="46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33"/>
    </row>
    <row r="80" spans="2:44" s="34" customFormat="1" ht="6.9" customHeight="1">
      <c r="B80" s="48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33"/>
    </row>
    <row r="81" spans="1:90" s="34" customFormat="1" ht="24.9" customHeight="1">
      <c r="B81" s="33"/>
      <c r="C81" s="25" t="s">
        <v>102</v>
      </c>
      <c r="AR81" s="33"/>
    </row>
    <row r="82" spans="1:90" s="34" customFormat="1" ht="6.9" customHeight="1">
      <c r="B82" s="33"/>
      <c r="AR82" s="33"/>
    </row>
    <row r="83" spans="1:90" s="50" customFormat="1" ht="12" customHeight="1">
      <c r="B83" s="51"/>
      <c r="C83" s="30" t="s">
        <v>70</v>
      </c>
      <c r="L83" s="50" t="str">
        <f>K5</f>
        <v>01_06_2025</v>
      </c>
      <c r="AR83" s="51"/>
    </row>
    <row r="84" spans="1:90" s="52" customFormat="1" ht="36.9" customHeight="1">
      <c r="B84" s="53"/>
      <c r="C84" s="54" t="s">
        <v>71</v>
      </c>
      <c r="L84" s="136" t="str">
        <f>K6</f>
        <v>Zřízení EPS v objektu Domova pro seniory Spáleniště v Chebu</v>
      </c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R84" s="53"/>
    </row>
    <row r="85" spans="1:90" s="34" customFormat="1" ht="6.9" customHeight="1">
      <c r="B85" s="33"/>
      <c r="AR85" s="33"/>
    </row>
    <row r="86" spans="1:90" s="34" customFormat="1" ht="12" customHeight="1">
      <c r="B86" s="33"/>
      <c r="C86" s="30" t="s">
        <v>74</v>
      </c>
      <c r="L86" s="55" t="str">
        <f>IF(K8="","",K8)</f>
        <v xml:space="preserve"> </v>
      </c>
      <c r="AI86" s="30" t="s">
        <v>76</v>
      </c>
      <c r="AM86" s="142">
        <f>IF(AN8= "","",AN8)</f>
        <v>45817</v>
      </c>
      <c r="AN86" s="142"/>
      <c r="AR86" s="33"/>
    </row>
    <row r="87" spans="1:90" s="34" customFormat="1" ht="6.9" customHeight="1">
      <c r="B87" s="33"/>
      <c r="AR87" s="33"/>
    </row>
    <row r="88" spans="1:90" s="34" customFormat="1" ht="15.15" customHeight="1">
      <c r="B88" s="33"/>
      <c r="C88" s="30" t="s">
        <v>77</v>
      </c>
      <c r="L88" s="50" t="str">
        <f>IF(E11= "","",E11)</f>
        <v xml:space="preserve"> </v>
      </c>
      <c r="AI88" s="30" t="s">
        <v>81</v>
      </c>
      <c r="AM88" s="143" t="str">
        <f>IF(E17="","",E17)</f>
        <v xml:space="preserve"> </v>
      </c>
      <c r="AN88" s="144"/>
      <c r="AO88" s="144"/>
      <c r="AP88" s="144"/>
      <c r="AR88" s="33"/>
      <c r="AS88" s="145" t="s">
        <v>103</v>
      </c>
      <c r="AT88" s="146"/>
      <c r="AU88" s="56"/>
      <c r="AV88" s="56"/>
      <c r="AW88" s="56"/>
      <c r="AX88" s="56"/>
      <c r="AY88" s="56"/>
      <c r="AZ88" s="56"/>
      <c r="BA88" s="56"/>
      <c r="BB88" s="56"/>
      <c r="BC88" s="56"/>
      <c r="BD88" s="57"/>
    </row>
    <row r="89" spans="1:90" s="34" customFormat="1" ht="15.15" customHeight="1">
      <c r="B89" s="33"/>
      <c r="C89" s="30" t="s">
        <v>80</v>
      </c>
      <c r="L89" s="50" t="str">
        <f>IF(E14="","",E14)</f>
        <v xml:space="preserve"> </v>
      </c>
      <c r="AI89" s="30" t="s">
        <v>83</v>
      </c>
      <c r="AM89" s="143" t="str">
        <f>IF(E20="","",E20)</f>
        <v xml:space="preserve"> </v>
      </c>
      <c r="AN89" s="144"/>
      <c r="AO89" s="144"/>
      <c r="AP89" s="144"/>
      <c r="AR89" s="33"/>
      <c r="AS89" s="147"/>
      <c r="AT89" s="148"/>
      <c r="BD89" s="58"/>
    </row>
    <row r="90" spans="1:90" s="34" customFormat="1" ht="10.95" customHeight="1">
      <c r="B90" s="33"/>
      <c r="AR90" s="33"/>
      <c r="AS90" s="147"/>
      <c r="AT90" s="148"/>
      <c r="BD90" s="58"/>
    </row>
    <row r="91" spans="1:90" s="34" customFormat="1" ht="29.25" customHeight="1">
      <c r="B91" s="33"/>
      <c r="C91" s="149" t="s">
        <v>104</v>
      </c>
      <c r="D91" s="150"/>
      <c r="E91" s="150"/>
      <c r="F91" s="150"/>
      <c r="G91" s="150"/>
      <c r="H91" s="59"/>
      <c r="I91" s="151" t="s">
        <v>105</v>
      </c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150"/>
      <c r="AE91" s="150"/>
      <c r="AF91" s="150"/>
      <c r="AG91" s="152" t="s">
        <v>106</v>
      </c>
      <c r="AH91" s="150"/>
      <c r="AI91" s="150"/>
      <c r="AJ91" s="150"/>
      <c r="AK91" s="150"/>
      <c r="AL91" s="150"/>
      <c r="AM91" s="150"/>
      <c r="AN91" s="151" t="s">
        <v>107</v>
      </c>
      <c r="AO91" s="150"/>
      <c r="AP91" s="153"/>
      <c r="AQ91" s="60" t="s">
        <v>108</v>
      </c>
      <c r="AR91" s="33"/>
      <c r="AS91" s="61" t="s">
        <v>109</v>
      </c>
      <c r="AT91" s="62" t="s">
        <v>110</v>
      </c>
      <c r="AU91" s="62" t="s">
        <v>111</v>
      </c>
      <c r="AV91" s="62" t="s">
        <v>112</v>
      </c>
      <c r="AW91" s="62" t="s">
        <v>113</v>
      </c>
      <c r="AX91" s="62" t="s">
        <v>114</v>
      </c>
      <c r="AY91" s="62" t="s">
        <v>115</v>
      </c>
      <c r="AZ91" s="62" t="s">
        <v>116</v>
      </c>
      <c r="BA91" s="62" t="s">
        <v>117</v>
      </c>
      <c r="BB91" s="62" t="s">
        <v>118</v>
      </c>
      <c r="BC91" s="62" t="s">
        <v>119</v>
      </c>
      <c r="BD91" s="63" t="s">
        <v>120</v>
      </c>
    </row>
    <row r="92" spans="1:90" s="34" customFormat="1" ht="10.95" customHeight="1">
      <c r="B92" s="33"/>
      <c r="AR92" s="33"/>
      <c r="AS92" s="64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7"/>
    </row>
    <row r="93" spans="1:90" s="65" customFormat="1" ht="32.4" customHeight="1">
      <c r="B93" s="66"/>
      <c r="C93" s="67" t="s">
        <v>121</v>
      </c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154">
        <f>ROUND(SUM(AG94:AG99),2)</f>
        <v>0</v>
      </c>
      <c r="AH93" s="154"/>
      <c r="AI93" s="154"/>
      <c r="AJ93" s="154"/>
      <c r="AK93" s="154"/>
      <c r="AL93" s="154"/>
      <c r="AM93" s="154"/>
      <c r="AN93" s="155">
        <f>SUM(AN94:AP99)</f>
        <v>0</v>
      </c>
      <c r="AO93" s="155"/>
      <c r="AP93" s="155"/>
      <c r="AQ93" s="69" t="s">
        <v>59</v>
      </c>
      <c r="AR93" s="66"/>
      <c r="AS93" s="70">
        <f>ROUND(AS94,2)</f>
        <v>0</v>
      </c>
      <c r="AT93" s="71">
        <f>ROUND(AV93-AG93,2)</f>
        <v>0</v>
      </c>
      <c r="AU93" s="72">
        <f>ROUND(AU94,5)</f>
        <v>39.725999999999999</v>
      </c>
      <c r="AV93" s="71">
        <f>AG93*1.21</f>
        <v>0</v>
      </c>
      <c r="AW93" s="71" t="e">
        <f>ROUND(BA93*#REF!,2)</f>
        <v>#REF!</v>
      </c>
      <c r="AX93" s="71">
        <f>ROUND(BB93*L29,2)</f>
        <v>0</v>
      </c>
      <c r="AY93" s="71" t="e">
        <f>ROUND(BC93*#REF!,2)</f>
        <v>#REF!</v>
      </c>
      <c r="AZ93" s="71">
        <f>AG93</f>
        <v>0</v>
      </c>
      <c r="BA93" s="71">
        <f>ROUND(BA94,2)</f>
        <v>0</v>
      </c>
      <c r="BB93" s="71">
        <f>ROUND(BB94,2)</f>
        <v>0</v>
      </c>
      <c r="BC93" s="71">
        <f>ROUND(BC94,2)</f>
        <v>0</v>
      </c>
      <c r="BD93" s="73">
        <f>ROUND(BD94,2)</f>
        <v>0</v>
      </c>
      <c r="BS93" s="74" t="s">
        <v>122</v>
      </c>
      <c r="BT93" s="74" t="s">
        <v>123</v>
      </c>
      <c r="BV93" s="74" t="s">
        <v>124</v>
      </c>
      <c r="BW93" s="74" t="s">
        <v>63</v>
      </c>
      <c r="BX93" s="74" t="s">
        <v>125</v>
      </c>
      <c r="CL93" s="74" t="s">
        <v>59</v>
      </c>
    </row>
    <row r="94" spans="1:90" s="84" customFormat="1" ht="24.75" customHeight="1">
      <c r="A94"/>
      <c r="B94" s="76"/>
      <c r="C94" s="77"/>
      <c r="D94" s="156" t="s">
        <v>130</v>
      </c>
      <c r="E94" s="156"/>
      <c r="F94" s="156"/>
      <c r="G94" s="156"/>
      <c r="H94" s="156"/>
      <c r="I94" s="78"/>
      <c r="J94" s="156" t="s">
        <v>131</v>
      </c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7">
        <f>SUM('01_06_2025 Zřízení EPS'!F4:F16)</f>
        <v>0</v>
      </c>
      <c r="AH94" s="158"/>
      <c r="AI94" s="158"/>
      <c r="AJ94" s="158"/>
      <c r="AK94" s="158"/>
      <c r="AL94" s="158"/>
      <c r="AM94" s="158"/>
      <c r="AN94" s="157">
        <f>AG94*1.12</f>
        <v>0</v>
      </c>
      <c r="AO94" s="158"/>
      <c r="AP94" s="158"/>
      <c r="AQ94" s="79" t="s">
        <v>126</v>
      </c>
      <c r="AR94" s="76"/>
      <c r="AS94" s="80">
        <v>0</v>
      </c>
      <c r="AT94" s="71">
        <f t="shared" ref="AT94:AT99" si="0">ROUND(AV94-AG94,2)</f>
        <v>0</v>
      </c>
      <c r="AU94" s="82">
        <f>'[1]05_03_2025 - Hromosvod ZŠ'!P115</f>
        <v>39.725999999999999</v>
      </c>
      <c r="AV94" s="71">
        <f t="shared" ref="AV94:AV99" si="1">AG94*1.21</f>
        <v>0</v>
      </c>
      <c r="AW94" s="81">
        <f>'[1]05_03_2025 - Hromosvod ZŠ'!J32</f>
        <v>0</v>
      </c>
      <c r="AX94" s="81">
        <f>'[1]05_03_2025 - Hromosvod ZŠ'!J33</f>
        <v>0</v>
      </c>
      <c r="AY94" s="81">
        <f>'[1]05_03_2025 - Hromosvod ZŠ'!J34</f>
        <v>0</v>
      </c>
      <c r="AZ94" s="71">
        <f t="shared" ref="AZ94:AZ99" si="2">AG94</f>
        <v>0</v>
      </c>
      <c r="BA94" s="81">
        <f>'[1]05_03_2025 - Hromosvod ZŠ'!F32</f>
        <v>0</v>
      </c>
      <c r="BB94" s="81">
        <f>'[1]05_03_2025 - Hromosvod ZŠ'!F33</f>
        <v>0</v>
      </c>
      <c r="BC94" s="81">
        <f>'[1]05_03_2025 - Hromosvod ZŠ'!F34</f>
        <v>0</v>
      </c>
      <c r="BD94" s="83">
        <f>'[1]05_03_2025 - Hromosvod ZŠ'!F35</f>
        <v>0</v>
      </c>
      <c r="BT94" s="85" t="s">
        <v>127</v>
      </c>
      <c r="BU94" s="85" t="s">
        <v>128</v>
      </c>
      <c r="BV94" s="85" t="s">
        <v>124</v>
      </c>
      <c r="BW94" s="85" t="s">
        <v>63</v>
      </c>
      <c r="BX94" s="85" t="s">
        <v>125</v>
      </c>
      <c r="CL94" s="85" t="s">
        <v>59</v>
      </c>
    </row>
    <row r="95" spans="1:90" s="84" customFormat="1" ht="24.75" customHeight="1">
      <c r="A95"/>
      <c r="B95" s="76"/>
      <c r="C95" s="77"/>
      <c r="D95" s="156" t="s">
        <v>130</v>
      </c>
      <c r="E95" s="156"/>
      <c r="F95" s="156"/>
      <c r="G95" s="156"/>
      <c r="H95" s="156"/>
      <c r="I95" s="78"/>
      <c r="J95" s="156" t="s">
        <v>132</v>
      </c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57">
        <f>SUM('01_06_2025 Zřízení EPS'!F18:F33)</f>
        <v>0</v>
      </c>
      <c r="AH95" s="158"/>
      <c r="AI95" s="158"/>
      <c r="AJ95" s="158"/>
      <c r="AK95" s="158"/>
      <c r="AL95" s="158"/>
      <c r="AM95" s="158"/>
      <c r="AN95" s="157">
        <f t="shared" ref="AN95:AN99" si="3">AG95*1.12</f>
        <v>0</v>
      </c>
      <c r="AO95" s="158"/>
      <c r="AP95" s="158"/>
      <c r="AQ95" s="79" t="s">
        <v>126</v>
      </c>
      <c r="AR95" s="76"/>
      <c r="AS95" s="80">
        <v>0</v>
      </c>
      <c r="AT95" s="71">
        <f t="shared" si="0"/>
        <v>0</v>
      </c>
      <c r="AU95" s="82" t="str">
        <f>'[1]05_03_2025 - Hromosvod ZŠ'!P114</f>
        <v>Nh celkem [h]</v>
      </c>
      <c r="AV95" s="71">
        <f t="shared" si="1"/>
        <v>0</v>
      </c>
      <c r="AW95" s="81">
        <f>'[1]05_03_2025 - Hromosvod ZŠ'!J31</f>
        <v>0</v>
      </c>
      <c r="AX95" s="81">
        <f>'[1]05_03_2025 - Hromosvod ZŠ'!J32</f>
        <v>0</v>
      </c>
      <c r="AY95" s="81">
        <f>'[1]05_03_2025 - Hromosvod ZŠ'!J33</f>
        <v>0</v>
      </c>
      <c r="AZ95" s="71">
        <f t="shared" si="2"/>
        <v>0</v>
      </c>
      <c r="BA95" s="81">
        <f>'[1]05_03_2025 - Hromosvod ZŠ'!F31</f>
        <v>0</v>
      </c>
      <c r="BB95" s="81">
        <f>'[1]05_03_2025 - Hromosvod ZŠ'!F32</f>
        <v>0</v>
      </c>
      <c r="BC95" s="81">
        <f>'[1]05_03_2025 - Hromosvod ZŠ'!F33</f>
        <v>0</v>
      </c>
      <c r="BD95" s="83">
        <f>'[1]05_03_2025 - Hromosvod ZŠ'!F34</f>
        <v>0</v>
      </c>
      <c r="BT95" s="85" t="s">
        <v>127</v>
      </c>
      <c r="BU95" s="85" t="s">
        <v>128</v>
      </c>
      <c r="BV95" s="85" t="s">
        <v>124</v>
      </c>
      <c r="BW95" s="85" t="s">
        <v>63</v>
      </c>
      <c r="BX95" s="85" t="s">
        <v>125</v>
      </c>
      <c r="CL95" s="85" t="s">
        <v>59</v>
      </c>
    </row>
    <row r="96" spans="1:90" s="84" customFormat="1" ht="24.75" customHeight="1">
      <c r="A96"/>
      <c r="B96" s="76"/>
      <c r="C96" s="77"/>
      <c r="D96" s="156" t="s">
        <v>130</v>
      </c>
      <c r="E96" s="156"/>
      <c r="F96" s="156"/>
      <c r="G96" s="156"/>
      <c r="H96" s="156"/>
      <c r="I96" s="78"/>
      <c r="J96" s="156" t="s">
        <v>133</v>
      </c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7">
        <f>SUM('01_06_2025 Zřízení EPS'!F35:F36)</f>
        <v>0</v>
      </c>
      <c r="AH96" s="158"/>
      <c r="AI96" s="158"/>
      <c r="AJ96" s="158"/>
      <c r="AK96" s="158"/>
      <c r="AL96" s="158"/>
      <c r="AM96" s="158"/>
      <c r="AN96" s="157">
        <f t="shared" si="3"/>
        <v>0</v>
      </c>
      <c r="AO96" s="158"/>
      <c r="AP96" s="158"/>
      <c r="AQ96" s="79" t="s">
        <v>126</v>
      </c>
      <c r="AR96" s="76"/>
      <c r="AS96" s="80">
        <v>0</v>
      </c>
      <c r="AT96" s="71">
        <f t="shared" si="0"/>
        <v>0</v>
      </c>
      <c r="AU96" s="82">
        <f>'[1]05_03_2025 - Hromosvod ZŠ'!P116</f>
        <v>39.725999999999999</v>
      </c>
      <c r="AV96" s="71">
        <f t="shared" si="1"/>
        <v>0</v>
      </c>
      <c r="AW96" s="81">
        <f>'[1]05_03_2025 - Hromosvod ZŠ'!J33</f>
        <v>0</v>
      </c>
      <c r="AX96" s="81">
        <f>'[1]05_03_2025 - Hromosvod ZŠ'!J34</f>
        <v>0</v>
      </c>
      <c r="AY96" s="81">
        <f>'[1]05_03_2025 - Hromosvod ZŠ'!J35</f>
        <v>0</v>
      </c>
      <c r="AZ96" s="71">
        <f t="shared" si="2"/>
        <v>0</v>
      </c>
      <c r="BA96" s="81">
        <f>'[1]05_03_2025 - Hromosvod ZŠ'!F33</f>
        <v>0</v>
      </c>
      <c r="BB96" s="81">
        <f>'[1]05_03_2025 - Hromosvod ZŠ'!F34</f>
        <v>0</v>
      </c>
      <c r="BC96" s="81">
        <f>'[1]05_03_2025 - Hromosvod ZŠ'!F35</f>
        <v>0</v>
      </c>
      <c r="BD96" s="83">
        <f>'[1]05_03_2025 - Hromosvod ZŠ'!F36</f>
        <v>0</v>
      </c>
      <c r="BT96" s="85" t="s">
        <v>127</v>
      </c>
      <c r="BU96" s="85" t="s">
        <v>128</v>
      </c>
      <c r="BV96" s="85" t="s">
        <v>124</v>
      </c>
      <c r="BW96" s="85" t="s">
        <v>63</v>
      </c>
      <c r="BX96" s="85" t="s">
        <v>125</v>
      </c>
      <c r="CL96" s="85" t="s">
        <v>59</v>
      </c>
    </row>
    <row r="97" spans="1:90" s="84" customFormat="1" ht="24.75" customHeight="1">
      <c r="A97"/>
      <c r="B97" s="76"/>
      <c r="C97" s="77"/>
      <c r="D97" s="156" t="s">
        <v>130</v>
      </c>
      <c r="E97" s="156"/>
      <c r="F97" s="156"/>
      <c r="G97" s="156"/>
      <c r="H97" s="156"/>
      <c r="I97" s="78"/>
      <c r="J97" s="156" t="s">
        <v>136</v>
      </c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7">
        <f>SUM('01_06_2025 Zřízení EPS'!F38:F39)</f>
        <v>0</v>
      </c>
      <c r="AH97" s="158"/>
      <c r="AI97" s="158"/>
      <c r="AJ97" s="158"/>
      <c r="AK97" s="158"/>
      <c r="AL97" s="158"/>
      <c r="AM97" s="158"/>
      <c r="AN97" s="157">
        <f t="shared" si="3"/>
        <v>0</v>
      </c>
      <c r="AO97" s="158"/>
      <c r="AP97" s="158"/>
      <c r="AQ97" s="79" t="s">
        <v>126</v>
      </c>
      <c r="AR97" s="76"/>
      <c r="AS97" s="80">
        <v>0</v>
      </c>
      <c r="AT97" s="71">
        <f t="shared" si="0"/>
        <v>0</v>
      </c>
      <c r="AU97" s="82">
        <f>'[1]05_03_2025 - Hromosvod ZŠ'!P116</f>
        <v>39.725999999999999</v>
      </c>
      <c r="AV97" s="71">
        <f t="shared" si="1"/>
        <v>0</v>
      </c>
      <c r="AW97" s="81">
        <f>'[1]05_03_2025 - Hromosvod ZŠ'!J33</f>
        <v>0</v>
      </c>
      <c r="AX97" s="81">
        <f>'[1]05_03_2025 - Hromosvod ZŠ'!J34</f>
        <v>0</v>
      </c>
      <c r="AY97" s="81">
        <f>'[1]05_03_2025 - Hromosvod ZŠ'!J35</f>
        <v>0</v>
      </c>
      <c r="AZ97" s="71">
        <f t="shared" si="2"/>
        <v>0</v>
      </c>
      <c r="BA97" s="81">
        <f>'[1]05_03_2025 - Hromosvod ZŠ'!F33</f>
        <v>0</v>
      </c>
      <c r="BB97" s="81">
        <f>'[1]05_03_2025 - Hromosvod ZŠ'!F34</f>
        <v>0</v>
      </c>
      <c r="BC97" s="81">
        <f>'[1]05_03_2025 - Hromosvod ZŠ'!F35</f>
        <v>0</v>
      </c>
      <c r="BD97" s="83">
        <f>'[1]05_03_2025 - Hromosvod ZŠ'!F36</f>
        <v>0</v>
      </c>
      <c r="BT97" s="85" t="s">
        <v>127</v>
      </c>
      <c r="BU97" s="85" t="s">
        <v>128</v>
      </c>
      <c r="BV97" s="85" t="s">
        <v>124</v>
      </c>
      <c r="BW97" s="85" t="s">
        <v>63</v>
      </c>
      <c r="BX97" s="85" t="s">
        <v>125</v>
      </c>
      <c r="CL97" s="85" t="s">
        <v>59</v>
      </c>
    </row>
    <row r="98" spans="1:90" s="84" customFormat="1" ht="24.75" customHeight="1">
      <c r="A98" s="75"/>
      <c r="B98" s="76"/>
      <c r="C98" s="77"/>
      <c r="D98" s="156" t="s">
        <v>130</v>
      </c>
      <c r="E98" s="156"/>
      <c r="F98" s="156"/>
      <c r="G98" s="156"/>
      <c r="H98" s="156"/>
      <c r="I98" s="78"/>
      <c r="J98" s="156" t="s">
        <v>139</v>
      </c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7">
        <f>SUM('01_06_2025 Zřízení EPS'!F41:F44)</f>
        <v>0</v>
      </c>
      <c r="AH98" s="158"/>
      <c r="AI98" s="158"/>
      <c r="AJ98" s="158"/>
      <c r="AK98" s="158"/>
      <c r="AL98" s="158"/>
      <c r="AM98" s="158"/>
      <c r="AN98" s="157">
        <f t="shared" si="3"/>
        <v>0</v>
      </c>
      <c r="AO98" s="158"/>
      <c r="AP98" s="158"/>
      <c r="AQ98" s="79"/>
      <c r="AR98" s="76"/>
      <c r="AS98" s="80">
        <v>0</v>
      </c>
      <c r="AT98" s="71">
        <f t="shared" si="0"/>
        <v>0</v>
      </c>
      <c r="AU98" s="82">
        <f>'[1]05_03_2025 - Hromosvod ZŠ'!P117</f>
        <v>39.725999999999999</v>
      </c>
      <c r="AV98" s="71">
        <f t="shared" si="1"/>
        <v>0</v>
      </c>
      <c r="AW98" s="81">
        <f>'[1]05_03_2025 - Hromosvod ZŠ'!J34</f>
        <v>0</v>
      </c>
      <c r="AX98" s="81">
        <f>'[1]05_03_2025 - Hromosvod ZŠ'!J35</f>
        <v>0</v>
      </c>
      <c r="AY98" s="81">
        <f>'[1]05_03_2025 - Hromosvod ZŠ'!J36</f>
        <v>0</v>
      </c>
      <c r="AZ98" s="71">
        <f t="shared" si="2"/>
        <v>0</v>
      </c>
      <c r="BA98" s="81">
        <f>'[1]05_03_2025 - Hromosvod ZŠ'!F34</f>
        <v>0</v>
      </c>
      <c r="BB98" s="81">
        <f>'[1]05_03_2025 - Hromosvod ZŠ'!F35</f>
        <v>0</v>
      </c>
      <c r="BC98" s="81">
        <f>'[1]05_03_2025 - Hromosvod ZŠ'!F36</f>
        <v>0</v>
      </c>
      <c r="BD98" s="83">
        <f>'[1]05_03_2025 - Hromosvod ZŠ'!F37</f>
        <v>0</v>
      </c>
      <c r="BT98" s="85"/>
      <c r="BU98" s="85"/>
      <c r="BV98" s="85"/>
      <c r="BW98" s="85"/>
      <c r="BX98" s="85"/>
      <c r="CL98" s="85"/>
    </row>
    <row r="99" spans="1:90" s="34" customFormat="1" ht="30" customHeight="1">
      <c r="B99" s="33"/>
      <c r="D99" s="156" t="s">
        <v>130</v>
      </c>
      <c r="E99" s="156"/>
      <c r="F99" s="156"/>
      <c r="G99" s="156"/>
      <c r="H99" s="156"/>
      <c r="I99" s="78"/>
      <c r="J99" s="156" t="s">
        <v>140</v>
      </c>
      <c r="K99" s="156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7">
        <f>SUM('01_06_2025 Zřízení EPS'!F46:F55)</f>
        <v>0</v>
      </c>
      <c r="AH99" s="158"/>
      <c r="AI99" s="158"/>
      <c r="AJ99" s="158"/>
      <c r="AK99" s="158"/>
      <c r="AL99" s="158"/>
      <c r="AM99" s="158"/>
      <c r="AN99" s="157">
        <f t="shared" si="3"/>
        <v>0</v>
      </c>
      <c r="AO99" s="158"/>
      <c r="AP99" s="158"/>
      <c r="AR99" s="33"/>
      <c r="AS99" s="80">
        <v>0</v>
      </c>
      <c r="AT99" s="71">
        <f t="shared" si="0"/>
        <v>0</v>
      </c>
      <c r="AU99" s="82">
        <f>'[1]05_03_2025 - Hromosvod ZŠ'!P118</f>
        <v>9.3239999999999998</v>
      </c>
      <c r="AV99" s="71">
        <f t="shared" si="1"/>
        <v>0</v>
      </c>
      <c r="AW99" s="81">
        <f>'[1]05_03_2025 - Hromosvod ZŠ'!J35</f>
        <v>0</v>
      </c>
      <c r="AX99" s="81">
        <f>'[1]05_03_2025 - Hromosvod ZŠ'!J36</f>
        <v>0</v>
      </c>
      <c r="AY99" s="81">
        <f>'[1]05_03_2025 - Hromosvod ZŠ'!J37</f>
        <v>0</v>
      </c>
      <c r="AZ99" s="71">
        <f t="shared" si="2"/>
        <v>0</v>
      </c>
      <c r="BA99" s="81">
        <f>'[1]05_03_2025 - Hromosvod ZŠ'!F35</f>
        <v>0</v>
      </c>
      <c r="BB99" s="81">
        <f>'[1]05_03_2025 - Hromosvod ZŠ'!F36</f>
        <v>0</v>
      </c>
      <c r="BC99" s="81">
        <f>'[1]05_03_2025 - Hromosvod ZŠ'!F37</f>
        <v>0</v>
      </c>
      <c r="BD99" s="83">
        <f>'[1]05_03_2025 - Hromosvod ZŠ'!F38</f>
        <v>0</v>
      </c>
    </row>
    <row r="100" spans="1:90" s="34" customFormat="1" ht="6.9" customHeight="1"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33"/>
    </row>
  </sheetData>
  <sheetProtection algorithmName="SHA-512" hashValue="E9O7k7burxwAX1LAgPiCwtUY7dvAT+QLNA0Fvf15qE6JPCq5LR9p6Yb1/ytF0LiU0mOeJPfDLcCmpbDH1mVrLw==" saltValue="0XEXULmD0JbUKllyF5NTmg==" spinCount="100000" sheet="1" objects="1" scenarios="1" selectLockedCells="1"/>
  <mergeCells count="57">
    <mergeCell ref="D96:H96"/>
    <mergeCell ref="J96:AF96"/>
    <mergeCell ref="AG96:AM96"/>
    <mergeCell ref="AN96:AP96"/>
    <mergeCell ref="D95:H95"/>
    <mergeCell ref="J95:AF95"/>
    <mergeCell ref="AG95:AM95"/>
    <mergeCell ref="AN95:AP95"/>
    <mergeCell ref="D99:H99"/>
    <mergeCell ref="J99:AF99"/>
    <mergeCell ref="AG99:AM99"/>
    <mergeCell ref="AN99:AP99"/>
    <mergeCell ref="D97:H97"/>
    <mergeCell ref="J97:AF97"/>
    <mergeCell ref="AG97:AM97"/>
    <mergeCell ref="AN97:AP97"/>
    <mergeCell ref="D98:H98"/>
    <mergeCell ref="J98:AF98"/>
    <mergeCell ref="AG98:AM98"/>
    <mergeCell ref="AN98:AP98"/>
    <mergeCell ref="AG93:AM93"/>
    <mergeCell ref="AN93:AP93"/>
    <mergeCell ref="D94:H94"/>
    <mergeCell ref="J94:AF94"/>
    <mergeCell ref="AG94:AM94"/>
    <mergeCell ref="AN94:AP94"/>
    <mergeCell ref="AM86:AN86"/>
    <mergeCell ref="AM88:AP88"/>
    <mergeCell ref="AS88:AT90"/>
    <mergeCell ref="AM89:AP89"/>
    <mergeCell ref="C91:G91"/>
    <mergeCell ref="I91:AF91"/>
    <mergeCell ref="AG91:AM91"/>
    <mergeCell ref="AN91:AP91"/>
    <mergeCell ref="L84:AO84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X34:AB34"/>
    <mergeCell ref="AK34:AO34"/>
    <mergeCell ref="L29:P29"/>
    <mergeCell ref="W29:AE29"/>
    <mergeCell ref="AK29:AO29"/>
    <mergeCell ref="L28:P28"/>
    <mergeCell ref="W28:AE28"/>
    <mergeCell ref="AK28:AO28"/>
    <mergeCell ref="AR2:BE2"/>
    <mergeCell ref="K5:AO5"/>
    <mergeCell ref="K6:AO6"/>
    <mergeCell ref="E23:AN23"/>
    <mergeCell ref="AK26:AO26"/>
  </mergeCell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/>
  <dimension ref="A1:R60"/>
  <sheetViews>
    <sheetView tabSelected="1" view="pageBreakPreview" zoomScale="90" zoomScaleNormal="100" zoomScaleSheetLayoutView="90" workbookViewId="0">
      <pane ySplit="2" topLeftCell="A3" activePane="bottomLeft" state="frozen"/>
      <selection pane="bottomLeft" activeCell="E7" sqref="E7"/>
    </sheetView>
  </sheetViews>
  <sheetFormatPr defaultColWidth="9.109375" defaultRowHeight="13.8"/>
  <cols>
    <col min="1" max="1" width="12.77734375" style="4" bestFit="1" customWidth="1"/>
    <col min="2" max="2" width="78.44140625" style="1" customWidth="1"/>
    <col min="3" max="3" width="9.6640625" style="5" customWidth="1"/>
    <col min="4" max="4" width="9.88671875" style="4" bestFit="1" customWidth="1"/>
    <col min="5" max="5" width="17.88671875" style="1" customWidth="1"/>
    <col min="6" max="6" width="21.5546875" style="1" customWidth="1"/>
    <col min="7" max="7" width="5.6640625" style="1" customWidth="1"/>
    <col min="8" max="8" width="6.6640625" style="1" customWidth="1"/>
    <col min="9" max="9" width="16.6640625" style="7" customWidth="1"/>
    <col min="10" max="10" width="10.88671875" style="4" customWidth="1"/>
    <col min="11" max="11" width="16" style="7" customWidth="1"/>
    <col min="12" max="12" width="8.6640625" style="4" customWidth="1"/>
    <col min="13" max="13" width="19.109375" style="1" customWidth="1"/>
    <col min="14" max="18" width="14" style="1" customWidth="1"/>
    <col min="19" max="16384" width="9.109375" style="1"/>
  </cols>
  <sheetData>
    <row r="1" spans="1:18" ht="20.399999999999999">
      <c r="A1" s="161" t="s">
        <v>28</v>
      </c>
      <c r="B1" s="161"/>
      <c r="C1" s="161"/>
      <c r="D1" s="161"/>
      <c r="E1" s="161"/>
      <c r="F1" s="161"/>
      <c r="G1" s="92"/>
    </row>
    <row r="2" spans="1:18" s="2" customFormat="1" ht="28.5" customHeight="1">
      <c r="A2" s="100" t="s">
        <v>15</v>
      </c>
      <c r="B2" s="100" t="s">
        <v>16</v>
      </c>
      <c r="C2" s="101" t="s">
        <v>17</v>
      </c>
      <c r="D2" s="100" t="s">
        <v>23</v>
      </c>
      <c r="E2" s="102" t="s">
        <v>25</v>
      </c>
      <c r="F2" s="102" t="s">
        <v>26</v>
      </c>
      <c r="G2" s="93"/>
      <c r="I2" s="8"/>
      <c r="K2" s="8"/>
    </row>
    <row r="3" spans="1:18" ht="15.6">
      <c r="A3" s="103"/>
      <c r="B3" s="104" t="s">
        <v>27</v>
      </c>
      <c r="C3" s="105"/>
      <c r="D3" s="106"/>
      <c r="E3" s="107"/>
      <c r="F3" s="108"/>
      <c r="G3" s="87"/>
      <c r="I3" s="13"/>
      <c r="J3" s="14"/>
      <c r="K3" s="13"/>
      <c r="L3" s="14"/>
      <c r="M3" s="14"/>
      <c r="N3" s="15"/>
      <c r="O3" s="15"/>
      <c r="P3" s="15"/>
      <c r="Q3" s="15"/>
      <c r="R3" s="15"/>
    </row>
    <row r="4" spans="1:18" ht="26.4">
      <c r="A4" s="109" t="s">
        <v>141</v>
      </c>
      <c r="B4" s="110" t="s">
        <v>39</v>
      </c>
      <c r="C4" s="111">
        <v>1</v>
      </c>
      <c r="D4" s="109" t="s">
        <v>18</v>
      </c>
      <c r="E4" s="94"/>
      <c r="F4" s="112">
        <f>C4*E4</f>
        <v>0</v>
      </c>
      <c r="G4" s="91"/>
      <c r="H4" s="17"/>
      <c r="M4" s="11"/>
    </row>
    <row r="5" spans="1:18">
      <c r="A5" s="109" t="s">
        <v>142</v>
      </c>
      <c r="B5" s="113" t="s">
        <v>40</v>
      </c>
      <c r="C5" s="114">
        <v>1</v>
      </c>
      <c r="D5" s="115" t="s">
        <v>18</v>
      </c>
      <c r="E5" s="95"/>
      <c r="F5" s="116">
        <f t="shared" ref="F5:F55" si="0">C5*E5</f>
        <v>0</v>
      </c>
      <c r="G5" s="91"/>
      <c r="H5" s="17"/>
      <c r="M5" s="11"/>
    </row>
    <row r="6" spans="1:18" ht="26.4">
      <c r="A6" s="109" t="s">
        <v>143</v>
      </c>
      <c r="B6" s="113" t="s">
        <v>41</v>
      </c>
      <c r="C6" s="114">
        <v>1</v>
      </c>
      <c r="D6" s="115" t="s">
        <v>18</v>
      </c>
      <c r="E6" s="95"/>
      <c r="F6" s="116">
        <f t="shared" si="0"/>
        <v>0</v>
      </c>
      <c r="G6" s="91"/>
      <c r="H6" s="17"/>
      <c r="M6" s="11"/>
    </row>
    <row r="7" spans="1:18" ht="26.4">
      <c r="A7" s="109" t="s">
        <v>144</v>
      </c>
      <c r="B7" s="113" t="s">
        <v>42</v>
      </c>
      <c r="C7" s="114">
        <v>2</v>
      </c>
      <c r="D7" s="115" t="s">
        <v>18</v>
      </c>
      <c r="E7" s="95"/>
      <c r="F7" s="116">
        <f t="shared" si="0"/>
        <v>0</v>
      </c>
      <c r="G7" s="91"/>
      <c r="H7" s="17"/>
      <c r="M7" s="11"/>
    </row>
    <row r="8" spans="1:18" ht="26.4">
      <c r="A8" s="109" t="s">
        <v>145</v>
      </c>
      <c r="B8" s="113" t="s">
        <v>43</v>
      </c>
      <c r="C8" s="114">
        <v>1</v>
      </c>
      <c r="D8" s="115" t="s">
        <v>18</v>
      </c>
      <c r="E8" s="95"/>
      <c r="F8" s="116">
        <f t="shared" si="0"/>
        <v>0</v>
      </c>
      <c r="G8" s="91"/>
      <c r="H8" s="17"/>
      <c r="M8" s="11"/>
    </row>
    <row r="9" spans="1:18">
      <c r="A9" s="109" t="s">
        <v>146</v>
      </c>
      <c r="B9" s="113" t="s">
        <v>44</v>
      </c>
      <c r="C9" s="114">
        <v>1</v>
      </c>
      <c r="D9" s="115" t="s">
        <v>18</v>
      </c>
      <c r="E9" s="95"/>
      <c r="F9" s="116">
        <f t="shared" si="0"/>
        <v>0</v>
      </c>
      <c r="G9" s="91"/>
      <c r="H9" s="17"/>
      <c r="M9" s="11"/>
    </row>
    <row r="10" spans="1:18">
      <c r="A10" s="109" t="s">
        <v>147</v>
      </c>
      <c r="B10" s="113" t="s">
        <v>45</v>
      </c>
      <c r="C10" s="114">
        <v>2</v>
      </c>
      <c r="D10" s="115" t="s">
        <v>18</v>
      </c>
      <c r="E10" s="95"/>
      <c r="F10" s="116">
        <f t="shared" si="0"/>
        <v>0</v>
      </c>
      <c r="G10" s="91"/>
      <c r="H10" s="17"/>
      <c r="M10" s="11"/>
    </row>
    <row r="11" spans="1:18">
      <c r="A11" s="109" t="s">
        <v>148</v>
      </c>
      <c r="B11" s="113" t="s">
        <v>46</v>
      </c>
      <c r="C11" s="114">
        <v>1</v>
      </c>
      <c r="D11" s="115" t="s">
        <v>18</v>
      </c>
      <c r="E11" s="95"/>
      <c r="F11" s="116">
        <f t="shared" si="0"/>
        <v>0</v>
      </c>
      <c r="G11" s="91"/>
      <c r="H11" s="17"/>
      <c r="M11" s="11"/>
    </row>
    <row r="12" spans="1:18">
      <c r="A12" s="109" t="s">
        <v>149</v>
      </c>
      <c r="B12" s="113" t="s">
        <v>47</v>
      </c>
      <c r="C12" s="114">
        <v>1</v>
      </c>
      <c r="D12" s="115" t="s">
        <v>18</v>
      </c>
      <c r="E12" s="95"/>
      <c r="F12" s="116">
        <f t="shared" si="0"/>
        <v>0</v>
      </c>
      <c r="G12" s="91"/>
      <c r="H12" s="17"/>
      <c r="M12" s="11"/>
    </row>
    <row r="13" spans="1:18">
      <c r="A13" s="109" t="s">
        <v>150</v>
      </c>
      <c r="B13" s="113" t="s">
        <v>48</v>
      </c>
      <c r="C13" s="114">
        <v>1</v>
      </c>
      <c r="D13" s="115" t="s">
        <v>18</v>
      </c>
      <c r="E13" s="95"/>
      <c r="F13" s="116">
        <f t="shared" si="0"/>
        <v>0</v>
      </c>
      <c r="G13" s="91"/>
      <c r="H13" s="17"/>
      <c r="M13" s="11"/>
    </row>
    <row r="14" spans="1:18">
      <c r="A14" s="109" t="s">
        <v>151</v>
      </c>
      <c r="B14" s="113" t="s">
        <v>30</v>
      </c>
      <c r="C14" s="114">
        <v>1</v>
      </c>
      <c r="D14" s="115" t="s">
        <v>18</v>
      </c>
      <c r="E14" s="95"/>
      <c r="F14" s="116">
        <f>C14*E14</f>
        <v>0</v>
      </c>
      <c r="G14" s="91"/>
      <c r="H14" s="17"/>
      <c r="M14" s="11"/>
    </row>
    <row r="15" spans="1:18">
      <c r="A15" s="109" t="s">
        <v>152</v>
      </c>
      <c r="B15" s="113" t="s">
        <v>29</v>
      </c>
      <c r="C15" s="114">
        <v>1</v>
      </c>
      <c r="D15" s="115" t="s">
        <v>18</v>
      </c>
      <c r="E15" s="95"/>
      <c r="F15" s="116">
        <f>C15*E15</f>
        <v>0</v>
      </c>
      <c r="G15" s="91"/>
      <c r="H15" s="17"/>
      <c r="M15" s="11"/>
    </row>
    <row r="16" spans="1:18">
      <c r="A16" s="109" t="s">
        <v>153</v>
      </c>
      <c r="B16" s="117" t="s">
        <v>0</v>
      </c>
      <c r="C16" s="118">
        <v>2</v>
      </c>
      <c r="D16" s="119" t="s">
        <v>18</v>
      </c>
      <c r="E16" s="96"/>
      <c r="F16" s="120">
        <f t="shared" si="0"/>
        <v>0</v>
      </c>
      <c r="G16" s="91"/>
      <c r="H16" s="17"/>
      <c r="M16" s="11"/>
    </row>
    <row r="17" spans="1:13" ht="15.6">
      <c r="A17" s="103"/>
      <c r="B17" s="104" t="s">
        <v>37</v>
      </c>
      <c r="C17" s="105"/>
      <c r="D17" s="106"/>
      <c r="E17" s="121"/>
      <c r="F17" s="122"/>
      <c r="G17" s="91"/>
      <c r="H17" s="17"/>
      <c r="M17" s="11"/>
    </row>
    <row r="18" spans="1:13">
      <c r="A18" s="109" t="s">
        <v>155</v>
      </c>
      <c r="B18" s="110" t="s">
        <v>49</v>
      </c>
      <c r="C18" s="111">
        <v>225</v>
      </c>
      <c r="D18" s="109" t="s">
        <v>18</v>
      </c>
      <c r="E18" s="94"/>
      <c r="F18" s="112">
        <f t="shared" si="0"/>
        <v>0</v>
      </c>
      <c r="G18" s="91"/>
      <c r="H18" s="17"/>
      <c r="M18" s="11"/>
    </row>
    <row r="19" spans="1:13">
      <c r="A19" s="109" t="s">
        <v>156</v>
      </c>
      <c r="B19" s="113" t="s">
        <v>1</v>
      </c>
      <c r="C19" s="114">
        <v>225</v>
      </c>
      <c r="D19" s="115" t="s">
        <v>18</v>
      </c>
      <c r="E19" s="95"/>
      <c r="F19" s="116">
        <f t="shared" si="0"/>
        <v>0</v>
      </c>
      <c r="G19" s="91"/>
      <c r="H19" s="17"/>
      <c r="M19" s="11"/>
    </row>
    <row r="20" spans="1:13">
      <c r="A20" s="109" t="s">
        <v>157</v>
      </c>
      <c r="B20" s="113" t="s">
        <v>50</v>
      </c>
      <c r="C20" s="114">
        <v>40</v>
      </c>
      <c r="D20" s="115" t="s">
        <v>18</v>
      </c>
      <c r="E20" s="95"/>
      <c r="F20" s="116">
        <f t="shared" si="0"/>
        <v>0</v>
      </c>
      <c r="G20" s="91"/>
      <c r="H20" s="17"/>
      <c r="M20" s="11"/>
    </row>
    <row r="21" spans="1:13">
      <c r="A21" s="109" t="s">
        <v>158</v>
      </c>
      <c r="B21" s="113" t="s">
        <v>51</v>
      </c>
      <c r="C21" s="114">
        <v>40</v>
      </c>
      <c r="D21" s="115" t="s">
        <v>18</v>
      </c>
      <c r="E21" s="95"/>
      <c r="F21" s="116">
        <f t="shared" si="0"/>
        <v>0</v>
      </c>
      <c r="G21" s="91"/>
      <c r="H21" s="17"/>
      <c r="M21" s="11"/>
    </row>
    <row r="22" spans="1:13">
      <c r="A22" s="109" t="s">
        <v>159</v>
      </c>
      <c r="B22" s="113" t="s">
        <v>52</v>
      </c>
      <c r="C22" s="114">
        <v>10</v>
      </c>
      <c r="D22" s="115" t="s">
        <v>18</v>
      </c>
      <c r="E22" s="95"/>
      <c r="F22" s="116">
        <f t="shared" si="0"/>
        <v>0</v>
      </c>
      <c r="G22" s="91"/>
      <c r="H22" s="17"/>
      <c r="M22" s="11"/>
    </row>
    <row r="23" spans="1:13">
      <c r="A23" s="109" t="s">
        <v>160</v>
      </c>
      <c r="B23" s="113" t="s">
        <v>53</v>
      </c>
      <c r="C23" s="114">
        <v>3</v>
      </c>
      <c r="D23" s="115" t="s">
        <v>18</v>
      </c>
      <c r="E23" s="95"/>
      <c r="F23" s="116">
        <f t="shared" si="0"/>
        <v>0</v>
      </c>
      <c r="G23" s="91"/>
      <c r="H23" s="17"/>
      <c r="M23" s="11"/>
    </row>
    <row r="24" spans="1:13">
      <c r="A24" s="109" t="s">
        <v>161</v>
      </c>
      <c r="B24" s="113" t="s">
        <v>54</v>
      </c>
      <c r="C24" s="114">
        <v>3</v>
      </c>
      <c r="D24" s="115" t="s">
        <v>18</v>
      </c>
      <c r="E24" s="95"/>
      <c r="F24" s="116">
        <f t="shared" si="0"/>
        <v>0</v>
      </c>
      <c r="G24" s="91"/>
      <c r="H24" s="17"/>
      <c r="M24" s="11"/>
    </row>
    <row r="25" spans="1:13">
      <c r="A25" s="109" t="s">
        <v>162</v>
      </c>
      <c r="B25" s="113" t="s">
        <v>55</v>
      </c>
      <c r="C25" s="114">
        <v>3</v>
      </c>
      <c r="D25" s="115" t="s">
        <v>18</v>
      </c>
      <c r="E25" s="95"/>
      <c r="F25" s="116">
        <f t="shared" si="0"/>
        <v>0</v>
      </c>
      <c r="G25" s="91"/>
      <c r="H25" s="17"/>
      <c r="M25" s="11"/>
    </row>
    <row r="26" spans="1:13">
      <c r="A26" s="109" t="s">
        <v>163</v>
      </c>
      <c r="B26" s="113" t="s">
        <v>2</v>
      </c>
      <c r="C26" s="114">
        <v>3</v>
      </c>
      <c r="D26" s="115" t="s">
        <v>18</v>
      </c>
      <c r="E26" s="95"/>
      <c r="F26" s="116">
        <f t="shared" si="0"/>
        <v>0</v>
      </c>
      <c r="G26" s="91"/>
      <c r="H26" s="17"/>
      <c r="M26" s="11"/>
    </row>
    <row r="27" spans="1:13">
      <c r="A27" s="109" t="s">
        <v>164</v>
      </c>
      <c r="B27" s="113" t="s">
        <v>3</v>
      </c>
      <c r="C27" s="114">
        <v>6</v>
      </c>
      <c r="D27" s="115" t="s">
        <v>18</v>
      </c>
      <c r="E27" s="95"/>
      <c r="F27" s="116">
        <f t="shared" si="0"/>
        <v>0</v>
      </c>
      <c r="G27" s="91"/>
      <c r="H27" s="17"/>
      <c r="M27" s="11"/>
    </row>
    <row r="28" spans="1:13">
      <c r="A28" s="109" t="s">
        <v>165</v>
      </c>
      <c r="B28" s="113" t="s">
        <v>4</v>
      </c>
      <c r="C28" s="114">
        <v>6</v>
      </c>
      <c r="D28" s="115" t="s">
        <v>18</v>
      </c>
      <c r="E28" s="95"/>
      <c r="F28" s="116">
        <f t="shared" si="0"/>
        <v>0</v>
      </c>
      <c r="G28" s="91"/>
      <c r="H28" s="17"/>
      <c r="M28" s="11"/>
    </row>
    <row r="29" spans="1:13">
      <c r="A29" s="109" t="s">
        <v>166</v>
      </c>
      <c r="B29" s="113" t="s">
        <v>5</v>
      </c>
      <c r="C29" s="114">
        <v>9</v>
      </c>
      <c r="D29" s="115" t="s">
        <v>18</v>
      </c>
      <c r="E29" s="95"/>
      <c r="F29" s="116">
        <f t="shared" si="0"/>
        <v>0</v>
      </c>
      <c r="G29" s="91"/>
      <c r="H29" s="17"/>
      <c r="M29" s="11"/>
    </row>
    <row r="30" spans="1:13">
      <c r="A30" s="109" t="s">
        <v>167</v>
      </c>
      <c r="B30" s="113" t="s">
        <v>6</v>
      </c>
      <c r="C30" s="114">
        <v>18</v>
      </c>
      <c r="D30" s="115" t="s">
        <v>20</v>
      </c>
      <c r="E30" s="95"/>
      <c r="F30" s="116">
        <f t="shared" si="0"/>
        <v>0</v>
      </c>
      <c r="G30" s="91"/>
      <c r="H30" s="17"/>
      <c r="M30" s="11"/>
    </row>
    <row r="31" spans="1:13">
      <c r="A31" s="109" t="s">
        <v>154</v>
      </c>
      <c r="B31" s="113" t="s">
        <v>7</v>
      </c>
      <c r="C31" s="114">
        <v>12</v>
      </c>
      <c r="D31" s="115" t="s">
        <v>18</v>
      </c>
      <c r="E31" s="95"/>
      <c r="F31" s="116">
        <f t="shared" si="0"/>
        <v>0</v>
      </c>
      <c r="G31" s="91"/>
      <c r="H31" s="17"/>
      <c r="M31" s="11"/>
    </row>
    <row r="32" spans="1:13">
      <c r="A32" s="109" t="s">
        <v>168</v>
      </c>
      <c r="B32" s="113" t="s">
        <v>8</v>
      </c>
      <c r="C32" s="114">
        <v>6</v>
      </c>
      <c r="D32" s="115" t="s">
        <v>18</v>
      </c>
      <c r="E32" s="95"/>
      <c r="F32" s="116">
        <f t="shared" si="0"/>
        <v>0</v>
      </c>
      <c r="G32" s="91"/>
      <c r="H32" s="17"/>
      <c r="M32" s="11"/>
    </row>
    <row r="33" spans="1:16">
      <c r="A33" s="109" t="s">
        <v>169</v>
      </c>
      <c r="B33" s="117" t="s">
        <v>9</v>
      </c>
      <c r="C33" s="118">
        <v>6.5</v>
      </c>
      <c r="D33" s="119" t="s">
        <v>18</v>
      </c>
      <c r="E33" s="96"/>
      <c r="F33" s="120">
        <f t="shared" si="0"/>
        <v>0</v>
      </c>
      <c r="G33" s="91"/>
      <c r="H33" s="17"/>
      <c r="M33" s="11"/>
    </row>
    <row r="34" spans="1:16" ht="15.6">
      <c r="A34" s="103"/>
      <c r="B34" s="104" t="s">
        <v>134</v>
      </c>
      <c r="C34" s="105"/>
      <c r="D34" s="106"/>
      <c r="E34" s="121"/>
      <c r="F34" s="122"/>
      <c r="G34" s="91"/>
      <c r="H34" s="17"/>
      <c r="M34" s="11"/>
    </row>
    <row r="35" spans="1:16">
      <c r="A35" s="109" t="s">
        <v>170</v>
      </c>
      <c r="B35" s="110" t="s">
        <v>31</v>
      </c>
      <c r="C35" s="111">
        <v>33</v>
      </c>
      <c r="D35" s="109" t="s">
        <v>18</v>
      </c>
      <c r="E35" s="94"/>
      <c r="F35" s="112">
        <f t="shared" ref="F35" si="1">C35*E35</f>
        <v>0</v>
      </c>
      <c r="G35" s="91"/>
      <c r="H35" s="17"/>
      <c r="M35" s="11"/>
    </row>
    <row r="36" spans="1:16">
      <c r="A36" s="109" t="s">
        <v>171</v>
      </c>
      <c r="B36" s="117" t="s">
        <v>38</v>
      </c>
      <c r="C36" s="118">
        <v>10</v>
      </c>
      <c r="D36" s="119" t="s">
        <v>18</v>
      </c>
      <c r="E36" s="96"/>
      <c r="F36" s="120">
        <f t="shared" si="0"/>
        <v>0</v>
      </c>
      <c r="G36" s="91"/>
      <c r="H36" s="17"/>
      <c r="M36" s="11"/>
    </row>
    <row r="37" spans="1:16" ht="15.6">
      <c r="A37" s="103"/>
      <c r="B37" s="104" t="s">
        <v>135</v>
      </c>
      <c r="C37" s="105"/>
      <c r="D37" s="106"/>
      <c r="E37" s="121"/>
      <c r="F37" s="122"/>
      <c r="G37" s="91"/>
      <c r="H37" s="17"/>
      <c r="M37" s="11"/>
    </row>
    <row r="38" spans="1:16">
      <c r="A38" s="109" t="s">
        <v>172</v>
      </c>
      <c r="B38" s="110" t="s">
        <v>10</v>
      </c>
      <c r="C38" s="111">
        <v>3</v>
      </c>
      <c r="D38" s="109" t="s">
        <v>18</v>
      </c>
      <c r="E38" s="94"/>
      <c r="F38" s="112">
        <f t="shared" si="0"/>
        <v>0</v>
      </c>
      <c r="G38" s="91"/>
      <c r="H38" s="17"/>
      <c r="M38" s="11"/>
    </row>
    <row r="39" spans="1:16">
      <c r="A39" s="109" t="s">
        <v>173</v>
      </c>
      <c r="B39" s="117" t="s">
        <v>11</v>
      </c>
      <c r="C39" s="118">
        <v>6</v>
      </c>
      <c r="D39" s="119" t="s">
        <v>18</v>
      </c>
      <c r="E39" s="96"/>
      <c r="F39" s="120">
        <f t="shared" si="0"/>
        <v>0</v>
      </c>
      <c r="G39" s="91"/>
      <c r="H39" s="17"/>
      <c r="M39" s="11"/>
    </row>
    <row r="40" spans="1:16" ht="15.6">
      <c r="A40" s="103"/>
      <c r="B40" s="104" t="s">
        <v>137</v>
      </c>
      <c r="C40" s="105"/>
      <c r="D40" s="106"/>
      <c r="E40" s="121"/>
      <c r="F40" s="122"/>
      <c r="G40" s="91"/>
      <c r="H40" s="17"/>
      <c r="M40" s="11"/>
    </row>
    <row r="41" spans="1:16">
      <c r="A41" s="109" t="s">
        <v>174</v>
      </c>
      <c r="B41" s="110" t="s">
        <v>191</v>
      </c>
      <c r="C41" s="111">
        <v>1393</v>
      </c>
      <c r="D41" s="109" t="s">
        <v>20</v>
      </c>
      <c r="E41" s="94"/>
      <c r="F41" s="112">
        <f t="shared" si="0"/>
        <v>0</v>
      </c>
      <c r="G41" s="91"/>
      <c r="H41" s="17"/>
      <c r="M41" s="11"/>
    </row>
    <row r="42" spans="1:16">
      <c r="A42" s="109" t="s">
        <v>175</v>
      </c>
      <c r="B42" s="113" t="s">
        <v>190</v>
      </c>
      <c r="C42" s="114">
        <v>484</v>
      </c>
      <c r="D42" s="115" t="s">
        <v>20</v>
      </c>
      <c r="E42" s="95"/>
      <c r="F42" s="116">
        <f t="shared" si="0"/>
        <v>0</v>
      </c>
      <c r="G42" s="91"/>
      <c r="H42" s="17"/>
      <c r="M42" s="11"/>
    </row>
    <row r="43" spans="1:16">
      <c r="A43" s="109" t="s">
        <v>176</v>
      </c>
      <c r="B43" s="113" t="s">
        <v>19</v>
      </c>
      <c r="C43" s="114">
        <v>6190</v>
      </c>
      <c r="D43" s="115" t="s">
        <v>18</v>
      </c>
      <c r="E43" s="95"/>
      <c r="F43" s="116">
        <f t="shared" si="0"/>
        <v>0</v>
      </c>
      <c r="G43" s="91"/>
      <c r="H43" s="17"/>
      <c r="M43" s="11"/>
    </row>
    <row r="44" spans="1:16">
      <c r="A44" s="109" t="s">
        <v>177</v>
      </c>
      <c r="B44" s="117" t="s">
        <v>189</v>
      </c>
      <c r="C44" s="118">
        <v>28</v>
      </c>
      <c r="D44" s="119" t="s">
        <v>18</v>
      </c>
      <c r="E44" s="96"/>
      <c r="F44" s="120">
        <f t="shared" si="0"/>
        <v>0</v>
      </c>
      <c r="G44" s="91"/>
      <c r="H44" s="17"/>
      <c r="M44" s="11"/>
    </row>
    <row r="45" spans="1:16" ht="15.6">
      <c r="A45" s="103"/>
      <c r="B45" s="104" t="s">
        <v>138</v>
      </c>
      <c r="C45" s="105"/>
      <c r="D45" s="106"/>
      <c r="E45" s="121"/>
      <c r="F45" s="122"/>
      <c r="G45" s="91"/>
      <c r="H45" s="17"/>
      <c r="M45" s="11"/>
    </row>
    <row r="46" spans="1:16" ht="14.4">
      <c r="A46" s="109" t="s">
        <v>178</v>
      </c>
      <c r="B46" s="110" t="s">
        <v>32</v>
      </c>
      <c r="C46" s="111">
        <v>1</v>
      </c>
      <c r="D46" s="109" t="s">
        <v>18</v>
      </c>
      <c r="E46" s="94"/>
      <c r="F46" s="112">
        <f t="shared" si="0"/>
        <v>0</v>
      </c>
      <c r="G46" s="91"/>
      <c r="H46" s="17"/>
      <c r="M46" s="11"/>
      <c r="P46" s="16"/>
    </row>
    <row r="47" spans="1:16" ht="14.4">
      <c r="A47" s="109" t="s">
        <v>179</v>
      </c>
      <c r="B47" s="113" t="s">
        <v>35</v>
      </c>
      <c r="C47" s="114">
        <v>1</v>
      </c>
      <c r="D47" s="115" t="s">
        <v>18</v>
      </c>
      <c r="E47" s="95"/>
      <c r="F47" s="116">
        <f t="shared" si="0"/>
        <v>0</v>
      </c>
      <c r="G47" s="91"/>
      <c r="H47" s="17"/>
      <c r="M47" s="11"/>
      <c r="P47" s="16"/>
    </row>
    <row r="48" spans="1:16">
      <c r="A48" s="109" t="s">
        <v>180</v>
      </c>
      <c r="B48" s="113" t="s">
        <v>36</v>
      </c>
      <c r="C48" s="114">
        <v>1</v>
      </c>
      <c r="D48" s="115" t="s">
        <v>21</v>
      </c>
      <c r="E48" s="95"/>
      <c r="F48" s="116">
        <f t="shared" si="0"/>
        <v>0</v>
      </c>
      <c r="G48" s="91"/>
      <c r="K48" s="10"/>
      <c r="M48" s="11"/>
    </row>
    <row r="49" spans="1:13">
      <c r="A49" s="109" t="s">
        <v>181</v>
      </c>
      <c r="B49" s="113" t="s">
        <v>188</v>
      </c>
      <c r="C49" s="114">
        <v>1</v>
      </c>
      <c r="D49" s="115" t="s">
        <v>21</v>
      </c>
      <c r="E49" s="95"/>
      <c r="F49" s="116">
        <f t="shared" si="0"/>
        <v>0</v>
      </c>
      <c r="G49" s="91"/>
      <c r="K49" s="10"/>
      <c r="M49" s="11"/>
    </row>
    <row r="50" spans="1:13">
      <c r="A50" s="109" t="s">
        <v>182</v>
      </c>
      <c r="B50" s="113" t="s">
        <v>33</v>
      </c>
      <c r="C50" s="114">
        <v>1</v>
      </c>
      <c r="D50" s="115" t="s">
        <v>21</v>
      </c>
      <c r="E50" s="95"/>
      <c r="F50" s="116">
        <f t="shared" si="0"/>
        <v>0</v>
      </c>
      <c r="G50" s="91"/>
      <c r="K50" s="10"/>
      <c r="M50" s="11"/>
    </row>
    <row r="51" spans="1:13">
      <c r="A51" s="109" t="s">
        <v>183</v>
      </c>
      <c r="B51" s="113" t="s">
        <v>34</v>
      </c>
      <c r="C51" s="114">
        <v>1</v>
      </c>
      <c r="D51" s="115" t="s">
        <v>21</v>
      </c>
      <c r="E51" s="95"/>
      <c r="F51" s="116">
        <f t="shared" si="0"/>
        <v>0</v>
      </c>
      <c r="G51" s="91"/>
      <c r="K51" s="10"/>
      <c r="M51" s="11"/>
    </row>
    <row r="52" spans="1:13">
      <c r="A52" s="109" t="s">
        <v>184</v>
      </c>
      <c r="B52" s="113" t="s">
        <v>12</v>
      </c>
      <c r="C52" s="114">
        <v>1</v>
      </c>
      <c r="D52" s="115" t="s">
        <v>21</v>
      </c>
      <c r="E52" s="95"/>
      <c r="F52" s="116">
        <f t="shared" si="0"/>
        <v>0</v>
      </c>
      <c r="G52" s="91"/>
      <c r="M52" s="11"/>
    </row>
    <row r="53" spans="1:13">
      <c r="A53" s="109" t="s">
        <v>185</v>
      </c>
      <c r="B53" s="113" t="s">
        <v>13</v>
      </c>
      <c r="C53" s="114">
        <v>1</v>
      </c>
      <c r="D53" s="115" t="s">
        <v>21</v>
      </c>
      <c r="E53" s="95"/>
      <c r="F53" s="116">
        <f t="shared" si="0"/>
        <v>0</v>
      </c>
      <c r="G53" s="91"/>
      <c r="K53" s="10"/>
      <c r="M53" s="11"/>
    </row>
    <row r="54" spans="1:13">
      <c r="A54" s="109" t="s">
        <v>186</v>
      </c>
      <c r="B54" s="113" t="s">
        <v>14</v>
      </c>
      <c r="C54" s="114">
        <v>1</v>
      </c>
      <c r="D54" s="115" t="s">
        <v>21</v>
      </c>
      <c r="E54" s="95"/>
      <c r="F54" s="116">
        <f t="shared" si="0"/>
        <v>0</v>
      </c>
      <c r="G54" s="91"/>
      <c r="K54" s="10"/>
      <c r="M54" s="11"/>
    </row>
    <row r="55" spans="1:13">
      <c r="A55" s="109" t="s">
        <v>187</v>
      </c>
      <c r="B55" s="113" t="s">
        <v>56</v>
      </c>
      <c r="C55" s="123">
        <v>4</v>
      </c>
      <c r="D55" s="115" t="s">
        <v>57</v>
      </c>
      <c r="E55" s="95"/>
      <c r="F55" s="116">
        <f t="shared" si="0"/>
        <v>0</v>
      </c>
      <c r="G55" s="91"/>
      <c r="K55" s="10"/>
      <c r="M55" s="11"/>
    </row>
    <row r="56" spans="1:13" s="3" customFormat="1" ht="21">
      <c r="A56" s="162" t="s">
        <v>22</v>
      </c>
      <c r="B56" s="162"/>
      <c r="C56" s="162"/>
      <c r="D56" s="163">
        <f>SUM(F4:F55)</f>
        <v>0</v>
      </c>
      <c r="E56" s="163"/>
      <c r="F56" s="163"/>
      <c r="G56" s="86"/>
      <c r="H56" s="18"/>
      <c r="I56" s="9"/>
      <c r="J56" s="6"/>
      <c r="K56" s="9"/>
      <c r="L56" s="6"/>
      <c r="M56" s="12"/>
    </row>
    <row r="57" spans="1:13">
      <c r="G57" s="87"/>
    </row>
    <row r="58" spans="1:13" ht="27.6">
      <c r="A58" s="124"/>
      <c r="B58" s="124"/>
      <c r="C58" s="124"/>
      <c r="D58" s="125"/>
      <c r="E58" s="125"/>
      <c r="F58" s="125"/>
      <c r="G58" s="88"/>
    </row>
    <row r="59" spans="1:13" ht="15">
      <c r="A59" s="159" t="s">
        <v>24</v>
      </c>
      <c r="B59" s="159"/>
      <c r="C59" s="159"/>
      <c r="D59" s="159"/>
      <c r="E59" s="159"/>
      <c r="F59" s="159"/>
      <c r="G59" s="89"/>
    </row>
    <row r="60" spans="1:13" ht="263.25" customHeight="1">
      <c r="A60" s="160" t="s">
        <v>192</v>
      </c>
      <c r="B60" s="160"/>
      <c r="C60" s="160"/>
      <c r="D60" s="160"/>
      <c r="E60" s="160"/>
      <c r="F60" s="160"/>
      <c r="G60" s="90"/>
    </row>
  </sheetData>
  <sheetProtection algorithmName="SHA-512" hashValue="7u60O4+T6/iAeJmapL5M8R39ERo3qSJynMcOjEpOugDqYDMjpuTgWaMyeEgzuTpfPiSSto/6dg6WZB8SKn360w==" saltValue="i/BY+c3mCD3umGcJxV63mA==" spinCount="100000" sheet="1" objects="1" scenarios="1" selectLockedCells="1"/>
  <mergeCells count="5">
    <mergeCell ref="A59:F59"/>
    <mergeCell ref="A60:F60"/>
    <mergeCell ref="A1:F1"/>
    <mergeCell ref="A56:C56"/>
    <mergeCell ref="D56:F56"/>
  </mergeCells>
  <phoneticPr fontId="16" type="noConversion"/>
  <pageMargins left="0.23622047244094491" right="0.23622047244094491" top="0.74803149606299213" bottom="0.74803149606299213" header="0.31496062992125984" footer="0.31496062992125984"/>
  <pageSetup paperSize="9" scale="79" fitToHeight="2" orientation="landscape" r:id="rId1"/>
  <rowBreaks count="1" manualBreakCount="1">
    <brk id="3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10</vt:i4>
      </vt:variant>
    </vt:vector>
  </HeadingPairs>
  <TitlesOfParts>
    <vt:vector size="12" baseType="lpstr">
      <vt:lpstr>Rekapitulace stavby</vt:lpstr>
      <vt:lpstr>01_06_2025 Zřízení EPS</vt:lpstr>
      <vt:lpstr>'01_06_2025 Zřízení EPS'!_Toc495501187</vt:lpstr>
      <vt:lpstr>'01_06_2025 Zřízení EPS'!_Toc495501188</vt:lpstr>
      <vt:lpstr>'01_06_2025 Zřízení EPS'!_Toc495501190</vt:lpstr>
      <vt:lpstr>'01_06_2025 Zřízení EPS'!_Toc495501191</vt:lpstr>
      <vt:lpstr>'01_06_2025 Zřízení EPS'!_Toc495501192</vt:lpstr>
      <vt:lpstr>'01_06_2025 Zřízení EPS'!_Toc495501193</vt:lpstr>
      <vt:lpstr>'01_06_2025 Zřízení EPS'!_Toc495501194</vt:lpstr>
      <vt:lpstr>'Rekapitulace stavby'!Názvy_tisku</vt:lpstr>
      <vt:lpstr>'01_06_2025 Zřízení EPS'!Oblast_tisku</vt:lpstr>
      <vt:lpstr>'Rekapitulace stavby'!Oblast_tisku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Ornet David</dc:creator>
  <cp:lastModifiedBy>Bc. Michal Rod</cp:lastModifiedBy>
  <cp:lastPrinted>2025-06-07T18:00:59Z</cp:lastPrinted>
  <dcterms:created xsi:type="dcterms:W3CDTF">2017-10-13T12:01:57Z</dcterms:created>
  <dcterms:modified xsi:type="dcterms:W3CDTF">2025-08-01T07:43:09Z</dcterms:modified>
</cp:coreProperties>
</file>